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G:\Mi unidad\7. 2021\1. Planes_poas\2. Plan_operativo_anual_proyecto_inversión_ 7576\poas\"/>
    </mc:Choice>
  </mc:AlternateContent>
  <xr:revisionPtr revIDLastSave="0" documentId="13_ncr:1_{1600BE33-776C-4DA1-9F92-22BD8224B8D3}" xr6:coauthVersionLast="47" xr6:coauthVersionMax="47" xr10:uidLastSave="{00000000-0000-0000-0000-000000000000}"/>
  <bookViews>
    <workbookView xWindow="-120" yWindow="-120" windowWidth="20730" windowHeight="11160" xr2:uid="{00000000-000D-0000-FFFF-FFFF00000000}"/>
  </bookViews>
  <sheets>
    <sheet name="1. Generalidades" sheetId="1" r:id="rId1"/>
    <sheet name="2. Hoja de Vida_Ind" sheetId="2" r:id="rId2"/>
    <sheet name="3.Actividades_Tareas_vig" sheetId="3" r:id="rId3"/>
    <sheet name="4. Metas Proyecto de Inv" sheetId="4" r:id="rId4"/>
    <sheet name="5.Magnitud_Presupuesto" sheetId="5" r:id="rId5"/>
    <sheet name="6. Metas_PDD" sheetId="6" r:id="rId6"/>
    <sheet name="7. Seguimiento presupuestal" sheetId="7" r:id="rId7"/>
    <sheet name="8. Territorialización" sheetId="8" r:id="rId8"/>
    <sheet name="ANEXO_ODS" sheetId="9" state="hidden" r:id="rId9"/>
    <sheet name="ANEXO_VARIABLES" sheetId="10" state="hidden" r:id="rId10"/>
    <sheet name="GLOSARIO" sheetId="11" state="hidden" r:id="rId11"/>
    <sheet name="INSTRUCCIÓN DE DILIGENCIAMIENTO" sheetId="12" state="hidden" r:id="rId12"/>
    <sheet name="LISTAS_1" sheetId="13" state="hidden" r:id="rId13"/>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5" i="4" l="1"/>
  <c r="Y51" i="8"/>
  <c r="Y54" i="8"/>
  <c r="Y48" i="8"/>
  <c r="Y47" i="8"/>
  <c r="Q62" i="8"/>
  <c r="J7" i="8"/>
  <c r="I7" i="8"/>
  <c r="H7" i="8"/>
  <c r="L8" i="8"/>
  <c r="E47" i="8"/>
  <c r="E62" i="8" s="1"/>
  <c r="T106" i="8"/>
  <c r="T62" i="8"/>
  <c r="T40" i="8"/>
  <c r="D106" i="8"/>
  <c r="S29" i="5" l="1"/>
  <c r="P29" i="5" l="1"/>
  <c r="Q29" i="5"/>
  <c r="R29" i="5"/>
  <c r="T6" i="5"/>
  <c r="T12" i="5"/>
  <c r="T18" i="5"/>
  <c r="T24" i="5"/>
  <c r="T29" i="5" l="1"/>
  <c r="F6" i="7" s="1"/>
  <c r="M29" i="5"/>
  <c r="L29" i="5"/>
  <c r="K29" i="5"/>
  <c r="J29" i="5"/>
  <c r="I29" i="5"/>
  <c r="T25" i="10" l="1"/>
  <c r="S25" i="10"/>
  <c r="R25" i="10"/>
  <c r="W106" i="8"/>
  <c r="V106" i="8"/>
  <c r="U106" i="8"/>
  <c r="S106" i="8"/>
  <c r="R106" i="8"/>
  <c r="Q106" i="8"/>
  <c r="P106" i="8"/>
  <c r="O106" i="8"/>
  <c r="N106" i="8"/>
  <c r="M106" i="8"/>
  <c r="K106" i="8"/>
  <c r="J106" i="8"/>
  <c r="I106" i="8"/>
  <c r="H106" i="8"/>
  <c r="G106" i="8"/>
  <c r="F106" i="8"/>
  <c r="E106" i="8"/>
  <c r="AA105" i="8"/>
  <c r="Z105" i="8"/>
  <c r="AA104" i="8"/>
  <c r="Z104" i="8"/>
  <c r="AA103" i="8"/>
  <c r="Z103" i="8"/>
  <c r="L103" i="8"/>
  <c r="AA102" i="8"/>
  <c r="Z102" i="8"/>
  <c r="L102" i="8"/>
  <c r="AA101" i="8"/>
  <c r="Z101" i="8"/>
  <c r="AA100" i="8"/>
  <c r="Z100" i="8"/>
  <c r="AA99" i="8"/>
  <c r="Z99" i="8"/>
  <c r="AA98" i="8"/>
  <c r="Z98" i="8"/>
  <c r="AA97" i="8"/>
  <c r="Z97" i="8"/>
  <c r="AA96" i="8"/>
  <c r="Z96" i="8"/>
  <c r="AA95" i="8"/>
  <c r="Z95" i="8"/>
  <c r="AA94" i="8"/>
  <c r="Z94" i="8"/>
  <c r="AA93" i="8"/>
  <c r="Z93" i="8"/>
  <c r="AA92" i="8"/>
  <c r="Z92" i="8"/>
  <c r="AA91" i="8"/>
  <c r="Z91" i="8"/>
  <c r="AA90" i="8"/>
  <c r="Z90" i="8"/>
  <c r="AA89" i="8"/>
  <c r="Z89" i="8"/>
  <c r="AA88" i="8"/>
  <c r="Z88" i="8"/>
  <c r="AA87" i="8"/>
  <c r="Z87" i="8"/>
  <c r="AA86" i="8"/>
  <c r="Z86" i="8"/>
  <c r="AA85" i="8"/>
  <c r="Z85" i="8"/>
  <c r="Y106" i="8"/>
  <c r="A85" i="8"/>
  <c r="W84" i="8"/>
  <c r="V84" i="8"/>
  <c r="U84" i="8"/>
  <c r="S84" i="8"/>
  <c r="R84" i="8"/>
  <c r="Q84" i="8"/>
  <c r="P84" i="8"/>
  <c r="O84" i="8"/>
  <c r="N84" i="8"/>
  <c r="M84" i="8"/>
  <c r="L84" i="8"/>
  <c r="K84" i="8"/>
  <c r="J84" i="8"/>
  <c r="I84" i="8"/>
  <c r="H84" i="8"/>
  <c r="G84" i="8"/>
  <c r="F84" i="8"/>
  <c r="E84" i="8"/>
  <c r="D84" i="8"/>
  <c r="AA83" i="8"/>
  <c r="Z83" i="8"/>
  <c r="AA82" i="8"/>
  <c r="Z82" i="8"/>
  <c r="AA81" i="8"/>
  <c r="Z81" i="8"/>
  <c r="AA80" i="8"/>
  <c r="Z80" i="8"/>
  <c r="AA79" i="8"/>
  <c r="Z79" i="8"/>
  <c r="AA78" i="8"/>
  <c r="Z78" i="8"/>
  <c r="AA77" i="8"/>
  <c r="Z77" i="8"/>
  <c r="AA76" i="8"/>
  <c r="Z76" i="8"/>
  <c r="AA75" i="8"/>
  <c r="Z75" i="8"/>
  <c r="AA74" i="8"/>
  <c r="Z74" i="8"/>
  <c r="AA73" i="8"/>
  <c r="Z73" i="8"/>
  <c r="AA72" i="8"/>
  <c r="Z72" i="8"/>
  <c r="AA71" i="8"/>
  <c r="Z71" i="8"/>
  <c r="AA70" i="8"/>
  <c r="Z70" i="8"/>
  <c r="AA69" i="8"/>
  <c r="Z69" i="8"/>
  <c r="AA68" i="8"/>
  <c r="Z68" i="8"/>
  <c r="AA67" i="8"/>
  <c r="Z67" i="8"/>
  <c r="AA66" i="8"/>
  <c r="Z66" i="8"/>
  <c r="AA65" i="8"/>
  <c r="Z65" i="8"/>
  <c r="AA64" i="8"/>
  <c r="Z64" i="8"/>
  <c r="AA63" i="8"/>
  <c r="Z63" i="8"/>
  <c r="Y84" i="8"/>
  <c r="A63" i="8"/>
  <c r="W62" i="8"/>
  <c r="V62" i="8"/>
  <c r="U62" i="8"/>
  <c r="S62" i="8"/>
  <c r="R62" i="8"/>
  <c r="P62" i="8"/>
  <c r="O62" i="8"/>
  <c r="N62" i="8"/>
  <c r="M62" i="8"/>
  <c r="L62" i="8"/>
  <c r="K62" i="8"/>
  <c r="I62" i="8"/>
  <c r="H62" i="8"/>
  <c r="G62" i="8"/>
  <c r="D62" i="8"/>
  <c r="AA61" i="8"/>
  <c r="Y61" i="8"/>
  <c r="AA60" i="8"/>
  <c r="Z60" i="8"/>
  <c r="Y60" i="8"/>
  <c r="AA59" i="8"/>
  <c r="Z59" i="8"/>
  <c r="Y59" i="8"/>
  <c r="AA58" i="8"/>
  <c r="Z58" i="8"/>
  <c r="Y58" i="8"/>
  <c r="AA57" i="8"/>
  <c r="Z57" i="8"/>
  <c r="Y57" i="8"/>
  <c r="AA56" i="8"/>
  <c r="Z56" i="8"/>
  <c r="Y56" i="8"/>
  <c r="AA55" i="8"/>
  <c r="Z55" i="8"/>
  <c r="Y55" i="8"/>
  <c r="AA54" i="8"/>
  <c r="Z54" i="8"/>
  <c r="P54" i="8"/>
  <c r="AA53" i="8"/>
  <c r="Z53" i="8"/>
  <c r="Y53" i="8"/>
  <c r="P53" i="8"/>
  <c r="AA52" i="8"/>
  <c r="Z52" i="8"/>
  <c r="Y52" i="8"/>
  <c r="P52" i="8"/>
  <c r="AA51" i="8"/>
  <c r="Z51" i="8"/>
  <c r="P51" i="8"/>
  <c r="AA50" i="8"/>
  <c r="Z50" i="8"/>
  <c r="Y50" i="8"/>
  <c r="P50" i="8"/>
  <c r="AA49" i="8"/>
  <c r="Z49" i="8"/>
  <c r="Y49" i="8"/>
  <c r="P49" i="8"/>
  <c r="AA48" i="8"/>
  <c r="Z48" i="8"/>
  <c r="P48" i="8"/>
  <c r="AA47" i="8"/>
  <c r="Z47" i="8"/>
  <c r="P47" i="8"/>
  <c r="AA46" i="8"/>
  <c r="Z46" i="8"/>
  <c r="Y46" i="8"/>
  <c r="AA45" i="8"/>
  <c r="Z45" i="8"/>
  <c r="Y45" i="8"/>
  <c r="AA44" i="8"/>
  <c r="Z44" i="8"/>
  <c r="Y44" i="8"/>
  <c r="AA43" i="8"/>
  <c r="Z43" i="8"/>
  <c r="Y43" i="8"/>
  <c r="AA42" i="8"/>
  <c r="Z42" i="8"/>
  <c r="Y42" i="8"/>
  <c r="AA41" i="8"/>
  <c r="Z41" i="8"/>
  <c r="Y41" i="8"/>
  <c r="A41" i="8"/>
  <c r="W40" i="8"/>
  <c r="V40" i="8"/>
  <c r="S40" i="8"/>
  <c r="R40" i="8"/>
  <c r="P40" i="8"/>
  <c r="O40" i="8"/>
  <c r="M40" i="8"/>
  <c r="L40" i="8"/>
  <c r="K40" i="8"/>
  <c r="J40" i="8"/>
  <c r="I40" i="8"/>
  <c r="H40" i="8"/>
  <c r="G40" i="8"/>
  <c r="F40" i="8"/>
  <c r="E40" i="8"/>
  <c r="D40" i="8"/>
  <c r="AA39" i="8"/>
  <c r="Z39" i="8"/>
  <c r="Y39" i="8"/>
  <c r="AA38" i="8"/>
  <c r="Z38" i="8"/>
  <c r="Y38" i="8"/>
  <c r="AA37" i="8"/>
  <c r="Z37" i="8"/>
  <c r="U37" i="8"/>
  <c r="Q37" i="8"/>
  <c r="AA36" i="8"/>
  <c r="Z36" i="8"/>
  <c r="U36" i="8"/>
  <c r="Q36" i="8"/>
  <c r="P36" i="8"/>
  <c r="AA35" i="8"/>
  <c r="Z35" i="8"/>
  <c r="Y35" i="8"/>
  <c r="P35" i="8"/>
  <c r="AA34" i="8"/>
  <c r="Z34" i="8"/>
  <c r="U34" i="8"/>
  <c r="Q34" i="8"/>
  <c r="AA33" i="8"/>
  <c r="Z33" i="8"/>
  <c r="U33" i="8"/>
  <c r="Q33" i="8"/>
  <c r="Y33" i="8" s="1"/>
  <c r="AA32" i="8"/>
  <c r="Z32" i="8"/>
  <c r="U32" i="8"/>
  <c r="Q32" i="8"/>
  <c r="Y32" i="8" s="1"/>
  <c r="AA31" i="8"/>
  <c r="Z31" i="8"/>
  <c r="Y31" i="8"/>
  <c r="P31" i="8"/>
  <c r="AA30" i="8"/>
  <c r="Z30" i="8"/>
  <c r="U30" i="8"/>
  <c r="Q30" i="8"/>
  <c r="Y30" i="8" s="1"/>
  <c r="AA29" i="8"/>
  <c r="Z29" i="8"/>
  <c r="U29" i="8"/>
  <c r="Q29" i="8"/>
  <c r="AA28" i="8"/>
  <c r="Z28" i="8"/>
  <c r="U28" i="8"/>
  <c r="Q28" i="8"/>
  <c r="Y28" i="8" s="1"/>
  <c r="AA27" i="8"/>
  <c r="Z27" i="8"/>
  <c r="U27" i="8"/>
  <c r="Q27" i="8"/>
  <c r="Y27" i="8" s="1"/>
  <c r="AA26" i="8"/>
  <c r="Z26" i="8"/>
  <c r="U26" i="8"/>
  <c r="Q26" i="8"/>
  <c r="Y26" i="8" s="1"/>
  <c r="AA25" i="8"/>
  <c r="Z25" i="8"/>
  <c r="U25" i="8"/>
  <c r="Q25" i="8"/>
  <c r="AA24" i="8"/>
  <c r="Z24" i="8"/>
  <c r="U24" i="8"/>
  <c r="Q24" i="8"/>
  <c r="Y24" i="8" s="1"/>
  <c r="AA23" i="8"/>
  <c r="Z23" i="8"/>
  <c r="U23" i="8"/>
  <c r="Q23" i="8"/>
  <c r="Y23" i="8" s="1"/>
  <c r="AA22" i="8"/>
  <c r="Z22" i="8"/>
  <c r="U22" i="8"/>
  <c r="Q22" i="8"/>
  <c r="Y22" i="8" s="1"/>
  <c r="AA21" i="8"/>
  <c r="Z21" i="8"/>
  <c r="Y21" i="8"/>
  <c r="P21" i="8"/>
  <c r="AA20" i="8"/>
  <c r="Z20" i="8"/>
  <c r="Y20" i="8"/>
  <c r="P20" i="8"/>
  <c r="AA19" i="8"/>
  <c r="Z19" i="8"/>
  <c r="U19" i="8"/>
  <c r="Q19" i="8"/>
  <c r="Y19" i="8" s="1"/>
  <c r="A19" i="8"/>
  <c r="L14" i="8"/>
  <c r="K14" i="8"/>
  <c r="J13" i="8"/>
  <c r="J15" i="8" s="1"/>
  <c r="I13" i="8"/>
  <c r="I15" i="8" s="1"/>
  <c r="H13" i="8"/>
  <c r="H15" i="8" s="1"/>
  <c r="G13" i="8"/>
  <c r="G15" i="8" s="1"/>
  <c r="F13" i="8"/>
  <c r="F15" i="8" s="1"/>
  <c r="E13" i="8"/>
  <c r="E15" i="8" s="1"/>
  <c r="D13" i="8"/>
  <c r="D15" i="8" s="1"/>
  <c r="C13" i="8"/>
  <c r="C15" i="8" s="1"/>
  <c r="A13" i="8"/>
  <c r="L11" i="8"/>
  <c r="K11" i="8"/>
  <c r="J10" i="8"/>
  <c r="J12" i="8" s="1"/>
  <c r="I10" i="8"/>
  <c r="I12" i="8" s="1"/>
  <c r="H10" i="8"/>
  <c r="H12" i="8" s="1"/>
  <c r="G10" i="8"/>
  <c r="G12" i="8" s="1"/>
  <c r="F10" i="8"/>
  <c r="F12" i="8" s="1"/>
  <c r="E10" i="8"/>
  <c r="E12" i="8" s="1"/>
  <c r="D10" i="8"/>
  <c r="D12" i="8" s="1"/>
  <c r="C10" i="8"/>
  <c r="C12" i="8" s="1"/>
  <c r="A10" i="8"/>
  <c r="G9" i="8"/>
  <c r="E9" i="8"/>
  <c r="K8" i="8"/>
  <c r="J9" i="8"/>
  <c r="I9" i="8"/>
  <c r="H9" i="8"/>
  <c r="F7" i="8"/>
  <c r="F9" i="8" s="1"/>
  <c r="E7" i="8"/>
  <c r="D7" i="8"/>
  <c r="C7" i="8"/>
  <c r="A7" i="8"/>
  <c r="L5" i="8"/>
  <c r="K5" i="8"/>
  <c r="J4" i="8"/>
  <c r="J6" i="8" s="1"/>
  <c r="I4" i="8"/>
  <c r="I6" i="8" s="1"/>
  <c r="G4" i="8"/>
  <c r="G6" i="8" s="1"/>
  <c r="F4" i="8"/>
  <c r="F6" i="8" s="1"/>
  <c r="E4" i="8"/>
  <c r="E6" i="8" s="1"/>
  <c r="D4" i="8"/>
  <c r="D6" i="8" s="1"/>
  <c r="C4" i="8"/>
  <c r="C6" i="8" s="1"/>
  <c r="A4" i="8"/>
  <c r="W48" i="7"/>
  <c r="S48" i="7"/>
  <c r="O48" i="7"/>
  <c r="K48" i="7"/>
  <c r="G48" i="7"/>
  <c r="W47" i="7"/>
  <c r="S47" i="7"/>
  <c r="O47" i="7"/>
  <c r="K47" i="7"/>
  <c r="G47" i="7"/>
  <c r="W46" i="7"/>
  <c r="S46" i="7"/>
  <c r="O46" i="7"/>
  <c r="K46" i="7"/>
  <c r="G46" i="7"/>
  <c r="W45" i="7"/>
  <c r="S45" i="7"/>
  <c r="O45" i="7"/>
  <c r="K45" i="7"/>
  <c r="G45" i="7"/>
  <c r="O41" i="7"/>
  <c r="N41" i="7"/>
  <c r="O40" i="7"/>
  <c r="N40" i="7"/>
  <c r="O39" i="7"/>
  <c r="N39" i="7"/>
  <c r="M38" i="7"/>
  <c r="L38" i="7"/>
  <c r="K38" i="7"/>
  <c r="J38" i="7"/>
  <c r="I38" i="7"/>
  <c r="H38" i="7"/>
  <c r="G38" i="7"/>
  <c r="F38" i="7"/>
  <c r="E38" i="7"/>
  <c r="D38" i="7"/>
  <c r="O37" i="7"/>
  <c r="N37" i="7"/>
  <c r="O35" i="7"/>
  <c r="N35" i="7"/>
  <c r="O34" i="7"/>
  <c r="N34" i="7"/>
  <c r="O32" i="7"/>
  <c r="P32" i="7" s="1"/>
  <c r="N32" i="7"/>
  <c r="O31" i="7"/>
  <c r="N31" i="7"/>
  <c r="O30" i="7"/>
  <c r="N30" i="7"/>
  <c r="O29" i="7"/>
  <c r="N29" i="7"/>
  <c r="O28" i="7"/>
  <c r="N28" i="7"/>
  <c r="O27" i="7"/>
  <c r="N27" i="7"/>
  <c r="O26" i="7"/>
  <c r="N26" i="7"/>
  <c r="O25" i="7"/>
  <c r="N25" i="7"/>
  <c r="O24" i="7"/>
  <c r="N24" i="7"/>
  <c r="O23" i="7"/>
  <c r="N23" i="7"/>
  <c r="O22" i="7"/>
  <c r="N22" i="7"/>
  <c r="O21" i="7"/>
  <c r="N21" i="7"/>
  <c r="C17" i="7"/>
  <c r="B17" i="7"/>
  <c r="C16" i="7"/>
  <c r="B16" i="7"/>
  <c r="C15" i="7"/>
  <c r="B15" i="7"/>
  <c r="C14" i="7"/>
  <c r="C13" i="7"/>
  <c r="B13" i="7"/>
  <c r="G10" i="7"/>
  <c r="F9" i="7"/>
  <c r="C9" i="7"/>
  <c r="F8" i="7"/>
  <c r="C8" i="7"/>
  <c r="F7" i="7"/>
  <c r="C6" i="7"/>
  <c r="C5" i="7"/>
  <c r="P9" i="6"/>
  <c r="Q8" i="6"/>
  <c r="R8" i="6" s="1"/>
  <c r="Q7" i="6"/>
  <c r="R7" i="6" s="1"/>
  <c r="Q6" i="6"/>
  <c r="R6" i="6" s="1"/>
  <c r="R4" i="6"/>
  <c r="I4" i="6"/>
  <c r="H4" i="6"/>
  <c r="G4" i="6"/>
  <c r="F4" i="6"/>
  <c r="AA29" i="5"/>
  <c r="Z29" i="5"/>
  <c r="Y29" i="5"/>
  <c r="X29" i="5"/>
  <c r="W29" i="5"/>
  <c r="AC28" i="5"/>
  <c r="AB28" i="5"/>
  <c r="M28" i="5"/>
  <c r="L28" i="5"/>
  <c r="K28" i="5"/>
  <c r="J28" i="5"/>
  <c r="I28" i="5"/>
  <c r="AC27" i="5"/>
  <c r="AB27" i="5"/>
  <c r="N27" i="5"/>
  <c r="O27" i="5" s="1"/>
  <c r="H27" i="5"/>
  <c r="AC26" i="5"/>
  <c r="AB26" i="5"/>
  <c r="N26" i="5"/>
  <c r="O26" i="5" s="1"/>
  <c r="H26" i="5"/>
  <c r="AC25" i="5"/>
  <c r="AB25" i="5"/>
  <c r="N25" i="5"/>
  <c r="O25" i="5" s="1"/>
  <c r="H25" i="5"/>
  <c r="AC24" i="5"/>
  <c r="AB24" i="5"/>
  <c r="AD24" i="5" s="1"/>
  <c r="N24" i="5"/>
  <c r="X106" i="8" s="1"/>
  <c r="AC23" i="5"/>
  <c r="AB23" i="5"/>
  <c r="N23" i="5"/>
  <c r="O23" i="5" s="1"/>
  <c r="AC22" i="5"/>
  <c r="AB22" i="5"/>
  <c r="M22" i="5"/>
  <c r="T84" i="8" s="1"/>
  <c r="L22" i="5"/>
  <c r="K22" i="5"/>
  <c r="J22" i="5"/>
  <c r="I22" i="5"/>
  <c r="AC21" i="5"/>
  <c r="AB21" i="5"/>
  <c r="N21" i="5"/>
  <c r="O21" i="5" s="1"/>
  <c r="H21" i="5"/>
  <c r="AC20" i="5"/>
  <c r="AB20" i="5"/>
  <c r="N20" i="5"/>
  <c r="O20" i="5" s="1"/>
  <c r="H20" i="5"/>
  <c r="AC19" i="5"/>
  <c r="AB19" i="5"/>
  <c r="N19" i="5"/>
  <c r="O19" i="5" s="1"/>
  <c r="H19" i="5"/>
  <c r="AC18" i="5"/>
  <c r="AB18" i="5"/>
  <c r="N18" i="5"/>
  <c r="X84" i="8" s="1"/>
  <c r="AC17" i="5"/>
  <c r="AD17" i="5" s="1"/>
  <c r="AB17" i="5"/>
  <c r="N17" i="5"/>
  <c r="O17" i="5" s="1"/>
  <c r="AC16" i="5"/>
  <c r="AB16" i="5"/>
  <c r="S16" i="5"/>
  <c r="R16" i="5"/>
  <c r="Q16" i="5"/>
  <c r="P16" i="5"/>
  <c r="M16" i="5"/>
  <c r="L16" i="5"/>
  <c r="K16" i="5"/>
  <c r="J16" i="5"/>
  <c r="I16" i="5"/>
  <c r="AC15" i="5"/>
  <c r="AB15" i="5"/>
  <c r="O15" i="5"/>
  <c r="N15" i="5"/>
  <c r="H15" i="5"/>
  <c r="AC14" i="5"/>
  <c r="AB14" i="5"/>
  <c r="N14" i="5"/>
  <c r="O14" i="5" s="1"/>
  <c r="H14" i="5"/>
  <c r="AC13" i="5"/>
  <c r="AB13" i="5"/>
  <c r="AD13" i="5" s="1"/>
  <c r="N13" i="5"/>
  <c r="O13" i="5" s="1"/>
  <c r="H13" i="5"/>
  <c r="AC12" i="5"/>
  <c r="Z62" i="8" s="1"/>
  <c r="V12" i="5"/>
  <c r="V29" i="5" s="1"/>
  <c r="N12" i="5"/>
  <c r="X62" i="8" s="1"/>
  <c r="AC11" i="5"/>
  <c r="AB11" i="5"/>
  <c r="T11" i="5"/>
  <c r="T16" i="5" s="1"/>
  <c r="N11" i="5"/>
  <c r="H11" i="5"/>
  <c r="AC10" i="5"/>
  <c r="AB10" i="5"/>
  <c r="S10" i="5"/>
  <c r="R10" i="5"/>
  <c r="Q10" i="5"/>
  <c r="P10" i="5"/>
  <c r="M10" i="5"/>
  <c r="L10" i="5"/>
  <c r="K10" i="5"/>
  <c r="J10" i="5"/>
  <c r="I10" i="5"/>
  <c r="AC9" i="5"/>
  <c r="AB9" i="5"/>
  <c r="N9" i="5"/>
  <c r="O9" i="5" s="1"/>
  <c r="H9" i="5"/>
  <c r="AC8" i="5"/>
  <c r="AB8" i="5"/>
  <c r="O8" i="5"/>
  <c r="N8" i="5"/>
  <c r="D8" i="7" s="1"/>
  <c r="H8" i="5"/>
  <c r="AC7" i="5"/>
  <c r="E15" i="7" s="1"/>
  <c r="AB7" i="5"/>
  <c r="D15" i="7" s="1"/>
  <c r="N7" i="5"/>
  <c r="D7" i="7" s="1"/>
  <c r="H7" i="5"/>
  <c r="AC6" i="5"/>
  <c r="AB6" i="5"/>
  <c r="N6" i="5"/>
  <c r="AC5" i="5"/>
  <c r="AB5" i="5"/>
  <c r="D13" i="7" s="1"/>
  <c r="T5" i="5"/>
  <c r="N5" i="5"/>
  <c r="D5" i="7" s="1"/>
  <c r="E5" i="7" s="1"/>
  <c r="H5" i="5"/>
  <c r="AE7" i="4"/>
  <c r="G24" i="5" s="1"/>
  <c r="AD7" i="4"/>
  <c r="F24" i="5" s="1"/>
  <c r="F28" i="5" s="1"/>
  <c r="X7" i="4"/>
  <c r="T7" i="4"/>
  <c r="P7" i="4"/>
  <c r="L7" i="4"/>
  <c r="H7" i="4"/>
  <c r="F7" i="4"/>
  <c r="B23" i="5" s="1"/>
  <c r="AE6" i="4"/>
  <c r="G18" i="5" s="1"/>
  <c r="AD6" i="4"/>
  <c r="AF6" i="4" s="1"/>
  <c r="X6" i="4"/>
  <c r="T6" i="4"/>
  <c r="P6" i="4"/>
  <c r="L6" i="4"/>
  <c r="H6" i="4"/>
  <c r="F6" i="4"/>
  <c r="B17" i="5" s="1"/>
  <c r="G12" i="5"/>
  <c r="AD5" i="4"/>
  <c r="F12" i="5" s="1"/>
  <c r="F16" i="5" s="1"/>
  <c r="X5" i="4"/>
  <c r="T5" i="4"/>
  <c r="P5" i="4"/>
  <c r="L5" i="4"/>
  <c r="H5" i="4"/>
  <c r="F5" i="4"/>
  <c r="B11" i="5" s="1"/>
  <c r="AD4" i="4"/>
  <c r="F6" i="5" s="1"/>
  <c r="F10" i="5" s="1"/>
  <c r="X4" i="4"/>
  <c r="S4" i="4"/>
  <c r="H4" i="8" s="1"/>
  <c r="H6" i="8" s="1"/>
  <c r="P4" i="4"/>
  <c r="L4" i="4"/>
  <c r="H4" i="4"/>
  <c r="F4" i="4"/>
  <c r="B5" i="5" s="1"/>
  <c r="W3" i="4"/>
  <c r="V3" i="4"/>
  <c r="S3" i="4"/>
  <c r="R3" i="4"/>
  <c r="O3" i="4"/>
  <c r="N3" i="4"/>
  <c r="K3" i="4"/>
  <c r="J3" i="4"/>
  <c r="AN31" i="3"/>
  <c r="AI31" i="3"/>
  <c r="AB31" i="3"/>
  <c r="U31" i="3"/>
  <c r="N31" i="3"/>
  <c r="H31" i="3"/>
  <c r="AM31" i="3" s="1"/>
  <c r="AN30" i="3"/>
  <c r="AI30" i="3"/>
  <c r="AB30" i="3"/>
  <c r="U30" i="3"/>
  <c r="N30" i="3"/>
  <c r="H30" i="3"/>
  <c r="AM30" i="3" s="1"/>
  <c r="AN29" i="3"/>
  <c r="AI29" i="3"/>
  <c r="AB29" i="3"/>
  <c r="U29" i="3"/>
  <c r="N29" i="3"/>
  <c r="H29" i="3"/>
  <c r="AM29" i="3" s="1"/>
  <c r="AN28" i="3"/>
  <c r="AI28" i="3"/>
  <c r="AB28" i="3"/>
  <c r="U28" i="3"/>
  <c r="N28" i="3"/>
  <c r="H28" i="3"/>
  <c r="AM28" i="3" s="1"/>
  <c r="AN27" i="3"/>
  <c r="AI27" i="3"/>
  <c r="AE27" i="3"/>
  <c r="AD27" i="3"/>
  <c r="AB27" i="3"/>
  <c r="X27" i="3"/>
  <c r="W27" i="3"/>
  <c r="Q27" i="3"/>
  <c r="P27" i="3"/>
  <c r="N27" i="3"/>
  <c r="J27" i="3"/>
  <c r="I27" i="3"/>
  <c r="H27" i="3"/>
  <c r="AM27" i="3" s="1"/>
  <c r="B27" i="3"/>
  <c r="G7" i="4" s="1"/>
  <c r="AN26" i="3"/>
  <c r="AI26" i="3"/>
  <c r="AB26" i="3"/>
  <c r="N26" i="3"/>
  <c r="H26" i="3"/>
  <c r="AM26" i="3" s="1"/>
  <c r="AO26" i="3" s="1"/>
  <c r="AN25" i="3"/>
  <c r="AI25" i="3"/>
  <c r="AB25" i="3"/>
  <c r="N25" i="3"/>
  <c r="H25" i="3"/>
  <c r="AM25" i="3" s="1"/>
  <c r="AN24" i="3"/>
  <c r="AI24" i="3"/>
  <c r="AB24" i="3"/>
  <c r="U24" i="3"/>
  <c r="N24" i="3"/>
  <c r="H24" i="3"/>
  <c r="AM24" i="3" s="1"/>
  <c r="AO24" i="3" s="1"/>
  <c r="AN23" i="3"/>
  <c r="AI23" i="3"/>
  <c r="AB23" i="3"/>
  <c r="U23" i="3"/>
  <c r="N23" i="3"/>
  <c r="H23" i="3"/>
  <c r="AM23" i="3" s="1"/>
  <c r="AN22" i="3"/>
  <c r="AI22" i="3"/>
  <c r="AE22" i="3"/>
  <c r="AD22" i="3"/>
  <c r="AB22" i="3"/>
  <c r="X22" i="3"/>
  <c r="W22" i="3"/>
  <c r="U22" i="3"/>
  <c r="Q22" i="3"/>
  <c r="P22" i="3"/>
  <c r="N22" i="3"/>
  <c r="J22" i="3"/>
  <c r="I22" i="3"/>
  <c r="H22" i="3"/>
  <c r="AM22" i="3" s="1"/>
  <c r="B22" i="3"/>
  <c r="G6" i="4" s="1"/>
  <c r="AN21" i="3"/>
  <c r="AI21" i="3"/>
  <c r="AB21" i="3"/>
  <c r="U21" i="3"/>
  <c r="N21" i="3"/>
  <c r="H21" i="3"/>
  <c r="AM21" i="3" s="1"/>
  <c r="AN20" i="3"/>
  <c r="AI20" i="3"/>
  <c r="AB20" i="3"/>
  <c r="U20" i="3"/>
  <c r="N20" i="3"/>
  <c r="H20" i="3"/>
  <c r="AM20" i="3" s="1"/>
  <c r="AN19" i="3"/>
  <c r="AI19" i="3"/>
  <c r="AB19" i="3"/>
  <c r="U19" i="3"/>
  <c r="N19" i="3"/>
  <c r="H19" i="3"/>
  <c r="AM19" i="3" s="1"/>
  <c r="AN18" i="3"/>
  <c r="AI18" i="3"/>
  <c r="AB18" i="3"/>
  <c r="U18" i="3"/>
  <c r="N18" i="3"/>
  <c r="H18" i="3"/>
  <c r="AM18" i="3" s="1"/>
  <c r="AN17" i="3"/>
  <c r="AI17" i="3"/>
  <c r="AB17" i="3"/>
  <c r="U17" i="3"/>
  <c r="N17" i="3"/>
  <c r="H17" i="3"/>
  <c r="AM17" i="3" s="1"/>
  <c r="AN16" i="3"/>
  <c r="AI16" i="3"/>
  <c r="AB16" i="3"/>
  <c r="U16" i="3"/>
  <c r="N16" i="3"/>
  <c r="H16" i="3"/>
  <c r="AM16" i="3" s="1"/>
  <c r="AN15" i="3"/>
  <c r="AI15" i="3"/>
  <c r="AB15" i="3"/>
  <c r="U15" i="3"/>
  <c r="N15" i="3"/>
  <c r="H15" i="3"/>
  <c r="AM15" i="3" s="1"/>
  <c r="AN14" i="3"/>
  <c r="AI14" i="3"/>
  <c r="AB14" i="3"/>
  <c r="U14" i="3"/>
  <c r="N14" i="3"/>
  <c r="H14" i="3"/>
  <c r="AM14" i="3" s="1"/>
  <c r="AN13" i="3"/>
  <c r="AI13" i="3"/>
  <c r="AB13" i="3"/>
  <c r="U13" i="3"/>
  <c r="N13" i="3"/>
  <c r="H13" i="3"/>
  <c r="AM13" i="3" s="1"/>
  <c r="AN12" i="3"/>
  <c r="AI12" i="3"/>
  <c r="AB12" i="3"/>
  <c r="U12" i="3"/>
  <c r="N12" i="3"/>
  <c r="H12" i="3"/>
  <c r="AM12" i="3" s="1"/>
  <c r="AN11" i="3"/>
  <c r="AI11" i="3"/>
  <c r="AE11" i="3"/>
  <c r="AD11" i="3"/>
  <c r="AB11" i="3"/>
  <c r="X11" i="3"/>
  <c r="W11" i="3"/>
  <c r="U11" i="3"/>
  <c r="Q11" i="3"/>
  <c r="P11" i="3"/>
  <c r="N11" i="3"/>
  <c r="J11" i="3"/>
  <c r="I11" i="3"/>
  <c r="H11" i="3"/>
  <c r="AM11" i="3" s="1"/>
  <c r="B11" i="3"/>
  <c r="G5" i="4" s="1"/>
  <c r="AN10" i="3"/>
  <c r="AI10" i="3"/>
  <c r="AB10" i="3"/>
  <c r="U10" i="3"/>
  <c r="N10" i="3"/>
  <c r="H10" i="3"/>
  <c r="AM10" i="3" s="1"/>
  <c r="AN9" i="3"/>
  <c r="AM9" i="3"/>
  <c r="AO9" i="3" s="1"/>
  <c r="AI9" i="3"/>
  <c r="AB9" i="3"/>
  <c r="U9" i="3"/>
  <c r="N9" i="3"/>
  <c r="AN8" i="3"/>
  <c r="AO8" i="3" s="1"/>
  <c r="AM8" i="3"/>
  <c r="AI8" i="3"/>
  <c r="AB8" i="3"/>
  <c r="U8" i="3"/>
  <c r="N8" i="3"/>
  <c r="AN7" i="3"/>
  <c r="AM7" i="3"/>
  <c r="AO7" i="3" s="1"/>
  <c r="AI7" i="3"/>
  <c r="AB7" i="3"/>
  <c r="U7" i="3"/>
  <c r="N7" i="3"/>
  <c r="AN6" i="3"/>
  <c r="AO6" i="3" s="1"/>
  <c r="AM6" i="3"/>
  <c r="AI6" i="3"/>
  <c r="AB6" i="3"/>
  <c r="U6" i="3"/>
  <c r="N6" i="3"/>
  <c r="AN5" i="3"/>
  <c r="AI5" i="3"/>
  <c r="AB5" i="3"/>
  <c r="U5" i="3"/>
  <c r="N5" i="3"/>
  <c r="H5" i="3"/>
  <c r="AM5" i="3" s="1"/>
  <c r="AN4" i="3"/>
  <c r="AI4" i="3"/>
  <c r="AE4" i="3"/>
  <c r="AD4" i="3"/>
  <c r="AB4" i="3"/>
  <c r="X4" i="3"/>
  <c r="W4" i="3"/>
  <c r="U4" i="3"/>
  <c r="Q4" i="3"/>
  <c r="P4" i="3"/>
  <c r="N4" i="3"/>
  <c r="J4" i="3"/>
  <c r="I4" i="3"/>
  <c r="H4" i="3"/>
  <c r="AM4" i="3" s="1"/>
  <c r="B4" i="3"/>
  <c r="G4" i="4" s="1"/>
  <c r="AH3" i="3"/>
  <c r="AG3" i="3"/>
  <c r="AE3" i="3"/>
  <c r="AD3" i="3"/>
  <c r="AA3" i="3"/>
  <c r="Z3" i="3"/>
  <c r="X3" i="3"/>
  <c r="W3" i="3"/>
  <c r="T3" i="3"/>
  <c r="S3" i="3"/>
  <c r="Q3" i="3"/>
  <c r="P3" i="3"/>
  <c r="M3" i="3"/>
  <c r="L3" i="3"/>
  <c r="J3" i="3"/>
  <c r="I3" i="3"/>
  <c r="D17" i="7" l="1"/>
  <c r="AD27" i="5"/>
  <c r="AP4" i="3"/>
  <c r="R11" i="3"/>
  <c r="AP27" i="3"/>
  <c r="E13" i="7"/>
  <c r="E17" i="7"/>
  <c r="AD23" i="5"/>
  <c r="Z84" i="8"/>
  <c r="Z106" i="8"/>
  <c r="L106" i="8"/>
  <c r="C9" i="8"/>
  <c r="K7" i="8"/>
  <c r="K9" i="8" s="1"/>
  <c r="Y4" i="3"/>
  <c r="AO5" i="3"/>
  <c r="Y27" i="3"/>
  <c r="AD10" i="5"/>
  <c r="AD21" i="5"/>
  <c r="D9" i="8"/>
  <c r="P19" i="8"/>
  <c r="N40" i="8"/>
  <c r="AO10" i="3"/>
  <c r="AQ11" i="3"/>
  <c r="K22" i="3"/>
  <c r="R27" i="3"/>
  <c r="AQ27" i="3"/>
  <c r="AR27" i="3" s="1"/>
  <c r="E16" i="7"/>
  <c r="AD11" i="5"/>
  <c r="U18" i="5"/>
  <c r="Y62" i="8"/>
  <c r="AA84" i="8"/>
  <c r="AF11" i="3"/>
  <c r="K27" i="3"/>
  <c r="AD18" i="5"/>
  <c r="Y36" i="8"/>
  <c r="Y37" i="8"/>
  <c r="P23" i="7"/>
  <c r="P27" i="7"/>
  <c r="P29" i="7"/>
  <c r="P31" i="7"/>
  <c r="P22" i="7"/>
  <c r="U12" i="5"/>
  <c r="N29" i="5"/>
  <c r="U24" i="5"/>
  <c r="O12" i="5"/>
  <c r="N10" i="5"/>
  <c r="O10" i="5" s="1"/>
  <c r="K4" i="3"/>
  <c r="AQ4" i="3"/>
  <c r="AR4" i="3" s="1"/>
  <c r="K11" i="3"/>
  <c r="AP22" i="3"/>
  <c r="Y22" i="3"/>
  <c r="AO23" i="3"/>
  <c r="T10" i="5"/>
  <c r="G15" i="7"/>
  <c r="H15" i="7" s="1"/>
  <c r="P25" i="7"/>
  <c r="P35" i="7"/>
  <c r="O38" i="7"/>
  <c r="P40" i="7"/>
  <c r="Y25" i="8"/>
  <c r="Y29" i="8"/>
  <c r="Y40" i="8" s="1"/>
  <c r="Y34" i="8"/>
  <c r="P37" i="8"/>
  <c r="AF4" i="3"/>
  <c r="E22" i="3"/>
  <c r="R22" i="3"/>
  <c r="AF27" i="3"/>
  <c r="T4" i="4"/>
  <c r="E14" i="7"/>
  <c r="AD8" i="5"/>
  <c r="U11" i="5"/>
  <c r="AB12" i="5"/>
  <c r="D14" i="7" s="1"/>
  <c r="AA106" i="8"/>
  <c r="Y11" i="3"/>
  <c r="AD12" i="5"/>
  <c r="N16" i="5"/>
  <c r="O16" i="5" s="1"/>
  <c r="N22" i="5"/>
  <c r="O22" i="5" s="1"/>
  <c r="N28" i="5"/>
  <c r="O28" i="5" s="1"/>
  <c r="P24" i="7"/>
  <c r="P26" i="7"/>
  <c r="P34" i="7"/>
  <c r="P37" i="7"/>
  <c r="P39" i="7"/>
  <c r="P41" i="7"/>
  <c r="Q40" i="8"/>
  <c r="AA40" i="8"/>
  <c r="AA62" i="8"/>
  <c r="E4" i="3"/>
  <c r="R4" i="3"/>
  <c r="AF22" i="3"/>
  <c r="U6" i="5"/>
  <c r="AD14" i="5"/>
  <c r="AD15" i="5"/>
  <c r="AD16" i="5"/>
  <c r="AD19" i="5"/>
  <c r="AD20" i="5"/>
  <c r="AD22" i="5"/>
  <c r="AD25" i="5"/>
  <c r="AD26" i="5"/>
  <c r="AD28" i="5"/>
  <c r="Q5" i="6"/>
  <c r="Q9" i="6" s="1"/>
  <c r="R9" i="6" s="1"/>
  <c r="P21" i="7"/>
  <c r="P28" i="7"/>
  <c r="P30" i="7"/>
  <c r="N38" i="7"/>
  <c r="U40" i="8"/>
  <c r="Z40" i="8"/>
  <c r="AO12" i="3"/>
  <c r="AO16" i="3"/>
  <c r="AO18" i="3"/>
  <c r="AO20" i="3"/>
  <c r="AO22" i="3"/>
  <c r="AP11" i="3"/>
  <c r="AR11" i="3" s="1"/>
  <c r="AO14" i="3"/>
  <c r="AO25" i="3"/>
  <c r="AO13" i="3"/>
  <c r="AO15" i="3"/>
  <c r="AO17" i="3"/>
  <c r="AO19" i="3"/>
  <c r="AO21" i="3"/>
  <c r="A4" i="6"/>
  <c r="C5" i="5"/>
  <c r="A21" i="7"/>
  <c r="AO4" i="3"/>
  <c r="A25" i="7"/>
  <c r="C11" i="5"/>
  <c r="A10" i="6"/>
  <c r="AQ22" i="3"/>
  <c r="AR22" i="3" s="1"/>
  <c r="C23" i="5"/>
  <c r="A35" i="7"/>
  <c r="A22" i="6"/>
  <c r="AO27" i="3"/>
  <c r="AO28" i="3"/>
  <c r="AO30" i="3"/>
  <c r="F15" i="7"/>
  <c r="G13" i="7"/>
  <c r="H13" i="7" s="1"/>
  <c r="F13" i="7"/>
  <c r="E11" i="3"/>
  <c r="AO11" i="3"/>
  <c r="C17" i="5"/>
  <c r="A16" i="6"/>
  <c r="A31" i="7"/>
  <c r="E27" i="3"/>
  <c r="G17" i="7"/>
  <c r="H17" i="7" s="1"/>
  <c r="F17" i="7"/>
  <c r="G16" i="7"/>
  <c r="AO29" i="3"/>
  <c r="AO31" i="3"/>
  <c r="G16" i="5"/>
  <c r="H16" i="5" s="1"/>
  <c r="H12" i="5"/>
  <c r="G22" i="5"/>
  <c r="H24" i="5"/>
  <c r="G28" i="5"/>
  <c r="H28" i="5" s="1"/>
  <c r="E7" i="7"/>
  <c r="G7" i="7"/>
  <c r="G8" i="7"/>
  <c r="E8" i="7"/>
  <c r="AF5" i="4"/>
  <c r="AF7" i="4"/>
  <c r="AD5" i="5"/>
  <c r="AD7" i="5"/>
  <c r="AD9" i="5"/>
  <c r="O11" i="5"/>
  <c r="AB29" i="5"/>
  <c r="D9" i="7"/>
  <c r="E9" i="7" s="1"/>
  <c r="B14" i="7"/>
  <c r="D16" i="7"/>
  <c r="F16" i="7" s="1"/>
  <c r="K4" i="8"/>
  <c r="K6" i="8" s="1"/>
  <c r="K13" i="8"/>
  <c r="K15" i="8" s="1"/>
  <c r="F62" i="8"/>
  <c r="AE4" i="4"/>
  <c r="O6" i="5"/>
  <c r="O7" i="5"/>
  <c r="F18" i="5"/>
  <c r="F22" i="5" s="1"/>
  <c r="O18" i="5"/>
  <c r="O24" i="5"/>
  <c r="AC29" i="5"/>
  <c r="L4" i="8"/>
  <c r="L6" i="8" s="1"/>
  <c r="K10" i="8"/>
  <c r="K12" i="8" s="1"/>
  <c r="L13" i="8"/>
  <c r="L15" i="8" s="1"/>
  <c r="AD6" i="5"/>
  <c r="F5" i="7"/>
  <c r="G5" i="7" s="1"/>
  <c r="L10" i="8"/>
  <c r="L12" i="8" s="1"/>
  <c r="P22" i="8"/>
  <c r="P23" i="8"/>
  <c r="P24" i="8"/>
  <c r="P25" i="8"/>
  <c r="P26" i="8"/>
  <c r="P27" i="8"/>
  <c r="P28" i="8"/>
  <c r="P29" i="8"/>
  <c r="P30" i="8"/>
  <c r="X40" i="8"/>
  <c r="L9" i="8"/>
  <c r="P32" i="8"/>
  <c r="P33" i="8"/>
  <c r="P34" i="8"/>
  <c r="R5" i="6" l="1"/>
  <c r="G14" i="7"/>
  <c r="H14" i="7" s="1"/>
  <c r="F14" i="7"/>
  <c r="D6" i="7"/>
  <c r="E6" i="7" s="1"/>
  <c r="U29" i="5"/>
  <c r="U10" i="5"/>
  <c r="P38" i="7"/>
  <c r="U16" i="5"/>
  <c r="H18" i="5"/>
  <c r="G6" i="5"/>
  <c r="AF4" i="4"/>
  <c r="G9" i="7"/>
  <c r="H16" i="7"/>
  <c r="H22" i="5"/>
  <c r="G6" i="7" l="1"/>
  <c r="H6" i="5"/>
  <c r="G10" i="5"/>
  <c r="H1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J20" authorId="0" shapeId="0" xr:uid="{00000000-0006-0000-0200-000001000000}">
      <text>
        <r>
          <rPr>
            <sz val="11"/>
            <color theme="1"/>
            <rFont val="Arial"/>
            <family val="2"/>
          </rPr>
          <t>datos desactualizados @lfsalinas@movilidadbogota.gov.co
_Asignado a Luisa Fernanda Salinas Farfán_
	-Luisa Bibiana Rubio Villamil</t>
        </r>
      </text>
    </comment>
  </commentList>
</comments>
</file>

<file path=xl/sharedStrings.xml><?xml version="1.0" encoding="utf-8"?>
<sst xmlns="http://schemas.openxmlformats.org/spreadsheetml/2006/main" count="2095" uniqueCount="1265">
  <si>
    <t>SISTEMA INTEGRADO DE GESTION DISTRITAL  BAJO EL ESTÁNDAR MIPG</t>
  </si>
  <si>
    <t>PROCESO DIRECCIONAMIENTO ESTRATÉGICO</t>
  </si>
  <si>
    <t>Formato de programación y seguimiento al Plan Operativo Anual de Proyectos de Inversión</t>
  </si>
  <si>
    <t>Código: PE01-PR01-F01</t>
  </si>
  <si>
    <t>Versión: 6.0</t>
  </si>
  <si>
    <t>VERSIÓN :03</t>
  </si>
  <si>
    <t>Plan de Desarrollo</t>
  </si>
  <si>
    <t>Un nuevo contrato social y ambiental para la Bogotá del Siglo XXI_2020-2024</t>
  </si>
  <si>
    <t>Propósito del Plan de Desarrollo</t>
  </si>
  <si>
    <t>4. Hacer de Bogotá Región un modelo de movilidad multimodal, incluyente y sostenible</t>
  </si>
  <si>
    <t>Programa Plan de Desarrollo</t>
  </si>
  <si>
    <t>49. Movilidad segura, sostenible y accesible</t>
  </si>
  <si>
    <t>Indice</t>
  </si>
  <si>
    <t>Programa Estratégico</t>
  </si>
  <si>
    <t>13. Sistema de movilidad sostenible</t>
  </si>
  <si>
    <t>Logro</t>
  </si>
  <si>
    <t>26. Mejorar la experiencia de viaje a través de los componentes de tiempo, calidad y costo, con enfoque de género, diferencial, territorial y regional, teniendo como eje estructurador la red de metro regional y la de ciclorutas.</t>
  </si>
  <si>
    <t>Número y nombre del Proyecto de Inversión</t>
  </si>
  <si>
    <t>7576.  Consolidación del programa niñas y niños primero para mejorar las experiencias de viaje de la población estudiantil en Bogotá</t>
  </si>
  <si>
    <t>Objetivo general del Proyecto de Inversión</t>
  </si>
  <si>
    <t>Promover condiciones favorables que mejoren la experiencia de viaje y seguridad vial en los desplazamientos realizados por niñas, niños y
adolescentes hacia y desde las instituciones educativas en la ciudad.</t>
  </si>
  <si>
    <t>Objetivos de Desarrollo Sostenible_ODS</t>
  </si>
  <si>
    <t>ODS - 11. Ciudades y comunidades sostenibles
Meta ODS - 11.2.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</si>
  <si>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Código BPIN</t>
  </si>
  <si>
    <t>Subsecretaría Responsable</t>
  </si>
  <si>
    <t>Subsecretaría de Gestión de Movilidad</t>
  </si>
  <si>
    <t>Dependencia</t>
  </si>
  <si>
    <t>Dirección de Gestión de Tránsito y Control de tránsito y Transporte/Subdirección de Gestión en vía/ Subdirección de Control de Tránsito y Transporte</t>
  </si>
  <si>
    <t>Ordenador de gasto</t>
  </si>
  <si>
    <t>Período de seguimiento</t>
  </si>
  <si>
    <t>De</t>
  </si>
  <si>
    <t>Enero</t>
  </si>
  <si>
    <t>A</t>
  </si>
  <si>
    <t>Diciembre</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</si>
  <si>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</si>
  <si>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</si>
  <si>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</si>
  <si>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</si>
  <si>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</si>
  <si>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</si>
  <si>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</si>
  <si>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 xml:space="preserve">Hoja de vida del Indicador_ Meta Proyecto de Inversión </t>
  </si>
  <si>
    <t>Fecha de elaboración</t>
  </si>
  <si>
    <t>04</t>
  </si>
  <si>
    <t>01</t>
  </si>
  <si>
    <t>2021</t>
  </si>
  <si>
    <t>Proyecto de inversión</t>
  </si>
  <si>
    <t xml:space="preserve">Código </t>
  </si>
  <si>
    <t>Código y nombre del proceso</t>
  </si>
  <si>
    <t>Proceso Gestión de Tránsito y Control de Tránsito y Transporte PM02</t>
  </si>
  <si>
    <t>Tipo de Proceso</t>
  </si>
  <si>
    <t>Misional</t>
  </si>
  <si>
    <t>Nombre</t>
  </si>
  <si>
    <t>7576 Consolidación del programa niñas y niños primero para mejorar las experiencias de viaje en la población estudiantil.</t>
  </si>
  <si>
    <t>Meta  proyecto de inversión</t>
  </si>
  <si>
    <t>Código y Nombre</t>
  </si>
  <si>
    <t>1. Realizar 3.000.000 millones de viajes de acompañamiento en el Proyecto al Colegio en Bici para el cuatrenio.</t>
  </si>
  <si>
    <t>Fuente PMR</t>
  </si>
  <si>
    <t>No</t>
  </si>
  <si>
    <t>Tipo de anualización</t>
  </si>
  <si>
    <t xml:space="preserve">Suma </t>
  </si>
  <si>
    <t>Tipología</t>
  </si>
  <si>
    <t>Eficacia</t>
  </si>
  <si>
    <t>Valor meta de la vigencia</t>
  </si>
  <si>
    <t>Línea de base</t>
  </si>
  <si>
    <t>Observación línea de base</t>
  </si>
  <si>
    <t>N.A</t>
  </si>
  <si>
    <t>Indicador_meta proyecto de inversión</t>
  </si>
  <si>
    <t>Número de Viajes de Acompañamiento realizados por el modelo operativo de al Colegio en Bici</t>
  </si>
  <si>
    <t>Descripción general</t>
  </si>
  <si>
    <t>El indicador mide el número de viajes realizados durante la vigencia. El indicador es el resultado para la Secretaría de Movilidad de un Convenio suscrito con la Secretaria de Educación del Distrito con el cual se pretende mejorar las condiciones de desplazamiento de los niños(as)  adolescentes en edad escolar y al mismo tiempo concientizar acerca del cumplimiento de las normas, ofreciendo una opción de próximidad de su casa al colegio, generando espacios seguros para su desplazamiento y fomentando la cultura del respeto al espacio público, los diferentes actores viales y la infraestructura con una estrategia de enfoque de genero a través del conocimiento de la normatividad vigente y el buen uso de la bicicleta.</t>
  </si>
  <si>
    <t>Unidad de medida</t>
  </si>
  <si>
    <t>Cantidad</t>
  </si>
  <si>
    <t>Frecuencia de reporte</t>
  </si>
  <si>
    <t>Trimestral</t>
  </si>
  <si>
    <t>Metodología de medición</t>
  </si>
  <si>
    <t xml:space="preserve">Para obtener el dato de los viajes de acompañamiento realizados, se toma como referencia el recorrido que realiza cada estudiante de un punto A hacia un punto B el cual equivale a un viaje de acompañamiento, para ello los guías escolares diligencian los formatos establecidos para tal fin y con ello se generan los reportes necesarios. </t>
  </si>
  <si>
    <t>Fórmula del indicador</t>
  </si>
  <si>
    <t>Sumatoria de viajes de acompañamiento de "Al Colegio en Bici" realizados</t>
  </si>
  <si>
    <t>Fuente u orígen de datos</t>
  </si>
  <si>
    <t>Formatos de asistencia a las diferentes actividades del proyecto al Colegio en Bici</t>
  </si>
  <si>
    <t>Control de actualizaciones</t>
  </si>
  <si>
    <t>Fecha</t>
  </si>
  <si>
    <t>Campo actualizado</t>
  </si>
  <si>
    <t>Modificación realizada</t>
  </si>
  <si>
    <t>La OAPI aprobó la reprogramación de la meta de la vigencia pasando de 727.000 a 315.000; manteniendo la meta del cuatrienio.</t>
  </si>
  <si>
    <t xml:space="preserve">
La OAPI aprobó la reprogramación de la meta de la vigencia pasando de 315.000 a 215.000; manteniendo la meta del cuatrienio.
</t>
  </si>
  <si>
    <t xml:space="preserve">
La OAPI aprobó la reprogramación de la meta de la vigencia pasando de 215.000 a 237.000; manteniendo la meta del cuatrienio.
</t>
  </si>
  <si>
    <t xml:space="preserve">
La OAPI aprobó la reprogramación de la meta de la vigencia pasando de 237.000 a 244.396; manteniendo la meta del cuatrienio.
</t>
  </si>
  <si>
    <t>Nombre del Ordenador del Gasto</t>
  </si>
  <si>
    <t>Director / Jefe de Oficina / Subdirector</t>
  </si>
  <si>
    <t>Responsable del reporte</t>
  </si>
  <si>
    <t>Responsable del Análisis</t>
  </si>
  <si>
    <t>NANCY HAIDY MUÑOZ CHAVARRO</t>
  </si>
  <si>
    <t>ANGÉLICA MARÍA PICO</t>
  </si>
  <si>
    <t>Dependencia Responsable</t>
  </si>
  <si>
    <t>SUBDIRECCION DE GESTIÓN EN VÍA</t>
  </si>
  <si>
    <t>2. Realizar 410.000 viajes de acompañamiento en el proyecto Ciempiés para el cuatrienio</t>
  </si>
  <si>
    <t>Si</t>
  </si>
  <si>
    <t>Suma</t>
  </si>
  <si>
    <t>Número de viajes por el proyecto "CIEMPIÉS CAMINOS SEGUROS"  realizados</t>
  </si>
  <si>
    <t xml:space="preserve">El objetivo del indicador es medir el número de viajes de estudiantes movilizados durante la vigencia con el modelo operativo del proyecto "Ciempiés Caminos Seguros"; lo anterior, en el marco del Programa Niñas y Niños Primero, cuyo fin es mejorar la experiencia de viaje de las niñas, niños y adolescentes en edad escolar que están adscritos a las instituciones educativas del Distrito a través de practicas de seguridad vial, el juego y la pedagogía. Esta estrategia se desarrolla a través de la sensibilización y capacitación frente normatividad en materia de seguridad vial, comportamiento peatonal en espacios tanto curriculares, como extracurriculares, fomentando la cultura ciudadana, el cuidado al espacio público, los diferentes actores viales y el medio ambiente. </t>
  </si>
  <si>
    <t xml:space="preserve">Para medir el indicador se contabiliza cada recorrido en el que proyecto "Ciempiés Caminos Seguros acompaña a un beneficiario. Cada recorrido acompañado equivale a un viaje y para poder llevar este registro, los monitores del proyecto toman asistencia antes de empezar cada recorrido. Con base en estas bases de asistencia se obtiene el indicador de viajes diarios que es acumulativo para los días del mes correspondinedo al avance del indicador mensual. </t>
  </si>
  <si>
    <t>Sumatoria del número de viajes de acompañamiento "Ciempiés Caminos Seguros"</t>
  </si>
  <si>
    <t>Reporte de asistencia y viajes semanal del proyecto "Ciempiés Caminos Seguros"</t>
  </si>
  <si>
    <t xml:space="preserve">
La OAPI aprobó la reprogramación de la meta de la vigencia pasando de 103.700 a 109.434; manteniendo la meta del cuatrienio.
</t>
  </si>
  <si>
    <t>3. Visitar 380 instituciones educativas en el proyecto de Ruta Pila</t>
  </si>
  <si>
    <t>N/A</t>
  </si>
  <si>
    <t>Número de instituciones educativas en el proyecto de Ruta Pila visitadas</t>
  </si>
  <si>
    <t>El objetivo del indicador es medir el número de visitas realizadas a las insticiones educativas, las cuales se realizan para generar la corresponsabilidad y fortalecimiento de las condiciones de prevención de riesgos y seguridad vial en las que se desarrolla el transporte de rutas escolares, incentivando las buenas prácticas en relación con el concepto de movilidad sostenible y respeto a la vida de la población escolar. Se programa desarrollar 380 visitas a Instituciones Educativas.</t>
  </si>
  <si>
    <t>Para obtener el número de vehículos revisados en los operativos de control del proyecto Ruta Pila, se realiza un conteo y sumatoria de los vehículos reportados en cada operativo, información que se consigna en la base de datos Ruta Pila. Este documento se establece como un insumo para realizar el reporte mensual del indicador.</t>
  </si>
  <si>
    <t>Sumatoria de instituciones educativas visitadas a través del Proyecto  Ruta Pila en el Distrito Capital</t>
  </si>
  <si>
    <t>Bases de datos, solicitudes de la comunidad, S.D.Q.S y solicitudes internas relacionadas con el proyecto "RUTA PILA".</t>
  </si>
  <si>
    <t>La OAPI aprobó la reprogramación de la meta de la vigencia pasando de 96 a 72; manteniendo la meta del cuatrienio.</t>
  </si>
  <si>
    <t>La OAPI aprobó la reprogramación de la meta de la vigencia pasando de 72 a 60; manteniendo la meta del cuatrienio.</t>
  </si>
  <si>
    <t>SUBDIRECCION DE CONTROL DE TRÁNSITO Y TRANSPORTE</t>
  </si>
  <si>
    <t xml:space="preserve">4. Realizar el control de 24.000 vehículos escolares en el proyecto Ruta Pila. </t>
  </si>
  <si>
    <t>Número de controles de vehículos de transporte especial escolar del proyecto "RUTA PILA" realizados</t>
  </si>
  <si>
    <t>El objetivo del indicador es medir el número de controles realizados a vehículos de transporte escolar, para determinar el cumplimiento de las normas de tránsito y transporte; así como los requisitos exigidos por las normas nacionales y distritales para el transporte especial escolar, a través de la realización de operativos de control para la verificación de los mismos;  fortaleciendo las condiciones de prevención de riesgos y seguridad vial en las que se desarrolla el transporte de rutas escolares, incentivando las buenas prácticas en relación con el concepto de movilidad sostenible y respeto a la vida.</t>
  </si>
  <si>
    <t>Se realizará un conteo mensual y acumulado del número de niñas, niños y adolescentes en edad escolar, beneficiados los proyectos de movilidad escolar ciempiés Caminos Seguros, Al Colegio en Bici y Ruta pila</t>
  </si>
  <si>
    <t>Sumatoria de controles de vehículos verificados a través del Programa "RUTA PILA"</t>
  </si>
  <si>
    <t>Bases de datos, solicitudes de la comunidad, S.D.Q.S y solicitudes internas relacionadas con el programa "RUTA PILA".</t>
  </si>
  <si>
    <t>La OAPI aprobó la reprogramación de la meta de la vigencia pasando de 6.034 a 4.525; manteniendo la meta del cuatrienio.</t>
  </si>
  <si>
    <t>La OAPI aprobó la reprogramación de la meta de la vigencia pasando de 4.525 a 4.000; manteniendo la meta del cuatrienio.</t>
  </si>
  <si>
    <t>Hoja de vida del Indicador_Meta Plan de Desarrollo</t>
  </si>
  <si>
    <t>Fecha de elaboración o actualización</t>
  </si>
  <si>
    <t>DD</t>
  </si>
  <si>
    <t>MM</t>
  </si>
  <si>
    <t>AAAA</t>
  </si>
  <si>
    <t>Código</t>
  </si>
  <si>
    <t>Meta PDD</t>
  </si>
  <si>
    <t>379 - Consolidar y reforzar el programa de movilidad Niños y Niñas Primero con el fin de aumentar el número de beneficiados y facilitar el acceso a la educación de niñas, niños y adolescentes</t>
  </si>
  <si>
    <t xml:space="preserve">NO </t>
  </si>
  <si>
    <t>Efectividad</t>
  </si>
  <si>
    <t>N.A.</t>
  </si>
  <si>
    <t>Indicador_ Meta Plan de Desarrollo</t>
  </si>
  <si>
    <t>Código y nombre</t>
  </si>
  <si>
    <t>406 - Niños y niñas beneficiados con el programa</t>
  </si>
  <si>
    <t>El indicador mide el número de niñas, niños y adolescentes en edad escolar beneficiados a través del Programa Niñas y Niños Primero, cuyo objetivo es el de mejorar las condiciones de desplazamiento de los estudiantes y su acceso a la educación a través de las acciones de los proyectos de movilidad escolar ciempiés Caminos Seguros, Al Colegio en Bici y Ruta pila, que impactan directamente a esta población.</t>
  </si>
  <si>
    <t>Sumatoria de niñas y niños beneficiados con el programa</t>
  </si>
  <si>
    <t xml:space="preserve">Base de estudiantes beneficiados mediante acuerdos de corresponsabilidad (ACB y Ciempiés) y Consolidado Institucional (Ruta Pila).
</t>
  </si>
  <si>
    <t>El SEGPLAN no aceptó ajustar la meta 2020 a lo realmente ejecutado de manera que se tuvo que dejar sin los 35 niños beneficiados de más, los cuales se incrementaron en el 2024.</t>
  </si>
  <si>
    <t>La OAPI aprobó la reprogramación de la meta de la vigencia pasando de 90.464 a 64.850; manteniendo la meta del cuatrienio.</t>
  </si>
  <si>
    <t>La OAPI aprobó la reprogramación de la meta de la vigencia pasando de 64.850 a 61.650; manteniendo la meta del cuatrienio.</t>
  </si>
  <si>
    <t>La OAPI aprobó la reprogramación de la meta de la vigencia pasando de 61.650 a 61.940; manteniendo la meta del cuatrienio.</t>
  </si>
  <si>
    <t>La OAPI aprobó la reprogramación de la meta de la vigencia pasando de 61.940 a 67.132; manteniendo la meta del cuatrienio.</t>
  </si>
  <si>
    <t>Nombre Ordenador del Gasto</t>
  </si>
  <si>
    <t>Nombre Director / Jefe de Oficina / Subdirector</t>
  </si>
  <si>
    <t>Nombre Responsable del reporte</t>
  </si>
  <si>
    <t>Nombre Responsable del Análisis</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</si>
  <si>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</si>
  <si>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</si>
  <si>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</si>
  <si>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</si>
  <si>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</si>
  <si>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</si>
  <si>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</si>
  <si>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</si>
  <si>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</si>
  <si>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</si>
  <si>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</si>
  <si>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</si>
  <si>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</si>
  <si>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</si>
  <si>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</si>
  <si>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</si>
  <si>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</si>
  <si>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</si>
  <si>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perído</t>
  </si>
  <si>
    <t>Avance cualitativo (Resultados y calidad de los bienes y Servicios entregados en beneficio de la ciudadanía/evidencias)</t>
  </si>
  <si>
    <t>% Avance tareas período</t>
  </si>
  <si>
    <t>TOTAL TAREAS PROGRAMADO VIGENCIA</t>
  </si>
  <si>
    <t>% AVANCE TAREAS VIGENCIA</t>
  </si>
  <si>
    <t>PROGRAMADO ACTIVIDAD VIGENCIA</t>
  </si>
  <si>
    <t>EJECUTADO ACTIVIDAD VIGENCIA</t>
  </si>
  <si>
    <t>% AVANCE ACTIVIDADES VIGENCIA</t>
  </si>
  <si>
    <t>Por medio del acompañamiento a los estudiantes del Distrtio por parte de los guías escolares asignados a las rutas de confianza implementadas por la SDM se generan los viajes de acompañamiento desde los puntos de encuentro hacia los colegios y viceversa.</t>
  </si>
  <si>
    <t>Realizar estudios previos del los perfiles del personal a contratar.</t>
  </si>
  <si>
    <t xml:space="preserve">Se cuenta con los estudios previos aprobados </t>
  </si>
  <si>
    <t>Se cuenta con los estudios previos aprobados de las personas que adelantarán las acciones para el cumplimiento de la meta.</t>
  </si>
  <si>
    <t>Alistamiento, verificación y corrección de los documentos soporte para contratación y posterior envio a la Dirección de contratación</t>
  </si>
  <si>
    <t>Se revisa la documentación de la personas para ingresar en el siguiente tanda de contratación</t>
  </si>
  <si>
    <t>Contratos Firmados.</t>
  </si>
  <si>
    <t>Se avanzó en la firma de contratos por parte del equipo de guías, aunque se realizará por etapas de acuerdo al regreso presencial en los colegios</t>
  </si>
  <si>
    <t>Se avanzó en la firma de contratos por parte del equipo de guías,  aunque se realizará por etapas de acuerdo al regreso presencial en los colegios</t>
  </si>
  <si>
    <t xml:space="preserve">Se completó la contratación del equipo de guías escolares para la presente vigencia, alcanzando así un total de 229 guías. </t>
  </si>
  <si>
    <t>Se adelantaron las adiciones de los contratos que se terminaban en el mes de octubre</t>
  </si>
  <si>
    <t>Coordinar con la SED el inicio de operación</t>
  </si>
  <si>
    <t>Se elaboró el plan de trabajo trimestral para lograr las metas propuestas.</t>
  </si>
  <si>
    <t>Si bien aún no avanza el proceso de alternancia, se viene operando con la estrategia de ciclo-expediciones en parques</t>
  </si>
  <si>
    <t>Desde el mes julio la alternancia en los colegios ha venido tomando mayor fuerza, es así como en coordinación con la SED se ha logrado implementar un total de 96 rutas de confianza con corte al 31 de agosto. Con corte al mes de septiembre se logró la implementación de 99 rutas de confianza y 5 poligonos de bici-parceros</t>
  </si>
  <si>
    <t>Se mantuvo la coordinación con la SED para la operación de las diferentes estrategias del proyecto</t>
  </si>
  <si>
    <t>Definir trazados por donde se realizaran los viajes de acompañamiento.</t>
  </si>
  <si>
    <t>Se establecieron los trazados por los cuales se relaizará acompañamiento a los estudiantes</t>
  </si>
  <si>
    <t>Se establecieron los trazados por los cuales se relaizará acompañamiento a los estudiantes, y se implementarán de acuerdo al regreso presencial</t>
  </si>
  <si>
    <t>Se vienen adelantando modificaciones a los trazados de las rutas de confianza, teniendo cuenta los estudiantes que tienen contemplado alternar, horarios de las instituciones educativas, entro otros. De igual manera se vienen diseñando los trazados para la operación de Bici-parceros</t>
  </si>
  <si>
    <t>Se realizaron pequeños ajuste a los trazados de las rutas y los poligonos y de igual manera se generaron los trazados para las diferentes ciclo-expediciones del mes</t>
  </si>
  <si>
    <t>Coordinar información con la SED de estudiantes que aprobaron el taller de la bicicleta colectiva.</t>
  </si>
  <si>
    <t>Se llevan a cabo comités operativos y se comparten bases semanalmente</t>
  </si>
  <si>
    <t>Se adelanta la coordinación con la SED, respecto a esta actividad por medio del envío de bases de datos y en comités operativos</t>
  </si>
  <si>
    <t>Se compartieron las bases de datos con los estudiantes capacitados durante le mes de octubre</t>
  </si>
  <si>
    <t>Entregar Bicicletas a los estudiantes</t>
  </si>
  <si>
    <t>Se reliza entrega de bicicletas en los colegios que han autorizados</t>
  </si>
  <si>
    <t xml:space="preserve">Se adelanta la entrega de bicicletas de los estudiantes que se pueden beneficiar con las actividades del proyecto. </t>
  </si>
  <si>
    <t>Se realizaron las ultimas entregas de bicicletas durante el mes de octubre a los ultimos beneficarios de la vigencia</t>
  </si>
  <si>
    <t>Llevar a cabo el modelo operativo de acompañamientos en caravanas a pie al colegio y los demás componentesdes del proyecto desde su planeación, hasta su consolidación de relaciones con los diferentes actores, operación en vía, registro de actividades y atención a novedades.</t>
  </si>
  <si>
    <t>Elaborar la gestión documental del proyecto y firmar el convenio con la SED</t>
  </si>
  <si>
    <t>Se consolidó la gestión documental del proyecto en el trimestre 1 y se firmó el convenio con la SED.</t>
  </si>
  <si>
    <t>Como parte de la gestión documental del proyecto se realizó la actualización de los protocolos de Bioseguridad, teniendo en cuenta los comunicados oficiales por parte del Gobierno y Alcaldía.</t>
  </si>
  <si>
    <t>Contratar y entrenar al equipo operativo en los conocimientos requeridos para la  Operación en vía.</t>
  </si>
  <si>
    <t>Se continúa en capacitaciones al equipo, durante el mes de abril, para fortalecer sus conocimientos y acciones en vía con los beneficiarios.</t>
  </si>
  <si>
    <t xml:space="preserve">En septiembre se realizarán las adiciones de los contratos de personal de 1 a 2,5 meses para culminar la operación, líneas que se encuentran en el PAA de 2021. Se realizaron los talleres de seguridad vial, para la optimización de cierres durante la operación, se da inicio al curso del primer respondiente. </t>
  </si>
  <si>
    <t xml:space="preserve">En el mes de julio los monitores iniciaron con el curso de primer respondiente con Secretaría Distrital de Salud. En septiembre se realizaron las adiciones de los contratos de personal de 1 a 2,5 meses para culminar la operación, líneas que se encuentran en el PAA de 2021. </t>
  </si>
  <si>
    <t>Hacer mensualmente monitoreo y evaluación de los indicadores de gestión del proyecto.</t>
  </si>
  <si>
    <t>Mediante el reporte semanal, se realiza seguimiento a los indicadores, así como mediante los POAS de gestión e inversión.</t>
  </si>
  <si>
    <t>Mediante el reporte semanal, se realiza seguimiento a los indicadores, así como mediante los POAS de gestión e inversión mensuales.</t>
  </si>
  <si>
    <t>Mediante el reporte semanal se realizó seguimiento a los indicadores, así como mediante los POAS de gestión e inversión mensuales.</t>
  </si>
  <si>
    <t>Elaborar el plan de trabajo trimestral para lograr las metas propuestas.</t>
  </si>
  <si>
    <t>Se elaboró el plan de trabajo trimestral.</t>
  </si>
  <si>
    <t>Desarrollar los Comités Operativos y Técnicos e informes contables y financieros del proyecto.</t>
  </si>
  <si>
    <t>Semanalmente se continúa con la realización de comités operativos y quincenalmente con comités técnicos.</t>
  </si>
  <si>
    <t>Semanalmente se continúa con la realización de comités operativos y quincenalmente con comités técnicos, para definir operación 2022 y convenios durante ley de garantías.</t>
  </si>
  <si>
    <t>Semanalmente se continúa con la realización de comités operativos y cada dos meses con los comités técnicos, donde se se define temas operativos y proyección 2022.</t>
  </si>
  <si>
    <t>Semanalmente se realizaron lo comités operativos, donde se definió temas operativos y proyección 2022.</t>
  </si>
  <si>
    <t>Desarrollar la programación semanal y mensual del equipo y monitorear el cumplimiento de las labores.</t>
  </si>
  <si>
    <t>Se elaboró el cronograma de operativos del equipo, de acuerdo a las sectorizaciones o acompañamientos a ciclorutas temporales en los días del paro y del nuevo pico de pandemia.</t>
  </si>
  <si>
    <t>Se elaboró el cronograma de operativos del equipo, de acuerdo a las sectorizaciones o acompañamientos en caminos seguros.</t>
  </si>
  <si>
    <t>Se elaboró la programación semanal del equipo operativo, donde se especifíca los caminos seguros y sectorizaciones a llevar a cabo.</t>
  </si>
  <si>
    <t>Se elaboró la programación semanal del equipo operativo, donde se específico los caminos seguros y sectorizaciones a llevar a cabo.</t>
  </si>
  <si>
    <t>Establecer el enlace con las IED del distrito, creando acuerdos para su participación en el proyecto.</t>
  </si>
  <si>
    <t>Se está culminando el proceso de enlace con nuevos colegios en las nuevas localidades. Sin embargo, el nuevo pico de pandemia y el paro nacional, han dificultado la reapertura de colegios, conduciendo a que esta acción se retrase.</t>
  </si>
  <si>
    <t>Se opera actualmente en las 4 localidades, cumpliendo con los acuerdos con las IED como son horarios y aforos. Se continúa con las acciones en los parques, se opera los días sábados y con un colegio en Camino Seguro. Se esperar el 15 julio iniciar con Caminos Seguros en todas las IED, según lo establecido por la entidades territoriales.</t>
  </si>
  <si>
    <t>Diseñar los Caminos Seguros bajo los criterios técnicos y documentación.</t>
  </si>
  <si>
    <t>Se han diseñado algunos caminos, sin embargo por el paro nacional, se ha parado de nuevo la operación. El diseño de los caminos seguros, para los colegios que no han logrado su reactivación, se tiene congelado hasta terminar el nuevo pico de pandemia, y que los colegios decidan reabrir.</t>
  </si>
  <si>
    <t>Se cumplió con los diseños de colegios que reabrieron. Hace falta el diseño de 4 colegios con sus respectivos caminos seguros. El diseño de los caminos seguros, para los colegios que no han logrado su reactivación, se realizará a partir del 6 de julio, fecha en la que se espera reactivación GPS.</t>
  </si>
  <si>
    <t>Se cumplió con los diseños de los 28 Caminos Seguros, donde se opera actualmente en las 4 localidades.</t>
  </si>
  <si>
    <t>Llevar a cabo la inscripción de participantes, la verificación del cumplimiento de requisitos y subsanación.</t>
  </si>
  <si>
    <t>Se ha continuado con el perfeccionmiento de documentos de inscripción de participantes, a pesar del cese de operación por paro Nacional y del pico de pandemia. Al momento se tienen casi 500 beneficiarios.</t>
  </si>
  <si>
    <t>Actualmente se cuenta con un total 1019 beneficiarios inscritos, con su respectiva documentación. Cumplimiendo con lo solicitado por SED para la vinculación oficial al proyecto.</t>
  </si>
  <si>
    <t>Actualmente se cuenta con un total 1.600 beneficiarios inscritos, con su respectiva documentación, cumpliendo con lo solicitado por SED para la vinculación oficial al proyecto.</t>
  </si>
  <si>
    <t>Se contó con un total 1.592 beneficiarios inscritos con su respectiva documentación, cumpliendo con lo solicitado por SED para la vinculación oficial al proyecto.</t>
  </si>
  <si>
    <t>Acompañar diariamente los recorridos de los estudiantes, eventos y actividades, soportando la operación en las bases de datos y cumpliendo los protocolos de operación.</t>
  </si>
  <si>
    <t>Se ha operado el proyecto con nuevas estrategias. Se implementó el tercer viaje logrando mejoras en las metas semanalas. Sin embargo, el nuevo pico de pandemia y el paro nacional, han dificultado la reapertura de colegios, conduciendo a que esta acción se retrase.</t>
  </si>
  <si>
    <t>Se ha operado el proyecto con nuevas estrategias, como la operación los días sábados, se continua con la estrategia del tercer viaje, así mismo, durante el periodo de vacaciones se organizan salidas más largas y visitando varios lugares. Logrando mejoras en las metas semanalas. El día 15 julio se espera que los colegios vuelvan a su reactivación GPS para incremento de metas.</t>
  </si>
  <si>
    <t>Se ha operado diariamente con las sectorizaciones y caminos seguros, dando cumplimiento a los protocolos de operación establecidos y teniendo en cuenta las novedades y particularidades de las instituciones educativas en lo correspondiente con la RGPS. A corte de septiembre se han realizado 79.456 viajes.</t>
  </si>
  <si>
    <t>Realizar seguimiento permanente a las novedades y procesos de la operación en vía del proyecto, brindando soluciones oportunas.</t>
  </si>
  <si>
    <t>Se ha dado solución oportuna a los inconvenientes de la operación en vía para todos los casos.</t>
  </si>
  <si>
    <t>Se ha dado solución oportuna a las novedades de la operación en vía para todos los casos.</t>
  </si>
  <si>
    <t>Se dió solución oportuna a las novedades de la operación en vía para todos los casos.</t>
  </si>
  <si>
    <t>Visitas a instituciones educativas sensibilizando la comunidad educativa sobre seguridad vial</t>
  </si>
  <si>
    <t>Definición de temáticas a socializar en las Instituciones Educativas a visitar</t>
  </si>
  <si>
    <t>Se revisaron las temáticas en las que se va capacitar a conductores y adultos acompañantes en las visitas a instituciones educativas</t>
  </si>
  <si>
    <t>En compañía del equipo de pedagogía de la Entidad, se establecieron las temáticas a socializar en las visitas a instituciones educativas con el objetivo de sensibilizar a conductores, adultos acompañantes y personal involucrado con transporte en los centros de educación de la ciudad. Sin embargo se presentan retrasos en la definición de las políticas a socializar en las visitas a instituciones educativas debido a que la programación de las mesas de trabajo se postergo a los finales del segundo trimestre del año.</t>
  </si>
  <si>
    <t>Se adelanta la elaboración de una presentación de transporte escolar y ruta pila, con el objetivo de socializar a la comunidad educativa y personal de transporte.</t>
  </si>
  <si>
    <t>Se realizó diseño de la presentación a socializar en las visitas a las instituciones educativas.</t>
  </si>
  <si>
    <t>Capacitación del personal en las temáticas a tratar en cada una de las visitas a realizar</t>
  </si>
  <si>
    <t>Definición de temática para capacitar el personal que va a acompañar los operativos de control</t>
  </si>
  <si>
    <t>Continua el módulo de capacitaciones al personal de ruta pila definidio previamente con el equipo de pedagogía, buscando adquirir herramientas pedagógicas para las socializaciones que se van a realizar en las visitas a instituciones educativas. Se presentan retrasos en la tarea por la reprogramación de mesas de trabajo para el tercer trimestre de la vigencia.</t>
  </si>
  <si>
    <t>Semanalmente se desarrollan mesas de trabajo con el equipo operativo de ruta pila, con el objetivo de realizar una capacitación continúa en temáticas de seguridad vial y disposiciones legales en materia de transporte especial escolar.</t>
  </si>
  <si>
    <t>Se realizó mesa de trabajo con Policía de Tránsito - Grupo SERES Escolares, con el objetivo de solucionar dudas que se presentan en normatividad. Adicionalmente se define la temática de las capacitaciones de las socializaciones a realizar en las visitas a las instituciones pedagógicas.</t>
  </si>
  <si>
    <t>Elaborar el cronograma de visitas a instituciones educativas.</t>
  </si>
  <si>
    <t>Se realiza el cronograma semanal de las visitas a instituciones educativas</t>
  </si>
  <si>
    <t>Se realiza la programación de operativos para el mes de abril. El retraso presentado obedece a la situación de emergencia sanitaria causada por el COVID-19 y la falta de acompañamiento policial en los operativos, debido al acompañamiento que realizaron a las manifestaciones del paro nacional.</t>
  </si>
  <si>
    <t>Semanalmente se realiza la programación de operativos de control y prevención de los vehículos de transporte escolar desarrollados en las instituciones educativas que cuentan con el servicio de transporte escolar.</t>
  </si>
  <si>
    <t>Semanalmente se realizó la programación de operativos de control y prevención de los vehículos de transporte escolar desarrollados en las instituciones educativas que cuentan con el servicio de transporte escolar.</t>
  </si>
  <si>
    <t>Realizar visitas a instituciones educativas.</t>
  </si>
  <si>
    <t>Se adelantaron 13 instituciones educativas y finalizó  la contratación del personal que va realizar el acompañamiento a los operativos de control a vehículos de transporte escolar y las visitas a las instituciones educativas. El retraso presentado se debió a la suspensión de clases debido a la emergencia sanitaria del COVID-19 y la falta de acompañamiento policial a los operativos, debido a que reforzaron la seguridad en las manifestaciones que se adelantaron en marco del paro nacional.</t>
  </si>
  <si>
    <t>En lo corrido del IV Trimestre se visitaron 20 instituciones educativas.</t>
  </si>
  <si>
    <t>Consolidar mensualmente los datos recopilados de las visitas realizadas a instituciones educativas.</t>
  </si>
  <si>
    <t>Consolidación de la base de datos de las acciones de control a vehículos de transporte escolar realizadas por el programa ruta pila</t>
  </si>
  <si>
    <t>En el período de reporte se adelanto la consolidación de la base de datos de las acciones de control a vehículos de transporte escolar realizadas por el programa ruta pila. Sin embargo se presentó un avance menor al esperado por la falta de acompañamiento a los operativos por parte de la Policía de Tránsito, debido a que el personal fue designado a realizar acompañamiento a las manifestaciones desarrolladas en la ciudad por el paro nacional.</t>
  </si>
  <si>
    <t>Se realiza el cargue diaria de la información recopilada en los operativos de prevención, control y revisión de vehículos de transporte escolar en las bases de datos del proyecto Ruta Pila</t>
  </si>
  <si>
    <t xml:space="preserve">Actividades de prevención, control y verificación a vehículos de transporte escolar. </t>
  </si>
  <si>
    <t>Consolidar los estudios previos de los perfiles del personal que se requiere contratar</t>
  </si>
  <si>
    <t>Se definieron y consolidaron los estudios previos del personal que se va a contratar para el acompañamiento a operativos</t>
  </si>
  <si>
    <t>Finaliza la consolidación de estudios previos requeridos para la contratación del personal.</t>
  </si>
  <si>
    <t>La consolidación de los estudios previos para la contratación del personal finalizo en el primer trimestre de la vigencia.</t>
  </si>
  <si>
    <t>Entrenamiento del equipo en los conocimientos requeridos para la revisión de los vehículos de transporte escolar</t>
  </si>
  <si>
    <t>Se definieron las temáticas a capacitar el personal cuando este contratado</t>
  </si>
  <si>
    <t>Se adelantó el trabajo de definición de las temáticas a socializar, en compañía del equipo de pedagogía de la SDM y el equipo de transporte escolar de la SDM para las capacitaciones que se van a realizar en las visitas a instituciones educativas. Adicionalmente se refuerzan los conocimientos en normatividad y legislación en transporte especial escolar. Sin embargo se presentan retrasos en la tarea debido a la reprogramación de mesas de trabajo que buscaban capacitar el personal de ruta pila en condiciones de seguridad que debe tener un vehículo de transporte escolar. Las mesas de trabajo fueron reprogramadas para el III trimestre de la vigencia, donde se planea subsanar el rezago presentado.</t>
  </si>
  <si>
    <t>Continúa el desarrollo de mesas de trabajo, buscando capacitar al personal del grupo en temáticas de seguridad vial y disposiciones legales en materia de transporte especial escolar.</t>
  </si>
  <si>
    <t>Elaboración cronograma de operativos a realizar, de acuerdo a los factores de priorización establecidos.</t>
  </si>
  <si>
    <t>Semanalmente se realiza el cronograma de operativos de control a vehículos de transporte escolar</t>
  </si>
  <si>
    <t>Semanalmente se realiza el cronograma de operativos de control a vehículos de transporte escolar en el mes de abril. En los meses de mayo y junio no se presentaron avances en la tarea por medidas de cese de clases presenciales en la ciudad debido a la emergencia sanitaria generada por el COVID-19 y la falta de acompañamiento policial a los operativos, debido a que se encontraban realizando acompañamiento a las manifestaciones realizadas en marco del paro nacional.</t>
  </si>
  <si>
    <t>Semanalmente continúa la programación de operativos de control, prevención y seguimiento de los vehículos de transporte escolar desarrollados en instituciones educativas y los principales corredores viales de la ciudad</t>
  </si>
  <si>
    <t xml:space="preserve">Realizar operativos de control al transporte escolar </t>
  </si>
  <si>
    <t>Durante el primer trimestre se realizaron 24 operativos de control a vehículos de transporte escolar</t>
  </si>
  <si>
    <t>Se realizaron 5 operativos de control en corredor vial, con el objetivo de verificar las condiciones de seguridad y el cumplimiento de la normatividad por parte de los vehículos de transporte escolar. El retraso en es ta tarea se debe a que en el mes de abril se realizó una pausa a los operativos por la emergencia sanitaria a causa del COVID-19 y la falta de acompañamiento por parte de la Policía Nacional de Tránsito, que se encontraba acompañando las manifestaciones en marco del paro nacional en el país.</t>
  </si>
  <si>
    <t>En lo corrido del III Trimestre de la vigencia se han realizado 41 operativos de prevención, control y seguimiento al transporte escolar en los principales corredores viales e instituciones educativas de la ciudad.</t>
  </si>
  <si>
    <t>Consolidación y monitoreo de los operativos realizados, para la elaboración de informes de evidencia de actividades.</t>
  </si>
  <si>
    <t>Se realizó la consolidación y monitoreo de los operativos realizados, sin embargo se presenta un avance menor al programado por la pausa de actividades presenciales desarrolladas en las instituciones educativas con el fin de mitigar el tercer pico de la emergencia sanitaria por el COVID-19. Adicionalmente la Policía de Tránsito no realizó acompañamiento a los operativos planeados, lo anterior se debe al acompañamiento de las manifestaciones realizadas en el paro nacional.</t>
  </si>
  <si>
    <t>Se realiza el cargue de manera diaria de la información recopilada en los operativos de prevención, control y seguimiento a vehículos de transporte escolar en las bases de datos del proyecto Ruta Pila</t>
  </si>
  <si>
    <t>Ubicación estratégica</t>
  </si>
  <si>
    <t>Análisis cualitativo acumulado meta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</si>
  <si>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</si>
  <si>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</si>
  <si>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</si>
  <si>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</si>
  <si>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</si>
  <si>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</si>
  <si>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</si>
  <si>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</si>
  <si>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</si>
  <si>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</si>
  <si>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</si>
  <si>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</si>
  <si>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</si>
  <si>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</si>
  <si>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</si>
  <si>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</si>
  <si>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</si>
  <si>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</si>
  <si>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1. Contribuye a la equidad y mejoran la calidad de vida de la ciudadanía y la seguridad de los actores viales</t>
  </si>
  <si>
    <t>4. Ser referente mundial en el incremento de la satisfacción en las experiencias de viaje</t>
  </si>
  <si>
    <t>2. Formular e implementar estrategias de movilidad que reverdezcan a Bogotá y mejoren la experiencia de viaje de la ciudadanía y visitantes de Bogotá Región, en los aspectos de tiempo, calidad y costo, a través de la tecnología y la innovación.</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</si>
  <si>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</si>
  <si>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Plan de Seguridad Vial</t>
  </si>
  <si>
    <t>NO</t>
  </si>
  <si>
    <t xml:space="preserve">Si bien la  la reactivación Gradual Progresiva y Segura (GPS) de las instituciones educativas no ha avanzando según lo esperado por parte de la SED, el proyecto inició actividades en el mes de febrero con la estrategia de ciclo-expediciones por grupos pequeños a los parques de bolsillo de las localidades cercanas a los hogares de los estudiantes. </t>
  </si>
  <si>
    <t>La Reactivación Gradual Progresiva y Segura (R- GPS) de las instituciones educativas avanza lentamente, según lo esperado por parte de la SED. Se dio inicio la segunda semana de abril con tres rutas de confianza de los 75 colegios que se benefician con Al Colegio en Bici, sin embargo, la vinculación de beneficiarios para ir al colegio es baja y adicionalmente se cerraron las rutas por el tercer pico de pandemia. Por esta razón, el proyecto continuó con la estrategia de ciclo-expediciones en grupos pequeños a los parques de bolsillo de las localidades cercanas a los hogares de los estudiantes, la cuál tamibén a tenido dificultades principalmente en la vinculación de nuevos estudiantes.</t>
  </si>
  <si>
    <r>
      <rPr>
        <b/>
        <sz val="11"/>
        <color theme="1"/>
        <rFont val="Arial"/>
        <family val="2"/>
      </rPr>
      <t xml:space="preserve">Julio: </t>
    </r>
    <r>
      <rPr>
        <sz val="11"/>
        <color theme="1"/>
        <rFont val="Arial"/>
        <family val="2"/>
      </rPr>
      <t xml:space="preserve">se inicia la operación de 70  rutas de confianza en más 60 instituciones educativas de 13 localidades de las 15 en las que opera el proyecto. De igual manera se mantiene la operación de ciclo-expediciones por grupos a parques de bolsillo de las localidad donde residen los estudiantes. </t>
    </r>
    <r>
      <rPr>
        <b/>
        <sz val="11"/>
        <color theme="1"/>
        <rFont val="Arial"/>
        <family val="2"/>
      </rPr>
      <t xml:space="preserve">Agosto: </t>
    </r>
    <r>
      <rPr>
        <sz val="11"/>
        <color theme="1"/>
        <rFont val="Arial"/>
        <family val="2"/>
      </rPr>
      <t xml:space="preserve">se inicia la operación de 26  rutas de confianza adicionales, para un total de 96 en más 60 instituciones educativas de las15 localidades en las que opera el proyecto. De igual manera se modifica la manera e operar las ciclo-expediciones de tal manera que las dos estrategias sean compatibles y generen beneficios para los estudiantes. </t>
    </r>
    <r>
      <rPr>
        <b/>
        <sz val="11"/>
        <color theme="1"/>
        <rFont val="Arial"/>
        <family val="2"/>
      </rPr>
      <t xml:space="preserve">Septiembre: </t>
    </r>
    <r>
      <rPr>
        <sz val="11"/>
        <color theme="1"/>
        <rFont val="Arial"/>
        <family val="2"/>
      </rPr>
      <t xml:space="preserve">Se da inicio a la operación de 3 rutas de confianza adicionales para un total de 99 rutas de confianza y a la operación de 5 polígonos de bici-parceros en las localidades de Kennedy, Engativá y Bosa. </t>
    </r>
  </si>
  <si>
    <r>
      <rPr>
        <b/>
        <sz val="11"/>
        <color theme="1"/>
        <rFont val="Arial"/>
        <family val="2"/>
      </rPr>
      <t xml:space="preserve">Octubre: </t>
    </r>
    <r>
      <rPr>
        <sz val="11"/>
        <color theme="1"/>
        <rFont val="Arial"/>
        <family val="2"/>
      </rPr>
      <t xml:space="preserve">Durante el mes de octubre se mantuvo la operación de las rutas de confianza, ciclo-expediciones y poligonos de biciparceros que venían operando desde el mes de septiembre y se sumó la operación de 3 poligonos adicionales en las localidades de Suba y Kennedy
</t>
    </r>
    <r>
      <rPr>
        <b/>
        <sz val="11"/>
        <color theme="1"/>
        <rFont val="Arial"/>
        <family val="2"/>
      </rPr>
      <t xml:space="preserve">Noviembre: </t>
    </r>
    <r>
      <rPr>
        <sz val="11"/>
        <color theme="1"/>
        <rFont val="Arial"/>
        <family val="2"/>
      </rPr>
      <t xml:space="preserve">Durante este mes se mantuvo la operación en la 99 rutas de confianza y los 8 poligonos, adicional se realizaron ciclo-expediciones a diferentes destinos y participando en diferentes eventos de cierre. De igual manera desde el 10 de noviembre algunos colegios terminaron su operación, sin embargo los poligonos se mantuvieron en operación hasta el 20 de noviembre y uno de la localidad de Engativa se mantuvo hasta el 26 de noviembre. </t>
    </r>
  </si>
  <si>
    <t xml:space="preserve">La Reactivación Gradual Progresiva y Segura (R- GPS) de las instituciones educativas avanza lentamente, según lo esperado por parte de la SED. al momento solo dos de los 15 colegios que trabajan con Ciempiés se han promnunciado respecto a acciones de reactivación. El proyecto inició actividades en el mes de febrero con la estrategia de sectorizaciones en grupos pequeños a los parques de bolsillo de las localidades cercanas a los hogares de los estudiantes y se edstima se comience a mediados de abril con los Caminos Seguros. </t>
  </si>
  <si>
    <t xml:space="preserve">La Reactivación Gradual Progresiva y Segura (R- GPS) de las instituciones educativas avanza lentamente, según lo esperado por parte de la SED , se proyecta esta reactivación para el día 15 de julio. Sin embargo, durante la segunda semana de abril se activaron dos Caminos Seguros de los 16 colegios que trabajan con Ciempiés, con una participación de beneficiarios baja. Se cierra este trimestre con 121 sectorizaciones y 2 Caminos Seguros, para 18 Colegios. Actualmente Ciempiés está en 4 localidades: Suba, Bosa, Mártires y Kennedy. </t>
  </si>
  <si>
    <r>
      <rPr>
        <b/>
        <sz val="11"/>
        <color theme="1"/>
        <rFont val="Arial"/>
        <family val="2"/>
      </rPr>
      <t>Julio</t>
    </r>
    <r>
      <rPr>
        <sz val="11"/>
        <color theme="1"/>
        <rFont val="Arial"/>
        <family val="2"/>
      </rPr>
      <t>:Se inicia la operación con 15 Caminos Seguros hacia los colegios, atendiendo las novedades y particularidades con relación a la organización de horarios de cada institución educativa. Se continúa, con la estrategia de las sectorizaciones y las actividades en parques los días sábados. Actualmente se cuenta con 1.198 beneficiarios inscritos al proyecto en 18 Colegios. Actualmente Ciempiés está en 4 localidades: Suba, Bosa, Mártires y Kennedy.</t>
    </r>
    <r>
      <rPr>
        <b/>
        <sz val="11"/>
        <color theme="1"/>
        <rFont val="Arial"/>
        <family val="2"/>
      </rPr>
      <t xml:space="preserve"> Agosto:</t>
    </r>
    <r>
      <rPr>
        <sz val="11"/>
        <color theme="1"/>
        <rFont val="Arial"/>
        <family val="2"/>
      </rPr>
      <t xml:space="preserve">Se inicia la operación con 28 Caminos Seguros hacia los colegios, atendiendo las novedades y particularidades con relación a la organización de horarios de cada institución educativa. Se continúa, con la estrategia de las sectorizaciones y las actividades en parques los días sábados. Actualmente se cuenta con 1.486 beneficiarios inscritos al proyecto en 18 Colegios  ubicados en las localidades de Suba, Bosa, Mártires y Kennedy. </t>
    </r>
    <r>
      <rPr>
        <b/>
        <sz val="11"/>
        <color theme="1"/>
        <rFont val="Arial"/>
        <family val="2"/>
      </rPr>
      <t xml:space="preserve">Septiembre: </t>
    </r>
    <r>
      <rPr>
        <sz val="11"/>
        <color theme="1"/>
        <rFont val="Arial"/>
        <family val="2"/>
      </rPr>
      <t xml:space="preserve">Se continua con la operación en los 28 caminos seguros con el aforo máximo de 40 estudiantes . Actualmente se cuenta con 1600 estudiante y 79.456 viajes. </t>
    </r>
  </si>
  <si>
    <r>
      <rPr>
        <b/>
        <sz val="11"/>
        <color theme="1"/>
        <rFont val="Arial"/>
        <family val="2"/>
      </rPr>
      <t xml:space="preserve">Octubre: </t>
    </r>
    <r>
      <rPr>
        <sz val="11"/>
        <color theme="1"/>
        <rFont val="Arial"/>
        <family val="2"/>
      </rPr>
      <t xml:space="preserve">Durante el mes de octubre se mantuvo operación en los 28 caminos seguros, así mismo, se continuó con la ejecución de actividades en paques y Safaris, en las 4 localidades. </t>
    </r>
    <r>
      <rPr>
        <b/>
        <sz val="11"/>
        <color theme="1"/>
        <rFont val="Arial"/>
        <family val="2"/>
      </rPr>
      <t xml:space="preserve">Noviembre: </t>
    </r>
    <r>
      <rPr>
        <sz val="11"/>
        <color theme="1"/>
        <rFont val="Arial"/>
        <family val="2"/>
      </rPr>
      <t xml:space="preserve">Durante este mes se mantuvo la operación en los 28 caminos seguros, se continuó con la el desarrollo de las actividades en parque y safaris. Para a mediados del mes, varios colegios empezaron a culminar sus clases, se pasaron de 28 caminos seguros a 16 caminsos activos a corte de 19 de noviembre. A partir del 22 y hasta al 26 de noviembre se tuvo 4 caminos seguros activos. Se finaliza la operación el dia 26 de   noviembre. </t>
    </r>
  </si>
  <si>
    <t>En el mes de febrero se dió inicio a la operación de sectorizaciones por grupos pequeños en las 4 localidades donde opera el proyecto; durante el mes de agosto lo más significativo fue el avance en la vuelta a la presencialidad meditante la metodología R-GPS a las instituciones educativas, lo que permitió la operación de los 28 caminos seguros en 4 localidades de la ciudad. Para el mes de septiembre se aumento la asistencia en las instituciones educativas y el aforo para un máximo de 40 estudiantes. Durante el mes de octubre, se mantuvo el número de aforo en los caminos seguros y las actividades en los parques. Adicionalmente, se hizo entrega de Kits a los estudiantes que cumplieron los requisitos, también se llevó a cabo el intercambio de calletones en las 4 localidades. En el mes de noviembre, se llevó a cabo el cierre del programa de NNP, se continuó con la operación de los caminos seguros,safaris y activiades en parques hasta el 26 de noviembre, fecha en la que todos los colegios culminaron las clases.</t>
  </si>
  <si>
    <t>El proyecto Ciempiés Caminos Seguros a corte de 30 de noviembre logró  109.434 viajes y 1.592 beneficiarios matriculados en instituciones educativas distritales en 4 de las 4 localidades donde se opera: Suba, Bosa, Mártires y Kennedy. De los 1.592 estudiantes beneficiados, 1.306 se encuentran entre los 5 y los 12 años de edad y 286 de 13 en adelante. Adicionalmente 798 son niñas y 794 son niños y se encuentran distribuidos de la siguiente manera en las localidades: Bosa 565, Suba 676, Kennedy 174 y Mártires 177. Respecto a las etnias se cuenta con la participación de 25 beneficiarios. Entre ellos 7 de comunidades afro y 18 de comunidades indígenas: Muisca, Andoque, Pijao y Nasa. Adicional 108 son victimas del conflicto armado y 33 se encuentran en condición de discapacidad.</t>
  </si>
  <si>
    <t>En lel primer trimestre de la vigencia y acorde a las políticas establecidas por la emergencia sanitaria del COVID-19, al no tener presencialidad en los colegios no ha sido posible realizar la ejecución de la meta proyectada</t>
  </si>
  <si>
    <t xml:space="preserve">En lo corrido del segundo trimestre se realizaron 13 visitas a instituciones educativas, adicionalmente se realizó la contratación del personal que acompañará  los operativos realizados a vehículos de transporte escolar y las visitas a las instituciones educativas. Debido a las medidas implementadas por la situación de emergencia sanitaria a causa del COVID-19 y el paro nacional se postergaron las visitas a instituciones educativas para el segundo semestre de la vigencia. </t>
  </si>
  <si>
    <r>
      <rPr>
        <b/>
        <sz val="11"/>
        <color theme="1"/>
        <rFont val="Arial"/>
        <family val="2"/>
      </rPr>
      <t>Julio:</t>
    </r>
    <r>
      <rPr>
        <sz val="11"/>
        <color theme="1"/>
        <rFont val="Arial"/>
        <family val="2"/>
      </rPr>
      <t xml:space="preserve"> Se realizan 4 visitas a instituciones educativas buscando mejorar las condiciones de seguridad de los vehículos de transporte escolar. </t>
    </r>
    <r>
      <rPr>
        <b/>
        <sz val="11"/>
        <color theme="1"/>
        <rFont val="Arial"/>
        <family val="2"/>
      </rPr>
      <t>Agosto:</t>
    </r>
    <r>
      <rPr>
        <sz val="11"/>
        <color theme="1"/>
        <rFont val="Arial"/>
        <family val="2"/>
      </rPr>
      <t xml:space="preserve"> Se realizan 12 visitas a instituciones educativas generando acciones de control y prevención al transporte escolar. </t>
    </r>
    <r>
      <rPr>
        <b/>
        <sz val="11"/>
        <color theme="1"/>
        <rFont val="Arial"/>
        <family val="2"/>
      </rPr>
      <t>Septiembre:</t>
    </r>
    <r>
      <rPr>
        <sz val="11"/>
        <color theme="1"/>
        <rFont val="Arial"/>
        <family val="2"/>
      </rPr>
      <t xml:space="preserve"> En el mes de septiembre se realizan 11 visitas a instituciones educativas en las que se desarrollan acciones de prevención, control y seguimiento del cumplimento de las disposiciones legales e materia de tránsito y transporte.</t>
    </r>
  </si>
  <si>
    <r>
      <rPr>
        <b/>
        <sz val="11"/>
        <color theme="1"/>
        <rFont val="Arial"/>
        <family val="2"/>
      </rPr>
      <t>Octubre:</t>
    </r>
    <r>
      <rPr>
        <sz val="11"/>
        <color theme="1"/>
        <rFont val="Arial"/>
        <family val="2"/>
      </rPr>
      <t xml:space="preserve"> En el mes de octubre se realizaron 8 visitas a instituciones educativas, en las localidades de Suba, Usaquen y Rafael Uribe Uribe.
</t>
    </r>
    <r>
      <rPr>
        <b/>
        <sz val="11"/>
        <color theme="1"/>
        <rFont val="Arial"/>
        <family val="2"/>
      </rPr>
      <t>Noviembre:</t>
    </r>
    <r>
      <rPr>
        <sz val="11"/>
        <color theme="1"/>
        <rFont val="Arial"/>
        <family val="2"/>
      </rPr>
      <t xml:space="preserve"> En el mes de noviembre se realizaron 12 visitas a instituciones educativas, en las localidades de Suba, Usaquen y Chapinero.</t>
    </r>
  </si>
  <si>
    <t>En las visitas a instituciones educativas realizadas, se realizó el control de condiciones de seguridad y cumplimiento normativo de 1.316 vehículos de transporte escolar y de esta manera beneficiar a 22.683 estudiantes que se desplazan en rutas que cuentan con condiciones seguras y cumplen con la normatividad establecida en el transporte escolar.</t>
  </si>
  <si>
    <t>Debido a la emergencia sanitaria generada por el COVID-19, la Reactivación Gradual Progresiva y Segura (R-GPS) de las Instituciones Educativas no ha sido la esperada, el proyecto inició actividades operativas en el mes de febrero, con la realización de operativos en instituciones educativas y corredores viales buscando contrarrestar el rezago presentado.</t>
  </si>
  <si>
    <t>La emergencia sanitaria que persiste por el COVID-19, ha hecho que se establezcan politicas que han suspedido el retorno a clases presenciales, por este motivo en el segundo trimestre solo se pudieron realizar 5 operativos en corredor vial, donde se realizó la revisión de 142 vehículos de transporte escolar. Se tiene programado intensificar los operativos de control desarrollados, con el objetivo de subsanar el rezago presentado.</t>
  </si>
  <si>
    <r>
      <rPr>
        <b/>
        <sz val="11"/>
        <color theme="1"/>
        <rFont val="Arial"/>
        <family val="2"/>
      </rPr>
      <t>Julio:</t>
    </r>
    <r>
      <rPr>
        <sz val="11"/>
        <color theme="1"/>
        <rFont val="Arial"/>
        <family val="2"/>
      </rPr>
      <t xml:space="preserve"> En el mes de Julio se realizaron 341 revisiones a vehículos de transporte escolar. </t>
    </r>
    <r>
      <rPr>
        <b/>
        <sz val="11"/>
        <color theme="1"/>
        <rFont val="Arial"/>
        <family val="2"/>
      </rPr>
      <t>Agosto:</t>
    </r>
    <r>
      <rPr>
        <sz val="11"/>
        <color theme="1"/>
        <rFont val="Arial"/>
        <family val="2"/>
      </rPr>
      <t xml:space="preserve"> En el mes de agosto se revisaron 630 vehículos que prestan el servicio escolar en la ciudad. </t>
    </r>
    <r>
      <rPr>
        <b/>
        <sz val="11"/>
        <color theme="1"/>
        <rFont val="Arial"/>
        <family val="2"/>
      </rPr>
      <t>Septiembre:</t>
    </r>
    <r>
      <rPr>
        <sz val="11"/>
        <color theme="1"/>
        <rFont val="Arial"/>
        <family val="2"/>
      </rPr>
      <t xml:space="preserve"> En el mes de Septiembre se realizaron 908 revisiones a vehículos de transporte escolar.</t>
    </r>
  </si>
  <si>
    <r>
      <rPr>
        <b/>
        <sz val="11"/>
        <color theme="1"/>
        <rFont val="Arial"/>
        <family val="2"/>
      </rPr>
      <t>Octubre:</t>
    </r>
    <r>
      <rPr>
        <sz val="11"/>
        <color theme="1"/>
        <rFont val="Arial"/>
        <family val="2"/>
      </rPr>
      <t xml:space="preserve"> En el mes de Octubre se realizaron 535 revisiones a vehículos de transporte escolar.
</t>
    </r>
    <r>
      <rPr>
        <b/>
        <sz val="11"/>
        <color theme="1"/>
        <rFont val="Arial"/>
        <family val="2"/>
      </rPr>
      <t>Noviembre:</t>
    </r>
    <r>
      <rPr>
        <sz val="11"/>
        <color theme="1"/>
        <rFont val="Arial"/>
        <family val="2"/>
      </rPr>
      <t xml:space="preserve"> En el mes de Octubre se realizaron 836 revisiones a vehículos de transporte escolar</t>
    </r>
  </si>
  <si>
    <t>Resumen Cuatrienio</t>
  </si>
  <si>
    <t>Presupuesto _Compromisos</t>
  </si>
  <si>
    <t>Presupuesto _Giros</t>
  </si>
  <si>
    <t>Presupuesto_reservas</t>
  </si>
  <si>
    <t>Objetivo específico proyecto de inversión</t>
  </si>
  <si>
    <t>No meta</t>
  </si>
  <si>
    <t>Descripción Meta</t>
  </si>
  <si>
    <t>Tipo de meta</t>
  </si>
  <si>
    <t>Vigencia</t>
  </si>
  <si>
    <t>Magnitud programada</t>
  </si>
  <si>
    <t>Magnitud ejecutada</t>
  </si>
  <si>
    <t>% avance magnitud</t>
  </si>
  <si>
    <t>Apropiación_
diponible</t>
  </si>
  <si>
    <t>Total compromisos por meta</t>
  </si>
  <si>
    <t>% presupuesto comprometido</t>
  </si>
  <si>
    <t>Total Giros por Meta</t>
  </si>
  <si>
    <t>%Total presupuesto girado por meta</t>
  </si>
  <si>
    <t>Reserva constituida</t>
  </si>
  <si>
    <t>Giros_reserva
Ene-Mar</t>
  </si>
  <si>
    <t>Giros_reserva
Abr-Jun</t>
  </si>
  <si>
    <t>Giros_reserva
Jul-Sep</t>
  </si>
  <si>
    <t>Giros_reserva
Oct-Dic</t>
  </si>
  <si>
    <t>Anulaciones</t>
  </si>
  <si>
    <t>Total reserva definitiva</t>
  </si>
  <si>
    <t>Total_Giros de la reserva</t>
  </si>
  <si>
    <t>% Giros de la reserva</t>
  </si>
  <si>
    <t>Total meta</t>
  </si>
  <si>
    <t>Desarrollar estrategias de acompañamiento en vía a las niñas, niños y adolescentes en los trayectos hacia y desde las instituciones
educativas.</t>
  </si>
  <si>
    <t>Vigencia 2021</t>
  </si>
  <si>
    <t>Magnitud-Vigencia</t>
  </si>
  <si>
    <t>Avance  Cualitativo Metas Plan de Desarrollo</t>
  </si>
  <si>
    <t>Magnitud _anualización metas Plan de Desarrollo</t>
  </si>
  <si>
    <t xml:space="preserve">Código y Meta Proyecto de Inversión_Asociada
</t>
  </si>
  <si>
    <r>
      <rPr>
        <sz val="10"/>
        <color theme="0"/>
        <rFont val="Arial"/>
        <family val="2"/>
      </rPr>
      <t xml:space="preserve">Código Meta Plan de Desarrollo
</t>
    </r>
    <r>
      <rPr>
        <sz val="8"/>
        <color theme="0"/>
        <rFont val="Arial"/>
        <family val="2"/>
      </rPr>
      <t>(Combine acorde al total de metas proyecto asociadas a la meta)</t>
    </r>
  </si>
  <si>
    <r>
      <rPr>
        <sz val="10"/>
        <color theme="0"/>
        <rFont val="Arial"/>
        <family val="2"/>
      </rPr>
      <t xml:space="preserve">Meta Plan de Desarrollo
</t>
    </r>
    <r>
      <rPr>
        <sz val="8"/>
        <color theme="0"/>
        <rFont val="Arial"/>
        <family val="2"/>
      </rPr>
      <t>(Combine acorde al total de metas proyecto asociadas a la meta)</t>
    </r>
  </si>
  <si>
    <r>
      <rPr>
        <sz val="10"/>
        <color theme="0"/>
        <rFont val="Arial"/>
        <family val="2"/>
      </rPr>
      <t xml:space="preserve">Código del Indicador
</t>
    </r>
    <r>
      <rPr>
        <sz val="8"/>
        <color theme="0"/>
        <rFont val="Arial"/>
        <family val="2"/>
      </rPr>
      <t>(Combine acorde al total de metas proyecto asociadas a la meta)</t>
    </r>
  </si>
  <si>
    <r>
      <rPr>
        <sz val="10"/>
        <color theme="0"/>
        <rFont val="Arial"/>
        <family val="2"/>
      </rPr>
      <t xml:space="preserve">Indicador meta PDD
</t>
    </r>
    <r>
      <rPr>
        <sz val="8"/>
        <color theme="0"/>
        <rFont val="Arial"/>
        <family val="2"/>
      </rPr>
      <t>(Combine acorde al total de metas proyecto asociadas a la meta)</t>
    </r>
  </si>
  <si>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</si>
  <si>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</si>
  <si>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</si>
  <si>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</si>
  <si>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</si>
  <si>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</si>
  <si>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</si>
  <si>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</si>
  <si>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</si>
  <si>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</si>
  <si>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</si>
  <si>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Consolidar y reforzar el programa de movilidad Niños y Niñas Primero con el fin de aumentar el número de beneficiados y facilitar el acceso a la educación de niñas, niños y adolescentes</t>
  </si>
  <si>
    <t>Niños y niñas beneficiados con el programa</t>
  </si>
  <si>
    <t>Meta reportada por la Subseretaría de Gestiónde la Movilidad/Subdirección de Gestión en vía
Proyecto 7576 
Metas proyecto que aportan:niños beneficiados a través de las metas 1, 2 y 4.</t>
  </si>
  <si>
    <t>*Se han mejorado las experiencias de viaje mediante prácticas de seguridad vial, enseñanza de conocimientos en movilidad, cultura vial y modos sostenibles de transporte para que las niñas, niños apliquen en sus difernetes recorridos.
*Se han realizado los acompañamientos en los recorridos de las NNA hacia los parques y espacios públicos de manera segura.
*Se brindaron espacios más seguros y eficientes para el desplazamiento diario de la población infantil y adolescente en Bogotá, mediante medidas preventivas y correctivas enfocadas en los vehículos de transporte escolar que se mueven por la ciudad.
*Se crearon espacios para que la población escolar explore su entorno de manera segura y feliz. Esto, con el objetivo de que reconocieran su ciudad, la disfrutaran y se apropiaran de ella. 
*Se logró coadyuvar al acceso y la permanencia en las instituciones educativas, mediante la realización de actividad física e incentivos del deporte como hábito y práctica saludable para sus vidas.
*Se realizaron aportes al proceso formativo de niñas, niños y adolescentes a través de la actividad física al aire libre, acciones pedagógicas y recreativas.</t>
  </si>
  <si>
    <t>TOTAL PDD</t>
  </si>
  <si>
    <t>Resumen de Vigencia del Proyecto de Inversión</t>
  </si>
  <si>
    <t>Apropiación Inicial</t>
  </si>
  <si>
    <t>Apropiación Vigente</t>
  </si>
  <si>
    <t>Presupuesto comprometido</t>
  </si>
  <si>
    <t>%</t>
  </si>
  <si>
    <t>Giros de la Vigencia</t>
  </si>
  <si>
    <t>Resumen Reservas del Proyecto de Inversión</t>
  </si>
  <si>
    <t>Reservas constituidas</t>
  </si>
  <si>
    <t>Reservas Definitivas</t>
  </si>
  <si>
    <t>Giros</t>
  </si>
  <si>
    <t>Sin Giro</t>
  </si>
  <si>
    <t>Meta</t>
  </si>
  <si>
    <t>Insumo</t>
  </si>
  <si>
    <t>Concepto de gasto</t>
  </si>
  <si>
    <t>Programación a 31 dic 2020</t>
  </si>
  <si>
    <t>Ejecucióna a  31 dic 2020</t>
  </si>
  <si>
    <t>Programación a 31 dic 2021</t>
  </si>
  <si>
    <t>Ejecucióna a  31 dic 2021</t>
  </si>
  <si>
    <t>Programación a 31 dic 2022</t>
  </si>
  <si>
    <t>Ejecucióna a  31 dic 2022</t>
  </si>
  <si>
    <t>Programación a 31 dic 2023</t>
  </si>
  <si>
    <t>Ejecucióna a  31 dic 2023</t>
  </si>
  <si>
    <t>Programación a 31 dic 2024</t>
  </si>
  <si>
    <t>Ejecucióna a  31 dic 2024</t>
  </si>
  <si>
    <t>Programación Total</t>
  </si>
  <si>
    <t>Ejecución Total</t>
  </si>
  <si>
    <t>% de Ejecución Total</t>
  </si>
  <si>
    <t>3 - Materiales</t>
  </si>
  <si>
    <t>08-20-0003</t>
  </si>
  <si>
    <t>1 - Mano de obra calificada</t>
  </si>
  <si>
    <t>08-20-0105</t>
  </si>
  <si>
    <t>Servicios para la comunidad, sociales y personales</t>
  </si>
  <si>
    <t>2 - Mano de obra no calificada</t>
  </si>
  <si>
    <t>Servicios prestados a las empresas y servicios de producción</t>
  </si>
  <si>
    <t>08-20-0104</t>
  </si>
  <si>
    <t>Gastos imprevistos</t>
  </si>
  <si>
    <t>02-06-0004</t>
  </si>
  <si>
    <t>Total</t>
  </si>
  <si>
    <t>Servicios de alojamiento comidas y bebidas</t>
  </si>
  <si>
    <t>Servicios financieros y conexos</t>
  </si>
  <si>
    <t>Servicios de leasing</t>
  </si>
  <si>
    <t>Servicios inmobiliarios</t>
  </si>
  <si>
    <t>Vigencias Futuras</t>
  </si>
  <si>
    <t>Descripción</t>
  </si>
  <si>
    <t>Numero de Contrato</t>
  </si>
  <si>
    <t>Programación
_2020</t>
  </si>
  <si>
    <t>Compromisos_
2020</t>
  </si>
  <si>
    <t>Giros_
2020</t>
  </si>
  <si>
    <t>% Giros 2020</t>
  </si>
  <si>
    <t>Programación
_2021</t>
  </si>
  <si>
    <t>Compromisos_
2021</t>
  </si>
  <si>
    <t>Giros_
2021</t>
  </si>
  <si>
    <t>% Giros 2021</t>
  </si>
  <si>
    <t>Programación
_2022</t>
  </si>
  <si>
    <t>Compromisos_
2022</t>
  </si>
  <si>
    <t>Giros_
2022</t>
  </si>
  <si>
    <t>% Giros 2022</t>
  </si>
  <si>
    <t>Programación
_2023</t>
  </si>
  <si>
    <t>Compromisos_
2023</t>
  </si>
  <si>
    <t>Giros_
2023</t>
  </si>
  <si>
    <t>% Giros 2023</t>
  </si>
  <si>
    <t>Programación
_2024</t>
  </si>
  <si>
    <t>Compromisos_
2024</t>
  </si>
  <si>
    <t>Giros_
2024</t>
  </si>
  <si>
    <t>% Giros 2024</t>
  </si>
  <si>
    <t>Adquisición de activos financieros</t>
  </si>
  <si>
    <t>Disminución de pasivos</t>
  </si>
  <si>
    <t>Impuestos, pagos de derechos, contribuciones, multas y sanciones</t>
  </si>
  <si>
    <t>Transferencias corrientes y de capital</t>
  </si>
  <si>
    <t>Pagos vigencias anteriores fenecidas</t>
  </si>
  <si>
    <t>Resumen programación y ejecución física</t>
  </si>
  <si>
    <t>Magnitud</t>
  </si>
  <si>
    <t>Oct- Dic</t>
  </si>
  <si>
    <t>Total Programado</t>
  </si>
  <si>
    <t>Total Ejecutado</t>
  </si>
  <si>
    <t>Programado</t>
  </si>
  <si>
    <t>Ejecutado</t>
  </si>
  <si>
    <t>Reservas</t>
  </si>
  <si>
    <t>TOTAL</t>
  </si>
  <si>
    <t>Programación</t>
  </si>
  <si>
    <t>Ejecutado Ene-mar</t>
  </si>
  <si>
    <t>Ejecutado Abr-Jun</t>
  </si>
  <si>
    <t>Ejecutado Jul-Sep</t>
  </si>
  <si>
    <t>Ejecutado Oct- Dic</t>
  </si>
  <si>
    <t>CÓDIGO Y DESCRIPCIÓN META:</t>
  </si>
  <si>
    <t>No. Localidad</t>
  </si>
  <si>
    <t>Localidad</t>
  </si>
  <si>
    <t>Presupuesto vigencia</t>
  </si>
  <si>
    <t>Magnitud vigencia</t>
  </si>
  <si>
    <t>Presupuesto reserva</t>
  </si>
  <si>
    <t>Magnitud reserva</t>
  </si>
  <si>
    <t>Presupuesto
 Ene-mar</t>
  </si>
  <si>
    <t>Magnitud
 Ene-Mar</t>
  </si>
  <si>
    <t>PresupuEsto reserva 
Ene-mar</t>
  </si>
  <si>
    <t>Magnitud reserva 
Ene-mar</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</si>
  <si>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</si>
  <si>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</si>
  <si>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</si>
  <si>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</si>
  <si>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</si>
  <si>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</si>
  <si>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</si>
  <si>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</si>
  <si>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</si>
  <si>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</si>
  <si>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</si>
  <si>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</si>
  <si>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</si>
  <si>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</si>
  <si>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</si>
  <si>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</si>
  <si>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</si>
  <si>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</si>
  <si>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Ciudad Bolivar</t>
  </si>
  <si>
    <t>Sumapaz</t>
  </si>
  <si>
    <t>Distrital</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</si>
  <si>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</si>
  <si>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</si>
  <si>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</si>
  <si>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</si>
  <si>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</si>
  <si>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</si>
  <si>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</si>
  <si>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</si>
  <si>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</si>
  <si>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</si>
  <si>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</si>
  <si>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</si>
  <si>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</si>
  <si>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</si>
  <si>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</si>
  <si>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</si>
  <si>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</si>
  <si>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</si>
  <si>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</si>
  <si>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</si>
  <si>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</si>
  <si>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</si>
  <si>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</si>
  <si>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</si>
  <si>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</si>
  <si>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</si>
  <si>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</si>
  <si>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</si>
  <si>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</si>
  <si>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</si>
  <si>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</si>
  <si>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</si>
  <si>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</si>
  <si>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</si>
  <si>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</si>
  <si>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</si>
  <si>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</si>
  <si>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</si>
  <si>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</si>
  <si>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</si>
  <si>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</si>
  <si>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</si>
  <si>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</si>
  <si>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</si>
  <si>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</si>
  <si>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</si>
  <si>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</si>
  <si>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</si>
  <si>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</si>
  <si>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</si>
  <si>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</si>
  <si>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</si>
  <si>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</si>
  <si>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</si>
  <si>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</si>
  <si>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</si>
  <si>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</si>
  <si>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</si>
  <si>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</si>
  <si>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</si>
  <si>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</si>
  <si>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</si>
  <si>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</si>
  <si>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</si>
  <si>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</si>
  <si>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</si>
  <si>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</si>
  <si>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</si>
  <si>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</si>
  <si>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</si>
  <si>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</si>
  <si>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</si>
  <si>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</si>
  <si>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</si>
  <si>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</si>
  <si>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</si>
  <si>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</si>
  <si>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</si>
  <si>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</si>
  <si>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</si>
  <si>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</si>
  <si>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</si>
  <si>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</si>
  <si>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</si>
  <si>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</si>
  <si>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</si>
  <si>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</si>
  <si>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</si>
  <si>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</si>
  <si>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</si>
  <si>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</si>
  <si>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</si>
  <si>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</si>
  <si>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</si>
  <si>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</si>
  <si>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</si>
  <si>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</si>
  <si>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</si>
  <si>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</si>
  <si>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</si>
  <si>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</si>
  <si>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</si>
  <si>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</si>
  <si>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</si>
  <si>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</si>
  <si>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</si>
  <si>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</si>
  <si>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</si>
  <si>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</si>
  <si>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</si>
  <si>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</si>
  <si>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</si>
  <si>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</si>
  <si>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</si>
  <si>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</si>
  <si>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</si>
  <si>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</si>
  <si>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</si>
  <si>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</si>
  <si>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</si>
  <si>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</si>
  <si>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</si>
  <si>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</si>
  <si>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</si>
  <si>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</si>
  <si>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</si>
  <si>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</si>
  <si>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</si>
  <si>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</si>
  <si>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</si>
  <si>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</si>
  <si>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</si>
  <si>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</si>
  <si>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</si>
  <si>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</si>
  <si>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</si>
  <si>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</si>
  <si>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</si>
  <si>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</si>
  <si>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</si>
  <si>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</si>
  <si>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</si>
  <si>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</si>
  <si>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</si>
  <si>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</si>
  <si>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</si>
  <si>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</si>
  <si>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</si>
  <si>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</si>
  <si>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</si>
  <si>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</si>
  <si>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</si>
  <si>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</si>
  <si>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</si>
  <si>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</si>
  <si>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</si>
  <si>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</si>
  <si>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</si>
  <si>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</si>
  <si>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</si>
  <si>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</si>
  <si>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</si>
  <si>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</si>
  <si>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</si>
  <si>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</si>
  <si>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</si>
  <si>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</si>
  <si>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</si>
  <si>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</si>
  <si>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</si>
  <si>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</si>
  <si>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</si>
  <si>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</si>
  <si>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</si>
  <si>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</si>
  <si>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</si>
  <si>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</si>
  <si>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</si>
  <si>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</si>
  <si>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</si>
  <si>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</si>
  <si>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</si>
  <si>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</si>
  <si>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</si>
  <si>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</si>
  <si>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</si>
  <si>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</si>
  <si>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</si>
  <si>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</si>
  <si>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</si>
  <si>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</si>
  <si>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</si>
  <si>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</si>
  <si>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</si>
  <si>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</si>
  <si>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</si>
  <si>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</si>
  <si>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</si>
  <si>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</si>
  <si>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</si>
  <si>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</si>
  <si>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</si>
  <si>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</si>
  <si>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</si>
  <si>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</si>
  <si>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Grupos de edad</t>
  </si>
  <si>
    <t>USAQUÉN</t>
  </si>
  <si>
    <t>5_Construir Bogotá Región con gobierno abierto, transparente y ciudadanía consciente</t>
  </si>
  <si>
    <t>27 - 59 años Adultez</t>
  </si>
  <si>
    <t>CHAPINERO</t>
  </si>
  <si>
    <t>60 años o más. Personas Mayores</t>
  </si>
  <si>
    <t>San Cristobal</t>
  </si>
  <si>
    <t>total</t>
  </si>
  <si>
    <t>SANTA FE</t>
  </si>
  <si>
    <t>COMPONENTE PMM</t>
  </si>
  <si>
    <t>Todos los grupos</t>
  </si>
  <si>
    <t>SAN CRISTÓBAL</t>
  </si>
  <si>
    <t>Logística de Movilidad</t>
  </si>
  <si>
    <t>0-4</t>
  </si>
  <si>
    <t>USME</t>
  </si>
  <si>
    <t>Componente Ambiental</t>
  </si>
  <si>
    <t>5-9</t>
  </si>
  <si>
    <t>TUNJUELITO</t>
  </si>
  <si>
    <t>Plan de Intercambiadores Modales</t>
  </si>
  <si>
    <t>CONDICION POBLACIONAL</t>
  </si>
  <si>
    <t>10-14</t>
  </si>
  <si>
    <t>BOSA</t>
  </si>
  <si>
    <t>Plan de Ordenamiento Logístico</t>
  </si>
  <si>
    <t>Todos los Grupos</t>
  </si>
  <si>
    <t>Fontibon</t>
  </si>
  <si>
    <t>15-19</t>
  </si>
  <si>
    <t>KENNEDY</t>
  </si>
  <si>
    <t>Adultos-as trabajador-a formal</t>
  </si>
  <si>
    <t>Engativa</t>
  </si>
  <si>
    <t>20-24</t>
  </si>
  <si>
    <t>FONTIBÓN</t>
  </si>
  <si>
    <t>Transporte Público</t>
  </si>
  <si>
    <t>Adultos-as trabajador-a informal</t>
  </si>
  <si>
    <t>25-29</t>
  </si>
  <si>
    <t>ENGATIVÁ</t>
  </si>
  <si>
    <t>Transporte No Motorizado</t>
  </si>
  <si>
    <t>Ciudadanos-as habitantes de calle</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</si>
  <si>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</si>
  <si>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</si>
  <si>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</si>
  <si>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</si>
  <si>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</si>
  <si>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</si>
  <si>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</si>
  <si>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</si>
  <si>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</si>
  <si>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</si>
  <si>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</si>
  <si>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</si>
  <si>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</si>
  <si>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</si>
  <si>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</si>
  <si>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</si>
  <si>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</si>
  <si>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</si>
  <si>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</si>
  <si>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</si>
  <si>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</si>
  <si>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</si>
  <si>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</si>
  <si>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</si>
  <si>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</si>
  <si>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60-64</t>
  </si>
  <si>
    <t>CANDELARIA</t>
  </si>
  <si>
    <t>3. Propender por la sostenibilidad ambiental, económica y social de la movilidad en una visión integral de planeción de ciudad y movilidad</t>
  </si>
  <si>
    <t>Mujeres gestantes y lactantes</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</si>
  <si>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</si>
  <si>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</si>
  <si>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</si>
  <si>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</si>
  <si>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</si>
  <si>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</si>
  <si>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</si>
  <si>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</si>
  <si>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</si>
  <si>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</si>
  <si>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</si>
  <si>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</si>
  <si>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</si>
  <si>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</si>
  <si>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</si>
  <si>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</si>
  <si>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</si>
  <si>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</si>
  <si>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</si>
  <si>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</si>
  <si>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</si>
  <si>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</si>
  <si>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</si>
  <si>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</si>
  <si>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</si>
  <si>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</si>
  <si>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</si>
  <si>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</si>
  <si>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</si>
  <si>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</si>
  <si>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</si>
  <si>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</si>
  <si>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</si>
  <si>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</si>
  <si>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</si>
  <si>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</si>
  <si>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</si>
  <si>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</si>
  <si>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</si>
  <si>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</si>
  <si>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</si>
  <si>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</si>
  <si>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</si>
  <si>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</si>
  <si>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</si>
  <si>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</si>
  <si>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</si>
  <si>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</si>
  <si>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</si>
  <si>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</si>
  <si>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</si>
  <si>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</si>
  <si>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</si>
  <si>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</si>
  <si>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</si>
  <si>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</si>
  <si>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</si>
  <si>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</si>
  <si>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</si>
  <si>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</si>
  <si>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</si>
  <si>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</si>
  <si>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</si>
  <si>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</si>
  <si>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</si>
  <si>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</si>
  <si>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</si>
  <si>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</si>
  <si>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</si>
  <si>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</si>
  <si>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</si>
  <si>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</si>
  <si>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</si>
  <si>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</si>
  <si>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</si>
  <si>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</si>
  <si>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</si>
  <si>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</si>
  <si>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</si>
  <si>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</si>
  <si>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</si>
  <si>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</si>
  <si>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</si>
  <si>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</si>
  <si>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</si>
  <si>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</si>
  <si>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</si>
  <si>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</si>
  <si>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</si>
  <si>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</si>
  <si>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</si>
  <si>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</si>
  <si>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</si>
  <si>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</si>
  <si>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</si>
  <si>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</si>
  <si>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</si>
  <si>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</si>
  <si>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</si>
  <si>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</si>
  <si>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</si>
  <si>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</si>
  <si>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</si>
  <si>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</si>
  <si>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</si>
  <si>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</si>
  <si>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</si>
  <si>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</si>
  <si>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</si>
  <si>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</si>
  <si>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</si>
  <si>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</si>
  <si>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</si>
  <si>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</si>
  <si>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</si>
  <si>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</si>
  <si>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</si>
  <si>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</si>
  <si>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</si>
  <si>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</si>
  <si>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</si>
  <si>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</si>
  <si>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</si>
  <si>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</si>
  <si>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</si>
  <si>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</si>
  <si>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</si>
  <si>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</si>
  <si>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</si>
  <si>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</si>
  <si>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</si>
  <si>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</si>
  <si>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</si>
  <si>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</si>
  <si>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</si>
  <si>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</si>
  <si>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</si>
  <si>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</si>
  <si>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</si>
  <si>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</si>
  <si>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</si>
  <si>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</si>
  <si>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</si>
  <si>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</si>
  <si>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</si>
  <si>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</si>
  <si>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</si>
  <si>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</si>
  <si>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</si>
  <si>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</si>
  <si>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 xml:space="preserve">Plan de Desarrollo </t>
  </si>
  <si>
    <t>Meses</t>
  </si>
  <si>
    <t>Años</t>
  </si>
  <si>
    <t>Propósitos</t>
  </si>
  <si>
    <t>Programa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</si>
  <si>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</si>
  <si>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</si>
  <si>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</si>
  <si>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</si>
  <si>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</si>
  <si>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</si>
  <si>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</si>
  <si>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</si>
  <si>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</si>
  <si>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</si>
  <si>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</si>
  <si>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</si>
  <si>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</si>
  <si>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</si>
  <si>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</si>
  <si>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</si>
  <si>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</si>
  <si>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</si>
  <si>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</si>
  <si>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 DE CALIDAD, AMBIENTAL Y ANTISOBORNO</t>
  </si>
  <si>
    <t>Insumos</t>
  </si>
  <si>
    <t>METAS PROYECTO DE INVERSIÓN</t>
  </si>
  <si>
    <t>CODIGO BPIN</t>
  </si>
  <si>
    <t>Subsecretaría de Política de Movilidad</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</si>
  <si>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</si>
  <si>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</si>
  <si>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</si>
  <si>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</si>
  <si>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</si>
  <si>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Promover el reconocimiento y garantia de derechos al interior de las familias de la ciudad de Bogotá</t>
  </si>
  <si>
    <t>Direccionamiento político</t>
  </si>
  <si>
    <t>SubsistemaSIG</t>
  </si>
  <si>
    <t>Mensual</t>
  </si>
  <si>
    <t>SI</t>
  </si>
  <si>
    <t>Indigena</t>
  </si>
  <si>
    <t>Hombre</t>
  </si>
  <si>
    <t>1. Ser referente mundial en la promoción de cambios comportamentales en la ciudadanía y los actores viales</t>
  </si>
  <si>
    <t>1. Reducir las víctimas fatales en siniestros de tránsito a través de la implementación de acciones integrales con criterios de seguridad vial.</t>
  </si>
  <si>
    <t>Mano de obra calificada</t>
  </si>
  <si>
    <t>2-Diseñar e implementar el 100% de las nuevas fuentes de fondeo para el SITP y el Sector Movilidad.</t>
  </si>
  <si>
    <t>Febrero</t>
  </si>
  <si>
    <t>2. Cambiar nuestros hábitos de vida para reverdecer a Bogotá y adaptarnos y mitigar la crisis climática</t>
  </si>
  <si>
    <t>35. Manejo y prevención de contaminación</t>
  </si>
  <si>
    <t>7.  Cuidado y mantenimiento del ambiente construido</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</si>
  <si>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</si>
  <si>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</si>
  <si>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</si>
  <si>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</si>
  <si>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Constante</t>
  </si>
  <si>
    <t>Direccionamiento de los servicios sociales</t>
  </si>
  <si>
    <t>Subsistema de Gestión Ambiental</t>
  </si>
  <si>
    <t>Eficiencia</t>
  </si>
  <si>
    <t>Afrodescendiente</t>
  </si>
  <si>
    <t>Mujer</t>
  </si>
  <si>
    <t>2. Contribuye potencianado la productividad, la competitividad y la integración de Bogotá y la región</t>
  </si>
  <si>
    <t>2. Ser referente mundial en la incorporación de enfoques territorial, de género y diferencial</t>
  </si>
  <si>
    <t>OSGC- Prestar trámites y servicios eficientes, oportunos y de calidad, con una gestión ambiental adecuada, soportados en tecnologías de la información y las comunicaciones.</t>
  </si>
  <si>
    <t>Mano de obra no calificada</t>
  </si>
  <si>
    <t>3-Desarrollar el 100% de las acciones que permitan implementar una política tarifaria más incluyente y sostenible.</t>
  </si>
  <si>
    <t>Marzo</t>
  </si>
  <si>
    <t>Subsecretaría de Servicios a la Ciudadanía</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</si>
  <si>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</si>
  <si>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</si>
  <si>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</si>
  <si>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</si>
  <si>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</si>
  <si>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Direccionamiento estratégico</t>
  </si>
  <si>
    <t>Subsistema de Gestión de Seguridad y Salud en el Trabajo</t>
  </si>
  <si>
    <t>Semestral</t>
  </si>
  <si>
    <t/>
  </si>
  <si>
    <t>Room</t>
  </si>
  <si>
    <t>Santafé</t>
  </si>
  <si>
    <t>3. Contribuye con una gestión integra y transparente</t>
  </si>
  <si>
    <t>3. Ser referente mundial en la distribución eficiente y equitativa del espacio público</t>
  </si>
  <si>
    <t>3. Generar e implementar políticas de movilidad basadas en el análisis de datos fomentando la productividad, eficiencia y bienestar de la ciudad.</t>
  </si>
  <si>
    <t>OSGA-Definir un plan de acción que dé cumplimiento a las diferentes políticas, lineamientos y estrategias institucionales en materia ambiental.</t>
  </si>
  <si>
    <t>Materiales</t>
  </si>
  <si>
    <t>1-Desarrollar el 100% de los estudios técnicos, estadísticos, sociales y financieros, que permitan modelar, monitorear y evaluar diferentes alternativas de solución a las necesidades de movilidad.</t>
  </si>
  <si>
    <t>Abril</t>
  </si>
  <si>
    <t>Subsecretaría de Gestión Jurídica</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</si>
  <si>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</si>
  <si>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</si>
  <si>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</si>
  <si>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</si>
  <si>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</si>
  <si>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</si>
  <si>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Contribuir en la prevención de la maternidad y la paternidad temprana en Bogotá</t>
  </si>
  <si>
    <t>Decreciente</t>
  </si>
  <si>
    <t>Construcción e implementación de políticas sociales</t>
  </si>
  <si>
    <t>Subsistema de Gestión de Seguridad de la Información</t>
  </si>
  <si>
    <t>Anual</t>
  </si>
  <si>
    <t>Raizal</t>
  </si>
  <si>
    <t>4. Desarrollar estrategias de cultura y respeto en la ciudadanía para el sistema de movilidad, protegiendo en especial a los actores vulnerables y promoviendo los modos activos, con enfoque incluyente diferencial, de género y territorial</t>
  </si>
  <si>
    <t>OSGA- Ejecutar las diferentes actividades de los programas de Gestión Ambiental, definidas en el plan de acción acorde a la normatividad vigente.</t>
  </si>
  <si>
    <t>Servicios domiciliarios</t>
  </si>
  <si>
    <t>1-Realizar seguimiento 100% las acciones de la política pública de la bicicleta</t>
  </si>
  <si>
    <t>Mayo</t>
  </si>
  <si>
    <t>Subsecretaría de Gestión Corporativa</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</si>
  <si>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</si>
  <si>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</si>
  <si>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</si>
  <si>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</si>
  <si>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</si>
  <si>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</si>
  <si>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</si>
  <si>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</si>
  <si>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</si>
  <si>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</si>
  <si>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</si>
  <si>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</si>
  <si>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Terrenos</t>
  </si>
  <si>
    <t>3-Formular e implementar el 100% las acciones de la política pública de movilidad motorizada de cero y baja emisionesRecurso humano</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</si>
  <si>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</si>
  <si>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</si>
  <si>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</si>
  <si>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</si>
  <si>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</si>
  <si>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</si>
  <si>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</si>
  <si>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</si>
  <si>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</si>
  <si>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</si>
  <si>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OSGAS- Implementar las buenas prácticas antisoborno contenidas en la norma ISO 37001:2016.</t>
  </si>
  <si>
    <t>Edificios</t>
  </si>
  <si>
    <t>2-Gestionar la implementación de un (1) Sistema de Bicicleta Pública (compartida)</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</si>
  <si>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</si>
  <si>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</si>
  <si>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</si>
  <si>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</si>
  <si>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</si>
  <si>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</si>
  <si>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</si>
  <si>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</si>
  <si>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</si>
  <si>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7. Garantizar transparencia, oportunidad, inclusión y equidad de género en los procesos de la entidad, que promuevan la legalidad, participación, control social y rendición de cuentas.</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</si>
  <si>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</si>
  <si>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Maquinaria y Equipo</t>
  </si>
  <si>
    <t>6-Impulsar el 100% las acciones para adelantar un esquema de transporte alternativo y ambientalmente sostenible mediante el fomento de la micromovilidad</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</si>
  <si>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</si>
  <si>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</si>
  <si>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</si>
  <si>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</si>
  <si>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7579.  Implementación del Plan de Distrital de Seguridad Vial en Bogotá</t>
  </si>
  <si>
    <t>Disminuir la vulnerabilidad por discriminación, violencias y exclusión social por orientación sexual o identidad de género en Bogotá</t>
  </si>
  <si>
    <t>Adquisiciones</t>
  </si>
  <si>
    <t>No aplica</t>
  </si>
  <si>
    <t>OSGAS- Fortalecer el reporte de las denuncias presentadas por presuntos actos de soborno, asegurando la protección de la identidad del denunciante en buena fe y bajo una sospecha razonable, y evitar represalias a este.</t>
  </si>
  <si>
    <t>Mantenimiento maquinaria y equipo</t>
  </si>
  <si>
    <t>4-Fortalecer y hacer seguimiento al 100% de las políticas, planes, proyectos en el componente ambiental de movilidad</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</si>
  <si>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</si>
  <si>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</si>
  <si>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</si>
  <si>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</si>
  <si>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</si>
  <si>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</si>
  <si>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Gestión del talento humano</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</si>
  <si>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</si>
  <si>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Transporte</t>
  </si>
  <si>
    <t>5-Ejecutar el 100% de acciones de fomento para mejorar la experiencia de viaje del peatón</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</si>
  <si>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</si>
  <si>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</si>
  <si>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</si>
  <si>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</si>
  <si>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</si>
  <si>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Promover la inclusión social de las y los ciudadanos habitantes de calle y las poblaciones en riesgo de habitar las calles</t>
  </si>
  <si>
    <t>Gestión de bienes y servicios</t>
  </si>
  <si>
    <t>OSGSST- Identificar peligros y evaluar, valorar los riesgos y determinar controles para su eliminación o mitigación.</t>
  </si>
  <si>
    <t>Servicios de venta y de distribución</t>
  </si>
  <si>
    <t>2. Realizar 6.500 acciones de prevención vial con actores viales, a fin de propender por la reducción de la siniestralidad en la ciudad</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</si>
  <si>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</si>
  <si>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</si>
  <si>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</si>
  <si>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</si>
  <si>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</si>
  <si>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</si>
  <si>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Gestión jurídica</t>
  </si>
  <si>
    <t xml:space="preserve">OSGSST-Proporcionar condiciones de trabajo seguras y saludables para prevenir lesiones y/o deterioro de la salud. </t>
  </si>
  <si>
    <t>1. Realizar 65.000 controles preventivos, regulatorios o sancionatorios para la regulación y control del tránsito y el transporte en la ciudad.</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</si>
  <si>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</si>
  <si>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</si>
  <si>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</si>
  <si>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</si>
  <si>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</si>
  <si>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</si>
  <si>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</si>
  <si>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OSGSST-Proteger la seguridad y salud de todos los colaboradores mediante la mejora continua del SG-SST.</t>
  </si>
  <si>
    <t xml:space="preserve">1. Realizar 3´000.000 viajes de acompañamiento a niños, niñas y adolescentes de los colegios distritales con el proyecto Al Colegio en Bici durante el cuatrienio.  </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</si>
  <si>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</si>
  <si>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</si>
  <si>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</si>
  <si>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</si>
  <si>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Fortalecer la capacidad operativa y técnica en los servicios de soporte de la gestión institucional y en el desarrollo integral del talento humano</t>
  </si>
  <si>
    <t>Gestión del conocimiento</t>
  </si>
  <si>
    <t xml:space="preserve">OSGSST-Cumplir la normatividad nacional vigente en materia de riesgos laborales. </t>
  </si>
  <si>
    <t>2. Realizar 440.000 viajes de acompañamiento a niños, niñas y adolescentes de los colegios distritales con el proyecto en el proyecto Ciempiés para el cuatrienio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</si>
  <si>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</si>
  <si>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</si>
  <si>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</si>
  <si>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</si>
  <si>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 xml:space="preserve">OSGSST-Promover el autocuidado y la autogestión para la prevención de lesiones y enfermedades laborales. </t>
  </si>
  <si>
    <t>3. Visitar 380 instituciones educativas en el proyecto de Ruta Pila.</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</si>
  <si>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</si>
  <si>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</si>
  <si>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</si>
  <si>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</si>
  <si>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OSGSST-Definir e implementar planes y estrategias para el mejoramiento continuo de las condiciones de salud y seguridad en el trabajo</t>
  </si>
  <si>
    <t xml:space="preserve">4. Realizar el control de 24.000 vehículos escolares en el proyecto Ruta Pila para mejorar la experiencia de viaje de niñas, niños y adolescentes.  </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</si>
  <si>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</si>
  <si>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</si>
  <si>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</si>
  <si>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</si>
  <si>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OSGSST-Gestionar actividades del SG-SST.</t>
  </si>
  <si>
    <t>1. Mantener por encima del 99% la disponibilidad del sistema de semaforización</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</si>
  <si>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</si>
  <si>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</si>
  <si>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</si>
  <si>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</si>
  <si>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OSGSST-Gestionar acciones de mejora continua para el SG-SST</t>
  </si>
  <si>
    <t>2. Implementar regulación semafórica en 95 intersecciones de la ciudad</t>
  </si>
  <si>
    <t>Oficina asesora de comunicaciones y cultura para la movilidad</t>
  </si>
  <si>
    <t>389. Implementar y operar el Centro de Orientación a Víctimas por Siniestros Viales.</t>
  </si>
  <si>
    <t>Rafael Uribe</t>
  </si>
  <si>
    <t>4. Mantener en máximo 30% la afectación del tiempo de viaje promedio, para los usuarios de modos motorizados en la infraestructura vial, por efecto de las obras y la implementación de PMT sobre los 14 corredores viales principales-incluidas vías de desvío</t>
  </si>
  <si>
    <t>Oficina de tecnologías de la información y las comunicaciones</t>
  </si>
  <si>
    <t>390.Mantener el tiempo promedio de viaje en los 14 corredores principales de la ciudad para todos los usuarios de la vía.</t>
  </si>
  <si>
    <t>Ciudad Bolívar</t>
  </si>
  <si>
    <t>5. Realizar seguimiento al 40% de los PMT autorizados que generen mayor afectación a los usuarios de la infraestructura vial, verificando que para estos se promueva de manera segura la configuración de infraestructura destinada a peatones y ciclistas</t>
  </si>
  <si>
    <t>Oficina de seguridad vial</t>
  </si>
  <si>
    <t>413.Diseñar y ejecutar una estrategia para la participación ciudadana incidente, orientada a promover dinámicas de movilidad segura, incluyente, sostenible y accesible</t>
  </si>
  <si>
    <t>6. Incrementar la velocidad en 100 tramos de los 14 corredores principales de la ciudad y las vías de su área de influencia, a través de medidas de gestión en vía en un 15%</t>
  </si>
  <si>
    <t>Oficina de gestión social</t>
  </si>
  <si>
    <t>482.Aumentar el índice de satisfacción al usuario de las entidades del Sector Movilidad en 5 puntos porcentuales</t>
  </si>
  <si>
    <t>7. Realizar 100.000 jornadas de gestión en vía</t>
  </si>
  <si>
    <t>Oficina aseora de planeación institucional</t>
  </si>
  <si>
    <t>483.Aumentar en 5 puntos el Índice de Desempeño Institucional  para las entidades del Sector Movilidad, en el marco de las políticas de MIPG</t>
  </si>
  <si>
    <t>Total Meta Proyecto de Inversión por año</t>
  </si>
  <si>
    <t>3. Operar 100 % del Sistema Inteligente de Transporte - SIT realizando la renovación de la infraestructura tecnológica necesaria para la operación</t>
  </si>
  <si>
    <t>Oficina de control disciplinario</t>
  </si>
  <si>
    <t>8. Realizar 44 inspecciones de seguridad vial a los puntos más críticos de siniestralidad con el fin de que sean un insumo para la toma de decisiones y/o acciones a realizar</t>
  </si>
  <si>
    <t>Oficina de control interno</t>
  </si>
  <si>
    <t>1-Implementar el 40% del Plan Distrital de Seguridad Vial (adicionales a lo implementado hasta el momento)</t>
  </si>
  <si>
    <t>Subdirección de transporte público</t>
  </si>
  <si>
    <t>1-Diseñar y evaluar el  100% de una metodología de alto impacto frente a cultura ciudadana para la movilidad</t>
  </si>
  <si>
    <t>Subdirección de transporte privado</t>
  </si>
  <si>
    <t>2-Implementar el 100% de las Estrategias de cultura ciudadana definidas para el sistema de movilidad con enfoque diferencial, de género y territorial.</t>
  </si>
  <si>
    <t>Subdirección de la bicicleta y el peatón</t>
  </si>
  <si>
    <t>3-Implementar y evaluar el 100% de las campañas de cultura para la movilidad diseñadas</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</si>
  <si>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</si>
  <si>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</si>
  <si>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</si>
  <si>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</si>
  <si>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Subdirección de planes de manejo de tránsito</t>
  </si>
  <si>
    <t>10. Implementar 56 km de ciclorruta en calzada</t>
  </si>
  <si>
    <t>Subdirección de gestión en vía</t>
  </si>
  <si>
    <t>11. Realizar el mantenimiento a 20 Km de ciclo-infraestructura</t>
  </si>
  <si>
    <t>Subdirección de semaforización</t>
  </si>
  <si>
    <t>9. Mantener señalizados de manera integral 150 km de los 14 corredores principales de la ciudad y las vías del área de influencia</t>
  </si>
  <si>
    <t>Subdirección de control de tránsito y transporte</t>
  </si>
  <si>
    <t>8. Demarcar 2.200 km-carril en vía</t>
  </si>
  <si>
    <t>Subdirección de contravenciones</t>
  </si>
  <si>
    <t>4. Implementar 26.000 señales verticales de pedestal</t>
  </si>
  <si>
    <t>Subdirección de control e investigaciones al transporte público</t>
  </si>
  <si>
    <t>2. Realizar el mantenimiento a 400.000 señales verticales de pedestal</t>
  </si>
  <si>
    <t>Subdirección de financiera</t>
  </si>
  <si>
    <t>1. Implementar 5.150 medidas integrales de gestión de tránsito, pacificación o tráfico calmado</t>
  </si>
  <si>
    <t>Subdirección de administrativa</t>
  </si>
  <si>
    <t>7. Intervenir 12.000 pasos peatonales</t>
  </si>
  <si>
    <t>3. Intervenir 400 puntos con sistemas de contención vehicular, dispositivos de canalización u otros elementos de control de tránsito</t>
  </si>
  <si>
    <t>5. Intervenir 800 instituciones educativas con señalización de zona escolar en las vías aledañas</t>
  </si>
  <si>
    <t>6. Desarrollar 14 proyectos de urbanismo táctico, con el fin de recuperar y reconvertir el espacio público para priorizar la movilidad y seguridad vial peatonal</t>
  </si>
  <si>
    <t>6-Implementar el 100% las acciones para el mejoramiento de la calidad del transporte público</t>
  </si>
  <si>
    <t>8-Implementar el 100% las acciones del Plan de Movilidad Accesible</t>
  </si>
  <si>
    <t>7-Acompañar 100% los proyectos de infraestructura vial y equipamientos de transporte del sistema de movilidad</t>
  </si>
  <si>
    <t>1-Formular e implementar el 100% las acciones de seguimiento de la experiencia de viaje del usuario y prestador del servicio de transporte público individual</t>
  </si>
  <si>
    <t>2-Realizar el 100% de las acciones para hacer seguimiento al cumplimiento de los lineamientos de política de transporte público individual</t>
  </si>
  <si>
    <t>5-Diseñar, gestionar e implementar el 100% una estrategia para aumentar la ocupación promedio del vehículo privado en la ciudad</t>
  </si>
  <si>
    <t>9-Establecer el 100% de las estrategias para el fortalecimiento de las instancias de planeación de la gestión y operación del sistema de movilidad urbano-regional</t>
  </si>
  <si>
    <t>3-Formular e implementar el 100% las estrategias de la gestión de la demanda de transporte que fomenten el uso eficiente de los vehículos privados</t>
  </si>
  <si>
    <t>4-Realizar el 100% el apoyo técnico, administrativo, legal y/o financiero a los proyectos de movilidad</t>
  </si>
  <si>
    <t>1. Implemetar 1 estrategia de información constante con la ciudadanía</t>
  </si>
  <si>
    <t>2. Implemetar 1 estrategia de formación ciudadana</t>
  </si>
  <si>
    <t>3. Implemetar 1  estrategia para el fortalecimiento de procesos de consulta y co-gestión participativa</t>
  </si>
  <si>
    <t>1-Certificar el Sistema De Gestión Antisoborno</t>
  </si>
  <si>
    <t>3-Ejecutar una estrategia anual de integridad</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</si>
  <si>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</si>
  <si>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</si>
  <si>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</si>
  <si>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</si>
  <si>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</si>
  <si>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</si>
  <si>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</si>
  <si>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</si>
  <si>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</si>
  <si>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</si>
  <si>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</si>
  <si>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</si>
  <si>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</si>
  <si>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</si>
  <si>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</si>
  <si>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</si>
  <si>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</si>
  <si>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</si>
  <si>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</si>
  <si>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</si>
  <si>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</si>
  <si>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</si>
  <si>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</si>
  <si>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</si>
  <si>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</si>
  <si>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</si>
  <si>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</si>
  <si>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</si>
  <si>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</si>
  <si>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t>JHON ALEXANDER GONZALEZ MENDOZA ( E )</t>
  </si>
  <si>
    <t>JHON ALEXANDER GONZALEZ MENDOZA     ( E )</t>
  </si>
  <si>
    <t>En la vigencia 2021 se realizaron 244.396 viajes. En el mes de febrero se dió inicio a la operación de ciclo-expediciones por grupos pequeños en las 13 localidades donde opera el proyecto. Durante el mes de octubre se mantuvo la operación de las estrategias con 99 rutas de confianza, 5 poligonos de biciparceros y se sumaron 3 más en las localidades de suba y kennedy, a su vez se mantuvo la operación de las ciclo-expediciones a diferentes lugares representativos de la ciudad, asi como la participación en actividades pedagogicas de la semana de receso y la articulación con Cablemovil para la entrega de cascos y visita al transmicable en Ciudad Bolivar. Para el mes de noviembre lo más importante es que se mantuvo la operación en las rutas de confianza y poligonos activos, de igual manera los eventos de cierre el primero para al colegio en bici en la biblioteca virgilio barco con la participación de más de 100 estudiantes, el segundo en TransmiCable y Quebrada La Vieja Bici-parceros con la asistencia de más de 60 estudiantes y por ultimo el evento de premiación de bici-parceros donde se realizó la entrega de bicicletas y elementos de protección a más 60 participantes.</t>
  </si>
  <si>
    <t>El proyecto Al Colegio en Bici durtante la vigencia 2021 logró beneficiar a 4.453 estudiantes matriculados en instituciones educativas distritales de las 15 localidades donde opera. 
De los 4.453 estudiantes beneficiados 3.611 se encuentran entre los 5 y los 12 años de edad, y 842 de 13 en adelante. Adicionalmente 1.914 son niñas y 2.539 son niños y se encuentran distribuidos de las siguiente manera en las localides: Antonio Nariño 93, Barrios Unidos 74, Bosa 897, Ciudad Bolivar 222, Engativa 809, Fontibon 131, Kennedy 544, Martires 143, Puente Aranda 143, Rafael Uribe Uribe 349, San cristobal 23, Suba 584, Tunjuelito 223, Usaquen 149 y Usme 69.  
Por último en tipo comunidad a a fecha se tiene 20 estudiantes pertenecientes a la comunidad afro y 9 a la comunidad indigena. Adicional 197 son victimas de desplazamiento forzado y 51 se encuentran en condición de discapacidad.</t>
  </si>
  <si>
    <t>Durante el 2021 se realizaron 60 visitas a instituciones educativas, desarrollando acciones de prevención, control y seguimiento de las condiciones de seguridad y cumplimiento de la normativa de transporte especial escolar por parte de los vehículos de transporte escolar que prestan sus servicios en los establecimientos educativos visitados.</t>
  </si>
  <si>
    <t>Durante la vigencia se han realizado 163 operativos de control y revisión a vehículos de transporte escolar, 60 en instituciones educativas y los restantes 103 en los principales corredores viales de la ciudad, en estos operativos se han verificado las condiciones de seguridad y cumplimiento normativo de 4.000 rutas escolares.</t>
  </si>
  <si>
    <t>Durante la vigencia se han realizado 163 operativos de control, en los que se han revisado 4.000 vehículos de transporte escolar, logrando de esta manera mejorar la calidad de viaje de 61.087 niñas, niños y adolescentes  que se desplazan hacia y desde sus instuciones educativas en este medio de transporte.</t>
  </si>
  <si>
    <t>SERGIO RAUL TOVAR FARFAN /  NATHALY PATIÑO GONZÁLEZ</t>
  </si>
  <si>
    <t>SERGIO RAUL TOVAR FARFAN/           NATHALY PATIÑO GONZÁLEZ</t>
  </si>
  <si>
    <t>SERGIO RAUL TOVAR FARFAN/     NATHALY PATIÑO GONZÁLEZ</t>
  </si>
  <si>
    <t>SERGIO RAUL TOVAR FARFAN/DIANA LORENA URREGO GARCÍA</t>
  </si>
  <si>
    <t>No se realizaron visitas de prevencion y control a instituciones educativas</t>
  </si>
  <si>
    <t xml:space="preserve">En lo corrido del III Trimestre de la vigencia se han realizado 27 visitas a instituciones educativas </t>
  </si>
  <si>
    <t>Se operó diariamente con las sectorizaciones y caminos seguros, dando cumplimiento a los protocolos de operación establecidos. A corte del 30 de noviembre se logró  99.434 viajes. En diciembre los colegios no operan.</t>
  </si>
  <si>
    <t>Se realizó el cargue diaria de la información recopilada en los operativos de prevención, control y revisión de vehículos de transporte escolar en las bases de datos del proyecto Ruta Pila, logrando las actividades de visitas técnicas y capactiaciones con lo cual se logran alcanzar todas las actividades propuestas al volver a la presencialidad  en las instituciones educativas</t>
  </si>
  <si>
    <t>Se realizó mesa de trabajo con Policía de Tránsito - Grupo SERES Escolares, con el objetivo de solucionar dudas que se presentan en normatividad. Adicionalmente se define la temática de las capacitaciones de las socializaciones a realizar en las visitas a las instituciones pedagógicas, que se habian programado desde el tercer trimestre y al volver las insitituciones a la semipresencialidad es posible cumplirlas en el ultimo trimestre del año</t>
  </si>
  <si>
    <t>Se ha realizado la programación semanal de 61 operativos de control, prevención y seguimiento de los vehículos de transporte escolar desarrollados en instituciones educativas y los principales corredores viales de la ciudad,  que se habian programado desde el tercer trimestre y al volver las insitituciones a la semipresencialidad es posible cumplirlas en el ultimo trimestre del año</t>
  </si>
  <si>
    <t>En lo corrido del IV Trimestre de la vigencia se han realizado 61 operativos de prevención, control y seguimiento al transporte escolar en los principales corredores viales e instituciones educativas de la ciudad,  que se habían programado desde el tercer trimestre y al volver las insitituciones a la semipresencialidad es posible cumplirlas en el ultimo trimestre del año.</t>
  </si>
  <si>
    <t>Diariamente se realizó el cargue de la información recopilada en los operativos de prevención, control y seguimiento a vehículos de transporte escolar en las bases de datos del proyecto Ruta Pila,  que se habían programado desde el tercer trimestre y al volver las insitituciones a la semipresencialidad es posible cumplirlas en el ultimo trimestre del año</t>
  </si>
  <si>
    <t xml:space="preserve">En lo corrido del Plan Distrital de Desarrollo y con corte a diciembre de 2021, se ha logrado beneficiar a 70.067 estudiantes a través de los tres programas de Al Colegio en Bici, Ciempiés y Ruta Pila. 
En lo que respecta a la vigencia 2021, se beneficiaron 67.132 estudiantes distribuidos de la siguiente manera: 
• Al colegio en Bici: 4.453 estudiantes matriculados en instituciones educativas distritales de las 15 localidades donde opera. De ellos, 3.611 se encuentran entre los 5 y los 12 años de edad, y 842 de 13 en adelante. Adicionalmente 1.914 son niñas y 2.539 son niños y se encuentran distribuidos de la siguiente manera en las localides: Antonio Nariño 93, Barrios Unidos 74, Bosa 897, Ciudad Bolívar 222, Engativá 809, Fontibón 131, Kennedy 544, Mártires 143, Puente Aranda 143, Rafael Uribe Uribe 349, San Cristóbal 23, Suba 584, Tunjuelito 223, Usaquén 149 y Usme 69.   Así mismo, 20 estudiantes pertenecen a la comunidad afro y 9 a la comunidad indígena, 197 son víctimas de desplazamiento forzado y 51 se encuentran en condición de discapacidad.
• Ciempiés Caminos Seguros: 1.592 estudiantes beneficiados, 1.306 se encuentran entre los 5 y los 12 años de edad y 286 de 13 en adelante. Adicionalmente 798 son niñas y 794 son niños y se encuentran distribuidos de la siguiente manera en las localidades: Bosa 565, Suba 676, Kennedy 174 y Mártires 177. Respecto a las etnias se cuenta con 7 de comunidades afro y 18 de comunidades indígenas: Muisca, Andoque, Pijao y Nasa. Adicional 108 son víctimas del conflicto armado y 33 se encuentran en condición de discapacidad.
• Ruta Pila: a través de la revisión de 4.000 vehículos, se beneficiaron 61.087 niñas, niños y adolescentes que se desplazan hacia y desde sus instrucciones educativas.
Ahora bien, en conjunto con la Secretaría de Educación Distrital, se ha venido trabajando en una propuesta para el desarrollo de rutas de confianza, caminos seguros y ciclo-expediciones, de la mano de la reactivación de los colegios, siguiendo los protocolos de bioseguridad establecidos. Las actividades en parques continúan realizándose en paralelo al acompañamiento de los recorridos a los colegios. Frente al proyecto Ruta Pila se vienen realizando operativos de control, revisión y seguimiento de las condiciones de seguridad y el cumplimiento normativo en materia de tránsito y transporte por parte de los vehículos de transporte escolar, con el objetivo de mejorar la calidad de viaje de los estudiantes que se desplazan en este medio de transporte desde y hacia sus instituciones educativas. Estos operativos se desarrollan en las instituciones educativas y los principales corredores viales de la ciudad. 
Es preciso indicar que en el 2021 se presentaron algunas dificultades, como demoras en el giro de los recursos por parte de la SED para la contratación del equipo de guías escolares y monitores, se presentó de nuevo un pico de pandemia que condujo al cese de la operación el 26 de abril, la organización de horarios y poco aforo de estudiantes a las instituciones educativas afectaron la participación en los caminos seguros y rutas de confianza. Por otra parte, la realización de actividades de verificación de las condiciones de seguridad y cumplimiento normativo en materia de tránsito y transporte por parte de los vehículos de transporte escolar realizados por el programa Ruta Pila, se han visto afectadas por la emergencia sanitaria generada por el COVID-19 y la situación social presentada por el paro nacional que retrasaron el retorno a clases presenciales por parte de las instituciones educativas en la ciudad.
Como estrategias de solución adelantadas están: se realizó rápida gestión de contratación desde la SDM, y adicionalmente se adelantó la gestión con Instituciones Educativas, para el incio de la operación en parques, de caminos seguros y rutas de confianza. Durante los días que no se operó se adelantaron actividades de capacitaciones, inscripción de beneficiarios y gestión en vía con el personal de ACB y Ciempiés. Adicionalmente, se implementaron salidas los sábados, actividades en vacaciones y viajes extra en los recorridos. Por otra parte, se intesifciaron los procesos de convocatoria y promoción de los caminos seguros y rutas de confianza. Durante lo corrido del cuarto trimestre, se realizaron cicloexpediciones y salidas en semana de receso, que junto con otros eventos promocionales como lo son los Intercambios de Calletones, incentivaron la consolidación de los proyectos. Desde el proyecto Ruta Pila se incrementaron los operativos de control a vehículos de transporte escolar desarrollados en jornadas de la mañana y la tarde, buscando incrementar el número de vehículos revisados y así beneficiar con una mejora en la calidad de viaje para una mayor cantidad de niñas, niños y adolescentes que se desplazan en vehículos de transporte escolar.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</si>
</sst>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d/m/yyyy"/>
    <numFmt numFmtId="165" formatCode="dd/mm/yyyy"/>
    <numFmt numFmtId="166" formatCode="_(* #,##0_);_(* \(#,##0\);_(* &quot;-&quot;??_);_(@_)"/>
    <numFmt numFmtId="167" formatCode="_-* #,##0_-;\-* #,##0_-;_-* &quot;-&quot;_-;_-@"/>
    <numFmt numFmtId="168" formatCode="&quot;$&quot;#,##0"/>
    <numFmt numFmtId="169" formatCode="0.0%"/>
    <numFmt numFmtId="170" formatCode="_(&quot;$&quot;\ * #,##0_);_(&quot;$&quot;\ * \(#,##0\);_(&quot;$&quot;\ * &quot;-&quot;??_);_(@_)"/>
    <numFmt numFmtId="171" formatCode="_-&quot;$&quot;\ * #,##0_-;\-&quot;$&quot;\ * #,##0_-;_-&quot;$&quot;\ * &quot;-&quot;_-;_-@"/>
    <numFmt numFmtId="172" formatCode="_-* #,##0.00_-;\-* #,##0.00_-;_-* &quot;-&quot;_-;_-@"/>
    <numFmt numFmtId="173" formatCode="_-* #,##0.0_-;\-* #,##0.0_-;_-* &quot;-&quot;_-;_-@"/>
    <numFmt numFmtId="174" formatCode="_-* #,##0.000_-;\-* #,##0.000_-;_-* &quot;-&quot;??_-;_-@"/>
    <numFmt numFmtId="175" formatCode="_(&quot;$&quot;\ * #,##0_);_(&quot;$&quot;\ * \(#,##0\);_(&quot;$&quot;\ * &quot;-&quot;_);_(@_)"/>
    <numFmt numFmtId="176" formatCode="_-* #,##0_-;\-* #,##0_-;_-* &quot;-&quot;??_-;_-@"/>
    <numFmt numFmtId="177" formatCode="_-* #,##0.00_-;\-* #,##0.00_-;_-* &quot;-&quot;??_-;_-@"/>
    <numFmt numFmtId="178" formatCode="_-&quot;$&quot;* #,##0_-;\-&quot;$&quot;* #,##0_-;_-&quot;$&quot;* &quot;-&quot;??_-;_-@"/>
  </numFmts>
  <fonts count="77" x14ac:knownFonts="1">
    <font>
      <sz val="11"/>
      <color theme="1"/>
      <name val="Arial"/>
    </font>
    <font>
      <sz val="12"/>
      <color theme="1"/>
      <name val="Arial"/>
      <family val="2"/>
    </font>
    <font>
      <sz val="11"/>
      <name val="Arial"/>
      <family val="2"/>
    </font>
    <font>
      <b/>
      <sz val="12"/>
      <color theme="1"/>
      <name val="Arial"/>
      <family val="2"/>
    </font>
    <font>
      <b/>
      <sz val="12"/>
      <color theme="0"/>
      <name val="Arial"/>
      <family val="2"/>
    </font>
    <font>
      <b/>
      <sz val="12"/>
      <color rgb="FF879739"/>
      <name val="Arial"/>
      <family val="2"/>
    </font>
    <font>
      <b/>
      <sz val="12"/>
      <color theme="9"/>
      <name val="Arial"/>
      <family val="2"/>
    </font>
    <font>
      <sz val="11"/>
      <color theme="0"/>
      <name val="Arial"/>
      <family val="2"/>
    </font>
    <font>
      <b/>
      <sz val="14"/>
      <color rgb="FF82892B"/>
      <name val="Arial"/>
      <family val="2"/>
    </font>
    <font>
      <sz val="12"/>
      <color theme="9"/>
      <name val="Arial"/>
      <family val="2"/>
    </font>
    <font>
      <b/>
      <sz val="14"/>
      <color rgb="FF879739"/>
      <name val="Arial"/>
      <family val="2"/>
    </font>
    <font>
      <b/>
      <sz val="14"/>
      <color theme="9"/>
      <name val="Arial"/>
      <family val="2"/>
    </font>
    <font>
      <b/>
      <u/>
      <sz val="12"/>
      <color theme="9"/>
      <name val="Arial"/>
      <family val="2"/>
    </font>
    <font>
      <u/>
      <sz val="12"/>
      <color theme="9"/>
      <name val="Arial"/>
      <family val="2"/>
    </font>
    <font>
      <sz val="12"/>
      <color rgb="FF7F7F7F"/>
      <name val="Arial"/>
      <family val="2"/>
    </font>
    <font>
      <b/>
      <sz val="16"/>
      <color rgb="FF879739"/>
      <name val="Arial"/>
      <family val="2"/>
    </font>
    <font>
      <sz val="14"/>
      <color theme="1"/>
      <name val="Arial"/>
      <family val="2"/>
    </font>
    <font>
      <sz val="14"/>
      <color rgb="FF7F7F7F"/>
      <name val="Arial"/>
      <family val="2"/>
    </font>
    <font>
      <u/>
      <sz val="12"/>
      <color theme="10"/>
      <name val="Arial"/>
      <family val="2"/>
    </font>
    <font>
      <b/>
      <u/>
      <sz val="12"/>
      <color theme="10"/>
      <name val="Arial"/>
      <family val="2"/>
    </font>
    <font>
      <b/>
      <sz val="12"/>
      <color rgb="FF7F7F7F"/>
      <name val="Arial"/>
      <family val="2"/>
    </font>
    <font>
      <b/>
      <sz val="11"/>
      <color rgb="FF7F7F7F"/>
      <name val="Arial"/>
      <family val="2"/>
    </font>
    <font>
      <b/>
      <sz val="16"/>
      <color rgb="FF7F7F7F"/>
      <name val="Arial"/>
      <family val="2"/>
    </font>
    <font>
      <sz val="11"/>
      <color rgb="FF7F7F7F"/>
      <name val="Arial"/>
      <family val="2"/>
    </font>
    <font>
      <sz val="11"/>
      <color rgb="FFFFFFFF"/>
      <name val="Arial"/>
      <family val="2"/>
    </font>
    <font>
      <b/>
      <sz val="11"/>
      <color theme="0"/>
      <name val="Arial"/>
      <family val="2"/>
    </font>
    <font>
      <i/>
      <sz val="11"/>
      <color rgb="FF7F7F7F"/>
      <name val="Arial"/>
      <family val="2"/>
    </font>
    <font>
      <sz val="10"/>
      <color theme="1"/>
      <name val="Arial"/>
      <family val="2"/>
    </font>
    <font>
      <b/>
      <sz val="10"/>
      <color theme="1"/>
      <name val="Arial"/>
      <family val="2"/>
    </font>
    <font>
      <sz val="10"/>
      <color theme="0"/>
      <name val="Arial"/>
      <family val="2"/>
    </font>
    <font>
      <sz val="10"/>
      <color rgb="FF7F7F7F"/>
      <name val="Arial"/>
      <family val="2"/>
    </font>
    <font>
      <sz val="10"/>
      <color theme="1"/>
      <name val="Century Gothic"/>
      <family val="2"/>
    </font>
    <font>
      <sz val="10"/>
      <color rgb="FF000000"/>
      <name val="Arial"/>
      <family val="2"/>
    </font>
    <font>
      <sz val="10"/>
      <color rgb="FF000000"/>
      <name val="Century Gothic"/>
      <family val="2"/>
    </font>
    <font>
      <b/>
      <sz val="11"/>
      <color theme="1"/>
      <name val="Arial"/>
      <family val="2"/>
    </font>
    <font>
      <b/>
      <sz val="10"/>
      <color theme="0"/>
      <name val="Arial"/>
      <family val="2"/>
    </font>
    <font>
      <sz val="11"/>
      <color rgb="FF000000"/>
      <name val="Arial"/>
      <family val="2"/>
    </font>
    <font>
      <b/>
      <sz val="11"/>
      <color rgb="FF000000"/>
      <name val="Arial"/>
      <family val="2"/>
    </font>
    <font>
      <sz val="9"/>
      <color theme="1"/>
      <name val="Arial"/>
      <family val="2"/>
    </font>
    <font>
      <sz val="9"/>
      <color rgb="FF000000"/>
      <name val="Arial"/>
      <family val="2"/>
    </font>
    <font>
      <b/>
      <sz val="9"/>
      <color rgb="FF000000"/>
      <name val="Arial"/>
      <family val="2"/>
    </font>
    <font>
      <i/>
      <sz val="10"/>
      <color rgb="FF008080"/>
      <name val="Arial"/>
      <family val="2"/>
    </font>
    <font>
      <i/>
      <sz val="10"/>
      <color theme="1"/>
      <name val="Arial"/>
      <family val="2"/>
    </font>
    <font>
      <b/>
      <i/>
      <sz val="10"/>
      <color theme="1"/>
      <name val="Arial"/>
      <family val="2"/>
    </font>
    <font>
      <b/>
      <i/>
      <sz val="10"/>
      <color rgb="FF008080"/>
      <name val="Arial"/>
      <family val="2"/>
    </font>
    <font>
      <i/>
      <sz val="10"/>
      <color theme="0"/>
      <name val="Arial"/>
      <family val="2"/>
    </font>
    <font>
      <sz val="9"/>
      <color theme="1"/>
      <name val="Century Gothic"/>
      <family val="2"/>
    </font>
    <font>
      <b/>
      <sz val="10"/>
      <color theme="1"/>
      <name val="Century Gothic"/>
      <family val="2"/>
    </font>
    <font>
      <sz val="11"/>
      <color theme="1"/>
      <name val="Calibri"/>
      <family val="2"/>
    </font>
    <font>
      <sz val="11"/>
      <color theme="1"/>
      <name val="Century Gothic"/>
      <family val="2"/>
    </font>
    <font>
      <sz val="11"/>
      <color rgb="FF000000"/>
      <name val="Century Gothic"/>
      <family val="2"/>
    </font>
    <font>
      <sz val="11"/>
      <color rgb="FFFF0000"/>
      <name val="Arial"/>
      <family val="2"/>
    </font>
    <font>
      <sz val="11"/>
      <color theme="1"/>
      <name val="Calibri"/>
      <family val="2"/>
    </font>
    <font>
      <sz val="9"/>
      <color rgb="FF747474"/>
      <name val="Arial"/>
      <family val="2"/>
    </font>
    <font>
      <b/>
      <sz val="9"/>
      <color theme="4"/>
      <name val="Arial"/>
      <family val="2"/>
    </font>
    <font>
      <b/>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1"/>
      <color rgb="FF738030"/>
      <name val="Century Gothic"/>
      <family val="2"/>
    </font>
    <font>
      <b/>
      <sz val="18"/>
      <color rgb="FF3CB1EC"/>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sz val="11"/>
      <color rgb="FF00B0F0"/>
      <name val="Arial"/>
      <family val="2"/>
    </font>
    <font>
      <b/>
      <sz val="14"/>
      <color rgb="FF3F3F3F"/>
      <name val="Arial"/>
      <family val="2"/>
    </font>
    <font>
      <b/>
      <u/>
      <sz val="11"/>
      <color rgb="FF0000FF"/>
      <name val="Arial"/>
      <family val="2"/>
    </font>
    <font>
      <b/>
      <sz val="8"/>
      <color theme="1"/>
      <name val="Century Gothic"/>
      <family val="2"/>
    </font>
    <font>
      <sz val="10"/>
      <color rgb="FF333333"/>
      <name val="Century Gothic"/>
      <family val="2"/>
    </font>
    <font>
      <sz val="8"/>
      <color theme="1"/>
      <name val="Century Gothic"/>
      <family val="2"/>
    </font>
    <font>
      <sz val="8"/>
      <color rgb="FF000000"/>
      <name val="Century Gothic"/>
      <family val="2"/>
    </font>
    <font>
      <sz val="8"/>
      <color theme="0"/>
      <name val="Arial"/>
      <family val="2"/>
    </font>
    <font>
      <sz val="11"/>
      <color theme="9"/>
      <name val="Arial"/>
      <family val="2"/>
    </font>
    <font>
      <sz val="11"/>
      <color theme="1"/>
      <name val="Arial"/>
      <family val="2"/>
    </font>
  </fonts>
  <fills count="3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BFBFBF"/>
        <bgColor rgb="FFBFBFBF"/>
      </patternFill>
    </fill>
    <fill>
      <patternFill patternType="solid">
        <fgColor rgb="FFFFFFFF"/>
        <bgColor rgb="FFFFFFFF"/>
      </patternFill>
    </fill>
    <fill>
      <patternFill patternType="solid">
        <fgColor rgb="FF7F7F7F"/>
        <bgColor rgb="FF7F7F7F"/>
      </patternFill>
    </fill>
    <fill>
      <patternFill patternType="solid">
        <fgColor rgb="FF545D03"/>
        <bgColor rgb="FF545D03"/>
      </patternFill>
    </fill>
    <fill>
      <patternFill patternType="solid">
        <fgColor rgb="FF808E00"/>
        <bgColor rgb="FF808E00"/>
      </patternFill>
    </fill>
    <fill>
      <patternFill patternType="solid">
        <fgColor rgb="FFA5A5A5"/>
        <bgColor rgb="FFA5A5A5"/>
      </patternFill>
    </fill>
    <fill>
      <patternFill patternType="solid">
        <fgColor rgb="FF828B2D"/>
        <bgColor rgb="FF828B2D"/>
      </patternFill>
    </fill>
    <fill>
      <patternFill patternType="solid">
        <fgColor rgb="FF7F882C"/>
        <bgColor rgb="FF7F882C"/>
      </patternFill>
    </fill>
    <fill>
      <patternFill patternType="solid">
        <fgColor rgb="FFB6C400"/>
        <bgColor rgb="FFB6C400"/>
      </patternFill>
    </fill>
    <fill>
      <patternFill patternType="solid">
        <fgColor rgb="FFE7E6E6"/>
        <bgColor rgb="FFE7E6E6"/>
      </patternFill>
    </fill>
    <fill>
      <patternFill patternType="solid">
        <fgColor rgb="FFD8D8D8"/>
        <bgColor rgb="FFD8D8D8"/>
      </patternFill>
    </fill>
    <fill>
      <patternFill patternType="solid">
        <fgColor rgb="FFE7ECCA"/>
        <bgColor rgb="FFE7ECCA"/>
      </patternFill>
    </fill>
    <fill>
      <patternFill patternType="solid">
        <fgColor rgb="FF8D9731"/>
        <bgColor rgb="FF8D9731"/>
      </patternFill>
    </fill>
    <fill>
      <patternFill patternType="solid">
        <fgColor rgb="FF939D33"/>
        <bgColor rgb="FF939D33"/>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theme="0" tint="-0.249977111117893"/>
        <bgColor rgb="FFBFBFBF"/>
      </patternFill>
    </fill>
    <fill>
      <patternFill patternType="solid">
        <fgColor theme="0" tint="-0.249977111117893"/>
        <bgColor indexed="64"/>
      </patternFill>
    </fill>
    <fill>
      <patternFill patternType="solid">
        <fgColor theme="0"/>
        <bgColor indexed="64"/>
      </patternFill>
    </fill>
    <fill>
      <patternFill patternType="solid">
        <fgColor theme="0"/>
        <bgColor rgb="FFFFFFFF"/>
      </patternFill>
    </fill>
    <fill>
      <patternFill patternType="solid">
        <fgColor theme="0" tint="-4.9989318521683403E-2"/>
        <bgColor rgb="FFF2F2F2"/>
      </patternFill>
    </fill>
    <fill>
      <patternFill patternType="solid">
        <fgColor theme="0" tint="-4.9989318521683403E-2"/>
        <bgColor indexed="64"/>
      </patternFill>
    </fill>
  </fills>
  <borders count="107">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top/>
      <bottom/>
      <diagonal/>
    </border>
    <border>
      <left/>
      <right/>
      <top style="hair">
        <color rgb="FF000000"/>
      </top>
      <bottom style="hair">
        <color rgb="FF000000"/>
      </bottom>
      <diagonal/>
    </border>
    <border>
      <left/>
      <right/>
      <top style="hair">
        <color rgb="FF000000"/>
      </top>
      <bottom/>
      <diagonal/>
    </border>
    <border>
      <left/>
      <right/>
      <top style="hair">
        <color rgb="FF000000"/>
      </top>
      <bottom/>
      <diagonal/>
    </border>
    <border>
      <left/>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right style="hair">
        <color rgb="FF000000"/>
      </right>
      <top/>
      <bottom/>
      <diagonal/>
    </border>
    <border>
      <left style="hair">
        <color rgb="FF000000"/>
      </left>
      <right/>
      <top style="hair">
        <color rgb="FF000000"/>
      </top>
      <bottom style="hair">
        <color rgb="FF000000"/>
      </bottom>
      <diagonal/>
    </border>
    <border>
      <left style="hair">
        <color rgb="FF000000"/>
      </left>
      <right style="hair">
        <color rgb="FF000000"/>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diagonal/>
    </border>
    <border>
      <left style="hair">
        <color rgb="FF000000"/>
      </left>
      <right style="hair">
        <color rgb="FF000000"/>
      </right>
      <top/>
      <bottom/>
      <diagonal/>
    </border>
    <border>
      <left/>
      <right style="hair">
        <color rgb="FF000000"/>
      </right>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rgb="FF000000"/>
      </left>
      <right style="hair">
        <color rgb="FF000000"/>
      </right>
      <top style="thin">
        <color indexed="64"/>
      </top>
      <bottom/>
      <diagonal/>
    </border>
    <border>
      <left style="hair">
        <color rgb="FF000000"/>
      </left>
      <right style="hair">
        <color rgb="FF000000"/>
      </right>
      <top style="thin">
        <color indexed="64"/>
      </top>
      <bottom style="hair">
        <color rgb="FF000000"/>
      </bottom>
      <diagonal/>
    </border>
    <border>
      <left/>
      <right/>
      <top style="thin">
        <color indexed="64"/>
      </top>
      <bottom/>
      <diagonal/>
    </border>
    <border>
      <left style="hair">
        <color rgb="FF000000"/>
      </left>
      <right style="thin">
        <color indexed="64"/>
      </right>
      <top style="thin">
        <color indexed="64"/>
      </top>
      <bottom/>
      <diagonal/>
    </border>
    <border>
      <left style="hair">
        <color rgb="FF000000"/>
      </left>
      <right style="thin">
        <color indexed="64"/>
      </right>
      <top/>
      <bottom/>
      <diagonal/>
    </border>
    <border>
      <left style="hair">
        <color rgb="FF000000"/>
      </left>
      <right style="hair">
        <color rgb="FF000000"/>
      </right>
      <top/>
      <bottom style="thin">
        <color indexed="64"/>
      </bottom>
      <diagonal/>
    </border>
    <border>
      <left style="hair">
        <color rgb="FF000000"/>
      </left>
      <right style="hair">
        <color rgb="FF000000"/>
      </right>
      <top style="hair">
        <color rgb="FF000000"/>
      </top>
      <bottom style="thin">
        <color indexed="64"/>
      </bottom>
      <diagonal/>
    </border>
    <border>
      <left/>
      <right/>
      <top/>
      <bottom style="thin">
        <color indexed="64"/>
      </bottom>
      <diagonal/>
    </border>
    <border>
      <left style="hair">
        <color rgb="FF000000"/>
      </left>
      <right style="thin">
        <color indexed="64"/>
      </right>
      <top/>
      <bottom style="thin">
        <color indexed="64"/>
      </bottom>
      <diagonal/>
    </border>
    <border>
      <left style="thin">
        <color indexed="64"/>
      </left>
      <right style="hair">
        <color rgb="FF000000"/>
      </right>
      <top style="thin">
        <color indexed="64"/>
      </top>
      <bottom style="hair">
        <color rgb="FF000000"/>
      </bottom>
      <diagonal/>
    </border>
    <border>
      <left style="thin">
        <color indexed="64"/>
      </left>
      <right style="hair">
        <color rgb="FF000000"/>
      </right>
      <top style="hair">
        <color rgb="FF000000"/>
      </top>
      <bottom style="hair">
        <color rgb="FF000000"/>
      </bottom>
      <diagonal/>
    </border>
    <border>
      <left style="thin">
        <color indexed="64"/>
      </left>
      <right style="hair">
        <color rgb="FF000000"/>
      </right>
      <top style="hair">
        <color rgb="FF000000"/>
      </top>
      <bottom style="thin">
        <color indexed="64"/>
      </bottom>
      <diagonal/>
    </border>
  </borders>
  <cellStyleXfs count="1">
    <xf numFmtId="0" fontId="0" fillId="0" borderId="0"/>
  </cellStyleXfs>
  <cellXfs count="688">
    <xf numFmtId="0" fontId="0" fillId="0" borderId="0" xfId="0" applyFont="1" applyAlignment="1"/>
    <xf numFmtId="0" fontId="1" fillId="2" borderId="1" xfId="0" applyFont="1" applyFill="1" applyBorder="1" applyAlignment="1">
      <alignment vertical="center"/>
    </xf>
    <xf numFmtId="0" fontId="1" fillId="2" borderId="1" xfId="0" applyFont="1" applyFill="1" applyBorder="1"/>
    <xf numFmtId="0" fontId="3" fillId="0" borderId="0" xfId="0" applyFont="1" applyAlignment="1">
      <alignment vertical="center"/>
    </xf>
    <xf numFmtId="0" fontId="3" fillId="0" borderId="7" xfId="0" applyFont="1" applyBorder="1" applyAlignment="1">
      <alignment vertical="center"/>
    </xf>
    <xf numFmtId="0" fontId="1" fillId="0" borderId="0" xfId="0" applyFont="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right" vertical="center"/>
    </xf>
    <xf numFmtId="0" fontId="1" fillId="0" borderId="6" xfId="0" applyFont="1" applyBorder="1" applyAlignment="1">
      <alignment horizontal="right" vertical="center"/>
    </xf>
    <xf numFmtId="0" fontId="3" fillId="2" borderId="1" xfId="0" applyFont="1" applyFill="1" applyBorder="1"/>
    <xf numFmtId="0" fontId="1" fillId="0" borderId="0" xfId="0" applyFont="1"/>
    <xf numFmtId="0" fontId="5" fillId="2" borderId="1" xfId="0" applyFont="1" applyFill="1" applyBorder="1" applyAlignment="1">
      <alignment wrapText="1"/>
    </xf>
    <xf numFmtId="0" fontId="6" fillId="2" borderId="1" xfId="0" applyFont="1" applyFill="1" applyBorder="1" applyAlignment="1">
      <alignment wrapText="1"/>
    </xf>
    <xf numFmtId="0" fontId="5" fillId="2" borderId="1" xfId="0" applyFont="1" applyFill="1" applyBorder="1" applyAlignment="1">
      <alignment horizontal="center" wrapText="1"/>
    </xf>
    <xf numFmtId="0" fontId="5" fillId="5" borderId="1" xfId="0" applyFont="1" applyFill="1" applyBorder="1" applyAlignment="1">
      <alignment horizontal="center" wrapText="1"/>
    </xf>
    <xf numFmtId="0" fontId="9" fillId="2" borderId="1" xfId="0" applyFont="1" applyFill="1" applyBorder="1"/>
    <xf numFmtId="0" fontId="9" fillId="5" borderId="1" xfId="0" applyFont="1" applyFill="1" applyBorder="1"/>
    <xf numFmtId="0" fontId="11" fillId="3" borderId="1" xfId="0" applyFont="1" applyFill="1" applyBorder="1"/>
    <xf numFmtId="0" fontId="10" fillId="3" borderId="1" xfId="0" applyFont="1" applyFill="1" applyBorder="1" applyAlignment="1">
      <alignment horizontal="center" wrapText="1"/>
    </xf>
    <xf numFmtId="0" fontId="6" fillId="3" borderId="1" xfId="0" applyFont="1" applyFill="1" applyBorder="1"/>
    <xf numFmtId="0" fontId="0" fillId="3" borderId="18" xfId="0" applyFont="1" applyFill="1" applyBorder="1" applyAlignment="1">
      <alignment horizontal="left" vertical="center" wrapText="1"/>
    </xf>
    <xf numFmtId="0" fontId="0" fillId="3" borderId="22" xfId="0" applyFont="1" applyFill="1" applyBorder="1" applyAlignment="1">
      <alignment horizontal="left" vertical="center" wrapText="1"/>
    </xf>
    <xf numFmtId="0" fontId="5" fillId="3" borderId="1" xfId="0" applyFont="1" applyFill="1" applyBorder="1" applyAlignment="1">
      <alignment horizontal="center" wrapText="1"/>
    </xf>
    <xf numFmtId="0" fontId="12" fillId="3" borderId="1" xfId="0" applyFont="1" applyFill="1" applyBorder="1"/>
    <xf numFmtId="0" fontId="13" fillId="2" borderId="1" xfId="0" applyFont="1" applyFill="1" applyBorder="1"/>
    <xf numFmtId="0" fontId="6" fillId="3" borderId="1" xfId="0" applyFont="1" applyFill="1" applyBorder="1" applyAlignment="1">
      <alignment wrapText="1"/>
    </xf>
    <xf numFmtId="0" fontId="1" fillId="3" borderId="1" xfId="0" applyFont="1" applyFill="1" applyBorder="1"/>
    <xf numFmtId="0" fontId="14" fillId="3" borderId="1" xfId="0" applyFont="1" applyFill="1" applyBorder="1" applyAlignment="1">
      <alignment vertical="center" wrapText="1"/>
    </xf>
    <xf numFmtId="0" fontId="16" fillId="3" borderId="1" xfId="0" applyFont="1" applyFill="1" applyBorder="1" applyAlignment="1">
      <alignment vertical="center"/>
    </xf>
    <xf numFmtId="0" fontId="17" fillId="3" borderId="1" xfId="0" applyFont="1" applyFill="1" applyBorder="1" applyAlignment="1">
      <alignment vertical="center"/>
    </xf>
    <xf numFmtId="0" fontId="18" fillId="2" borderId="1" xfId="0" applyFont="1" applyFill="1" applyBorder="1"/>
    <xf numFmtId="0" fontId="19" fillId="3" borderId="1" xfId="0" applyFont="1" applyFill="1" applyBorder="1"/>
    <xf numFmtId="0" fontId="14" fillId="3" borderId="1" xfId="0" applyFont="1" applyFill="1" applyBorder="1"/>
    <xf numFmtId="0" fontId="16" fillId="3" borderId="1" xfId="0" applyFont="1" applyFill="1" applyBorder="1"/>
    <xf numFmtId="0" fontId="17" fillId="3" borderId="1" xfId="0" applyFont="1" applyFill="1" applyBorder="1"/>
    <xf numFmtId="0" fontId="20" fillId="3" borderId="1" xfId="0" applyFont="1" applyFill="1" applyBorder="1" applyAlignment="1">
      <alignment vertical="center" wrapText="1"/>
    </xf>
    <xf numFmtId="0" fontId="3" fillId="2" borderId="1" xfId="0" applyFont="1" applyFill="1" applyBorder="1" applyAlignment="1">
      <alignment vertical="center" wrapText="1"/>
    </xf>
    <xf numFmtId="0" fontId="6" fillId="2" borderId="1" xfId="0" applyFont="1" applyFill="1" applyBorder="1"/>
    <xf numFmtId="49" fontId="23" fillId="0" borderId="33" xfId="0" applyNumberFormat="1" applyFont="1" applyBorder="1" applyAlignment="1">
      <alignment horizontal="center" vertical="center"/>
    </xf>
    <xf numFmtId="0" fontId="23" fillId="2" borderId="1" xfId="0" applyFont="1" applyFill="1" applyBorder="1"/>
    <xf numFmtId="0" fontId="7" fillId="6" borderId="22" xfId="0" applyFont="1" applyFill="1" applyBorder="1" applyAlignment="1">
      <alignment vertical="center" wrapText="1"/>
    </xf>
    <xf numFmtId="0" fontId="23" fillId="2" borderId="1" xfId="0" applyFont="1" applyFill="1" applyBorder="1" applyAlignment="1">
      <alignment horizontal="center"/>
    </xf>
    <xf numFmtId="0" fontId="0" fillId="0" borderId="22" xfId="0" applyFont="1" applyBorder="1" applyAlignment="1">
      <alignment vertical="center" wrapText="1"/>
    </xf>
    <xf numFmtId="0" fontId="24" fillId="6" borderId="22" xfId="0" applyFont="1" applyFill="1" applyBorder="1" applyAlignment="1">
      <alignment vertical="center" wrapText="1"/>
    </xf>
    <xf numFmtId="0" fontId="23" fillId="7" borderId="1" xfId="0" applyFont="1" applyFill="1" applyBorder="1"/>
    <xf numFmtId="0" fontId="21" fillId="2" borderId="1" xfId="0" applyFont="1" applyFill="1" applyBorder="1"/>
    <xf numFmtId="0" fontId="26" fillId="2" borderId="1" xfId="0" applyFont="1" applyFill="1" applyBorder="1"/>
    <xf numFmtId="0" fontId="7" fillId="6"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0" xfId="0" applyFont="1"/>
    <xf numFmtId="0" fontId="7" fillId="8" borderId="1" xfId="0" applyFont="1" applyFill="1" applyBorder="1" applyAlignment="1">
      <alignment horizontal="left" vertical="center" wrapText="1"/>
    </xf>
    <xf numFmtId="0" fontId="23" fillId="8" borderId="1" xfId="0" applyFont="1" applyFill="1" applyBorder="1" applyAlignment="1">
      <alignment horizontal="center" vertical="center" wrapText="1"/>
    </xf>
    <xf numFmtId="0" fontId="21" fillId="8" borderId="1" xfId="0" applyFont="1" applyFill="1" applyBorder="1"/>
    <xf numFmtId="0" fontId="23" fillId="8" borderId="1" xfId="0" applyFont="1" applyFill="1" applyBorder="1"/>
    <xf numFmtId="49" fontId="23" fillId="0" borderId="22" xfId="0" applyNumberFormat="1" applyFont="1" applyBorder="1" applyAlignment="1">
      <alignment horizontal="center" vertical="center"/>
    </xf>
    <xf numFmtId="0" fontId="7" fillId="4" borderId="22" xfId="0" applyFont="1" applyFill="1" applyBorder="1" applyAlignment="1">
      <alignment vertical="center" wrapText="1"/>
    </xf>
    <xf numFmtId="0" fontId="27" fillId="0" borderId="0" xfId="0" applyFont="1"/>
    <xf numFmtId="0" fontId="27" fillId="2" borderId="1" xfId="0" applyFont="1" applyFill="1" applyBorder="1"/>
    <xf numFmtId="0" fontId="27" fillId="0" borderId="0" xfId="0" applyFont="1" applyAlignment="1">
      <alignment horizontal="left" vertical="center"/>
    </xf>
    <xf numFmtId="0" fontId="27" fillId="2" borderId="1" xfId="0" applyFont="1" applyFill="1" applyBorder="1" applyAlignment="1">
      <alignment horizontal="left" vertical="center"/>
    </xf>
    <xf numFmtId="10" fontId="27" fillId="2" borderId="1" xfId="0" applyNumberFormat="1" applyFont="1" applyFill="1" applyBorder="1" applyAlignment="1">
      <alignment horizontal="left" vertical="center"/>
    </xf>
    <xf numFmtId="0" fontId="27" fillId="0" borderId="0" xfId="0" applyFont="1" applyAlignment="1">
      <alignment horizontal="center" vertical="center"/>
    </xf>
    <xf numFmtId="0" fontId="27" fillId="2" borderId="1" xfId="0" applyFont="1" applyFill="1" applyBorder="1" applyAlignment="1">
      <alignment horizontal="center" vertical="center"/>
    </xf>
    <xf numFmtId="0" fontId="29" fillId="0" borderId="0" xfId="0" applyFont="1"/>
    <xf numFmtId="0" fontId="29" fillId="2" borderId="1" xfId="0" applyFont="1" applyFill="1" applyBorder="1"/>
    <xf numFmtId="0" fontId="29" fillId="6" borderId="42" xfId="0" applyFont="1" applyFill="1" applyBorder="1" applyAlignment="1">
      <alignment horizontal="left" vertical="center" wrapText="1"/>
    </xf>
    <xf numFmtId="0" fontId="29" fillId="9" borderId="42" xfId="0" applyFont="1" applyFill="1" applyBorder="1" applyAlignment="1">
      <alignment horizontal="center" vertical="center" wrapText="1"/>
    </xf>
    <xf numFmtId="0" fontId="29" fillId="10" borderId="42" xfId="0" applyFont="1" applyFill="1" applyBorder="1" applyAlignment="1">
      <alignment horizontal="center" vertical="center" wrapText="1"/>
    </xf>
    <xf numFmtId="0" fontId="29" fillId="6" borderId="42" xfId="0" applyFont="1" applyFill="1" applyBorder="1" applyAlignment="1">
      <alignment vertical="center" wrapText="1"/>
    </xf>
    <xf numFmtId="0" fontId="29" fillId="0" borderId="0" xfId="0" applyFont="1" applyAlignment="1">
      <alignment wrapText="1"/>
    </xf>
    <xf numFmtId="0" fontId="29" fillId="2" borderId="1" xfId="0" applyFont="1" applyFill="1" applyBorder="1" applyAlignment="1">
      <alignment wrapText="1"/>
    </xf>
    <xf numFmtId="0" fontId="31" fillId="2" borderId="22" xfId="0" applyFont="1" applyFill="1" applyBorder="1" applyAlignment="1">
      <alignment horizontal="center" vertical="center" wrapText="1"/>
    </xf>
    <xf numFmtId="0" fontId="31" fillId="2" borderId="22" xfId="0" applyFont="1" applyFill="1" applyBorder="1" applyAlignment="1">
      <alignment horizontal="left" vertical="center" wrapText="1"/>
    </xf>
    <xf numFmtId="10" fontId="27" fillId="2" borderId="22" xfId="0" applyNumberFormat="1" applyFont="1" applyFill="1" applyBorder="1" applyAlignment="1">
      <alignment vertical="center"/>
    </xf>
    <xf numFmtId="10" fontId="31" fillId="2" borderId="22" xfId="0" applyNumberFormat="1" applyFont="1" applyFill="1" applyBorder="1" applyAlignment="1">
      <alignment horizontal="center" vertical="center" wrapText="1"/>
    </xf>
    <xf numFmtId="0" fontId="27" fillId="3" borderId="22" xfId="0" applyFont="1" applyFill="1" applyBorder="1" applyAlignment="1">
      <alignment vertical="center" wrapText="1"/>
    </xf>
    <xf numFmtId="10" fontId="31" fillId="7" borderId="22" xfId="0" applyNumberFormat="1" applyFont="1" applyFill="1" applyBorder="1" applyAlignment="1">
      <alignment horizontal="center" vertical="center" wrapText="1"/>
    </xf>
    <xf numFmtId="10" fontId="31" fillId="0" borderId="22" xfId="0" applyNumberFormat="1" applyFont="1" applyBorder="1" applyAlignment="1">
      <alignment horizontal="center" vertical="center" wrapText="1"/>
    </xf>
    <xf numFmtId="0" fontId="27" fillId="2" borderId="1" xfId="0" applyFont="1" applyFill="1" applyBorder="1" applyAlignment="1">
      <alignment vertical="center"/>
    </xf>
    <xf numFmtId="9" fontId="27" fillId="2" borderId="22" xfId="0" applyNumberFormat="1" applyFont="1" applyFill="1" applyBorder="1" applyAlignment="1">
      <alignment vertical="center"/>
    </xf>
    <xf numFmtId="0" fontId="31" fillId="3" borderId="22" xfId="0" applyFont="1" applyFill="1" applyBorder="1" applyAlignment="1">
      <alignment vertical="center" wrapText="1"/>
    </xf>
    <xf numFmtId="10" fontId="31" fillId="3" borderId="22" xfId="0" applyNumberFormat="1" applyFont="1" applyFill="1" applyBorder="1" applyAlignment="1">
      <alignment horizontal="center" vertical="center" wrapText="1"/>
    </xf>
    <xf numFmtId="10" fontId="27" fillId="7" borderId="22" xfId="0" applyNumberFormat="1" applyFont="1" applyFill="1" applyBorder="1" applyAlignment="1">
      <alignment horizontal="center" vertical="center" wrapText="1"/>
    </xf>
    <xf numFmtId="10" fontId="31" fillId="3" borderId="22" xfId="0" applyNumberFormat="1" applyFont="1" applyFill="1" applyBorder="1" applyAlignment="1">
      <alignment vertical="center" wrapText="1"/>
    </xf>
    <xf numFmtId="0" fontId="27" fillId="3" borderId="22" xfId="0" applyFont="1" applyFill="1" applyBorder="1" applyAlignment="1">
      <alignment wrapText="1"/>
    </xf>
    <xf numFmtId="0" fontId="27" fillId="3" borderId="22" xfId="0" applyFont="1" applyFill="1" applyBorder="1" applyAlignment="1">
      <alignment horizontal="left" vertical="center" wrapText="1"/>
    </xf>
    <xf numFmtId="10" fontId="33" fillId="2" borderId="22" xfId="0" applyNumberFormat="1" applyFont="1" applyFill="1" applyBorder="1" applyAlignment="1">
      <alignment horizontal="center" vertical="center" wrapText="1"/>
    </xf>
    <xf numFmtId="0" fontId="34" fillId="2" borderId="1" xfId="0" applyFont="1" applyFill="1" applyBorder="1" applyAlignment="1">
      <alignment vertical="center" wrapText="1"/>
    </xf>
    <xf numFmtId="0" fontId="34" fillId="2" borderId="1" xfId="0" applyFont="1" applyFill="1" applyBorder="1" applyAlignment="1">
      <alignment horizontal="left" vertical="center"/>
    </xf>
    <xf numFmtId="0" fontId="0" fillId="2" borderId="1" xfId="0" applyFont="1" applyFill="1" applyBorder="1" applyAlignment="1">
      <alignment vertical="center"/>
    </xf>
    <xf numFmtId="0" fontId="35" fillId="11" borderId="22" xfId="0" applyFont="1" applyFill="1" applyBorder="1" applyAlignment="1">
      <alignment horizontal="center" vertical="center" wrapText="1"/>
    </xf>
    <xf numFmtId="0" fontId="35" fillId="10" borderId="22" xfId="0" applyFont="1" applyFill="1" applyBorder="1" applyAlignment="1">
      <alignment vertical="center" wrapText="1"/>
    </xf>
    <xf numFmtId="0" fontId="35" fillId="2" borderId="1" xfId="0" applyFont="1" applyFill="1" applyBorder="1" applyAlignment="1">
      <alignment vertical="center" wrapText="1"/>
    </xf>
    <xf numFmtId="0" fontId="29" fillId="10" borderId="22" xfId="0" applyFont="1" applyFill="1" applyBorder="1" applyAlignment="1">
      <alignment horizontal="center" vertical="center" wrapText="1"/>
    </xf>
    <xf numFmtId="0" fontId="29" fillId="10" borderId="22" xfId="0" applyFont="1" applyFill="1" applyBorder="1" applyAlignment="1">
      <alignment horizontal="left" vertical="center" wrapText="1"/>
    </xf>
    <xf numFmtId="0" fontId="29" fillId="13" borderId="22" xfId="0" applyFont="1" applyFill="1" applyBorder="1" applyAlignment="1">
      <alignment horizontal="center" vertical="center" wrapText="1"/>
    </xf>
    <xf numFmtId="0" fontId="29" fillId="11" borderId="22" xfId="0" applyFont="1" applyFill="1" applyBorder="1" applyAlignment="1">
      <alignment horizontal="center" vertical="center" wrapText="1"/>
    </xf>
    <xf numFmtId="0" fontId="29" fillId="8" borderId="22" xfId="0" applyFont="1" applyFill="1" applyBorder="1" applyAlignment="1">
      <alignment horizontal="center" vertical="center" wrapText="1"/>
    </xf>
    <xf numFmtId="0" fontId="0" fillId="2" borderId="22" xfId="0" applyFont="1" applyFill="1" applyBorder="1" applyAlignment="1">
      <alignment vertical="center" wrapText="1"/>
    </xf>
    <xf numFmtId="0" fontId="0" fillId="2" borderId="22" xfId="0" applyFont="1" applyFill="1" applyBorder="1" applyAlignment="1">
      <alignment vertical="center"/>
    </xf>
    <xf numFmtId="167" fontId="0" fillId="0" borderId="22" xfId="0" applyNumberFormat="1" applyFont="1" applyBorder="1" applyAlignment="1">
      <alignment vertical="center"/>
    </xf>
    <xf numFmtId="9" fontId="0" fillId="2" borderId="22" xfId="0" applyNumberFormat="1" applyFont="1" applyFill="1" applyBorder="1" applyAlignment="1">
      <alignment horizontal="center" vertical="center"/>
    </xf>
    <xf numFmtId="167" fontId="0" fillId="2" borderId="22" xfId="0" applyNumberFormat="1" applyFont="1" applyFill="1" applyBorder="1" applyAlignment="1">
      <alignment vertical="center"/>
    </xf>
    <xf numFmtId="10" fontId="0" fillId="2" borderId="22" xfId="0" applyNumberFormat="1" applyFont="1" applyFill="1" applyBorder="1" applyAlignment="1">
      <alignment vertical="center"/>
    </xf>
    <xf numFmtId="9" fontId="0" fillId="3" borderId="22" xfId="0" applyNumberFormat="1" applyFont="1" applyFill="1" applyBorder="1" applyAlignment="1">
      <alignment vertical="center" wrapText="1"/>
    </xf>
    <xf numFmtId="167" fontId="0" fillId="7" borderId="22" xfId="0" applyNumberFormat="1" applyFont="1" applyFill="1" applyBorder="1" applyAlignment="1">
      <alignment vertical="center"/>
    </xf>
    <xf numFmtId="9" fontId="0" fillId="7" borderId="22" xfId="0" applyNumberFormat="1" applyFont="1" applyFill="1" applyBorder="1" applyAlignment="1">
      <alignment vertical="center"/>
    </xf>
    <xf numFmtId="0" fontId="0" fillId="3" borderId="22" xfId="0" applyFont="1" applyFill="1" applyBorder="1" applyAlignment="1">
      <alignment vertical="center" wrapText="1"/>
    </xf>
    <xf numFmtId="167" fontId="0" fillId="7" borderId="22" xfId="0" applyNumberFormat="1" applyFont="1" applyFill="1" applyBorder="1" applyAlignment="1">
      <alignment vertical="center"/>
    </xf>
    <xf numFmtId="167" fontId="0" fillId="2" borderId="22" xfId="0" applyNumberFormat="1" applyFont="1" applyFill="1" applyBorder="1" applyAlignment="1">
      <alignment vertical="center"/>
    </xf>
    <xf numFmtId="9" fontId="0" fillId="2" borderId="22" xfId="0" applyNumberFormat="1" applyFont="1" applyFill="1" applyBorder="1" applyAlignment="1">
      <alignment vertical="center"/>
    </xf>
    <xf numFmtId="0" fontId="0" fillId="3" borderId="22" xfId="0" applyFont="1" applyFill="1" applyBorder="1" applyAlignment="1">
      <alignment vertical="center" wrapText="1"/>
    </xf>
    <xf numFmtId="167" fontId="0" fillId="0" borderId="22" xfId="0" applyNumberFormat="1" applyFont="1" applyBorder="1" applyAlignment="1">
      <alignment horizontal="center" vertical="center"/>
    </xf>
    <xf numFmtId="167" fontId="0" fillId="2" borderId="22" xfId="0" applyNumberFormat="1" applyFont="1" applyFill="1" applyBorder="1" applyAlignment="1">
      <alignment horizontal="center" vertical="center"/>
    </xf>
    <xf numFmtId="10" fontId="0" fillId="2" borderId="22" xfId="0" applyNumberFormat="1" applyFont="1" applyFill="1" applyBorder="1" applyAlignment="1">
      <alignment horizontal="center" vertical="center"/>
    </xf>
    <xf numFmtId="0" fontId="0" fillId="3" borderId="22" xfId="0" applyFont="1" applyFill="1" applyBorder="1" applyAlignment="1">
      <alignment wrapText="1"/>
    </xf>
    <xf numFmtId="9" fontId="0" fillId="0" borderId="22" xfId="0" applyNumberFormat="1" applyFont="1" applyBorder="1" applyAlignment="1">
      <alignment vertical="center"/>
    </xf>
    <xf numFmtId="167" fontId="0" fillId="0" borderId="22" xfId="0" applyNumberFormat="1" applyFont="1" applyBorder="1" applyAlignment="1">
      <alignment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wrapText="1"/>
    </xf>
    <xf numFmtId="167" fontId="0" fillId="0" borderId="22" xfId="0" applyNumberFormat="1" applyFont="1" applyBorder="1" applyAlignment="1">
      <alignment vertical="center" wrapText="1"/>
    </xf>
    <xf numFmtId="167" fontId="0" fillId="2" borderId="22" xfId="0" applyNumberFormat="1" applyFont="1" applyFill="1" applyBorder="1" applyAlignment="1">
      <alignment vertical="center" wrapText="1"/>
    </xf>
    <xf numFmtId="167" fontId="0" fillId="7" borderId="22" xfId="0" applyNumberFormat="1" applyFont="1" applyFill="1" applyBorder="1" applyAlignment="1">
      <alignment vertical="center" wrapText="1"/>
    </xf>
    <xf numFmtId="167" fontId="0" fillId="2" borderId="22" xfId="0" applyNumberFormat="1" applyFont="1" applyFill="1" applyBorder="1" applyAlignment="1">
      <alignment vertical="center" wrapText="1"/>
    </xf>
    <xf numFmtId="0" fontId="0" fillId="3" borderId="22" xfId="0" applyFont="1" applyFill="1" applyBorder="1" applyAlignment="1">
      <alignment vertical="center"/>
    </xf>
    <xf numFmtId="0" fontId="0" fillId="2" borderId="1" xfId="0" applyFont="1" applyFill="1" applyBorder="1" applyAlignment="1">
      <alignment vertical="center" wrapText="1"/>
    </xf>
    <xf numFmtId="0" fontId="0" fillId="2" borderId="1" xfId="0" applyFont="1" applyFill="1" applyBorder="1"/>
    <xf numFmtId="0" fontId="0" fillId="0" borderId="0" xfId="0" applyFont="1"/>
    <xf numFmtId="167" fontId="34" fillId="2" borderId="1" xfId="0" applyNumberFormat="1" applyFont="1" applyFill="1" applyBorder="1" applyAlignment="1">
      <alignment vertical="center" wrapText="1"/>
    </xf>
    <xf numFmtId="0" fontId="36" fillId="0" borderId="0" xfId="0" applyFont="1" applyAlignment="1">
      <alignment vertical="center"/>
    </xf>
    <xf numFmtId="0" fontId="36" fillId="0" borderId="0" xfId="0" applyFont="1"/>
    <xf numFmtId="168" fontId="0" fillId="0" borderId="0" xfId="0" applyNumberFormat="1" applyFont="1"/>
    <xf numFmtId="0" fontId="34" fillId="0" borderId="0" xfId="0" applyFont="1" applyAlignment="1">
      <alignment vertical="center"/>
    </xf>
    <xf numFmtId="0" fontId="7" fillId="0" borderId="0" xfId="0" applyFont="1" applyAlignment="1">
      <alignment vertical="center" wrapText="1"/>
    </xf>
    <xf numFmtId="0" fontId="7" fillId="0" borderId="0" xfId="0" applyFont="1" applyAlignment="1">
      <alignment wrapText="1"/>
    </xf>
    <xf numFmtId="0" fontId="7" fillId="11" borderId="22" xfId="0" applyFont="1" applyFill="1" applyBorder="1" applyAlignment="1">
      <alignment vertical="center" wrapText="1"/>
    </xf>
    <xf numFmtId="0" fontId="7" fillId="11" borderId="22" xfId="0" applyFont="1" applyFill="1" applyBorder="1" applyAlignment="1">
      <alignment horizontal="center" vertical="center" wrapText="1"/>
    </xf>
    <xf numFmtId="0" fontId="7" fillId="11" borderId="22" xfId="0" applyFont="1" applyFill="1" applyBorder="1" applyAlignment="1">
      <alignment horizontal="center" wrapText="1"/>
    </xf>
    <xf numFmtId="0" fontId="7" fillId="11" borderId="45" xfId="0" applyFont="1" applyFill="1" applyBorder="1" applyAlignment="1">
      <alignment horizontal="center" wrapText="1"/>
    </xf>
    <xf numFmtId="0" fontId="25" fillId="14" borderId="42" xfId="0" applyFont="1" applyFill="1" applyBorder="1" applyAlignment="1">
      <alignment wrapText="1"/>
    </xf>
    <xf numFmtId="0" fontId="7" fillId="14" borderId="22" xfId="0" applyFont="1" applyFill="1" applyBorder="1" applyAlignment="1">
      <alignment horizontal="center" wrapText="1"/>
    </xf>
    <xf numFmtId="0" fontId="7" fillId="4" borderId="22" xfId="0" applyFont="1" applyFill="1" applyBorder="1" applyAlignment="1">
      <alignment horizontal="center" wrapText="1"/>
    </xf>
    <xf numFmtId="0" fontId="7" fillId="9" borderId="22" xfId="0" applyFont="1" applyFill="1" applyBorder="1" applyAlignment="1">
      <alignment wrapText="1"/>
    </xf>
    <xf numFmtId="0" fontId="7" fillId="0" borderId="0" xfId="0" applyFont="1"/>
    <xf numFmtId="1" fontId="36" fillId="2" borderId="18" xfId="0" applyNumberFormat="1" applyFont="1" applyFill="1" applyBorder="1" applyAlignment="1">
      <alignment horizontal="center"/>
    </xf>
    <xf numFmtId="167" fontId="0" fillId="0" borderId="22" xfId="0" applyNumberFormat="1" applyFont="1" applyBorder="1" applyAlignment="1">
      <alignment horizontal="center" wrapText="1"/>
    </xf>
    <xf numFmtId="167" fontId="0" fillId="2" borderId="18" xfId="0" applyNumberFormat="1" applyFont="1" applyFill="1" applyBorder="1" applyAlignment="1">
      <alignment horizontal="center" wrapText="1"/>
    </xf>
    <xf numFmtId="169" fontId="0" fillId="2" borderId="18" xfId="0" applyNumberFormat="1" applyFont="1" applyFill="1" applyBorder="1" applyAlignment="1">
      <alignment horizontal="center" wrapText="1"/>
    </xf>
    <xf numFmtId="170" fontId="0" fillId="0" borderId="22" xfId="0" applyNumberFormat="1" applyFont="1" applyBorder="1"/>
    <xf numFmtId="168" fontId="0" fillId="0" borderId="22" xfId="0" applyNumberFormat="1" applyFont="1" applyBorder="1" applyAlignment="1">
      <alignment horizontal="center" wrapText="1"/>
    </xf>
    <xf numFmtId="168" fontId="0" fillId="2" borderId="18" xfId="0" applyNumberFormat="1" applyFont="1" applyFill="1" applyBorder="1" applyAlignment="1">
      <alignment horizontal="center" wrapText="1"/>
    </xf>
    <xf numFmtId="168" fontId="34" fillId="2" borderId="18" xfId="0" applyNumberFormat="1" applyFont="1" applyFill="1" applyBorder="1" applyAlignment="1">
      <alignment horizontal="center" wrapText="1"/>
    </xf>
    <xf numFmtId="171" fontId="0" fillId="2" borderId="22" xfId="0" applyNumberFormat="1" applyFont="1" applyFill="1" applyBorder="1" applyAlignment="1">
      <alignment horizontal="center" wrapText="1"/>
    </xf>
    <xf numFmtId="171" fontId="0" fillId="2" borderId="18" xfId="0" applyNumberFormat="1" applyFont="1" applyFill="1" applyBorder="1" applyAlignment="1">
      <alignment horizontal="center" wrapText="1"/>
    </xf>
    <xf numFmtId="10" fontId="0" fillId="2" borderId="18" xfId="0" applyNumberFormat="1" applyFont="1" applyFill="1" applyBorder="1" applyAlignment="1">
      <alignment horizontal="center" wrapText="1"/>
    </xf>
    <xf numFmtId="168" fontId="0" fillId="2" borderId="1" xfId="0" applyNumberFormat="1" applyFont="1" applyFill="1" applyBorder="1"/>
    <xf numFmtId="1" fontId="37" fillId="3" borderId="22" xfId="0" applyNumberFormat="1" applyFont="1" applyFill="1" applyBorder="1" applyAlignment="1">
      <alignment horizontal="center"/>
    </xf>
    <xf numFmtId="167" fontId="0" fillId="3" borderId="22" xfId="0" applyNumberFormat="1" applyFont="1" applyFill="1" applyBorder="1" applyAlignment="1">
      <alignment horizontal="center" wrapText="1"/>
    </xf>
    <xf numFmtId="169" fontId="0" fillId="3" borderId="18" xfId="0" applyNumberFormat="1" applyFont="1" applyFill="1" applyBorder="1" applyAlignment="1">
      <alignment horizontal="center" wrapText="1"/>
    </xf>
    <xf numFmtId="167" fontId="0" fillId="3" borderId="1" xfId="0" applyNumberFormat="1" applyFont="1" applyFill="1" applyBorder="1"/>
    <xf numFmtId="168" fontId="0" fillId="3" borderId="22" xfId="0" applyNumberFormat="1" applyFont="1" applyFill="1" applyBorder="1" applyAlignment="1">
      <alignment horizontal="center" wrapText="1"/>
    </xf>
    <xf numFmtId="171" fontId="34" fillId="3" borderId="22" xfId="0" applyNumberFormat="1" applyFont="1" applyFill="1" applyBorder="1" applyAlignment="1">
      <alignment horizontal="center" wrapText="1"/>
    </xf>
    <xf numFmtId="9" fontId="0" fillId="3" borderId="22" xfId="0" applyNumberFormat="1" applyFont="1" applyFill="1" applyBorder="1" applyAlignment="1">
      <alignment horizontal="center" wrapText="1"/>
    </xf>
    <xf numFmtId="171" fontId="0" fillId="3" borderId="22" xfId="0" applyNumberFormat="1" applyFont="1" applyFill="1" applyBorder="1" applyAlignment="1">
      <alignment horizontal="center" wrapText="1"/>
    </xf>
    <xf numFmtId="9" fontId="34" fillId="3" borderId="22" xfId="0" applyNumberFormat="1" applyFont="1" applyFill="1" applyBorder="1" applyAlignment="1">
      <alignment horizontal="center" wrapText="1"/>
    </xf>
    <xf numFmtId="171" fontId="0" fillId="3" borderId="18" xfId="0" applyNumberFormat="1" applyFont="1" applyFill="1" applyBorder="1" applyAlignment="1">
      <alignment horizontal="center" wrapText="1"/>
    </xf>
    <xf numFmtId="10" fontId="0" fillId="3" borderId="18" xfId="0" applyNumberFormat="1" applyFont="1" applyFill="1" applyBorder="1" applyAlignment="1">
      <alignment horizontal="center" wrapText="1"/>
    </xf>
    <xf numFmtId="1" fontId="36" fillId="2" borderId="22" xfId="0" applyNumberFormat="1" applyFont="1" applyFill="1" applyBorder="1" applyAlignment="1">
      <alignment horizontal="center"/>
    </xf>
    <xf numFmtId="167" fontId="0" fillId="7" borderId="22" xfId="0" applyNumberFormat="1" applyFont="1" applyFill="1" applyBorder="1" applyAlignment="1">
      <alignment horizontal="center" wrapText="1"/>
    </xf>
    <xf numFmtId="10" fontId="0" fillId="2" borderId="22" xfId="0" applyNumberFormat="1" applyFont="1" applyFill="1" applyBorder="1" applyAlignment="1">
      <alignment horizontal="center" wrapText="1"/>
    </xf>
    <xf numFmtId="168" fontId="0" fillId="2" borderId="42" xfId="0" applyNumberFormat="1" applyFont="1" applyFill="1" applyBorder="1" applyAlignment="1">
      <alignment horizontal="center" wrapText="1"/>
    </xf>
    <xf numFmtId="168" fontId="0" fillId="2" borderId="22" xfId="0" applyNumberFormat="1" applyFont="1" applyFill="1" applyBorder="1" applyAlignment="1">
      <alignment horizontal="center" wrapText="1"/>
    </xf>
    <xf numFmtId="9" fontId="0" fillId="2" borderId="22" xfId="0" applyNumberFormat="1" applyFont="1" applyFill="1" applyBorder="1" applyAlignment="1">
      <alignment horizontal="center" wrapText="1"/>
    </xf>
    <xf numFmtId="171" fontId="34" fillId="2" borderId="22" xfId="0" applyNumberFormat="1" applyFont="1" applyFill="1" applyBorder="1" applyAlignment="1">
      <alignment horizontal="center" wrapText="1"/>
    </xf>
    <xf numFmtId="167" fontId="0" fillId="2" borderId="22" xfId="0" applyNumberFormat="1" applyFont="1" applyFill="1" applyBorder="1" applyAlignment="1">
      <alignment horizontal="center" wrapText="1"/>
    </xf>
    <xf numFmtId="167" fontId="0" fillId="7" borderId="22" xfId="0" applyNumberFormat="1" applyFont="1" applyFill="1" applyBorder="1" applyAlignment="1">
      <alignment horizontal="center" wrapText="1"/>
    </xf>
    <xf numFmtId="0" fontId="34" fillId="14" borderId="1" xfId="0" applyFont="1" applyFill="1" applyBorder="1"/>
    <xf numFmtId="167" fontId="34" fillId="14" borderId="22" xfId="0" applyNumberFormat="1" applyFont="1" applyFill="1" applyBorder="1" applyAlignment="1">
      <alignment horizontal="center" wrapText="1"/>
    </xf>
    <xf numFmtId="169" fontId="34" fillId="14" borderId="22" xfId="0" applyNumberFormat="1" applyFont="1" applyFill="1" applyBorder="1" applyAlignment="1">
      <alignment horizontal="center" wrapText="1"/>
    </xf>
    <xf numFmtId="170" fontId="34" fillId="14" borderId="22" xfId="0" applyNumberFormat="1" applyFont="1" applyFill="1" applyBorder="1"/>
    <xf numFmtId="171" fontId="34" fillId="14" borderId="22" xfId="0" applyNumberFormat="1" applyFont="1" applyFill="1" applyBorder="1" applyAlignment="1">
      <alignment horizontal="center" wrapText="1"/>
    </xf>
    <xf numFmtId="9" fontId="0" fillId="14" borderId="22" xfId="0" applyNumberFormat="1" applyFont="1" applyFill="1" applyBorder="1" applyAlignment="1">
      <alignment horizontal="center" wrapText="1"/>
    </xf>
    <xf numFmtId="9" fontId="34" fillId="14" borderId="22" xfId="0" applyNumberFormat="1" applyFont="1" applyFill="1" applyBorder="1" applyAlignment="1">
      <alignment horizontal="center" wrapText="1"/>
    </xf>
    <xf numFmtId="168" fontId="0" fillId="14" borderId="22" xfId="0" applyNumberFormat="1" applyFont="1" applyFill="1" applyBorder="1" applyAlignment="1">
      <alignment horizontal="center" wrapText="1"/>
    </xf>
    <xf numFmtId="171" fontId="0" fillId="14" borderId="22" xfId="0" applyNumberFormat="1" applyFont="1" applyFill="1" applyBorder="1" applyAlignment="1">
      <alignment horizontal="center" wrapText="1"/>
    </xf>
    <xf numFmtId="171" fontId="0" fillId="14" borderId="18" xfId="0" applyNumberFormat="1" applyFont="1" applyFill="1" applyBorder="1" applyAlignment="1">
      <alignment horizontal="center" wrapText="1"/>
    </xf>
    <xf numFmtId="10" fontId="0" fillId="14" borderId="18" xfId="0" applyNumberFormat="1" applyFont="1" applyFill="1" applyBorder="1" applyAlignment="1">
      <alignment horizontal="center" wrapText="1"/>
    </xf>
    <xf numFmtId="9" fontId="34" fillId="2" borderId="18" xfId="0" applyNumberFormat="1" applyFont="1" applyFill="1" applyBorder="1" applyAlignment="1">
      <alignment horizontal="center" wrapText="1"/>
    </xf>
    <xf numFmtId="9" fontId="0" fillId="2" borderId="18" xfId="0" applyNumberFormat="1" applyFont="1" applyFill="1" applyBorder="1" applyAlignment="1">
      <alignment horizontal="center" wrapText="1"/>
    </xf>
    <xf numFmtId="171" fontId="0" fillId="15" borderId="22" xfId="0" applyNumberFormat="1" applyFont="1" applyFill="1" applyBorder="1" applyAlignment="1">
      <alignment horizontal="center" wrapText="1"/>
    </xf>
    <xf numFmtId="169" fontId="0" fillId="3" borderId="22" xfId="0" applyNumberFormat="1" applyFont="1" applyFill="1" applyBorder="1" applyAlignment="1">
      <alignment horizontal="center" wrapText="1"/>
    </xf>
    <xf numFmtId="0" fontId="0" fillId="0" borderId="0" xfId="0" applyFont="1" applyAlignment="1">
      <alignment vertical="center"/>
    </xf>
    <xf numFmtId="168" fontId="34" fillId="14" borderId="22" xfId="0" applyNumberFormat="1" applyFont="1" applyFill="1" applyBorder="1" applyAlignment="1">
      <alignment horizontal="center" wrapText="1"/>
    </xf>
    <xf numFmtId="167" fontId="0" fillId="0" borderId="0" xfId="0" applyNumberFormat="1" applyFont="1"/>
    <xf numFmtId="0" fontId="27" fillId="0" borderId="0" xfId="0" applyFont="1" applyAlignment="1">
      <alignment horizontal="center"/>
    </xf>
    <xf numFmtId="0" fontId="27" fillId="0" borderId="0" xfId="0" applyFont="1" applyAlignment="1">
      <alignment horizontal="right"/>
    </xf>
    <xf numFmtId="0" fontId="27" fillId="0" borderId="0" xfId="0" applyFont="1" applyAlignment="1">
      <alignment vertical="center"/>
    </xf>
    <xf numFmtId="0" fontId="28" fillId="0" borderId="0" xfId="0" applyFont="1" applyAlignment="1">
      <alignment vertical="center"/>
    </xf>
    <xf numFmtId="0" fontId="29" fillId="11" borderId="42" xfId="0" applyFont="1" applyFill="1" applyBorder="1" applyAlignment="1">
      <alignment vertical="center" wrapText="1"/>
    </xf>
    <xf numFmtId="0" fontId="29" fillId="11" borderId="42" xfId="0" applyFont="1" applyFill="1" applyBorder="1" applyAlignment="1">
      <alignment horizontal="left" vertical="center" wrapText="1"/>
    </xf>
    <xf numFmtId="0" fontId="29" fillId="2" borderId="1" xfId="0" applyFont="1" applyFill="1" applyBorder="1" applyAlignment="1">
      <alignment vertical="center"/>
    </xf>
    <xf numFmtId="0" fontId="35" fillId="10" borderId="22" xfId="0" applyFont="1" applyFill="1" applyBorder="1" applyAlignment="1">
      <alignment horizontal="center" vertical="center" wrapText="1"/>
    </xf>
    <xf numFmtId="0" fontId="35" fillId="2" borderId="1" xfId="0" applyFont="1" applyFill="1" applyBorder="1" applyAlignment="1">
      <alignment vertical="center"/>
    </xf>
    <xf numFmtId="1" fontId="39" fillId="2" borderId="18" xfId="0" applyNumberFormat="1" applyFont="1" applyFill="1" applyBorder="1" applyAlignment="1">
      <alignment horizontal="left" vertical="center" wrapText="1"/>
    </xf>
    <xf numFmtId="167" fontId="38" fillId="2" borderId="18" xfId="0" applyNumberFormat="1" applyFont="1" applyFill="1" applyBorder="1" applyAlignment="1">
      <alignment horizontal="right" vertical="center" wrapText="1"/>
    </xf>
    <xf numFmtId="172" fontId="27" fillId="2" borderId="18" xfId="0" applyNumberFormat="1" applyFont="1" applyFill="1" applyBorder="1" applyAlignment="1">
      <alignment horizontal="center" vertical="center" wrapText="1"/>
    </xf>
    <xf numFmtId="169" fontId="27" fillId="2" borderId="18" xfId="0" applyNumberFormat="1" applyFont="1" applyFill="1" applyBorder="1" applyAlignment="1">
      <alignment horizontal="center" vertical="center" wrapText="1"/>
    </xf>
    <xf numFmtId="1" fontId="40" fillId="3" borderId="22" xfId="0" applyNumberFormat="1" applyFont="1" applyFill="1" applyBorder="1" applyAlignment="1">
      <alignment horizontal="left" vertical="center" wrapText="1"/>
    </xf>
    <xf numFmtId="173" fontId="38" fillId="3" borderId="22" xfId="0" applyNumberFormat="1" applyFont="1" applyFill="1" applyBorder="1" applyAlignment="1">
      <alignment horizontal="right" vertical="center" wrapText="1"/>
    </xf>
    <xf numFmtId="172" fontId="27" fillId="3" borderId="22" xfId="0" applyNumberFormat="1" applyFont="1" applyFill="1" applyBorder="1" applyAlignment="1">
      <alignment horizontal="center" vertical="center" wrapText="1"/>
    </xf>
    <xf numFmtId="169" fontId="27" fillId="3" borderId="22" xfId="0" applyNumberFormat="1" applyFont="1" applyFill="1" applyBorder="1" applyAlignment="1">
      <alignment horizontal="center" vertical="center" wrapText="1"/>
    </xf>
    <xf numFmtId="1" fontId="39" fillId="2" borderId="22" xfId="0" applyNumberFormat="1" applyFont="1" applyFill="1" applyBorder="1" applyAlignment="1">
      <alignment horizontal="left" vertical="center" wrapText="1"/>
    </xf>
    <xf numFmtId="173" fontId="38" fillId="2" borderId="22" xfId="0" applyNumberFormat="1" applyFont="1" applyFill="1" applyBorder="1" applyAlignment="1">
      <alignment horizontal="right" vertical="center" wrapText="1"/>
    </xf>
    <xf numFmtId="172" fontId="27" fillId="2" borderId="22" xfId="0" applyNumberFormat="1" applyFont="1" applyFill="1" applyBorder="1" applyAlignment="1">
      <alignment horizontal="center" vertical="center" wrapText="1"/>
    </xf>
    <xf numFmtId="169" fontId="27" fillId="2" borderId="22" xfId="0" applyNumberFormat="1" applyFont="1" applyFill="1" applyBorder="1" applyAlignment="1">
      <alignment horizontal="center" vertical="center" wrapText="1"/>
    </xf>
    <xf numFmtId="1" fontId="39" fillId="2" borderId="42" xfId="0" applyNumberFormat="1" applyFont="1" applyFill="1" applyBorder="1" applyAlignment="1">
      <alignment horizontal="left" vertical="center" wrapText="1"/>
    </xf>
    <xf numFmtId="173" fontId="38" fillId="2" borderId="42" xfId="0" applyNumberFormat="1" applyFont="1" applyFill="1" applyBorder="1" applyAlignment="1">
      <alignment horizontal="right" vertical="center" wrapText="1"/>
    </xf>
    <xf numFmtId="172" fontId="27" fillId="2" borderId="42" xfId="0" applyNumberFormat="1" applyFont="1" applyFill="1" applyBorder="1" applyAlignment="1">
      <alignment horizontal="center" vertical="center" wrapText="1"/>
    </xf>
    <xf numFmtId="169" fontId="27" fillId="2" borderId="42" xfId="0" applyNumberFormat="1" applyFont="1" applyFill="1" applyBorder="1" applyAlignment="1">
      <alignment horizontal="center" vertical="center" wrapText="1"/>
    </xf>
    <xf numFmtId="1" fontId="39" fillId="17" borderId="22" xfId="0" applyNumberFormat="1" applyFont="1" applyFill="1" applyBorder="1" applyAlignment="1">
      <alignment horizontal="left" vertical="center" wrapText="1"/>
    </xf>
    <xf numFmtId="167" fontId="38" fillId="17" borderId="22" xfId="0" applyNumberFormat="1" applyFont="1" applyFill="1" applyBorder="1" applyAlignment="1">
      <alignment horizontal="right" vertical="center" wrapText="1"/>
    </xf>
    <xf numFmtId="172" fontId="27" fillId="17" borderId="22" xfId="0" applyNumberFormat="1" applyFont="1" applyFill="1" applyBorder="1" applyAlignment="1">
      <alignment horizontal="center" vertical="center" wrapText="1"/>
    </xf>
    <xf numFmtId="169" fontId="27" fillId="17" borderId="22" xfId="0" applyNumberFormat="1" applyFont="1" applyFill="1" applyBorder="1" applyAlignment="1">
      <alignment horizontal="center" vertical="center" wrapText="1"/>
    </xf>
    <xf numFmtId="1" fontId="39" fillId="2" borderId="1" xfId="0" applyNumberFormat="1" applyFont="1" applyFill="1" applyBorder="1" applyAlignment="1">
      <alignment horizontal="left" vertical="center" wrapText="1"/>
    </xf>
    <xf numFmtId="167" fontId="38" fillId="2" borderId="1" xfId="0" applyNumberFormat="1" applyFont="1" applyFill="1" applyBorder="1" applyAlignment="1">
      <alignment horizontal="right" vertical="center" wrapText="1"/>
    </xf>
    <xf numFmtId="172" fontId="27" fillId="2" borderId="1" xfId="0" applyNumberFormat="1" applyFont="1" applyFill="1" applyBorder="1" applyAlignment="1">
      <alignment horizontal="center" vertical="center" wrapText="1"/>
    </xf>
    <xf numFmtId="169" fontId="27" fillId="2" borderId="1" xfId="0" applyNumberFormat="1" applyFont="1" applyFill="1" applyBorder="1" applyAlignment="1">
      <alignment horizontal="center" vertical="center" wrapText="1"/>
    </xf>
    <xf numFmtId="1" fontId="40" fillId="2" borderId="1" xfId="0" applyNumberFormat="1" applyFont="1" applyFill="1" applyBorder="1" applyAlignment="1">
      <alignment horizontal="left" vertical="center" wrapText="1"/>
    </xf>
    <xf numFmtId="173" fontId="38" fillId="2" borderId="1" xfId="0" applyNumberFormat="1" applyFont="1" applyFill="1" applyBorder="1" applyAlignment="1">
      <alignment horizontal="right" vertical="center" wrapText="1"/>
    </xf>
    <xf numFmtId="0" fontId="38" fillId="2" borderId="1" xfId="0" applyFont="1" applyFill="1" applyBorder="1" applyAlignment="1">
      <alignment horizontal="right" vertical="center" wrapText="1"/>
    </xf>
    <xf numFmtId="0" fontId="27" fillId="0" borderId="0" xfId="0" applyFont="1" applyAlignment="1">
      <alignment wrapText="1"/>
    </xf>
    <xf numFmtId="174" fontId="27" fillId="0" borderId="0" xfId="0" applyNumberFormat="1" applyFont="1" applyAlignment="1">
      <alignment vertical="center"/>
    </xf>
    <xf numFmtId="0" fontId="27" fillId="0" borderId="0" xfId="0" applyFont="1" applyAlignment="1">
      <alignment vertical="center" wrapText="1"/>
    </xf>
    <xf numFmtId="0" fontId="41" fillId="0" borderId="0" xfId="0" applyFont="1" applyAlignment="1">
      <alignment vertical="center"/>
    </xf>
    <xf numFmtId="0" fontId="41" fillId="0" borderId="0" xfId="0" applyFont="1" applyAlignment="1">
      <alignment vertical="center" wrapText="1"/>
    </xf>
    <xf numFmtId="0" fontId="29" fillId="18" borderId="22" xfId="0" applyFont="1" applyFill="1" applyBorder="1" applyAlignment="1">
      <alignment horizontal="center" vertical="center" wrapText="1"/>
    </xf>
    <xf numFmtId="0" fontId="42" fillId="0" borderId="0" xfId="0" applyFont="1" applyAlignment="1">
      <alignment vertical="center"/>
    </xf>
    <xf numFmtId="175" fontId="27" fillId="2" borderId="22" xfId="0" applyNumberFormat="1" applyFont="1" applyFill="1" applyBorder="1" applyAlignment="1">
      <alignment horizontal="right" vertical="center" wrapText="1"/>
    </xf>
    <xf numFmtId="176" fontId="27" fillId="2" borderId="22" xfId="0" applyNumberFormat="1" applyFont="1" applyFill="1" applyBorder="1" applyAlignment="1">
      <alignment horizontal="right" vertical="center" wrapText="1"/>
    </xf>
    <xf numFmtId="177" fontId="27" fillId="2" borderId="22" xfId="0" applyNumberFormat="1" applyFont="1" applyFill="1" applyBorder="1" applyAlignment="1">
      <alignment horizontal="right" vertical="center" wrapText="1"/>
    </xf>
    <xf numFmtId="10" fontId="27" fillId="2" borderId="22" xfId="0" applyNumberFormat="1" applyFont="1" applyFill="1" applyBorder="1" applyAlignment="1">
      <alignment horizontal="right" vertical="center" wrapText="1"/>
    </xf>
    <xf numFmtId="176" fontId="27" fillId="2" borderId="22" xfId="0" applyNumberFormat="1" applyFont="1" applyFill="1" applyBorder="1" applyAlignment="1">
      <alignment horizontal="right" vertical="center"/>
    </xf>
    <xf numFmtId="10" fontId="27" fillId="2" borderId="22" xfId="0" applyNumberFormat="1" applyFont="1" applyFill="1" applyBorder="1" applyAlignment="1">
      <alignment horizontal="right" vertical="center"/>
    </xf>
    <xf numFmtId="167" fontId="27" fillId="2" borderId="22" xfId="0" applyNumberFormat="1" applyFont="1" applyFill="1" applyBorder="1" applyAlignment="1">
      <alignment horizontal="right" vertical="center"/>
    </xf>
    <xf numFmtId="0" fontId="43" fillId="0" borderId="0" xfId="0" applyFont="1" applyAlignment="1">
      <alignment vertical="center"/>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174" fontId="29" fillId="0" borderId="0" xfId="0" applyNumberFormat="1" applyFont="1" applyAlignment="1">
      <alignment vertical="center"/>
    </xf>
    <xf numFmtId="0" fontId="45" fillId="0" borderId="0" xfId="0" applyFont="1" applyAlignment="1">
      <alignment vertical="center" wrapText="1"/>
    </xf>
    <xf numFmtId="0" fontId="29" fillId="0" borderId="0" xfId="0" applyFont="1" applyAlignment="1">
      <alignment vertical="center"/>
    </xf>
    <xf numFmtId="167" fontId="27" fillId="2" borderId="22" xfId="0" applyNumberFormat="1" applyFont="1" applyFill="1" applyBorder="1" applyAlignment="1">
      <alignment vertical="center"/>
    </xf>
    <xf numFmtId="178" fontId="28" fillId="2" borderId="1" xfId="0" applyNumberFormat="1" applyFont="1" applyFill="1" applyBorder="1" applyAlignment="1">
      <alignment horizontal="center" vertical="center" wrapText="1"/>
    </xf>
    <xf numFmtId="169" fontId="28" fillId="2" borderId="1" xfId="0" applyNumberFormat="1" applyFont="1" applyFill="1" applyBorder="1" applyAlignment="1">
      <alignment horizontal="center" vertical="center" wrapText="1"/>
    </xf>
    <xf numFmtId="0" fontId="29" fillId="11" borderId="22" xfId="0" applyFont="1" applyFill="1" applyBorder="1" applyAlignment="1">
      <alignment horizontal="center" vertical="center"/>
    </xf>
    <xf numFmtId="0" fontId="29" fillId="19" borderId="22" xfId="0" applyFont="1" applyFill="1" applyBorder="1" applyAlignment="1">
      <alignment horizontal="center" vertical="center" wrapText="1"/>
    </xf>
    <xf numFmtId="168" fontId="32" fillId="2" borderId="22" xfId="0" applyNumberFormat="1" applyFont="1" applyFill="1" applyBorder="1" applyAlignment="1">
      <alignment vertical="center" wrapText="1"/>
    </xf>
    <xf numFmtId="168" fontId="32" fillId="2" borderId="22" xfId="0" applyNumberFormat="1" applyFont="1" applyFill="1" applyBorder="1" applyAlignment="1">
      <alignment horizontal="right" vertical="center"/>
    </xf>
    <xf numFmtId="168" fontId="32" fillId="2" borderId="45" xfId="0" applyNumberFormat="1" applyFont="1" applyFill="1" applyBorder="1" applyAlignment="1">
      <alignment horizontal="right" vertical="center"/>
    </xf>
    <xf numFmtId="168" fontId="32" fillId="2" borderId="52" xfId="0" applyNumberFormat="1" applyFont="1" applyFill="1" applyBorder="1" applyAlignment="1">
      <alignment horizontal="center" vertical="center"/>
    </xf>
    <xf numFmtId="168" fontId="32" fillId="2" borderId="18" xfId="0" applyNumberFormat="1" applyFont="1" applyFill="1" applyBorder="1" applyAlignment="1">
      <alignment horizontal="center" vertical="center"/>
    </xf>
    <xf numFmtId="167" fontId="27" fillId="2" borderId="18" xfId="0" applyNumberFormat="1" applyFont="1" applyFill="1" applyBorder="1" applyAlignment="1">
      <alignment horizontal="center" vertical="center"/>
    </xf>
    <xf numFmtId="9" fontId="32" fillId="2" borderId="18" xfId="0" applyNumberFormat="1" applyFont="1" applyFill="1" applyBorder="1" applyAlignment="1">
      <alignment horizontal="center" vertical="center"/>
    </xf>
    <xf numFmtId="168" fontId="32" fillId="0" borderId="22" xfId="0" applyNumberFormat="1" applyFont="1" applyBorder="1" applyAlignment="1">
      <alignment horizontal="center" vertical="center"/>
    </xf>
    <xf numFmtId="168" fontId="32" fillId="6" borderId="53" xfId="0" applyNumberFormat="1" applyFont="1" applyFill="1" applyBorder="1" applyAlignment="1">
      <alignment horizontal="center" vertical="center" wrapText="1"/>
    </xf>
    <xf numFmtId="168" fontId="32" fillId="6" borderId="22" xfId="0" applyNumberFormat="1" applyFont="1" applyFill="1" applyBorder="1" applyAlignment="1">
      <alignment horizontal="center" vertical="center" wrapText="1"/>
    </xf>
    <xf numFmtId="167" fontId="27" fillId="6" borderId="18" xfId="0" applyNumberFormat="1" applyFont="1" applyFill="1" applyBorder="1" applyAlignment="1">
      <alignment horizontal="center" vertical="center"/>
    </xf>
    <xf numFmtId="9" fontId="32" fillId="6" borderId="18" xfId="0" applyNumberFormat="1" applyFont="1" applyFill="1" applyBorder="1" applyAlignment="1">
      <alignment horizontal="center" vertical="center"/>
    </xf>
    <xf numFmtId="0" fontId="38" fillId="0" borderId="0" xfId="0" applyFont="1" applyAlignment="1">
      <alignment horizontal="left" vertical="center" wrapText="1"/>
    </xf>
    <xf numFmtId="0" fontId="38" fillId="0" borderId="0" xfId="0" applyFont="1"/>
    <xf numFmtId="169" fontId="46" fillId="2" borderId="22" xfId="0" applyNumberFormat="1" applyFont="1" applyFill="1" applyBorder="1" applyAlignment="1">
      <alignment horizontal="center" vertical="center" wrapText="1"/>
    </xf>
    <xf numFmtId="169" fontId="31" fillId="2" borderId="22" xfId="0" applyNumberFormat="1" applyFont="1" applyFill="1" applyBorder="1" applyAlignment="1">
      <alignment horizontal="center" vertical="center" wrapText="1"/>
    </xf>
    <xf numFmtId="177" fontId="47" fillId="2" borderId="22" xfId="0" applyNumberFormat="1" applyFont="1" applyFill="1" applyBorder="1" applyAlignment="1">
      <alignment horizontal="center" vertical="center" wrapText="1"/>
    </xf>
    <xf numFmtId="166" fontId="31" fillId="2" borderId="22" xfId="0" applyNumberFormat="1" applyFont="1" applyFill="1" applyBorder="1" applyAlignment="1">
      <alignment horizontal="center" vertical="center" wrapText="1"/>
    </xf>
    <xf numFmtId="169" fontId="28" fillId="2" borderId="22" xfId="0" applyNumberFormat="1" applyFont="1" applyFill="1" applyBorder="1" applyAlignment="1">
      <alignment horizontal="center" vertical="center" wrapText="1"/>
    </xf>
    <xf numFmtId="169" fontId="27" fillId="6" borderId="22" xfId="0" applyNumberFormat="1" applyFont="1" applyFill="1" applyBorder="1" applyAlignment="1">
      <alignment horizontal="center" vertical="center" wrapText="1"/>
    </xf>
    <xf numFmtId="0" fontId="38" fillId="0" borderId="0" xfId="0" applyFont="1" applyAlignment="1">
      <alignment vertical="center"/>
    </xf>
    <xf numFmtId="0" fontId="48" fillId="0" borderId="0" xfId="0" applyFont="1"/>
    <xf numFmtId="0" fontId="25" fillId="2" borderId="1" xfId="0" applyFont="1" applyFill="1" applyBorder="1" applyAlignment="1">
      <alignment horizontal="center"/>
    </xf>
    <xf numFmtId="167" fontId="25" fillId="2" borderId="1" xfId="0" applyNumberFormat="1" applyFont="1" applyFill="1" applyBorder="1" applyAlignment="1">
      <alignment horizontal="center"/>
    </xf>
    <xf numFmtId="167" fontId="25" fillId="2" borderId="1" xfId="0" applyNumberFormat="1" applyFont="1" applyFill="1" applyBorder="1" applyAlignment="1">
      <alignment vertical="center" wrapText="1"/>
    </xf>
    <xf numFmtId="0" fontId="25" fillId="2" borderId="1" xfId="0" applyFont="1" applyFill="1" applyBorder="1" applyAlignment="1">
      <alignment vertical="center" wrapText="1"/>
    </xf>
    <xf numFmtId="0" fontId="7" fillId="2" borderId="1" xfId="0" applyFont="1" applyFill="1" applyBorder="1"/>
    <xf numFmtId="167" fontId="25" fillId="2" borderId="1" xfId="0" applyNumberFormat="1" applyFont="1" applyFill="1" applyBorder="1" applyAlignment="1">
      <alignment horizontal="center" wrapText="1"/>
    </xf>
    <xf numFmtId="0" fontId="7" fillId="2" borderId="1" xfId="0" applyFont="1" applyFill="1" applyBorder="1" applyAlignment="1">
      <alignment wrapText="1"/>
    </xf>
    <xf numFmtId="0" fontId="7" fillId="6" borderId="22" xfId="0" applyFont="1" applyFill="1" applyBorder="1" applyAlignment="1">
      <alignment horizontal="center" vertical="center" wrapText="1"/>
    </xf>
    <xf numFmtId="167" fontId="7" fillId="6" borderId="22" xfId="0" applyNumberFormat="1" applyFont="1" applyFill="1" applyBorder="1" applyAlignment="1">
      <alignment horizontal="center" vertical="center" wrapText="1"/>
    </xf>
    <xf numFmtId="167" fontId="49" fillId="2" borderId="22" xfId="0" applyNumberFormat="1" applyFont="1" applyFill="1" applyBorder="1" applyAlignment="1">
      <alignment horizontal="center" vertical="center" wrapText="1"/>
    </xf>
    <xf numFmtId="167" fontId="49" fillId="3" borderId="22"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7" fillId="0" borderId="0" xfId="0" applyFont="1" applyAlignment="1">
      <alignment vertical="center"/>
    </xf>
    <xf numFmtId="0" fontId="7" fillId="9" borderId="22"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9" borderId="54" xfId="0" applyFont="1" applyFill="1" applyBorder="1" applyAlignment="1">
      <alignment horizontal="center" vertical="center" wrapText="1"/>
    </xf>
    <xf numFmtId="0" fontId="7" fillId="10" borderId="22" xfId="0" applyFont="1" applyFill="1" applyBorder="1" applyAlignment="1">
      <alignment horizontal="center" vertical="center" wrapText="1"/>
    </xf>
    <xf numFmtId="167" fontId="7" fillId="10" borderId="22" xfId="0" applyNumberFormat="1" applyFont="1" applyFill="1" applyBorder="1" applyAlignment="1">
      <alignment horizontal="center" vertical="center" wrapText="1"/>
    </xf>
    <xf numFmtId="0" fontId="50" fillId="0" borderId="22" xfId="0" applyFont="1" applyBorder="1" applyAlignment="1">
      <alignment horizontal="center" vertical="center"/>
    </xf>
    <xf numFmtId="166" fontId="50" fillId="0" borderId="22" xfId="0" applyNumberFormat="1" applyFont="1" applyBorder="1" applyAlignment="1">
      <alignment horizontal="center" vertical="center"/>
    </xf>
    <xf numFmtId="167" fontId="50" fillId="0" borderId="22" xfId="0" applyNumberFormat="1" applyFont="1" applyBorder="1" applyAlignment="1">
      <alignment horizontal="center" vertical="center"/>
    </xf>
    <xf numFmtId="9" fontId="50" fillId="0" borderId="22" xfId="0" applyNumberFormat="1" applyFont="1" applyBorder="1" applyAlignment="1">
      <alignment horizontal="center" vertical="center"/>
    </xf>
    <xf numFmtId="167" fontId="50" fillId="0" borderId="22" xfId="0" applyNumberFormat="1" applyFont="1" applyBorder="1" applyAlignment="1">
      <alignment horizontal="left" vertical="center"/>
    </xf>
    <xf numFmtId="167" fontId="49" fillId="0" borderId="22" xfId="0" applyNumberFormat="1" applyFont="1" applyBorder="1" applyAlignment="1">
      <alignment horizontal="center" vertical="center"/>
    </xf>
    <xf numFmtId="167" fontId="49" fillId="7" borderId="22" xfId="0" applyNumberFormat="1" applyFont="1" applyFill="1" applyBorder="1" applyAlignment="1">
      <alignment horizontal="center" vertical="center"/>
    </xf>
    <xf numFmtId="167" fontId="51" fillId="2" borderId="1" xfId="0" applyNumberFormat="1" applyFont="1" applyFill="1" applyBorder="1" applyAlignment="1">
      <alignment vertical="center" wrapText="1"/>
    </xf>
    <xf numFmtId="167" fontId="7" fillId="6" borderId="22" xfId="0" applyNumberFormat="1" applyFont="1" applyFill="1" applyBorder="1" applyAlignment="1">
      <alignment horizontal="center" vertical="center"/>
    </xf>
    <xf numFmtId="167" fontId="7" fillId="2" borderId="1" xfId="0" applyNumberFormat="1" applyFont="1" applyFill="1" applyBorder="1" applyAlignment="1">
      <alignment vertical="center" wrapText="1"/>
    </xf>
    <xf numFmtId="0" fontId="50" fillId="0" borderId="22" xfId="0" applyFont="1" applyBorder="1" applyAlignment="1">
      <alignment horizontal="left" vertical="center"/>
    </xf>
    <xf numFmtId="167" fontId="50" fillId="0" borderId="33" xfId="0" applyNumberFormat="1" applyFont="1" applyBorder="1" applyAlignment="1">
      <alignment horizontal="center" vertical="center"/>
    </xf>
    <xf numFmtId="0" fontId="50" fillId="0" borderId="22" xfId="0" applyFont="1" applyBorder="1" applyAlignment="1">
      <alignment horizontal="center" vertical="center"/>
    </xf>
    <xf numFmtId="167" fontId="49" fillId="0" borderId="4" xfId="0" applyNumberFormat="1" applyFont="1" applyBorder="1" applyAlignment="1">
      <alignment horizontal="center" vertical="center"/>
    </xf>
    <xf numFmtId="3" fontId="50" fillId="2" borderId="22" xfId="0" applyNumberFormat="1" applyFont="1" applyFill="1" applyBorder="1" applyAlignment="1">
      <alignment horizontal="right" vertical="center" wrapText="1"/>
    </xf>
    <xf numFmtId="167" fontId="49" fillId="0" borderId="6" xfId="0" applyNumberFormat="1" applyFont="1" applyBorder="1" applyAlignment="1">
      <alignment horizontal="center" vertical="center"/>
    </xf>
    <xf numFmtId="167" fontId="50" fillId="0" borderId="22" xfId="0" applyNumberFormat="1" applyFont="1" applyBorder="1" applyAlignment="1">
      <alignment horizontal="center" vertical="center"/>
    </xf>
    <xf numFmtId="167" fontId="50" fillId="0" borderId="46" xfId="0" applyNumberFormat="1" applyFont="1" applyBorder="1" applyAlignment="1">
      <alignment horizontal="center" vertical="center"/>
    </xf>
    <xf numFmtId="167" fontId="49" fillId="0" borderId="22" xfId="0" applyNumberFormat="1" applyFont="1" applyBorder="1" applyAlignment="1">
      <alignment horizontal="center" vertical="center"/>
    </xf>
    <xf numFmtId="0" fontId="52" fillId="0" borderId="0" xfId="0" applyFont="1"/>
    <xf numFmtId="0" fontId="53" fillId="0" borderId="0" xfId="0" applyFont="1" applyAlignment="1">
      <alignment horizontal="center" vertical="center"/>
    </xf>
    <xf numFmtId="0" fontId="53" fillId="0" borderId="0" xfId="0" applyFont="1" applyAlignment="1">
      <alignment horizontal="left" vertical="center" wrapText="1"/>
    </xf>
    <xf numFmtId="0" fontId="53" fillId="0" borderId="0" xfId="0" applyFont="1" applyAlignment="1">
      <alignment horizontal="left" vertical="center"/>
    </xf>
    <xf numFmtId="0" fontId="52" fillId="2" borderId="1" xfId="0" applyFont="1" applyFill="1" applyBorder="1"/>
    <xf numFmtId="0" fontId="53" fillId="2" borderId="1" xfId="0" applyFont="1" applyFill="1" applyBorder="1" applyAlignment="1">
      <alignment horizontal="left" vertical="center"/>
    </xf>
    <xf numFmtId="0" fontId="53" fillId="2" borderId="60" xfId="0" applyFont="1" applyFill="1" applyBorder="1" applyAlignment="1">
      <alignment horizontal="center" vertical="center"/>
    </xf>
    <xf numFmtId="0" fontId="53" fillId="2" borderId="60" xfId="0" applyFont="1" applyFill="1" applyBorder="1" applyAlignment="1">
      <alignment horizontal="left" vertical="center" wrapText="1"/>
    </xf>
    <xf numFmtId="0" fontId="54" fillId="2" borderId="60" xfId="0" applyFont="1" applyFill="1" applyBorder="1" applyAlignment="1">
      <alignment horizontal="center" vertical="center"/>
    </xf>
    <xf numFmtId="0" fontId="54" fillId="2" borderId="60" xfId="0" applyFont="1" applyFill="1" applyBorder="1" applyAlignment="1">
      <alignment horizontal="left" vertical="center" wrapText="1"/>
    </xf>
    <xf numFmtId="0" fontId="53" fillId="0" borderId="60" xfId="0" applyFont="1" applyBorder="1" applyAlignment="1">
      <alignment horizontal="left" vertical="center" wrapText="1"/>
    </xf>
    <xf numFmtId="0" fontId="53" fillId="2" borderId="1" xfId="0" applyFont="1" applyFill="1" applyBorder="1" applyAlignment="1">
      <alignment horizontal="center" vertical="center"/>
    </xf>
    <xf numFmtId="0" fontId="53" fillId="2" borderId="1" xfId="0" applyFont="1" applyFill="1" applyBorder="1" applyAlignment="1">
      <alignment horizontal="left" vertical="center" wrapText="1"/>
    </xf>
    <xf numFmtId="0" fontId="55" fillId="5" borderId="60" xfId="0" applyFont="1" applyFill="1" applyBorder="1" applyAlignment="1">
      <alignment horizontal="center" vertical="center"/>
    </xf>
    <xf numFmtId="0" fontId="46" fillId="0" borderId="0" xfId="0" applyFont="1"/>
    <xf numFmtId="0" fontId="46" fillId="0" borderId="0" xfId="0" applyFont="1" applyAlignment="1">
      <alignment vertical="center"/>
    </xf>
    <xf numFmtId="0" fontId="55" fillId="20" borderId="60" xfId="0" applyFont="1" applyFill="1" applyBorder="1" applyAlignment="1">
      <alignment horizontal="center" vertical="center"/>
    </xf>
    <xf numFmtId="3" fontId="55" fillId="7" borderId="1" xfId="0" applyNumberFormat="1" applyFont="1" applyFill="1" applyBorder="1" applyAlignment="1">
      <alignment vertical="center"/>
    </xf>
    <xf numFmtId="0" fontId="46" fillId="0" borderId="60" xfId="0" applyFont="1" applyBorder="1" applyAlignment="1">
      <alignment horizontal="left" vertical="center" wrapText="1"/>
    </xf>
    <xf numFmtId="0" fontId="46" fillId="0" borderId="60" xfId="0" applyFont="1" applyBorder="1" applyAlignment="1">
      <alignment vertical="center"/>
    </xf>
    <xf numFmtId="0" fontId="46" fillId="0" borderId="60" xfId="0" applyFont="1" applyBorder="1" applyAlignment="1">
      <alignment horizontal="center" vertical="center"/>
    </xf>
    <xf numFmtId="0" fontId="55" fillId="20" borderId="60" xfId="0" applyFont="1" applyFill="1" applyBorder="1" applyAlignment="1">
      <alignment horizontal="center" wrapText="1"/>
    </xf>
    <xf numFmtId="0" fontId="55" fillId="0" borderId="69" xfId="0" applyFont="1" applyBorder="1" applyAlignment="1">
      <alignment horizontal="center" vertical="center" wrapText="1"/>
    </xf>
    <xf numFmtId="0" fontId="55" fillId="0" borderId="0" xfId="0" applyFont="1" applyAlignment="1">
      <alignment horizontal="center" vertical="center" wrapText="1"/>
    </xf>
    <xf numFmtId="0" fontId="55" fillId="0" borderId="70" xfId="0" applyFont="1" applyBorder="1" applyAlignment="1">
      <alignment horizontal="center" vertical="center" wrapText="1"/>
    </xf>
    <xf numFmtId="0" fontId="56" fillId="21" borderId="72" xfId="0" applyFont="1" applyFill="1" applyBorder="1" applyAlignment="1">
      <alignment horizontal="center" vertical="center"/>
    </xf>
    <xf numFmtId="0" fontId="56" fillId="21" borderId="73" xfId="0" applyFont="1" applyFill="1" applyBorder="1" applyAlignment="1">
      <alignment horizontal="center" vertical="center"/>
    </xf>
    <xf numFmtId="0" fontId="56" fillId="21" borderId="74" xfId="0" applyFont="1" applyFill="1" applyBorder="1" applyAlignment="1">
      <alignment horizontal="center" vertical="center"/>
    </xf>
    <xf numFmtId="0" fontId="55" fillId="20" borderId="60" xfId="0" applyFont="1" applyFill="1" applyBorder="1" applyAlignment="1">
      <alignment horizontal="center" vertical="center" wrapText="1"/>
    </xf>
    <xf numFmtId="0" fontId="46" fillId="0" borderId="60" xfId="0" applyFont="1" applyBorder="1"/>
    <xf numFmtId="3" fontId="55" fillId="0" borderId="60" xfId="0" applyNumberFormat="1" applyFont="1" applyBorder="1" applyAlignment="1">
      <alignment horizontal="right"/>
    </xf>
    <xf numFmtId="0" fontId="56" fillId="21" borderId="76" xfId="0" applyFont="1" applyFill="1" applyBorder="1" applyAlignment="1">
      <alignment horizontal="center" vertical="center" wrapText="1"/>
    </xf>
    <xf numFmtId="0" fontId="56" fillId="21" borderId="77" xfId="0" applyFont="1" applyFill="1" applyBorder="1" applyAlignment="1">
      <alignment horizontal="center" vertical="center" wrapText="1"/>
    </xf>
    <xf numFmtId="0" fontId="56" fillId="21" borderId="78" xfId="0" applyFont="1" applyFill="1" applyBorder="1" applyAlignment="1">
      <alignment horizontal="center" vertical="center" wrapText="1"/>
    </xf>
    <xf numFmtId="0" fontId="55" fillId="22" borderId="79" xfId="0" applyFont="1" applyFill="1" applyBorder="1"/>
    <xf numFmtId="0" fontId="46" fillId="22" borderId="80" xfId="0" applyFont="1" applyFill="1" applyBorder="1" applyAlignment="1">
      <alignment horizontal="center"/>
    </xf>
    <xf numFmtId="0" fontId="46" fillId="22" borderId="1" xfId="0" applyFont="1" applyFill="1" applyBorder="1" applyAlignment="1">
      <alignment horizontal="center"/>
    </xf>
    <xf numFmtId="0" fontId="46" fillId="22" borderId="81" xfId="0" applyFont="1" applyFill="1" applyBorder="1" applyAlignment="1">
      <alignment horizontal="center"/>
    </xf>
    <xf numFmtId="3" fontId="46" fillId="0" borderId="60" xfId="0" applyNumberFormat="1" applyFont="1" applyBorder="1"/>
    <xf numFmtId="0" fontId="55" fillId="2" borderId="60" xfId="0" applyFont="1" applyFill="1" applyBorder="1" applyAlignment="1">
      <alignment horizontal="center"/>
    </xf>
    <xf numFmtId="3" fontId="55" fillId="2" borderId="60" xfId="0" applyNumberFormat="1" applyFont="1" applyFill="1" applyBorder="1" applyAlignment="1">
      <alignment horizontal="right"/>
    </xf>
    <xf numFmtId="0" fontId="46" fillId="2" borderId="60" xfId="0" applyFont="1" applyFill="1" applyBorder="1" applyAlignment="1">
      <alignment horizontal="center"/>
    </xf>
    <xf numFmtId="3" fontId="46" fillId="2" borderId="60" xfId="0" applyNumberFormat="1" applyFont="1" applyFill="1" applyBorder="1"/>
    <xf numFmtId="0" fontId="46" fillId="0" borderId="60" xfId="0" applyFont="1" applyBorder="1" applyAlignment="1">
      <alignment vertical="center" wrapText="1"/>
    </xf>
    <xf numFmtId="0" fontId="55" fillId="0" borderId="60" xfId="0" applyFont="1" applyBorder="1" applyAlignment="1">
      <alignment horizontal="center"/>
    </xf>
    <xf numFmtId="0" fontId="55" fillId="5" borderId="60" xfId="0" applyFont="1" applyFill="1" applyBorder="1" applyAlignment="1">
      <alignment horizontal="center"/>
    </xf>
    <xf numFmtId="0" fontId="57" fillId="7" borderId="60" xfId="0" applyFont="1" applyFill="1" applyBorder="1" applyAlignment="1">
      <alignment horizontal="left" vertical="center" wrapText="1"/>
    </xf>
    <xf numFmtId="0" fontId="46" fillId="0" borderId="0" xfId="0" applyFont="1" applyAlignment="1">
      <alignment horizontal="center" vertical="center"/>
    </xf>
    <xf numFmtId="0" fontId="55" fillId="0" borderId="88" xfId="0" applyFont="1" applyBorder="1" applyAlignment="1">
      <alignment horizontal="center"/>
    </xf>
    <xf numFmtId="3" fontId="55" fillId="0" borderId="76" xfId="0" applyNumberFormat="1" applyFont="1" applyBorder="1" applyAlignment="1">
      <alignment horizontal="right"/>
    </xf>
    <xf numFmtId="3" fontId="55" fillId="0" borderId="77" xfId="0" applyNumberFormat="1" applyFont="1" applyBorder="1" applyAlignment="1">
      <alignment horizontal="right"/>
    </xf>
    <xf numFmtId="3" fontId="55" fillId="0" borderId="78" xfId="0" applyNumberFormat="1" applyFont="1" applyBorder="1" applyAlignment="1">
      <alignment horizontal="right"/>
    </xf>
    <xf numFmtId="0" fontId="46" fillId="0" borderId="88" xfId="0" applyFont="1" applyBorder="1" applyAlignment="1">
      <alignment horizontal="center"/>
    </xf>
    <xf numFmtId="3" fontId="46" fillId="0" borderId="76" xfId="0" applyNumberFormat="1" applyFont="1" applyBorder="1"/>
    <xf numFmtId="3" fontId="46" fillId="0" borderId="77" xfId="0" applyNumberFormat="1" applyFont="1" applyBorder="1"/>
    <xf numFmtId="3" fontId="46" fillId="0" borderId="78" xfId="0" applyNumberFormat="1" applyFont="1" applyBorder="1"/>
    <xf numFmtId="0" fontId="57" fillId="0" borderId="60" xfId="0" applyFont="1" applyBorder="1" applyAlignment="1">
      <alignment horizontal="left" vertical="center" wrapText="1"/>
    </xf>
    <xf numFmtId="0" fontId="55" fillId="0" borderId="0" xfId="0" applyFont="1" applyAlignment="1">
      <alignment vertical="center"/>
    </xf>
    <xf numFmtId="0" fontId="46" fillId="0" borderId="56" xfId="0" applyFont="1" applyBorder="1" applyAlignment="1">
      <alignment vertical="center"/>
    </xf>
    <xf numFmtId="0" fontId="46" fillId="0" borderId="22" xfId="0" applyFont="1" applyBorder="1" applyAlignment="1">
      <alignment vertical="center"/>
    </xf>
    <xf numFmtId="0" fontId="46" fillId="0" borderId="60" xfId="0" applyFont="1" applyBorder="1" applyAlignment="1">
      <alignment wrapText="1"/>
    </xf>
    <xf numFmtId="0" fontId="58" fillId="0" borderId="0" xfId="0" applyFont="1" applyAlignment="1">
      <alignment horizontal="center" vertical="center"/>
    </xf>
    <xf numFmtId="0" fontId="58" fillId="0" borderId="0" xfId="0" applyFont="1" applyAlignment="1">
      <alignment horizontal="center" vertical="center" wrapText="1"/>
    </xf>
    <xf numFmtId="0" fontId="58" fillId="0" borderId="0" xfId="0" applyFont="1"/>
    <xf numFmtId="0" fontId="58" fillId="2" borderId="1" xfId="0" applyFont="1" applyFill="1" applyBorder="1"/>
    <xf numFmtId="0" fontId="58" fillId="2" borderId="1" xfId="0" applyFont="1" applyFill="1" applyBorder="1" applyAlignment="1">
      <alignment horizontal="center" vertical="center"/>
    </xf>
    <xf numFmtId="0" fontId="60" fillId="0" borderId="89" xfId="0" applyFont="1" applyBorder="1" applyAlignment="1">
      <alignment horizontal="center" vertical="center" wrapText="1"/>
    </xf>
    <xf numFmtId="0" fontId="31" fillId="0" borderId="90" xfId="0" applyFont="1" applyBorder="1" applyAlignment="1">
      <alignment horizontal="left" vertical="center" wrapText="1"/>
    </xf>
    <xf numFmtId="0" fontId="49" fillId="0" borderId="0" xfId="0" applyFont="1"/>
    <xf numFmtId="0" fontId="60" fillId="0" borderId="91" xfId="0" applyFont="1" applyBorder="1" applyAlignment="1">
      <alignment horizontal="center" vertical="center" wrapText="1"/>
    </xf>
    <xf numFmtId="0" fontId="31" fillId="0" borderId="92" xfId="0" applyFont="1" applyBorder="1" applyAlignment="1">
      <alignment horizontal="left" vertical="center" wrapText="1"/>
    </xf>
    <xf numFmtId="0" fontId="33" fillId="0" borderId="92" xfId="0" applyFont="1" applyBorder="1" applyAlignment="1">
      <alignment horizontal="left" vertical="center" wrapText="1"/>
    </xf>
    <xf numFmtId="0" fontId="60" fillId="0" borderId="91" xfId="0" applyFont="1" applyBorder="1" applyAlignment="1">
      <alignment horizontal="center" vertical="center" readingOrder="1"/>
    </xf>
    <xf numFmtId="0" fontId="61" fillId="0" borderId="91" xfId="0" applyFont="1" applyBorder="1" applyAlignment="1">
      <alignment horizontal="center" vertical="center" wrapText="1"/>
    </xf>
    <xf numFmtId="0" fontId="60" fillId="0" borderId="93" xfId="0" applyFont="1" applyBorder="1" applyAlignment="1">
      <alignment horizontal="center" vertical="center" readingOrder="1"/>
    </xf>
    <xf numFmtId="0" fontId="31" fillId="0" borderId="94" xfId="0" applyFont="1" applyBorder="1" applyAlignment="1">
      <alignment horizontal="left" vertical="center" wrapText="1"/>
    </xf>
    <xf numFmtId="0" fontId="49" fillId="0" borderId="0" xfId="0" applyFont="1" applyAlignment="1">
      <alignment horizontal="center" vertical="center" wrapText="1"/>
    </xf>
    <xf numFmtId="0" fontId="49" fillId="2" borderId="1" xfId="0" applyFont="1" applyFill="1" applyBorder="1" applyAlignment="1">
      <alignment horizontal="center" vertical="center" wrapText="1"/>
    </xf>
    <xf numFmtId="0" fontId="49" fillId="2" borderId="1" xfId="0" applyFont="1" applyFill="1" applyBorder="1"/>
    <xf numFmtId="0" fontId="62" fillId="0" borderId="0" xfId="0" applyFont="1" applyAlignment="1">
      <alignment horizontal="center"/>
    </xf>
    <xf numFmtId="0" fontId="63" fillId="0" borderId="0" xfId="0" applyFont="1"/>
    <xf numFmtId="0" fontId="64" fillId="0" borderId="0" xfId="0" applyFont="1"/>
    <xf numFmtId="0" fontId="65" fillId="0" borderId="0" xfId="0" applyFont="1"/>
    <xf numFmtId="0" fontId="66" fillId="0" borderId="22" xfId="0" applyFont="1" applyBorder="1" applyAlignment="1">
      <alignment horizontal="center" vertical="center"/>
    </xf>
    <xf numFmtId="0" fontId="0" fillId="0" borderId="0" xfId="0" applyFont="1" applyAlignment="1">
      <alignment horizontal="left" vertical="top"/>
    </xf>
    <xf numFmtId="0" fontId="49" fillId="0" borderId="22" xfId="0" applyFont="1" applyBorder="1"/>
    <xf numFmtId="0" fontId="0" fillId="0" borderId="0" xfId="0" applyFont="1" applyAlignment="1">
      <alignment horizontal="left" vertical="center" wrapText="1"/>
    </xf>
    <xf numFmtId="0" fontId="66" fillId="0" borderId="0" xfId="0" applyFont="1" applyAlignment="1">
      <alignment vertical="center"/>
    </xf>
    <xf numFmtId="0" fontId="67" fillId="0" borderId="0" xfId="0" applyFont="1"/>
    <xf numFmtId="0" fontId="34" fillId="0" borderId="0" xfId="0" applyFont="1" applyAlignment="1">
      <alignment horizontal="left" vertical="top" wrapText="1"/>
    </xf>
    <xf numFmtId="0" fontId="0" fillId="0" borderId="0" xfId="0" applyFont="1" applyAlignment="1">
      <alignment horizontal="left" vertical="top" wrapText="1"/>
    </xf>
    <xf numFmtId="0" fontId="25" fillId="11" borderId="22" xfId="0" applyFont="1" applyFill="1" applyBorder="1" applyAlignment="1">
      <alignment horizontal="center" vertical="center" wrapText="1"/>
    </xf>
    <xf numFmtId="0" fontId="68" fillId="0" borderId="0" xfId="0" applyFont="1" applyAlignment="1">
      <alignment horizontal="center" vertical="center" wrapText="1"/>
    </xf>
    <xf numFmtId="0" fontId="34" fillId="0" borderId="22" xfId="0" applyFont="1" applyBorder="1" applyAlignment="1">
      <alignment horizontal="left" vertical="center" wrapText="1"/>
    </xf>
    <xf numFmtId="0" fontId="69" fillId="0" borderId="22" xfId="0" applyFont="1" applyBorder="1" applyAlignment="1">
      <alignment horizontal="left" vertical="center" wrapText="1"/>
    </xf>
    <xf numFmtId="0" fontId="67" fillId="2" borderId="1" xfId="0" applyFont="1" applyFill="1" applyBorder="1"/>
    <xf numFmtId="0" fontId="0" fillId="0" borderId="0" xfId="0" applyFont="1" applyAlignment="1">
      <alignment vertical="center" wrapText="1"/>
    </xf>
    <xf numFmtId="0" fontId="0" fillId="2" borderId="1" xfId="0" applyFont="1" applyFill="1" applyBorder="1" applyAlignment="1">
      <alignment horizontal="left" vertical="top" wrapText="1"/>
    </xf>
    <xf numFmtId="0" fontId="34" fillId="0" borderId="0" xfId="0" applyFont="1" applyAlignment="1">
      <alignment horizontal="left" vertical="center"/>
    </xf>
    <xf numFmtId="0" fontId="0" fillId="0" borderId="0" xfId="0" applyFont="1" applyAlignment="1">
      <alignment horizontal="left"/>
    </xf>
    <xf numFmtId="0" fontId="0" fillId="2" borderId="1" xfId="0" applyFont="1" applyFill="1" applyBorder="1" applyAlignment="1">
      <alignment horizontal="left"/>
    </xf>
    <xf numFmtId="0" fontId="47" fillId="0" borderId="0" xfId="0" applyFont="1"/>
    <xf numFmtId="0" fontId="47" fillId="0" borderId="0" xfId="0" applyFont="1" applyAlignment="1">
      <alignment horizontal="left" vertical="center"/>
    </xf>
    <xf numFmtId="0" fontId="47" fillId="0" borderId="0" xfId="0" applyFont="1" applyAlignment="1">
      <alignment horizontal="left" vertical="center" wrapText="1"/>
    </xf>
    <xf numFmtId="1" fontId="47" fillId="0" borderId="0" xfId="0" applyNumberFormat="1" applyFont="1" applyAlignment="1">
      <alignment horizontal="left" vertical="center" wrapText="1"/>
    </xf>
    <xf numFmtId="0" fontId="70" fillId="0" borderId="0" xfId="0" applyFont="1"/>
    <xf numFmtId="0" fontId="31" fillId="0" borderId="0" xfId="0" applyFont="1"/>
    <xf numFmtId="0" fontId="31" fillId="0" borderId="0" xfId="0" applyFont="1" applyAlignment="1">
      <alignment horizontal="left" vertical="center"/>
    </xf>
    <xf numFmtId="0" fontId="31" fillId="0" borderId="0" xfId="0" applyFont="1" applyAlignment="1">
      <alignment horizontal="left"/>
    </xf>
    <xf numFmtId="0" fontId="31" fillId="0" borderId="0" xfId="0" applyFont="1" applyAlignment="1">
      <alignment horizontal="left" vertical="center" wrapText="1"/>
    </xf>
    <xf numFmtId="1" fontId="31" fillId="0" borderId="0" xfId="0" applyNumberFormat="1" applyFont="1" applyAlignment="1">
      <alignment horizontal="left" vertical="center" wrapText="1"/>
    </xf>
    <xf numFmtId="0" fontId="71" fillId="0" borderId="0" xfId="0" applyFont="1" applyAlignment="1">
      <alignment horizontal="left" vertical="center" wrapText="1"/>
    </xf>
    <xf numFmtId="0" fontId="72" fillId="2" borderId="1" xfId="0" applyFont="1" applyFill="1" applyBorder="1" applyAlignment="1">
      <alignment horizontal="left" vertical="center" wrapText="1"/>
    </xf>
    <xf numFmtId="1" fontId="33" fillId="2" borderId="1" xfId="0" applyNumberFormat="1" applyFont="1" applyFill="1" applyBorder="1" applyAlignment="1">
      <alignment vertical="center" wrapText="1"/>
    </xf>
    <xf numFmtId="0" fontId="31" fillId="0" borderId="0" xfId="0" applyFont="1" applyAlignment="1">
      <alignment vertical="top"/>
    </xf>
    <xf numFmtId="0" fontId="72" fillId="2" borderId="1" xfId="0" applyFont="1" applyFill="1" applyBorder="1" applyAlignment="1">
      <alignment vertical="center" wrapText="1"/>
    </xf>
    <xf numFmtId="1" fontId="31" fillId="2" borderId="1" xfId="0" applyNumberFormat="1" applyFont="1" applyFill="1" applyBorder="1" applyAlignment="1">
      <alignment vertical="center" wrapText="1"/>
    </xf>
    <xf numFmtId="0" fontId="31" fillId="0" borderId="0" xfId="0" applyFont="1" applyAlignment="1">
      <alignment wrapText="1"/>
    </xf>
    <xf numFmtId="0" fontId="33" fillId="0" borderId="0" xfId="0" applyFont="1" applyAlignment="1">
      <alignment horizontal="left" vertical="center" wrapText="1"/>
    </xf>
    <xf numFmtId="0" fontId="71" fillId="0" borderId="0" xfId="0" applyFont="1" applyAlignment="1">
      <alignment vertical="center"/>
    </xf>
    <xf numFmtId="0" fontId="31" fillId="0" borderId="22" xfId="0" applyFont="1" applyBorder="1" applyAlignment="1">
      <alignment horizontal="left" vertical="center" wrapText="1"/>
    </xf>
    <xf numFmtId="0" fontId="73" fillId="2" borderId="1" xfId="0" applyFont="1" applyFill="1" applyBorder="1" applyAlignment="1">
      <alignment vertical="center" wrapText="1"/>
    </xf>
    <xf numFmtId="0" fontId="72" fillId="0" borderId="0" xfId="0" applyFont="1"/>
    <xf numFmtId="0" fontId="76" fillId="3" borderId="22" xfId="0" applyFont="1" applyFill="1" applyBorder="1" applyAlignment="1">
      <alignment vertical="center" wrapText="1"/>
    </xf>
    <xf numFmtId="171" fontId="36" fillId="0" borderId="0" xfId="0" applyNumberFormat="1" applyFont="1"/>
    <xf numFmtId="168" fontId="32" fillId="2" borderId="18" xfId="0" applyNumberFormat="1" applyFont="1" applyFill="1" applyBorder="1" applyAlignment="1">
      <alignment horizontal="right" vertical="center"/>
    </xf>
    <xf numFmtId="0" fontId="0" fillId="2" borderId="1" xfId="0" applyFont="1" applyFill="1" applyBorder="1" applyAlignment="1">
      <alignment horizontal="justify" vertical="center"/>
    </xf>
    <xf numFmtId="0" fontId="76" fillId="7" borderId="22" xfId="0" applyFont="1" applyFill="1" applyBorder="1" applyAlignment="1">
      <alignment horizontal="justify" vertical="center" wrapText="1"/>
    </xf>
    <xf numFmtId="0" fontId="36" fillId="0" borderId="22" xfId="0" applyFont="1" applyBorder="1" applyAlignment="1">
      <alignment horizontal="justify" vertical="center" wrapText="1"/>
    </xf>
    <xf numFmtId="0" fontId="34" fillId="2" borderId="1" xfId="0" applyFont="1" applyFill="1" applyBorder="1" applyAlignment="1">
      <alignment horizontal="justify" vertical="center" wrapText="1"/>
    </xf>
    <xf numFmtId="0" fontId="0" fillId="0" borderId="0" xfId="0" applyFont="1" applyAlignment="1">
      <alignment horizontal="justify"/>
    </xf>
    <xf numFmtId="0" fontId="0" fillId="7" borderId="22" xfId="0" applyFont="1" applyFill="1" applyBorder="1" applyAlignment="1">
      <alignment horizontal="justify" vertical="center" wrapText="1"/>
    </xf>
    <xf numFmtId="0" fontId="0" fillId="0" borderId="22" xfId="0" applyFont="1" applyBorder="1" applyAlignment="1">
      <alignment horizontal="justify" vertical="center" wrapText="1"/>
    </xf>
    <xf numFmtId="0" fontId="0" fillId="7" borderId="22" xfId="0" applyFont="1" applyFill="1" applyBorder="1" applyAlignment="1">
      <alignment horizontal="justify" wrapText="1"/>
    </xf>
    <xf numFmtId="0" fontId="0" fillId="7" borderId="22" xfId="0" applyFont="1" applyFill="1" applyBorder="1" applyAlignment="1">
      <alignment horizontal="justify" vertical="top" wrapText="1"/>
    </xf>
    <xf numFmtId="167" fontId="7" fillId="24" borderId="22" xfId="0" applyNumberFormat="1" applyFont="1" applyFill="1" applyBorder="1" applyAlignment="1">
      <alignment horizontal="center" vertical="center"/>
    </xf>
    <xf numFmtId="166" fontId="50" fillId="26" borderId="22" xfId="0" applyNumberFormat="1" applyFont="1" applyFill="1" applyBorder="1" applyAlignment="1">
      <alignment horizontal="center" vertical="center"/>
    </xf>
    <xf numFmtId="0" fontId="50" fillId="26" borderId="22" xfId="0" applyFont="1" applyFill="1" applyBorder="1" applyAlignment="1">
      <alignment horizontal="center" vertical="center"/>
    </xf>
    <xf numFmtId="0" fontId="50" fillId="26" borderId="22" xfId="0" applyFont="1" applyFill="1" applyBorder="1" applyAlignment="1">
      <alignment horizontal="left" vertical="center"/>
    </xf>
    <xf numFmtId="167" fontId="50" fillId="26" borderId="22" xfId="0" applyNumberFormat="1" applyFont="1" applyFill="1" applyBorder="1" applyAlignment="1">
      <alignment horizontal="center" vertical="center"/>
    </xf>
    <xf numFmtId="167" fontId="50" fillId="26" borderId="22" xfId="0" applyNumberFormat="1" applyFont="1" applyFill="1" applyBorder="1" applyAlignment="1">
      <alignment horizontal="left" vertical="center"/>
    </xf>
    <xf numFmtId="167" fontId="49" fillId="26" borderId="22" xfId="0" applyNumberFormat="1" applyFont="1" applyFill="1" applyBorder="1" applyAlignment="1">
      <alignment horizontal="center" vertical="center"/>
    </xf>
    <xf numFmtId="167" fontId="49" fillId="27" borderId="22" xfId="0" applyNumberFormat="1" applyFont="1" applyFill="1" applyBorder="1" applyAlignment="1">
      <alignment horizontal="center" vertical="center"/>
    </xf>
    <xf numFmtId="167" fontId="49" fillId="27" borderId="22" xfId="0" applyNumberFormat="1" applyFont="1" applyFill="1" applyBorder="1" applyAlignment="1">
      <alignment horizontal="right" vertical="center"/>
    </xf>
    <xf numFmtId="0" fontId="27" fillId="28" borderId="22" xfId="0" applyFont="1" applyFill="1" applyBorder="1" applyAlignment="1">
      <alignment vertical="center" wrapText="1"/>
    </xf>
    <xf numFmtId="0" fontId="27" fillId="2" borderId="30" xfId="0" applyFont="1" applyFill="1" applyBorder="1" applyAlignment="1">
      <alignment vertical="center"/>
    </xf>
    <xf numFmtId="0" fontId="31" fillId="2" borderId="96" xfId="0" applyFont="1" applyFill="1" applyBorder="1" applyAlignment="1">
      <alignment horizontal="center" vertical="center" wrapText="1"/>
    </xf>
    <xf numFmtId="0" fontId="31" fillId="2" borderId="96" xfId="0" applyFont="1" applyFill="1" applyBorder="1" applyAlignment="1">
      <alignment horizontal="left" vertical="center" wrapText="1"/>
    </xf>
    <xf numFmtId="10" fontId="27" fillId="2" borderId="96" xfId="0" applyNumberFormat="1" applyFont="1" applyFill="1" applyBorder="1" applyAlignment="1">
      <alignment vertical="center"/>
    </xf>
    <xf numFmtId="10" fontId="31" fillId="2" borderId="96" xfId="0" applyNumberFormat="1" applyFont="1" applyFill="1" applyBorder="1" applyAlignment="1">
      <alignment horizontal="center" vertical="center" wrapText="1"/>
    </xf>
    <xf numFmtId="10" fontId="31" fillId="3" borderId="96" xfId="0" applyNumberFormat="1" applyFont="1" applyFill="1" applyBorder="1" applyAlignment="1">
      <alignment horizontal="center" vertical="center" wrapText="1"/>
    </xf>
    <xf numFmtId="10" fontId="31" fillId="3" borderId="96" xfId="0" applyNumberFormat="1" applyFont="1" applyFill="1" applyBorder="1" applyAlignment="1">
      <alignment vertical="center" wrapText="1"/>
    </xf>
    <xf numFmtId="0" fontId="27" fillId="3" borderId="96" xfId="0" applyFont="1" applyFill="1" applyBorder="1" applyAlignment="1">
      <alignment vertical="center" wrapText="1"/>
    </xf>
    <xf numFmtId="10" fontId="31" fillId="0" borderId="96" xfId="0" applyNumberFormat="1" applyFont="1" applyBorder="1" applyAlignment="1">
      <alignment horizontal="center" vertical="center" wrapText="1"/>
    </xf>
    <xf numFmtId="0" fontId="27" fillId="3" borderId="96" xfId="0" applyFont="1" applyFill="1" applyBorder="1" applyAlignment="1">
      <alignment horizontal="left" vertical="center" wrapText="1"/>
    </xf>
    <xf numFmtId="0" fontId="27" fillId="2" borderId="97" xfId="0" applyFont="1" applyFill="1" applyBorder="1" applyAlignment="1">
      <alignment vertical="center"/>
    </xf>
    <xf numFmtId="9" fontId="27" fillId="2" borderId="96" xfId="0" applyNumberFormat="1" applyFont="1" applyFill="1" applyBorder="1" applyAlignment="1">
      <alignment vertical="center"/>
    </xf>
    <xf numFmtId="0" fontId="31" fillId="2" borderId="101" xfId="0" applyFont="1" applyFill="1" applyBorder="1" applyAlignment="1">
      <alignment horizontal="center" vertical="center" wrapText="1"/>
    </xf>
    <xf numFmtId="0" fontId="31" fillId="2" borderId="101" xfId="0" applyFont="1" applyFill="1" applyBorder="1" applyAlignment="1">
      <alignment horizontal="left" vertical="center" wrapText="1"/>
    </xf>
    <xf numFmtId="10" fontId="27" fillId="2" borderId="101" xfId="0" applyNumberFormat="1" applyFont="1" applyFill="1" applyBorder="1" applyAlignment="1">
      <alignment vertical="center"/>
    </xf>
    <xf numFmtId="10" fontId="31" fillId="2" borderId="101" xfId="0" applyNumberFormat="1" applyFont="1" applyFill="1" applyBorder="1" applyAlignment="1">
      <alignment horizontal="center" vertical="center" wrapText="1"/>
    </xf>
    <xf numFmtId="10" fontId="31" fillId="3" borderId="101" xfId="0" applyNumberFormat="1" applyFont="1" applyFill="1" applyBorder="1" applyAlignment="1">
      <alignment horizontal="center" vertical="center" wrapText="1"/>
    </xf>
    <xf numFmtId="10" fontId="31" fillId="3" borderId="101" xfId="0" applyNumberFormat="1" applyFont="1" applyFill="1" applyBorder="1" applyAlignment="1">
      <alignment vertical="center" wrapText="1"/>
    </xf>
    <xf numFmtId="0" fontId="27" fillId="3" borderId="101" xfId="0" applyFont="1" applyFill="1" applyBorder="1" applyAlignment="1">
      <alignment wrapText="1"/>
    </xf>
    <xf numFmtId="10" fontId="31" fillId="0" borderId="101" xfId="0" applyNumberFormat="1" applyFont="1" applyBorder="1" applyAlignment="1">
      <alignment horizontal="center" vertical="center" wrapText="1"/>
    </xf>
    <xf numFmtId="0" fontId="27" fillId="3" borderId="101" xfId="0" applyFont="1" applyFill="1" applyBorder="1" applyAlignment="1">
      <alignment horizontal="left" vertical="center" wrapText="1"/>
    </xf>
    <xf numFmtId="0" fontId="27" fillId="2" borderId="102" xfId="0" applyFont="1" applyFill="1" applyBorder="1" applyAlignment="1">
      <alignment vertical="center"/>
    </xf>
    <xf numFmtId="9" fontId="27" fillId="2" borderId="101" xfId="0" applyNumberFormat="1" applyFont="1" applyFill="1" applyBorder="1" applyAlignment="1">
      <alignment vertical="center"/>
    </xf>
    <xf numFmtId="0" fontId="27" fillId="28" borderId="22" xfId="0" applyFont="1" applyFill="1" applyBorder="1" applyAlignment="1">
      <alignment horizontal="left" vertical="center" wrapText="1"/>
    </xf>
    <xf numFmtId="0" fontId="32" fillId="28" borderId="22" xfId="0" applyFont="1" applyFill="1" applyBorder="1" applyAlignment="1">
      <alignment horizontal="center" vertical="center" wrapText="1"/>
    </xf>
    <xf numFmtId="0" fontId="32" fillId="28" borderId="22" xfId="0" applyFont="1" applyFill="1" applyBorder="1" applyAlignment="1">
      <alignment wrapText="1"/>
    </xf>
    <xf numFmtId="0" fontId="32" fillId="28" borderId="22" xfId="0" applyFont="1" applyFill="1" applyBorder="1" applyAlignment="1">
      <alignment vertical="center" wrapText="1"/>
    </xf>
    <xf numFmtId="0" fontId="32" fillId="28" borderId="22" xfId="0" applyFont="1" applyFill="1" applyBorder="1" applyAlignment="1">
      <alignment vertical="top" wrapText="1"/>
    </xf>
    <xf numFmtId="0" fontId="29" fillId="0" borderId="30" xfId="0" applyFont="1" applyBorder="1"/>
    <xf numFmtId="10" fontId="31" fillId="7" borderId="96" xfId="0" applyNumberFormat="1" applyFont="1" applyFill="1" applyBorder="1" applyAlignment="1">
      <alignment horizontal="center" vertical="center" wrapText="1"/>
    </xf>
    <xf numFmtId="0" fontId="27" fillId="28" borderId="96" xfId="0" applyFont="1" applyFill="1" applyBorder="1" applyAlignment="1">
      <alignment horizontal="left" vertical="center" wrapText="1"/>
    </xf>
    <xf numFmtId="0" fontId="31" fillId="3" borderId="101" xfId="0" applyFont="1" applyFill="1" applyBorder="1" applyAlignment="1">
      <alignment vertical="center" wrapText="1"/>
    </xf>
    <xf numFmtId="0" fontId="27" fillId="3" borderId="101" xfId="0" applyFont="1" applyFill="1" applyBorder="1" applyAlignment="1">
      <alignment vertical="center" wrapText="1"/>
    </xf>
    <xf numFmtId="10" fontId="31" fillId="7" borderId="101" xfId="0" applyNumberFormat="1" applyFont="1" applyFill="1" applyBorder="1" applyAlignment="1">
      <alignment horizontal="center" vertical="center" wrapText="1"/>
    </xf>
    <xf numFmtId="0" fontId="27" fillId="28" borderId="101" xfId="0" applyFont="1" applyFill="1" applyBorder="1" applyAlignment="1">
      <alignment vertical="center" wrapText="1"/>
    </xf>
    <xf numFmtId="0" fontId="32" fillId="28" borderId="96" xfId="0" applyFont="1" applyFill="1" applyBorder="1" applyAlignment="1">
      <alignment horizontal="center" vertical="center" wrapText="1"/>
    </xf>
    <xf numFmtId="0" fontId="32" fillId="28" borderId="101" xfId="0" applyFont="1" applyFill="1" applyBorder="1" applyAlignment="1">
      <alignment wrapText="1"/>
    </xf>
    <xf numFmtId="0" fontId="27" fillId="3" borderId="96" xfId="0" applyFont="1" applyFill="1" applyBorder="1" applyAlignment="1">
      <alignment wrapText="1"/>
    </xf>
    <xf numFmtId="0" fontId="32" fillId="28" borderId="96" xfId="0" applyFont="1" applyFill="1" applyBorder="1" applyAlignment="1">
      <alignment wrapText="1"/>
    </xf>
    <xf numFmtId="10" fontId="33" fillId="2" borderId="101" xfId="0" applyNumberFormat="1" applyFont="1" applyFill="1" applyBorder="1" applyAlignment="1">
      <alignment horizontal="center" vertical="center" wrapText="1"/>
    </xf>
    <xf numFmtId="0" fontId="32" fillId="28" borderId="101" xfId="0" applyFont="1" applyFill="1" applyBorder="1" applyAlignment="1">
      <alignment vertical="center" wrapText="1"/>
    </xf>
    <xf numFmtId="167" fontId="0" fillId="29" borderId="22" xfId="0" applyNumberFormat="1" applyFont="1" applyFill="1" applyBorder="1" applyAlignment="1">
      <alignment horizontal="center" wrapText="1"/>
    </xf>
    <xf numFmtId="0" fontId="14" fillId="3" borderId="11" xfId="0" applyFont="1" applyFill="1" applyBorder="1" applyAlignment="1">
      <alignment horizontal="left" vertical="center"/>
    </xf>
    <xf numFmtId="0" fontId="2" fillId="0" borderId="12" xfId="0" applyFont="1" applyBorder="1"/>
    <xf numFmtId="0" fontId="2" fillId="0" borderId="13" xfId="0" applyFont="1" applyBorder="1"/>
    <xf numFmtId="0" fontId="0" fillId="2" borderId="4" xfId="0" applyFont="1" applyFill="1" applyBorder="1" applyAlignment="1">
      <alignment horizontal="left" vertical="center" wrapText="1"/>
    </xf>
    <xf numFmtId="0" fontId="2" fillId="0" borderId="5" xfId="0" applyFont="1" applyBorder="1"/>
    <xf numFmtId="0" fontId="2" fillId="0" borderId="6" xfId="0" applyFont="1" applyBorder="1"/>
    <xf numFmtId="0" fontId="7" fillId="4" borderId="4"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2" fillId="0" borderId="25" xfId="0" applyFont="1" applyBorder="1"/>
    <xf numFmtId="0" fontId="2" fillId="0" borderId="26" xfId="0" applyFont="1" applyBorder="1"/>
    <xf numFmtId="0" fontId="2" fillId="0" borderId="27" xfId="0" applyFont="1" applyBorder="1"/>
    <xf numFmtId="0" fontId="0" fillId="0" borderId="0" xfId="0" applyFont="1" applyAlignment="1"/>
    <xf numFmtId="0" fontId="2" fillId="0" borderId="28" xfId="0" applyFont="1" applyBorder="1"/>
    <xf numFmtId="0" fontId="2" fillId="0" borderId="23" xfId="0" applyFont="1" applyBorder="1"/>
    <xf numFmtId="0" fontId="2" fillId="0" borderId="29" xfId="0" applyFont="1" applyBorder="1"/>
    <xf numFmtId="0" fontId="2" fillId="0" borderId="30" xfId="0" applyFont="1" applyBorder="1"/>
    <xf numFmtId="0" fontId="5" fillId="3" borderId="19" xfId="0" applyFont="1" applyFill="1" applyBorder="1" applyAlignment="1">
      <alignment horizontal="center" wrapText="1"/>
    </xf>
    <xf numFmtId="0" fontId="5" fillId="2" borderId="14" xfId="0" applyFont="1" applyFill="1" applyBorder="1" applyAlignment="1">
      <alignment horizontal="center" wrapText="1"/>
    </xf>
    <xf numFmtId="0" fontId="2" fillId="0" borderId="16" xfId="0" applyFont="1" applyBorder="1"/>
    <xf numFmtId="0" fontId="2" fillId="0" borderId="15" xfId="0" applyFont="1" applyBorder="1"/>
    <xf numFmtId="0" fontId="10" fillId="3" borderId="14" xfId="0" applyFont="1" applyFill="1" applyBorder="1" applyAlignment="1">
      <alignment horizontal="center" wrapText="1"/>
    </xf>
    <xf numFmtId="0" fontId="0" fillId="0" borderId="2" xfId="0" applyFont="1" applyBorder="1" applyAlignment="1">
      <alignment horizontal="left" vertical="center" wrapText="1"/>
    </xf>
    <xf numFmtId="0" fontId="2" fillId="0" borderId="17" xfId="0" applyFont="1" applyBorder="1"/>
    <xf numFmtId="0" fontId="7" fillId="4" borderId="19" xfId="0" applyFont="1" applyFill="1" applyBorder="1" applyAlignment="1">
      <alignment horizontal="left" vertical="center" wrapText="1"/>
    </xf>
    <xf numFmtId="0" fontId="2" fillId="0" borderId="20" xfId="0" applyFont="1" applyBorder="1"/>
    <xf numFmtId="0" fontId="2" fillId="0" borderId="24" xfId="0" applyFont="1" applyBorder="1"/>
    <xf numFmtId="0" fontId="0" fillId="0" borderId="4" xfId="0" applyFont="1" applyBorder="1" applyAlignment="1">
      <alignment horizontal="left" vertical="center" wrapText="1"/>
    </xf>
    <xf numFmtId="0" fontId="7" fillId="4" borderId="2" xfId="0" applyFont="1" applyFill="1" applyBorder="1" applyAlignment="1">
      <alignment horizontal="left" vertical="center" wrapText="1"/>
    </xf>
    <xf numFmtId="0" fontId="2" fillId="0" borderId="3" xfId="0" applyFont="1" applyBorder="1"/>
    <xf numFmtId="0" fontId="2" fillId="0" borderId="9" xfId="0" applyFont="1" applyBorder="1"/>
    <xf numFmtId="0" fontId="2" fillId="0" borderId="21" xfId="0" applyFont="1" applyBorder="1"/>
    <xf numFmtId="0" fontId="2" fillId="0" borderId="10" xfId="0" applyFont="1" applyBorder="1"/>
    <xf numFmtId="0" fontId="8" fillId="3" borderId="11" xfId="0" applyFont="1" applyFill="1" applyBorder="1" applyAlignment="1">
      <alignment horizontal="center" vertical="center" wrapText="1"/>
    </xf>
    <xf numFmtId="0" fontId="5" fillId="3" borderId="14" xfId="0" applyFont="1" applyFill="1" applyBorder="1" applyAlignment="1">
      <alignment horizontal="center" wrapText="1"/>
    </xf>
    <xf numFmtId="1" fontId="0" fillId="2" borderId="4" xfId="0" applyNumberFormat="1" applyFont="1" applyFill="1" applyBorder="1" applyAlignment="1">
      <alignment horizontal="left" vertical="center" wrapText="1"/>
    </xf>
    <xf numFmtId="0" fontId="21" fillId="3" borderId="19"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 fillId="2" borderId="2" xfId="0" applyFont="1" applyFill="1" applyBorder="1" applyAlignment="1">
      <alignment horizontal="center" vertical="center"/>
    </xf>
    <xf numFmtId="0" fontId="2" fillId="0" borderId="8" xfId="0" applyFont="1" applyBorder="1"/>
    <xf numFmtId="0" fontId="2" fillId="0" borderId="7" xfId="0" applyFont="1" applyBorder="1"/>
    <xf numFmtId="0" fontId="3" fillId="2" borderId="4" xfId="0" applyFont="1" applyFill="1" applyBorder="1" applyAlignment="1">
      <alignment horizontal="center" vertical="center"/>
    </xf>
    <xf numFmtId="0" fontId="2" fillId="26" borderId="5" xfId="0" applyFont="1" applyFill="1" applyBorder="1"/>
    <xf numFmtId="0" fontId="2" fillId="26" borderId="6" xfId="0" applyFont="1" applyFill="1" applyBorder="1"/>
    <xf numFmtId="0" fontId="4" fillId="3" borderId="11" xfId="0" applyFont="1" applyFill="1" applyBorder="1" applyAlignment="1">
      <alignment horizontal="center"/>
    </xf>
    <xf numFmtId="0" fontId="22" fillId="2"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2" fillId="0" borderId="35" xfId="0" applyFont="1" applyBorder="1"/>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2" borderId="4" xfId="0" applyFont="1" applyFill="1" applyBorder="1" applyAlignment="1">
      <alignment horizontal="center" vertical="center"/>
    </xf>
    <xf numFmtId="0" fontId="0" fillId="2" borderId="45"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7" fillId="6" borderId="31" xfId="0" applyFont="1" applyFill="1" applyBorder="1" applyAlignment="1">
      <alignment horizontal="left" vertical="center" wrapText="1"/>
    </xf>
    <xf numFmtId="0" fontId="2" fillId="0" borderId="32" xfId="0" applyFont="1" applyBorder="1"/>
    <xf numFmtId="0" fontId="7" fillId="6" borderId="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2" fillId="0" borderId="36" xfId="0" applyFont="1" applyBorder="1"/>
    <xf numFmtId="0" fontId="23" fillId="2" borderId="4" xfId="0" applyFont="1" applyFill="1" applyBorder="1" applyAlignment="1">
      <alignment horizontal="center" vertical="center" wrapText="1"/>
    </xf>
    <xf numFmtId="0" fontId="0" fillId="7" borderId="4" xfId="0" applyFont="1" applyFill="1" applyBorder="1" applyAlignment="1">
      <alignment horizontal="center" vertical="center" wrapText="1"/>
    </xf>
    <xf numFmtId="164" fontId="0" fillId="7" borderId="4" xfId="0" applyNumberFormat="1" applyFont="1" applyFill="1" applyBorder="1" applyAlignment="1">
      <alignment horizontal="center" vertical="center" wrapText="1"/>
    </xf>
    <xf numFmtId="0" fontId="23" fillId="0" borderId="4" xfId="0" applyFont="1" applyBorder="1" applyAlignment="1">
      <alignment horizontal="center" vertical="center" wrapText="1"/>
    </xf>
    <xf numFmtId="165" fontId="0" fillId="7" borderId="4" xfId="0" applyNumberFormat="1" applyFont="1" applyFill="1" applyBorder="1" applyAlignment="1">
      <alignment horizontal="center" vertical="center" wrapText="1"/>
    </xf>
    <xf numFmtId="0" fontId="0" fillId="2" borderId="31" xfId="0" applyFont="1" applyFill="1" applyBorder="1" applyAlignment="1">
      <alignment horizontal="center" vertical="center" wrapText="1"/>
    </xf>
    <xf numFmtId="164" fontId="0" fillId="0" borderId="4" xfId="0" applyNumberFormat="1" applyFont="1" applyBorder="1" applyAlignment="1">
      <alignment horizontal="center" vertical="center" wrapText="1"/>
    </xf>
    <xf numFmtId="0" fontId="7" fillId="6" borderId="4" xfId="0" applyFont="1" applyFill="1" applyBorder="1" applyAlignment="1">
      <alignment horizontal="left" vertical="center" wrapText="1"/>
    </xf>
    <xf numFmtId="0" fontId="2" fillId="0" borderId="34" xfId="0" applyFont="1" applyBorder="1"/>
    <xf numFmtId="0" fontId="2" fillId="0" borderId="5" xfId="0" applyFont="1" applyBorder="1" applyAlignment="1">
      <alignment wrapText="1"/>
    </xf>
    <xf numFmtId="0" fontId="2" fillId="0" borderId="6" xfId="0" applyFont="1" applyBorder="1" applyAlignment="1">
      <alignment wrapText="1"/>
    </xf>
    <xf numFmtId="3" fontId="0" fillId="0" borderId="4" xfId="0" applyNumberFormat="1" applyFont="1" applyBorder="1" applyAlignment="1">
      <alignment horizontal="center" vertical="center" wrapText="1"/>
    </xf>
    <xf numFmtId="164" fontId="0" fillId="2" borderId="4" xfId="0" applyNumberFormat="1" applyFont="1" applyFill="1" applyBorder="1" applyAlignment="1">
      <alignment horizontal="center" vertical="center" wrapText="1"/>
    </xf>
    <xf numFmtId="0" fontId="24" fillId="4"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2" fillId="0" borderId="37" xfId="0" applyFont="1" applyBorder="1"/>
    <xf numFmtId="0" fontId="2" fillId="0" borderId="38" xfId="0" applyFont="1" applyBorder="1"/>
    <xf numFmtId="166" fontId="0" fillId="2" borderId="4" xfId="0" applyNumberFormat="1" applyFont="1" applyFill="1" applyBorder="1" applyAlignment="1">
      <alignment horizontal="center" vertical="center" wrapText="1"/>
    </xf>
    <xf numFmtId="3" fontId="0" fillId="2" borderId="4" xfId="0" applyNumberFormat="1" applyFont="1" applyFill="1" applyBorder="1" applyAlignment="1">
      <alignment horizontal="center" vertical="center" wrapText="1"/>
    </xf>
    <xf numFmtId="10" fontId="27" fillId="2" borderId="96" xfId="0" applyNumberFormat="1" applyFont="1" applyFill="1" applyBorder="1" applyAlignment="1">
      <alignment horizontal="center" vertical="center"/>
    </xf>
    <xf numFmtId="0" fontId="2" fillId="0" borderId="22" xfId="0" applyFont="1" applyBorder="1"/>
    <xf numFmtId="0" fontId="2" fillId="0" borderId="101" xfId="0" applyFont="1" applyBorder="1"/>
    <xf numFmtId="9" fontId="27" fillId="2" borderId="96" xfId="0" applyNumberFormat="1" applyFont="1" applyFill="1" applyBorder="1" applyAlignment="1">
      <alignment horizontal="center" vertical="center"/>
    </xf>
    <xf numFmtId="0" fontId="27" fillId="2" borderId="96" xfId="0" applyFont="1" applyFill="1" applyBorder="1" applyAlignment="1">
      <alignment horizontal="center" vertical="center" wrapText="1"/>
    </xf>
    <xf numFmtId="0" fontId="27" fillId="2" borderId="104" xfId="0" applyFont="1" applyFill="1" applyBorder="1" applyAlignment="1">
      <alignment horizontal="center" vertical="center"/>
    </xf>
    <xf numFmtId="0" fontId="2" fillId="0" borderId="105" xfId="0" applyFont="1" applyBorder="1"/>
    <xf numFmtId="0" fontId="2" fillId="0" borderId="106" xfId="0" applyFont="1" applyBorder="1"/>
    <xf numFmtId="0" fontId="31" fillId="2" borderId="96" xfId="0" applyFont="1" applyFill="1" applyBorder="1" applyAlignment="1">
      <alignment horizontal="center" vertical="center" wrapText="1"/>
    </xf>
    <xf numFmtId="0" fontId="27" fillId="2" borderId="104" xfId="0" applyFont="1" applyFill="1" applyBorder="1" applyAlignment="1">
      <alignment horizontal="center" vertical="center" wrapText="1"/>
    </xf>
    <xf numFmtId="0" fontId="29" fillId="10"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29" fillId="9" borderId="39" xfId="0" applyFont="1" applyFill="1" applyBorder="1" applyAlignment="1">
      <alignment horizontal="center" vertical="center" wrapText="1"/>
    </xf>
    <xf numFmtId="10" fontId="27" fillId="2" borderId="95" xfId="0" applyNumberFormat="1" applyFont="1" applyFill="1" applyBorder="1" applyAlignment="1">
      <alignment horizontal="center" vertical="center" wrapText="1"/>
    </xf>
    <xf numFmtId="10" fontId="27" fillId="2" borderId="50" xfId="0" applyNumberFormat="1" applyFont="1" applyFill="1" applyBorder="1" applyAlignment="1">
      <alignment horizontal="center" vertical="center" wrapText="1"/>
    </xf>
    <xf numFmtId="10" fontId="27" fillId="2" borderId="100" xfId="0" applyNumberFormat="1" applyFont="1" applyFill="1" applyBorder="1" applyAlignment="1">
      <alignment horizontal="center" vertical="center" wrapText="1"/>
    </xf>
    <xf numFmtId="10" fontId="27" fillId="2" borderId="98" xfId="0" applyNumberFormat="1" applyFont="1" applyFill="1" applyBorder="1" applyAlignment="1">
      <alignment horizontal="center" vertical="center" wrapText="1"/>
    </xf>
    <xf numFmtId="10" fontId="27" fillId="2" borderId="99" xfId="0" applyNumberFormat="1" applyFont="1" applyFill="1" applyBorder="1" applyAlignment="1">
      <alignment horizontal="center" vertical="center" wrapText="1"/>
    </xf>
    <xf numFmtId="10" fontId="27" fillId="2" borderId="103" xfId="0" applyNumberFormat="1" applyFont="1" applyFill="1" applyBorder="1" applyAlignment="1">
      <alignment horizontal="center" vertical="center" wrapText="1"/>
    </xf>
    <xf numFmtId="10" fontId="27" fillId="2" borderId="95" xfId="0" applyNumberFormat="1" applyFont="1" applyFill="1" applyBorder="1" applyAlignment="1">
      <alignment horizontal="center" vertical="center"/>
    </xf>
    <xf numFmtId="0" fontId="2" fillId="0" borderId="50" xfId="0" applyFont="1" applyBorder="1"/>
    <xf numFmtId="0" fontId="2" fillId="0" borderId="100" xfId="0" applyFont="1" applyBorder="1"/>
    <xf numFmtId="10" fontId="27" fillId="2" borderId="98" xfId="0" applyNumberFormat="1" applyFont="1" applyFill="1" applyBorder="1" applyAlignment="1">
      <alignment horizontal="center" vertical="center"/>
    </xf>
    <xf numFmtId="0" fontId="2" fillId="0" borderId="99" xfId="0" applyFont="1" applyBorder="1"/>
    <xf numFmtId="0" fontId="2" fillId="0" borderId="103" xfId="0" applyFont="1" applyBorder="1"/>
    <xf numFmtId="10" fontId="27" fillId="2" borderId="50" xfId="0" applyNumberFormat="1" applyFont="1" applyFill="1" applyBorder="1" applyAlignment="1">
      <alignment horizontal="center" vertical="center"/>
    </xf>
    <xf numFmtId="10" fontId="27" fillId="2" borderId="100" xfId="0" applyNumberFormat="1" applyFont="1" applyFill="1" applyBorder="1" applyAlignment="1">
      <alignment horizontal="center" vertical="center"/>
    </xf>
    <xf numFmtId="0" fontId="28" fillId="2" borderId="11"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5" fillId="11" borderId="4" xfId="0" applyFont="1" applyFill="1" applyBorder="1" applyAlignment="1">
      <alignment horizontal="center" vertical="center" wrapText="1"/>
    </xf>
    <xf numFmtId="0" fontId="35" fillId="12" borderId="4" xfId="0" applyFont="1" applyFill="1" applyBorder="1" applyAlignment="1">
      <alignment horizontal="center" vertical="center" wrapText="1"/>
    </xf>
    <xf numFmtId="0" fontId="35" fillId="8" borderId="4" xfId="0" applyFont="1" applyFill="1" applyBorder="1" applyAlignment="1">
      <alignment horizontal="center" vertical="center" wrapText="1"/>
    </xf>
    <xf numFmtId="0" fontId="35" fillId="11" borderId="39" xfId="0" applyFont="1" applyFill="1" applyBorder="1" applyAlignment="1">
      <alignment horizontal="center" vertical="center" wrapText="1"/>
    </xf>
    <xf numFmtId="168" fontId="34" fillId="14" borderId="4" xfId="0" applyNumberFormat="1" applyFont="1" applyFill="1" applyBorder="1" applyAlignment="1">
      <alignment horizontal="center" wrapText="1"/>
    </xf>
    <xf numFmtId="0" fontId="36" fillId="0" borderId="33" xfId="0" applyFont="1" applyBorder="1" applyAlignment="1">
      <alignment horizontal="left" vertical="center" wrapText="1"/>
    </xf>
    <xf numFmtId="0" fontId="2" fillId="0" borderId="43" xfId="0" applyFont="1" applyBorder="1"/>
    <xf numFmtId="0" fontId="2" fillId="0" borderId="46" xfId="0" applyFont="1" applyBorder="1"/>
    <xf numFmtId="0" fontId="36" fillId="0" borderId="33" xfId="0" applyFont="1" applyBorder="1" applyAlignment="1">
      <alignment horizontal="center" vertical="center" wrapText="1"/>
    </xf>
    <xf numFmtId="0" fontId="25" fillId="11" borderId="4" xfId="0" applyFont="1" applyFill="1" applyBorder="1" applyAlignment="1">
      <alignment horizontal="center" wrapText="1"/>
    </xf>
    <xf numFmtId="0" fontId="25" fillId="14" borderId="4" xfId="0" applyFont="1" applyFill="1" applyBorder="1" applyAlignment="1">
      <alignment horizontal="center" wrapText="1"/>
    </xf>
    <xf numFmtId="0" fontId="25" fillId="4" borderId="4" xfId="0" applyFont="1" applyFill="1" applyBorder="1" applyAlignment="1">
      <alignment horizontal="center" wrapText="1"/>
    </xf>
    <xf numFmtId="0" fontId="7" fillId="9" borderId="31" xfId="0" applyFont="1" applyFill="1" applyBorder="1" applyAlignment="1">
      <alignment horizontal="center" wrapText="1"/>
    </xf>
    <xf numFmtId="0" fontId="29" fillId="10" borderId="47" xfId="0" applyFont="1" applyFill="1" applyBorder="1" applyAlignment="1">
      <alignment horizontal="right" vertical="center"/>
    </xf>
    <xf numFmtId="0" fontId="2" fillId="0" borderId="48" xfId="0" applyFont="1" applyBorder="1"/>
    <xf numFmtId="0" fontId="29" fillId="11" borderId="47" xfId="0" applyFont="1" applyFill="1" applyBorder="1" applyAlignment="1">
      <alignment horizontal="center" vertical="center"/>
    </xf>
    <xf numFmtId="0" fontId="35" fillId="10" borderId="47" xfId="0" applyFont="1" applyFill="1" applyBorder="1" applyAlignment="1">
      <alignment horizontal="center" vertical="center"/>
    </xf>
    <xf numFmtId="0" fontId="38" fillId="2" borderId="49" xfId="0" applyFont="1" applyFill="1" applyBorder="1" applyAlignment="1">
      <alignment horizontal="center" vertical="center" wrapText="1"/>
    </xf>
    <xf numFmtId="0" fontId="2" fillId="0" borderId="44" xfId="0" applyFont="1" applyBorder="1"/>
    <xf numFmtId="0" fontId="2" fillId="0" borderId="51" xfId="0" applyFont="1" applyBorder="1"/>
    <xf numFmtId="0" fontId="38" fillId="2" borderId="50" xfId="0" applyFont="1" applyFill="1" applyBorder="1" applyAlignment="1">
      <alignment horizontal="left" vertical="center" wrapText="1"/>
    </xf>
    <xf numFmtId="172" fontId="38" fillId="3" borderId="50" xfId="0" applyNumberFormat="1" applyFont="1" applyFill="1" applyBorder="1" applyAlignment="1">
      <alignment horizontal="left" vertical="center" wrapText="1"/>
    </xf>
    <xf numFmtId="0" fontId="38" fillId="7" borderId="50" xfId="0" applyFont="1" applyFill="1" applyBorder="1" applyAlignment="1">
      <alignment horizontal="justify" vertical="center" wrapText="1"/>
    </xf>
    <xf numFmtId="0" fontId="2" fillId="0" borderId="43" xfId="0" applyFont="1" applyBorder="1" applyAlignment="1">
      <alignment horizontal="justify"/>
    </xf>
    <xf numFmtId="0" fontId="2" fillId="0" borderId="46" xfId="0" applyFont="1" applyBorder="1" applyAlignment="1">
      <alignment horizontal="justify"/>
    </xf>
    <xf numFmtId="0" fontId="39" fillId="7" borderId="50" xfId="0" applyFont="1" applyFill="1" applyBorder="1" applyAlignment="1">
      <alignment horizontal="left" vertical="center" wrapText="1"/>
    </xf>
    <xf numFmtId="167" fontId="38" fillId="3" borderId="50" xfId="0" applyNumberFormat="1" applyFont="1" applyFill="1" applyBorder="1" applyAlignment="1">
      <alignment horizontal="center" vertical="center" wrapText="1"/>
    </xf>
    <xf numFmtId="0" fontId="38" fillId="16" borderId="33" xfId="0" applyFont="1" applyFill="1" applyBorder="1" applyAlignment="1">
      <alignment horizontal="center" vertical="center" wrapText="1"/>
    </xf>
    <xf numFmtId="0" fontId="38" fillId="16" borderId="50" xfId="0" applyFont="1" applyFill="1" applyBorder="1" applyAlignment="1">
      <alignment horizontal="left" vertical="center" wrapText="1"/>
    </xf>
    <xf numFmtId="10" fontId="39" fillId="2" borderId="33" xfId="0" applyNumberFormat="1" applyFont="1" applyFill="1" applyBorder="1" applyAlignment="1">
      <alignment horizontal="left" vertical="center" wrapText="1"/>
    </xf>
    <xf numFmtId="0" fontId="29" fillId="18" borderId="4" xfId="0" applyFont="1" applyFill="1" applyBorder="1" applyAlignment="1">
      <alignment horizontal="center" vertical="center" wrapText="1"/>
    </xf>
    <xf numFmtId="169" fontId="27" fillId="2" borderId="4" xfId="0" applyNumberFormat="1" applyFont="1" applyFill="1" applyBorder="1" applyAlignment="1">
      <alignment horizontal="center" vertical="center" wrapText="1"/>
    </xf>
    <xf numFmtId="0" fontId="29" fillId="18" borderId="39" xfId="0" applyFont="1" applyFill="1" applyBorder="1" applyAlignment="1">
      <alignment horizontal="center" vertical="center" wrapText="1"/>
    </xf>
    <xf numFmtId="168" fontId="32" fillId="2" borderId="33" xfId="0" applyNumberFormat="1" applyFont="1" applyFill="1" applyBorder="1" applyAlignment="1">
      <alignment horizontal="center" vertical="center" wrapText="1"/>
    </xf>
    <xf numFmtId="0" fontId="29" fillId="2" borderId="11" xfId="0" applyFont="1" applyFill="1" applyBorder="1" applyAlignment="1">
      <alignment horizontal="center" vertical="center" wrapText="1"/>
    </xf>
    <xf numFmtId="0" fontId="50" fillId="0" borderId="33" xfId="0" applyFont="1" applyBorder="1" applyAlignment="1">
      <alignment horizontal="center" vertical="center" wrapText="1"/>
    </xf>
    <xf numFmtId="167" fontId="7" fillId="6" borderId="55" xfId="0" applyNumberFormat="1" applyFont="1" applyFill="1" applyBorder="1" applyAlignment="1">
      <alignment horizontal="center" vertical="center"/>
    </xf>
    <xf numFmtId="0" fontId="7" fillId="10" borderId="33" xfId="0" applyFont="1" applyFill="1" applyBorder="1" applyAlignment="1">
      <alignment horizontal="center" vertical="center" wrapText="1"/>
    </xf>
    <xf numFmtId="0" fontId="7" fillId="10" borderId="33" xfId="0" applyFont="1" applyFill="1" applyBorder="1" applyAlignment="1">
      <alignment horizontal="left" vertical="center" wrapText="1"/>
    </xf>
    <xf numFmtId="0" fontId="7" fillId="10" borderId="4" xfId="0" applyFont="1" applyFill="1" applyBorder="1" applyAlignment="1">
      <alignment horizontal="center" vertical="center" wrapText="1"/>
    </xf>
    <xf numFmtId="167" fontId="7" fillId="24" borderId="55" xfId="0" applyNumberFormat="1" applyFont="1" applyFill="1" applyBorder="1" applyAlignment="1">
      <alignment horizontal="center" vertical="center"/>
    </xf>
    <xf numFmtId="0" fontId="7" fillId="25" borderId="5" xfId="0" applyFont="1" applyFill="1" applyBorder="1"/>
    <xf numFmtId="0" fontId="7" fillId="25" borderId="6" xfId="0" applyFont="1" applyFill="1" applyBorder="1"/>
    <xf numFmtId="0" fontId="7" fillId="9" borderId="39" xfId="0" applyFont="1" applyFill="1" applyBorder="1" applyAlignment="1">
      <alignment horizontal="center" vertical="center" wrapText="1"/>
    </xf>
    <xf numFmtId="167" fontId="7" fillId="10" borderId="4" xfId="0" applyNumberFormat="1" applyFont="1" applyFill="1" applyBorder="1" applyAlignment="1">
      <alignment horizontal="center" vertical="center" wrapText="1"/>
    </xf>
    <xf numFmtId="167" fontId="7" fillId="10" borderId="33" xfId="0" applyNumberFormat="1" applyFont="1" applyFill="1" applyBorder="1" applyAlignment="1">
      <alignment horizontal="center" vertical="center" wrapText="1"/>
    </xf>
    <xf numFmtId="0" fontId="47" fillId="5" borderId="57" xfId="0" applyFont="1" applyFill="1" applyBorder="1" applyAlignment="1">
      <alignment horizontal="center" vertical="center" wrapText="1"/>
    </xf>
    <xf numFmtId="0" fontId="2" fillId="0" borderId="58" xfId="0" applyFont="1" applyBorder="1"/>
    <xf numFmtId="0" fontId="52" fillId="2" borderId="56" xfId="0" applyFont="1" applyFill="1" applyBorder="1" applyAlignment="1">
      <alignment horizontal="center" vertical="center"/>
    </xf>
    <xf numFmtId="0" fontId="2" fillId="0" borderId="59" xfId="0" applyFont="1" applyBorder="1"/>
    <xf numFmtId="0" fontId="2" fillId="0" borderId="61" xfId="0" applyFont="1" applyBorder="1"/>
    <xf numFmtId="0" fontId="55" fillId="0" borderId="66" xfId="0" applyFont="1" applyBorder="1" applyAlignment="1">
      <alignment horizontal="center" vertical="center" wrapText="1"/>
    </xf>
    <xf numFmtId="0" fontId="2" fillId="0" borderId="67" xfId="0" applyFont="1" applyBorder="1"/>
    <xf numFmtId="0" fontId="2" fillId="0" borderId="68" xfId="0" applyFont="1" applyBorder="1"/>
    <xf numFmtId="0" fontId="56" fillId="21" borderId="85" xfId="0" applyFont="1" applyFill="1" applyBorder="1" applyAlignment="1">
      <alignment horizontal="center" vertical="center"/>
    </xf>
    <xf numFmtId="0" fontId="2" fillId="0" borderId="86" xfId="0" applyFont="1" applyBorder="1"/>
    <xf numFmtId="0" fontId="2" fillId="0" borderId="87" xfId="0" applyFont="1" applyBorder="1"/>
    <xf numFmtId="0" fontId="55" fillId="0" borderId="62" xfId="0" applyFont="1" applyBorder="1" applyAlignment="1">
      <alignment horizontal="center" vertical="center" wrapText="1"/>
    </xf>
    <xf numFmtId="0" fontId="2" fillId="0" borderId="63" xfId="0" applyFont="1" applyBorder="1"/>
    <xf numFmtId="0" fontId="2" fillId="0" borderId="64" xfId="0" applyFont="1" applyBorder="1"/>
    <xf numFmtId="3" fontId="55" fillId="20" borderId="65" xfId="0" applyNumberFormat="1" applyFont="1" applyFill="1" applyBorder="1" applyAlignment="1">
      <alignment horizontal="center" vertical="center"/>
    </xf>
    <xf numFmtId="0" fontId="55" fillId="20" borderId="62" xfId="0" applyFont="1" applyFill="1" applyBorder="1" applyAlignment="1">
      <alignment horizontal="center" vertical="center"/>
    </xf>
    <xf numFmtId="49" fontId="56" fillId="21" borderId="71" xfId="0" applyNumberFormat="1" applyFont="1" applyFill="1" applyBorder="1" applyAlignment="1">
      <alignment horizontal="center" vertical="center" wrapText="1"/>
    </xf>
    <xf numFmtId="0" fontId="2" fillId="0" borderId="75" xfId="0" applyFont="1" applyBorder="1"/>
    <xf numFmtId="0" fontId="55" fillId="0" borderId="82" xfId="0" applyFont="1" applyBorder="1" applyAlignment="1">
      <alignment horizontal="center" vertical="center" wrapText="1"/>
    </xf>
    <xf numFmtId="0" fontId="2" fillId="0" borderId="83" xfId="0" applyFont="1" applyBorder="1"/>
    <xf numFmtId="0" fontId="2" fillId="0" borderId="84" xfId="0" applyFont="1" applyBorder="1"/>
    <xf numFmtId="0" fontId="59" fillId="23" borderId="11" xfId="0" applyFont="1" applyFill="1" applyBorder="1" applyAlignment="1">
      <alignment horizontal="center"/>
    </xf>
    <xf numFmtId="0" fontId="49" fillId="0" borderId="4" xfId="0" applyFont="1" applyBorder="1" applyAlignment="1">
      <alignment horizontal="left" vertical="top"/>
    </xf>
    <xf numFmtId="0" fontId="49" fillId="0" borderId="4" xfId="0" applyFont="1" applyBorder="1" applyAlignment="1">
      <alignment horizontal="left" vertical="center" wrapText="1"/>
    </xf>
    <xf numFmtId="0" fontId="59" fillId="23"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00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5.%20MAGNITUD-PRESUPUESTO'!A1"/><Relationship Id="rId7" Type="http://schemas.openxmlformats.org/officeDocument/2006/relationships/hyperlink" Target="#'8.%20TERRITORIALIZACI&#211;N'!A1"/><Relationship Id="rId2" Type="http://schemas.openxmlformats.org/officeDocument/2006/relationships/hyperlink" Target="#'4.%20METAS-CUALITAT%20TRI'!A1"/><Relationship Id="rId1" Type="http://schemas.openxmlformats.org/officeDocument/2006/relationships/hyperlink" Target="#'3.%20METAS,ACTIVIDADES,TAREAS%20TRI'!A1"/><Relationship Id="rId6" Type="http://schemas.openxmlformats.org/officeDocument/2006/relationships/hyperlink" Target="#'HOJAS%20DE%20VIDA'!&#193;rea_de_impresi&#243;n"/><Relationship Id="rId5" Type="http://schemas.openxmlformats.org/officeDocument/2006/relationships/hyperlink" Target="#'7.%20SEGUIMIENTO%20PRESUPUESTAL'!A1"/><Relationship Id="rId4" Type="http://schemas.openxmlformats.org/officeDocument/2006/relationships/hyperlink" Target="#'6.%20METAS%20PDD'!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61950" cy="361950"/>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69788" y="3603788"/>
          <a:ext cx="3524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276225</xdr:colOff>
      <xdr:row>13</xdr:row>
      <xdr:rowOff>180975</xdr:rowOff>
    </xdr:from>
    <xdr:ext cx="2800350" cy="466725"/>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950588" y="3551400"/>
          <a:ext cx="2790825" cy="4572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3. Actividades_tareas_vigencia</a:t>
          </a:r>
          <a:endParaRPr sz="1400"/>
        </a:p>
      </xdr:txBody>
    </xdr:sp>
    <xdr:clientData fLocksWithSheet="0"/>
  </xdr:oneCellAnchor>
  <xdr:oneCellAnchor>
    <xdr:from>
      <xdr:col>14</xdr:col>
      <xdr:colOff>276225</xdr:colOff>
      <xdr:row>14</xdr:row>
      <xdr:rowOff>200025</xdr:rowOff>
    </xdr:from>
    <xdr:ext cx="2809875" cy="457200"/>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45825" y="3556163"/>
          <a:ext cx="2800350" cy="4476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4. Metas_vigencia</a:t>
          </a:r>
          <a:endParaRPr sz="1200" b="0">
            <a:solidFill>
              <a:schemeClr val="lt1"/>
            </a:solidFill>
            <a:latin typeface="Arial"/>
            <a:ea typeface="Arial"/>
            <a:cs typeface="Arial"/>
            <a:sym typeface="Arial"/>
          </a:endParaRPr>
        </a:p>
      </xdr:txBody>
    </xdr:sp>
    <xdr:clientData fLocksWithSheet="0"/>
  </xdr:oneCellAnchor>
  <xdr:oneCellAnchor>
    <xdr:from>
      <xdr:col>14</xdr:col>
      <xdr:colOff>276225</xdr:colOff>
      <xdr:row>15</xdr:row>
      <xdr:rowOff>161925</xdr:rowOff>
    </xdr:from>
    <xdr:ext cx="2809875" cy="466725"/>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45825" y="3551400"/>
          <a:ext cx="2800350" cy="4572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5.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285750</xdr:colOff>
      <xdr:row>16</xdr:row>
      <xdr:rowOff>142875</xdr:rowOff>
    </xdr:from>
    <xdr:ext cx="2800350" cy="476250"/>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950588" y="3546638"/>
          <a:ext cx="2790825" cy="4667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6.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276225</xdr:colOff>
      <xdr:row>17</xdr:row>
      <xdr:rowOff>133350</xdr:rowOff>
    </xdr:from>
    <xdr:ext cx="2809875" cy="485775"/>
    <xdr:sp macro="" textlink="">
      <xdr:nvSpPr>
        <xdr:cNvPr id="8" name="Shape 8">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3945825" y="3541875"/>
          <a:ext cx="2800350" cy="4762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7. Seguimiento Presupuestal</a:t>
          </a:r>
          <a:endParaRPr sz="1200" b="0">
            <a:solidFill>
              <a:schemeClr val="lt1"/>
            </a:solidFill>
            <a:latin typeface="Arial"/>
            <a:ea typeface="Arial"/>
            <a:cs typeface="Arial"/>
            <a:sym typeface="Arial"/>
          </a:endParaRPr>
        </a:p>
      </xdr:txBody>
    </xdr:sp>
    <xdr:clientData fLocksWithSheet="0"/>
  </xdr:oneCellAnchor>
  <xdr:oneCellAnchor>
    <xdr:from>
      <xdr:col>14</xdr:col>
      <xdr:colOff>257175</xdr:colOff>
      <xdr:row>12</xdr:row>
      <xdr:rowOff>161925</xdr:rowOff>
    </xdr:from>
    <xdr:ext cx="2828925" cy="495300"/>
    <xdr:sp macro="" textlink="">
      <xdr:nvSpPr>
        <xdr:cNvPr id="9" name="Shape 9">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3936300" y="3537113"/>
          <a:ext cx="2819400" cy="4857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2.  Hojas de Vida de los Indicadores MPI-MPDD</a:t>
          </a:r>
          <a:endParaRPr sz="1200" b="0">
            <a:solidFill>
              <a:schemeClr val="lt1"/>
            </a:solidFill>
            <a:latin typeface="Arial"/>
            <a:ea typeface="Arial"/>
            <a:cs typeface="Arial"/>
            <a:sym typeface="Arial"/>
          </a:endParaRPr>
        </a:p>
      </xdr:txBody>
    </xdr:sp>
    <xdr:clientData fLocksWithSheet="0"/>
  </xdr:oneCellAnchor>
  <xdr:oneCellAnchor>
    <xdr:from>
      <xdr:col>14</xdr:col>
      <xdr:colOff>276225</xdr:colOff>
      <xdr:row>18</xdr:row>
      <xdr:rowOff>142875</xdr:rowOff>
    </xdr:from>
    <xdr:ext cx="2809875" cy="495300"/>
    <xdr:sp macro="" textlink="">
      <xdr:nvSpPr>
        <xdr:cNvPr id="10" name="Shape 10">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3945825" y="3537113"/>
          <a:ext cx="2800350" cy="4857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8.  Territorialización</a:t>
          </a:r>
          <a:endParaRPr sz="1400"/>
        </a:p>
      </xdr:txBody>
    </xdr:sp>
    <xdr:clientData fLocksWithSheet="0"/>
  </xdr:oneCellAnchor>
  <xdr:oneCellAnchor>
    <xdr:from>
      <xdr:col>1</xdr:col>
      <xdr:colOff>247650</xdr:colOff>
      <xdr:row>0</xdr:row>
      <xdr:rowOff>123825</xdr:rowOff>
    </xdr:from>
    <xdr:ext cx="838200" cy="962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9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9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9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9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24</xdr:col>
      <xdr:colOff>0</xdr:colOff>
      <xdr:row>1</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C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C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C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C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C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C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C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C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C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C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C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C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 name="image3.png" descr="http://intranetsdm.movilidadbogota.gov.co:7778/images/pobtrans.gif">
          <a:extLst>
            <a:ext uri="{FF2B5EF4-FFF2-40B4-BE49-F238E27FC236}">
              <a16:creationId xmlns:a16="http://schemas.microsoft.com/office/drawing/2014/main" id="{00000000-0008-0000-0C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7" name="image3.png" descr="http://intranetsdm.movilidadbogota.gov.co:7778/images/pobtrans.gif">
          <a:extLst>
            <a:ext uri="{FF2B5EF4-FFF2-40B4-BE49-F238E27FC236}">
              <a16:creationId xmlns:a16="http://schemas.microsoft.com/office/drawing/2014/main" id="{00000000-0008-0000-0C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8" name="image3.png" descr="http://intranetsdm.movilidadbogota.gov.co:7778/images/pobtrans.gif">
          <a:extLst>
            <a:ext uri="{FF2B5EF4-FFF2-40B4-BE49-F238E27FC236}">
              <a16:creationId xmlns:a16="http://schemas.microsoft.com/office/drawing/2014/main" id="{00000000-0008-0000-0C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9" name="image3.png" descr="http://intranetsdm.movilidadbogota.gov.co:7778/images/pobtrans.gif">
          <a:extLst>
            <a:ext uri="{FF2B5EF4-FFF2-40B4-BE49-F238E27FC236}">
              <a16:creationId xmlns:a16="http://schemas.microsoft.com/office/drawing/2014/main" id="{00000000-0008-0000-0C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 name="image3.png" descr="http://intranetsdm.movilidadbogota.gov.co:7778/images/pobtrans.gif">
          <a:extLst>
            <a:ext uri="{FF2B5EF4-FFF2-40B4-BE49-F238E27FC236}">
              <a16:creationId xmlns:a16="http://schemas.microsoft.com/office/drawing/2014/main" id="{00000000-0008-0000-0C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 name="image3.png" descr="http://intranetsdm.movilidadbogota.gov.co:7778/images/pobtrans.gif">
          <a:extLst>
            <a:ext uri="{FF2B5EF4-FFF2-40B4-BE49-F238E27FC236}">
              <a16:creationId xmlns:a16="http://schemas.microsoft.com/office/drawing/2014/main" id="{00000000-0008-0000-0C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 name="image3.png" descr="http://intranetsdm.movilidadbogota.gov.co:7778/images/pobtrans.gif">
          <a:extLst>
            <a:ext uri="{FF2B5EF4-FFF2-40B4-BE49-F238E27FC236}">
              <a16:creationId xmlns:a16="http://schemas.microsoft.com/office/drawing/2014/main" id="{00000000-0008-0000-0C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 name="image3.png" descr="http://intranetsdm.movilidadbogota.gov.co:7778/images/pobtrans.gif">
          <a:extLst>
            <a:ext uri="{FF2B5EF4-FFF2-40B4-BE49-F238E27FC236}">
              <a16:creationId xmlns:a16="http://schemas.microsoft.com/office/drawing/2014/main" id="{00000000-0008-0000-0C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 name="image3.png" descr="http://intranetsdm.movilidadbogota.gov.co:7778/images/pobtrans.gif">
          <a:extLst>
            <a:ext uri="{FF2B5EF4-FFF2-40B4-BE49-F238E27FC236}">
              <a16:creationId xmlns:a16="http://schemas.microsoft.com/office/drawing/2014/main" id="{00000000-0008-0000-0C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 name="image3.png" descr="http://intranetsdm.movilidadbogota.gov.co:7778/images/pobtrans.gif">
          <a:extLst>
            <a:ext uri="{FF2B5EF4-FFF2-40B4-BE49-F238E27FC236}">
              <a16:creationId xmlns:a16="http://schemas.microsoft.com/office/drawing/2014/main" id="{00000000-0008-0000-0C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 name="image3.png" descr="http://intranetsdm.movilidadbogota.gov.co:7778/images/pobtrans.gif">
          <a:extLst>
            <a:ext uri="{FF2B5EF4-FFF2-40B4-BE49-F238E27FC236}">
              <a16:creationId xmlns:a16="http://schemas.microsoft.com/office/drawing/2014/main" id="{00000000-0008-0000-0C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 name="image3.png" descr="http://intranetsdm.movilidadbogota.gov.co:7778/images/pobtrans.gif">
          <a:extLst>
            <a:ext uri="{FF2B5EF4-FFF2-40B4-BE49-F238E27FC236}">
              <a16:creationId xmlns:a16="http://schemas.microsoft.com/office/drawing/2014/main" id="{00000000-0008-0000-0C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C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C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Z1000"/>
  <sheetViews>
    <sheetView tabSelected="1" zoomScale="70" zoomScaleNormal="70" workbookViewId="0">
      <selection activeCell="B12" sqref="B12:E12"/>
    </sheetView>
  </sheetViews>
  <sheetFormatPr baseColWidth="10" defaultColWidth="12.625" defaultRowHeight="15" customHeight="1" x14ac:dyDescent="0.2"/>
  <cols>
    <col min="1" max="1" width="6.625" customWidth="1"/>
    <col min="2" max="5" width="9" customWidth="1"/>
    <col min="6" max="13" width="8.875" customWidth="1"/>
    <col min="14" max="14" width="14.875" customWidth="1"/>
    <col min="15" max="18" width="11.25" customWidth="1"/>
    <col min="19" max="19" width="10" customWidth="1"/>
    <col min="20" max="21" width="9.375" hidden="1" customWidth="1"/>
    <col min="22" max="22" width="10" hidden="1" customWidth="1"/>
    <col min="23" max="26" width="9.375" customWidth="1"/>
  </cols>
  <sheetData>
    <row r="1" spans="1:26" ht="32.25" customHeight="1" x14ac:dyDescent="0.2">
      <c r="A1" s="1"/>
      <c r="B1" s="543"/>
      <c r="C1" s="533"/>
      <c r="D1" s="546" t="s">
        <v>0</v>
      </c>
      <c r="E1" s="547"/>
      <c r="F1" s="547"/>
      <c r="G1" s="547"/>
      <c r="H1" s="547"/>
      <c r="I1" s="547"/>
      <c r="J1" s="547"/>
      <c r="K1" s="547"/>
      <c r="L1" s="547"/>
      <c r="M1" s="547"/>
      <c r="N1" s="547"/>
      <c r="O1" s="547"/>
      <c r="P1" s="547"/>
      <c r="Q1" s="547"/>
      <c r="R1" s="548"/>
      <c r="S1" s="2"/>
      <c r="T1" s="3"/>
      <c r="U1" s="3"/>
      <c r="V1" s="4"/>
      <c r="W1" s="1"/>
      <c r="X1" s="1"/>
      <c r="Y1" s="1"/>
      <c r="Z1" s="1"/>
    </row>
    <row r="2" spans="1:26" ht="32.25" customHeight="1" x14ac:dyDescent="0.2">
      <c r="A2" s="5"/>
      <c r="B2" s="544"/>
      <c r="C2" s="545"/>
      <c r="D2" s="546" t="s">
        <v>1</v>
      </c>
      <c r="E2" s="547"/>
      <c r="F2" s="547"/>
      <c r="G2" s="547"/>
      <c r="H2" s="547"/>
      <c r="I2" s="547"/>
      <c r="J2" s="547"/>
      <c r="K2" s="547"/>
      <c r="L2" s="547"/>
      <c r="M2" s="547"/>
      <c r="N2" s="547"/>
      <c r="O2" s="547"/>
      <c r="P2" s="547"/>
      <c r="Q2" s="547"/>
      <c r="R2" s="548"/>
      <c r="S2" s="2"/>
      <c r="T2" s="6"/>
      <c r="U2" s="6"/>
      <c r="V2" s="7"/>
      <c r="W2" s="1"/>
      <c r="X2" s="1"/>
      <c r="Y2" s="1"/>
      <c r="Z2" s="1"/>
    </row>
    <row r="3" spans="1:26" ht="32.25" customHeight="1" x14ac:dyDescent="0.2">
      <c r="A3" s="1"/>
      <c r="B3" s="544"/>
      <c r="C3" s="545"/>
      <c r="D3" s="546" t="s">
        <v>2</v>
      </c>
      <c r="E3" s="547"/>
      <c r="F3" s="547"/>
      <c r="G3" s="547"/>
      <c r="H3" s="547"/>
      <c r="I3" s="547"/>
      <c r="J3" s="547"/>
      <c r="K3" s="547"/>
      <c r="L3" s="547"/>
      <c r="M3" s="547"/>
      <c r="N3" s="547"/>
      <c r="O3" s="547"/>
      <c r="P3" s="547"/>
      <c r="Q3" s="547"/>
      <c r="R3" s="548"/>
      <c r="S3" s="2"/>
      <c r="T3" s="6"/>
      <c r="U3" s="6"/>
      <c r="V3" s="7"/>
      <c r="W3" s="1"/>
      <c r="X3" s="1"/>
      <c r="Y3" s="1"/>
      <c r="Z3" s="1"/>
    </row>
    <row r="4" spans="1:26" ht="32.25" customHeight="1" x14ac:dyDescent="0.2">
      <c r="A4" s="1"/>
      <c r="B4" s="534"/>
      <c r="C4" s="536"/>
      <c r="D4" s="546" t="s">
        <v>3</v>
      </c>
      <c r="E4" s="547"/>
      <c r="F4" s="547"/>
      <c r="G4" s="547"/>
      <c r="H4" s="547"/>
      <c r="I4" s="547"/>
      <c r="J4" s="547"/>
      <c r="K4" s="548"/>
      <c r="L4" s="546" t="s">
        <v>4</v>
      </c>
      <c r="M4" s="547"/>
      <c r="N4" s="547"/>
      <c r="O4" s="547"/>
      <c r="P4" s="547"/>
      <c r="Q4" s="547"/>
      <c r="R4" s="548"/>
      <c r="S4" s="2"/>
      <c r="T4" s="8"/>
      <c r="U4" s="9" t="s">
        <v>5</v>
      </c>
      <c r="V4" s="10"/>
      <c r="W4" s="1"/>
      <c r="X4" s="1"/>
      <c r="Y4" s="1"/>
      <c r="Z4" s="1"/>
    </row>
    <row r="5" spans="1:26" ht="15.75" customHeight="1" x14ac:dyDescent="0.25">
      <c r="A5" s="2"/>
      <c r="B5" s="2"/>
      <c r="C5" s="2"/>
      <c r="D5" s="2"/>
      <c r="E5" s="2"/>
      <c r="F5" s="2"/>
      <c r="G5" s="2"/>
      <c r="H5" s="2"/>
      <c r="I5" s="2"/>
      <c r="J5" s="2"/>
      <c r="K5" s="2"/>
      <c r="L5" s="2"/>
      <c r="M5" s="2"/>
      <c r="N5" s="2"/>
      <c r="O5" s="11"/>
      <c r="P5" s="11"/>
      <c r="Q5" s="11"/>
      <c r="R5" s="11"/>
      <c r="S5" s="2"/>
      <c r="T5" s="2"/>
      <c r="U5" s="2"/>
      <c r="V5" s="2"/>
      <c r="W5" s="2"/>
      <c r="X5" s="2"/>
      <c r="Y5" s="2"/>
      <c r="Z5" s="2"/>
    </row>
    <row r="6" spans="1:26" ht="15.75" customHeight="1" x14ac:dyDescent="0.25">
      <c r="A6" s="2"/>
      <c r="B6" s="12"/>
      <c r="C6" s="2"/>
      <c r="D6" s="2"/>
      <c r="E6" s="2"/>
      <c r="F6" s="2"/>
      <c r="G6" s="2"/>
      <c r="H6" s="2"/>
      <c r="I6" s="2"/>
      <c r="J6" s="2"/>
      <c r="K6" s="2"/>
      <c r="L6" s="2"/>
      <c r="M6" s="2"/>
      <c r="N6" s="2"/>
      <c r="O6" s="11"/>
      <c r="P6" s="11"/>
      <c r="Q6" s="11"/>
      <c r="R6" s="11"/>
      <c r="S6" s="2"/>
      <c r="T6" s="2"/>
      <c r="U6" s="2"/>
      <c r="V6" s="2"/>
      <c r="W6" s="2"/>
      <c r="X6" s="2"/>
      <c r="Y6" s="2"/>
      <c r="Z6" s="2"/>
    </row>
    <row r="7" spans="1:26" ht="15.75" customHeight="1" x14ac:dyDescent="0.25">
      <c r="A7" s="2"/>
      <c r="B7" s="549"/>
      <c r="C7" s="506"/>
      <c r="D7" s="506"/>
      <c r="E7" s="506"/>
      <c r="F7" s="506"/>
      <c r="G7" s="506"/>
      <c r="H7" s="506"/>
      <c r="I7" s="506"/>
      <c r="J7" s="506"/>
      <c r="K7" s="506"/>
      <c r="L7" s="506"/>
      <c r="M7" s="506"/>
      <c r="N7" s="506"/>
      <c r="O7" s="506"/>
      <c r="P7" s="506"/>
      <c r="Q7" s="506"/>
      <c r="R7" s="507"/>
      <c r="S7" s="2"/>
      <c r="T7" s="2"/>
      <c r="U7" s="2"/>
      <c r="V7" s="2"/>
      <c r="W7" s="2"/>
      <c r="X7" s="2"/>
      <c r="Y7" s="2"/>
      <c r="Z7" s="2"/>
    </row>
    <row r="8" spans="1:26" ht="15.75" customHeight="1" x14ac:dyDescent="0.25">
      <c r="A8" s="2"/>
      <c r="B8" s="2"/>
      <c r="C8" s="2"/>
      <c r="D8" s="2"/>
      <c r="E8" s="2"/>
      <c r="F8" s="2"/>
      <c r="G8" s="2"/>
      <c r="H8" s="2"/>
      <c r="I8" s="2"/>
      <c r="J8" s="2"/>
      <c r="K8" s="2"/>
      <c r="L8" s="2"/>
      <c r="M8" s="2"/>
      <c r="N8" s="2"/>
      <c r="O8" s="11"/>
      <c r="P8" s="11"/>
      <c r="Q8" s="11"/>
      <c r="R8" s="11"/>
      <c r="S8" s="2"/>
      <c r="T8" s="2"/>
      <c r="U8" s="2"/>
      <c r="V8" s="2"/>
      <c r="W8" s="2"/>
      <c r="X8" s="2"/>
      <c r="Y8" s="2"/>
      <c r="Z8" s="2"/>
    </row>
    <row r="9" spans="1:26" ht="20.25" customHeight="1" x14ac:dyDescent="0.25">
      <c r="A9" s="2"/>
      <c r="B9" s="2"/>
      <c r="C9" s="2"/>
      <c r="D9" s="2"/>
      <c r="E9" s="2"/>
      <c r="F9" s="2"/>
      <c r="G9" s="2"/>
      <c r="H9" s="2"/>
      <c r="I9" s="2"/>
      <c r="J9" s="2"/>
      <c r="K9" s="13"/>
      <c r="L9" s="14"/>
      <c r="M9" s="2"/>
      <c r="N9" s="13"/>
      <c r="O9" s="11"/>
      <c r="P9" s="11"/>
      <c r="Q9" s="11"/>
      <c r="R9" s="11"/>
      <c r="S9" s="15"/>
      <c r="T9" s="15"/>
      <c r="U9" s="15"/>
      <c r="V9" s="15"/>
      <c r="W9" s="2"/>
      <c r="X9" s="2"/>
      <c r="Y9" s="2"/>
      <c r="Z9" s="2"/>
    </row>
    <row r="10" spans="1:26" ht="39" customHeight="1" x14ac:dyDescent="0.25">
      <c r="A10" s="2"/>
      <c r="B10" s="511" t="s">
        <v>6</v>
      </c>
      <c r="C10" s="509"/>
      <c r="D10" s="509"/>
      <c r="E10" s="510"/>
      <c r="F10" s="508" t="s">
        <v>7</v>
      </c>
      <c r="G10" s="509"/>
      <c r="H10" s="509"/>
      <c r="I10" s="509"/>
      <c r="J10" s="509"/>
      <c r="K10" s="509"/>
      <c r="L10" s="509"/>
      <c r="M10" s="510"/>
      <c r="N10" s="13"/>
      <c r="O10" s="537"/>
      <c r="P10" s="506"/>
      <c r="Q10" s="506"/>
      <c r="R10" s="507"/>
      <c r="S10" s="15"/>
      <c r="T10" s="16"/>
      <c r="U10" s="16"/>
      <c r="V10" s="2"/>
      <c r="W10" s="2"/>
      <c r="X10" s="2"/>
      <c r="Y10" s="2"/>
      <c r="Z10" s="2"/>
    </row>
    <row r="11" spans="1:26" ht="39" customHeight="1" x14ac:dyDescent="0.2">
      <c r="A11" s="2"/>
      <c r="B11" s="511" t="s">
        <v>8</v>
      </c>
      <c r="C11" s="509"/>
      <c r="D11" s="509"/>
      <c r="E11" s="510"/>
      <c r="F11" s="508" t="s">
        <v>9</v>
      </c>
      <c r="G11" s="509"/>
      <c r="H11" s="509"/>
      <c r="I11" s="509"/>
      <c r="J11" s="509"/>
      <c r="K11" s="509"/>
      <c r="L11" s="509"/>
      <c r="M11" s="510"/>
      <c r="N11" s="522"/>
      <c r="O11" s="537"/>
      <c r="P11" s="506"/>
      <c r="Q11" s="506"/>
      <c r="R11" s="507"/>
      <c r="S11" s="17"/>
      <c r="T11" s="18"/>
      <c r="U11" s="18"/>
      <c r="V11" s="2"/>
      <c r="W11" s="2"/>
      <c r="X11" s="2"/>
      <c r="Y11" s="2"/>
      <c r="Z11" s="2"/>
    </row>
    <row r="12" spans="1:26" ht="39" customHeight="1" x14ac:dyDescent="0.2">
      <c r="A12" s="2"/>
      <c r="B12" s="511" t="s">
        <v>10</v>
      </c>
      <c r="C12" s="509"/>
      <c r="D12" s="509"/>
      <c r="E12" s="510"/>
      <c r="F12" s="508" t="s">
        <v>11</v>
      </c>
      <c r="G12" s="509"/>
      <c r="H12" s="509"/>
      <c r="I12" s="509"/>
      <c r="J12" s="509"/>
      <c r="K12" s="509"/>
      <c r="L12" s="509"/>
      <c r="M12" s="510"/>
      <c r="N12" s="524"/>
      <c r="O12" s="537" t="s">
        <v>12</v>
      </c>
      <c r="P12" s="506"/>
      <c r="Q12" s="506"/>
      <c r="R12" s="507"/>
      <c r="S12" s="17"/>
      <c r="T12" s="18"/>
      <c r="U12" s="18"/>
      <c r="V12" s="2"/>
      <c r="W12" s="2"/>
      <c r="X12" s="2"/>
      <c r="Y12" s="2"/>
      <c r="Z12" s="2"/>
    </row>
    <row r="13" spans="1:26" ht="39" customHeight="1" x14ac:dyDescent="0.25">
      <c r="A13" s="2"/>
      <c r="B13" s="511" t="s">
        <v>13</v>
      </c>
      <c r="C13" s="509"/>
      <c r="D13" s="509"/>
      <c r="E13" s="510"/>
      <c r="F13" s="508" t="s">
        <v>14</v>
      </c>
      <c r="G13" s="509"/>
      <c r="H13" s="509"/>
      <c r="I13" s="509"/>
      <c r="J13" s="509"/>
      <c r="K13" s="509"/>
      <c r="L13" s="509"/>
      <c r="M13" s="510"/>
      <c r="N13" s="522"/>
      <c r="O13" s="525"/>
      <c r="P13" s="19"/>
      <c r="Q13" s="19"/>
      <c r="R13" s="19"/>
      <c r="S13" s="17"/>
      <c r="T13" s="18"/>
      <c r="U13" s="18"/>
      <c r="V13" s="2"/>
      <c r="W13" s="2"/>
      <c r="X13" s="2"/>
      <c r="Y13" s="2"/>
      <c r="Z13" s="2"/>
    </row>
    <row r="14" spans="1:26" ht="39" customHeight="1" x14ac:dyDescent="0.25">
      <c r="A14" s="2"/>
      <c r="B14" s="511" t="s">
        <v>15</v>
      </c>
      <c r="C14" s="509"/>
      <c r="D14" s="509"/>
      <c r="E14" s="510"/>
      <c r="F14" s="508" t="s">
        <v>16</v>
      </c>
      <c r="G14" s="509"/>
      <c r="H14" s="509"/>
      <c r="I14" s="509"/>
      <c r="J14" s="509"/>
      <c r="K14" s="509"/>
      <c r="L14" s="509"/>
      <c r="M14" s="510"/>
      <c r="N14" s="523"/>
      <c r="O14" s="523"/>
      <c r="P14" s="19"/>
      <c r="Q14" s="19"/>
      <c r="R14" s="19"/>
      <c r="S14" s="17"/>
      <c r="T14" s="18"/>
      <c r="U14" s="18"/>
      <c r="V14" s="2"/>
      <c r="W14" s="2"/>
      <c r="X14" s="2"/>
      <c r="Y14" s="2"/>
      <c r="Z14" s="2"/>
    </row>
    <row r="15" spans="1:26" ht="39" customHeight="1" x14ac:dyDescent="0.25">
      <c r="A15" s="2"/>
      <c r="B15" s="511" t="s">
        <v>17</v>
      </c>
      <c r="C15" s="509"/>
      <c r="D15" s="509"/>
      <c r="E15" s="510"/>
      <c r="F15" s="508" t="s">
        <v>18</v>
      </c>
      <c r="G15" s="509"/>
      <c r="H15" s="509"/>
      <c r="I15" s="509"/>
      <c r="J15" s="509"/>
      <c r="K15" s="509"/>
      <c r="L15" s="509"/>
      <c r="M15" s="510"/>
      <c r="N15" s="524"/>
      <c r="O15" s="524"/>
      <c r="P15" s="19"/>
      <c r="Q15" s="19"/>
      <c r="R15" s="19"/>
      <c r="S15" s="17"/>
      <c r="T15" s="18"/>
      <c r="U15" s="18"/>
      <c r="V15" s="2"/>
      <c r="W15" s="2"/>
      <c r="X15" s="2"/>
      <c r="Y15" s="2"/>
      <c r="Z15" s="2"/>
    </row>
    <row r="16" spans="1:26" ht="39" customHeight="1" x14ac:dyDescent="0.25">
      <c r="A16" s="2"/>
      <c r="B16" s="511" t="s">
        <v>19</v>
      </c>
      <c r="C16" s="509"/>
      <c r="D16" s="509"/>
      <c r="E16" s="510"/>
      <c r="F16" s="508" t="s">
        <v>20</v>
      </c>
      <c r="G16" s="509"/>
      <c r="H16" s="509"/>
      <c r="I16" s="509"/>
      <c r="J16" s="509"/>
      <c r="K16" s="509"/>
      <c r="L16" s="509"/>
      <c r="M16" s="510"/>
      <c r="N16" s="522"/>
      <c r="O16" s="525"/>
      <c r="P16" s="19"/>
      <c r="Q16" s="19"/>
      <c r="R16" s="19"/>
      <c r="S16" s="17"/>
      <c r="T16" s="18"/>
      <c r="U16" s="18"/>
      <c r="V16" s="2"/>
      <c r="W16" s="2"/>
      <c r="X16" s="2"/>
      <c r="Y16" s="2"/>
      <c r="Z16" s="2"/>
    </row>
    <row r="17" spans="1:26" ht="39" customHeight="1" x14ac:dyDescent="0.25">
      <c r="A17" s="2"/>
      <c r="B17" s="511" t="s">
        <v>21</v>
      </c>
      <c r="C17" s="509"/>
      <c r="D17" s="509"/>
      <c r="E17" s="510"/>
      <c r="F17" s="508" t="s">
        <v>22</v>
      </c>
      <c r="G17" s="509"/>
      <c r="H17" s="509"/>
      <c r="I17" s="509"/>
      <c r="J17" s="509"/>
      <c r="K17" s="509"/>
      <c r="L17" s="509"/>
      <c r="M17" s="510"/>
      <c r="N17" s="524"/>
      <c r="O17" s="524"/>
      <c r="P17" s="19"/>
      <c r="Q17" s="19"/>
      <c r="R17" s="19"/>
      <c r="S17" s="17"/>
      <c r="T17" s="18"/>
      <c r="U17" s="18"/>
      <c r="V17" s="2"/>
      <c r="W17" s="2"/>
      <c r="X17" s="2"/>
      <c r="Y17" s="2"/>
      <c r="Z17" s="2"/>
    </row>
    <row r="18" spans="1:26" ht="39" customHeight="1" x14ac:dyDescent="0.25">
      <c r="A18" s="2"/>
      <c r="B18" s="511" t="s">
        <v>23</v>
      </c>
      <c r="C18" s="509"/>
      <c r="D18" s="509"/>
      <c r="E18" s="510"/>
      <c r="F18" s="539">
        <v>2020110010080</v>
      </c>
      <c r="G18" s="509"/>
      <c r="H18" s="509"/>
      <c r="I18" s="509"/>
      <c r="J18" s="509"/>
      <c r="K18" s="509"/>
      <c r="L18" s="509"/>
      <c r="M18" s="510"/>
      <c r="N18" s="15"/>
      <c r="O18" s="20"/>
      <c r="P18" s="19"/>
      <c r="Q18" s="19"/>
      <c r="R18" s="19"/>
      <c r="S18" s="17"/>
      <c r="T18" s="18"/>
      <c r="U18" s="18"/>
      <c r="V18" s="2"/>
      <c r="W18" s="2"/>
      <c r="X18" s="2"/>
      <c r="Y18" s="2"/>
      <c r="Z18" s="2"/>
    </row>
    <row r="19" spans="1:26" ht="39" customHeight="1" x14ac:dyDescent="0.25">
      <c r="A19" s="2"/>
      <c r="B19" s="511" t="s">
        <v>24</v>
      </c>
      <c r="C19" s="509"/>
      <c r="D19" s="509"/>
      <c r="E19" s="510"/>
      <c r="F19" s="508" t="s">
        <v>25</v>
      </c>
      <c r="G19" s="509"/>
      <c r="H19" s="509"/>
      <c r="I19" s="509"/>
      <c r="J19" s="509"/>
      <c r="K19" s="509"/>
      <c r="L19" s="509"/>
      <c r="M19" s="510"/>
      <c r="N19" s="522"/>
      <c r="O19" s="525"/>
      <c r="P19" s="19"/>
      <c r="Q19" s="19"/>
      <c r="R19" s="19"/>
      <c r="S19" s="17"/>
      <c r="T19" s="18"/>
      <c r="U19" s="18"/>
      <c r="V19" s="2"/>
      <c r="W19" s="2"/>
      <c r="X19" s="2"/>
      <c r="Y19" s="2"/>
      <c r="Z19" s="2"/>
    </row>
    <row r="20" spans="1:26" ht="39" customHeight="1" x14ac:dyDescent="0.25">
      <c r="A20" s="2"/>
      <c r="B20" s="511" t="s">
        <v>26</v>
      </c>
      <c r="C20" s="509"/>
      <c r="D20" s="509"/>
      <c r="E20" s="510"/>
      <c r="F20" s="508" t="s">
        <v>27</v>
      </c>
      <c r="G20" s="509"/>
      <c r="H20" s="509"/>
      <c r="I20" s="509"/>
      <c r="J20" s="509"/>
      <c r="K20" s="509"/>
      <c r="L20" s="509"/>
      <c r="M20" s="510"/>
      <c r="N20" s="524"/>
      <c r="O20" s="524"/>
      <c r="P20" s="19"/>
      <c r="Q20" s="19"/>
      <c r="R20" s="19"/>
      <c r="S20" s="17"/>
      <c r="T20" s="18"/>
      <c r="U20" s="18"/>
      <c r="V20" s="2"/>
      <c r="W20" s="2"/>
      <c r="X20" s="2"/>
      <c r="Y20" s="2"/>
      <c r="Z20" s="2"/>
    </row>
    <row r="21" spans="1:26" ht="39" customHeight="1" x14ac:dyDescent="0.25">
      <c r="A21" s="2"/>
      <c r="B21" s="511" t="s">
        <v>28</v>
      </c>
      <c r="C21" s="509"/>
      <c r="D21" s="509"/>
      <c r="E21" s="510"/>
      <c r="F21" s="508" t="s">
        <v>1245</v>
      </c>
      <c r="G21" s="509"/>
      <c r="H21" s="509"/>
      <c r="I21" s="509"/>
      <c r="J21" s="509"/>
      <c r="K21" s="509"/>
      <c r="L21" s="509"/>
      <c r="M21" s="510"/>
      <c r="N21" s="522"/>
      <c r="O21" s="538"/>
      <c r="P21" s="21"/>
      <c r="Q21" s="21"/>
      <c r="R21" s="21"/>
      <c r="S21" s="17"/>
      <c r="T21" s="18"/>
      <c r="U21" s="18"/>
      <c r="V21" s="2"/>
      <c r="W21" s="2"/>
      <c r="X21" s="2"/>
      <c r="Y21" s="2"/>
      <c r="Z21" s="2"/>
    </row>
    <row r="22" spans="1:26" ht="27.75" customHeight="1" x14ac:dyDescent="0.25">
      <c r="A22" s="2"/>
      <c r="B22" s="532" t="s">
        <v>29</v>
      </c>
      <c r="C22" s="527"/>
      <c r="D22" s="527"/>
      <c r="E22" s="533"/>
      <c r="F22" s="22" t="s">
        <v>30</v>
      </c>
      <c r="G22" s="526" t="s">
        <v>31</v>
      </c>
      <c r="H22" s="527"/>
      <c r="I22" s="527"/>
      <c r="J22" s="527"/>
      <c r="K22" s="527"/>
      <c r="L22" s="528">
        <v>2021</v>
      </c>
      <c r="M22" s="529"/>
      <c r="N22" s="524"/>
      <c r="O22" s="524"/>
      <c r="P22" s="21"/>
      <c r="Q22" s="21"/>
      <c r="R22" s="21"/>
      <c r="S22" s="17"/>
      <c r="T22" s="18"/>
      <c r="U22" s="18"/>
      <c r="V22" s="2"/>
      <c r="W22" s="2"/>
      <c r="X22" s="2"/>
      <c r="Y22" s="2"/>
      <c r="Z22" s="2"/>
    </row>
    <row r="23" spans="1:26" ht="27.75" customHeight="1" x14ac:dyDescent="0.25">
      <c r="A23" s="2"/>
      <c r="B23" s="534"/>
      <c r="C23" s="535"/>
      <c r="D23" s="535"/>
      <c r="E23" s="536"/>
      <c r="F23" s="23" t="s">
        <v>32</v>
      </c>
      <c r="G23" s="531" t="s">
        <v>33</v>
      </c>
      <c r="H23" s="509"/>
      <c r="I23" s="509"/>
      <c r="J23" s="509"/>
      <c r="K23" s="510"/>
      <c r="L23" s="518"/>
      <c r="M23" s="530"/>
      <c r="N23" s="15"/>
      <c r="O23" s="24"/>
      <c r="P23" s="21"/>
      <c r="Q23" s="25"/>
      <c r="R23" s="25"/>
      <c r="S23" s="26"/>
      <c r="T23" s="18"/>
      <c r="U23" s="18"/>
      <c r="V23" s="2"/>
      <c r="W23" s="2"/>
      <c r="X23" s="2"/>
      <c r="Y23" s="2"/>
      <c r="Z23" s="2"/>
    </row>
    <row r="24" spans="1:26" ht="20.25" customHeight="1" x14ac:dyDescent="0.25">
      <c r="A24" s="2"/>
      <c r="B24" s="2"/>
      <c r="C24" s="2"/>
      <c r="D24" s="2"/>
      <c r="E24" s="2"/>
      <c r="F24" s="2"/>
      <c r="G24" s="2"/>
      <c r="H24" s="2"/>
      <c r="I24" s="2"/>
      <c r="J24" s="2"/>
      <c r="K24" s="2"/>
      <c r="L24" s="2"/>
      <c r="M24" s="2"/>
      <c r="N24" s="17"/>
      <c r="O24" s="21"/>
      <c r="P24" s="21"/>
      <c r="Q24" s="21"/>
      <c r="R24" s="21"/>
      <c r="S24" s="2"/>
      <c r="T24" s="2"/>
      <c r="U24" s="2"/>
      <c r="V24" s="2"/>
      <c r="W24" s="2"/>
      <c r="X24" s="2"/>
      <c r="Y24" s="2"/>
      <c r="Z24" s="2"/>
    </row>
    <row r="25" spans="1:26" ht="15.75" customHeight="1" x14ac:dyDescent="0.25">
      <c r="A25" s="2"/>
      <c r="B25" s="27"/>
      <c r="C25" s="27"/>
      <c r="D25" s="27"/>
      <c r="E25" s="27"/>
      <c r="F25" s="27"/>
      <c r="G25" s="27"/>
      <c r="H25" s="2"/>
      <c r="I25" s="541" t="s">
        <v>34</v>
      </c>
      <c r="J25" s="513"/>
      <c r="K25" s="513"/>
      <c r="L25" s="513"/>
      <c r="M25" s="514"/>
      <c r="N25" s="17"/>
      <c r="O25" s="21"/>
      <c r="P25" s="21"/>
      <c r="Q25" s="21"/>
      <c r="R25" s="21"/>
      <c r="S25" s="2"/>
      <c r="T25" s="2"/>
      <c r="U25" s="2"/>
      <c r="V25" s="2"/>
      <c r="W25" s="2"/>
      <c r="X25" s="2"/>
      <c r="Y25" s="2"/>
      <c r="Z25" s="2"/>
    </row>
    <row r="26" spans="1:26" ht="15.75" customHeight="1" x14ac:dyDescent="0.25">
      <c r="A26" s="2"/>
      <c r="B26" s="27"/>
      <c r="C26" s="27"/>
      <c r="D26" s="27"/>
      <c r="E26" s="27"/>
      <c r="F26" s="27"/>
      <c r="G26" s="27"/>
      <c r="H26" s="2"/>
      <c r="I26" s="515"/>
      <c r="J26" s="516"/>
      <c r="K26" s="516"/>
      <c r="L26" s="516"/>
      <c r="M26" s="517"/>
      <c r="N26" s="17"/>
      <c r="O26" s="21"/>
      <c r="P26" s="21"/>
      <c r="Q26" s="21"/>
      <c r="R26" s="21"/>
      <c r="S26" s="2"/>
      <c r="T26" s="2"/>
      <c r="U26" s="2"/>
      <c r="V26" s="2"/>
      <c r="W26" s="2"/>
      <c r="X26" s="2"/>
      <c r="Y26" s="2"/>
      <c r="Z26" s="2"/>
    </row>
    <row r="27" spans="1:26" ht="19.5" customHeight="1" x14ac:dyDescent="0.2">
      <c r="A27" s="2"/>
      <c r="B27" s="28"/>
      <c r="C27" s="28"/>
      <c r="D27" s="28"/>
      <c r="E27" s="28"/>
      <c r="F27" s="28"/>
      <c r="G27" s="28"/>
      <c r="H27" s="2"/>
      <c r="I27" s="518"/>
      <c r="J27" s="519"/>
      <c r="K27" s="519"/>
      <c r="L27" s="519"/>
      <c r="M27" s="520"/>
      <c r="N27" s="17"/>
      <c r="O27" s="521"/>
      <c r="P27" s="513"/>
      <c r="Q27" s="513"/>
      <c r="R27" s="514"/>
      <c r="S27" s="2"/>
      <c r="T27" s="2"/>
      <c r="U27" s="2"/>
      <c r="V27" s="2"/>
      <c r="W27" s="2"/>
      <c r="X27" s="2"/>
      <c r="Y27" s="2"/>
      <c r="Z27" s="2"/>
    </row>
    <row r="28" spans="1:26" ht="20.25" customHeight="1" x14ac:dyDescent="0.25">
      <c r="A28" s="2"/>
      <c r="B28" s="28"/>
      <c r="C28" s="29"/>
      <c r="D28" s="29"/>
      <c r="E28" s="29"/>
      <c r="F28" s="29"/>
      <c r="G28" s="29"/>
      <c r="H28" s="2"/>
      <c r="I28" s="542" t="s">
        <v>35</v>
      </c>
      <c r="J28" s="513"/>
      <c r="K28" s="513"/>
      <c r="L28" s="513"/>
      <c r="M28" s="514"/>
      <c r="N28" s="14"/>
      <c r="O28" s="518"/>
      <c r="P28" s="519"/>
      <c r="Q28" s="519"/>
      <c r="R28" s="520"/>
      <c r="S28" s="2"/>
      <c r="T28" s="2"/>
      <c r="U28" s="2"/>
      <c r="V28" s="2"/>
      <c r="W28" s="2"/>
      <c r="X28" s="2"/>
      <c r="Y28" s="2"/>
      <c r="Z28" s="2"/>
    </row>
    <row r="29" spans="1:26" ht="20.25" customHeight="1" x14ac:dyDescent="0.25">
      <c r="A29" s="2"/>
      <c r="B29" s="512" t="s">
        <v>36</v>
      </c>
      <c r="C29" s="513"/>
      <c r="D29" s="513"/>
      <c r="E29" s="513"/>
      <c r="F29" s="513"/>
      <c r="G29" s="514"/>
      <c r="H29" s="2"/>
      <c r="I29" s="515"/>
      <c r="J29" s="516"/>
      <c r="K29" s="516"/>
      <c r="L29" s="516"/>
      <c r="M29" s="517"/>
      <c r="N29" s="14"/>
      <c r="O29" s="27"/>
      <c r="P29" s="27"/>
      <c r="Q29" s="27"/>
      <c r="R29" s="27"/>
      <c r="S29" s="2"/>
      <c r="T29" s="2"/>
      <c r="U29" s="2"/>
      <c r="V29" s="2"/>
      <c r="W29" s="2"/>
      <c r="X29" s="2"/>
      <c r="Y29" s="2"/>
      <c r="Z29" s="2"/>
    </row>
    <row r="30" spans="1:26" ht="15.75" customHeight="1" x14ac:dyDescent="0.25">
      <c r="A30" s="2"/>
      <c r="B30" s="515"/>
      <c r="C30" s="516"/>
      <c r="D30" s="516"/>
      <c r="E30" s="516"/>
      <c r="F30" s="516"/>
      <c r="G30" s="517"/>
      <c r="H30" s="2"/>
      <c r="I30" s="518"/>
      <c r="J30" s="519"/>
      <c r="K30" s="519"/>
      <c r="L30" s="519"/>
      <c r="M30" s="520"/>
      <c r="N30" s="17"/>
      <c r="O30" s="21"/>
      <c r="P30" s="21"/>
      <c r="Q30" s="21"/>
      <c r="R30" s="21"/>
      <c r="S30" s="2"/>
      <c r="T30" s="2"/>
      <c r="U30" s="2"/>
      <c r="V30" s="2"/>
      <c r="W30" s="2"/>
      <c r="X30" s="2"/>
      <c r="Y30" s="2"/>
      <c r="Z30" s="2"/>
    </row>
    <row r="31" spans="1:26" ht="5.25" customHeight="1" x14ac:dyDescent="0.25">
      <c r="A31" s="2"/>
      <c r="B31" s="515"/>
      <c r="C31" s="516"/>
      <c r="D31" s="516"/>
      <c r="E31" s="516"/>
      <c r="F31" s="516"/>
      <c r="G31" s="517"/>
      <c r="H31" s="2"/>
      <c r="I31" s="30"/>
      <c r="J31" s="31"/>
      <c r="K31" s="30"/>
      <c r="L31" s="30"/>
      <c r="M31" s="30"/>
      <c r="N31" s="17"/>
      <c r="O31" s="21"/>
      <c r="P31" s="21"/>
      <c r="Q31" s="21"/>
      <c r="R31" s="21"/>
      <c r="S31" s="2"/>
      <c r="T31" s="2"/>
      <c r="U31" s="2"/>
      <c r="V31" s="2"/>
      <c r="W31" s="2"/>
      <c r="X31" s="2"/>
      <c r="Y31" s="2"/>
      <c r="Z31" s="2"/>
    </row>
    <row r="32" spans="1:26" ht="15.75" customHeight="1" x14ac:dyDescent="0.25">
      <c r="A32" s="2"/>
      <c r="B32" s="515"/>
      <c r="C32" s="516"/>
      <c r="D32" s="516"/>
      <c r="E32" s="516"/>
      <c r="F32" s="516"/>
      <c r="G32" s="517"/>
      <c r="H32" s="2"/>
      <c r="I32" s="505" t="s">
        <v>37</v>
      </c>
      <c r="J32" s="506"/>
      <c r="K32" s="506"/>
      <c r="L32" s="506"/>
      <c r="M32" s="507"/>
      <c r="N32" s="17"/>
      <c r="O32" s="21"/>
      <c r="P32" s="21"/>
      <c r="Q32" s="21"/>
      <c r="R32" s="21"/>
      <c r="S32" s="2"/>
      <c r="T32" s="2"/>
      <c r="U32" s="2"/>
      <c r="V32" s="2"/>
      <c r="W32" s="2"/>
      <c r="X32" s="2"/>
      <c r="Y32" s="2"/>
      <c r="Z32" s="2"/>
    </row>
    <row r="33" spans="1:26" ht="15.75" customHeight="1" x14ac:dyDescent="0.25">
      <c r="A33" s="32"/>
      <c r="B33" s="515"/>
      <c r="C33" s="516"/>
      <c r="D33" s="516"/>
      <c r="E33" s="516"/>
      <c r="F33" s="516"/>
      <c r="G33" s="517"/>
      <c r="H33" s="32"/>
      <c r="I33" s="505" t="s">
        <v>38</v>
      </c>
      <c r="J33" s="506"/>
      <c r="K33" s="506"/>
      <c r="L33" s="506"/>
      <c r="M33" s="507"/>
      <c r="N33" s="32"/>
      <c r="O33" s="33"/>
      <c r="P33" s="33"/>
      <c r="Q33" s="33"/>
      <c r="R33" s="33"/>
      <c r="S33" s="32"/>
      <c r="T33" s="32"/>
      <c r="U33" s="32"/>
      <c r="V33" s="32"/>
      <c r="W33" s="32"/>
      <c r="X33" s="32"/>
      <c r="Y33" s="32"/>
      <c r="Z33" s="32"/>
    </row>
    <row r="34" spans="1:26" ht="15.75" customHeight="1" x14ac:dyDescent="0.25">
      <c r="A34" s="2"/>
      <c r="B34" s="518"/>
      <c r="C34" s="519"/>
      <c r="D34" s="519"/>
      <c r="E34" s="519"/>
      <c r="F34" s="519"/>
      <c r="G34" s="520"/>
      <c r="H34" s="2"/>
      <c r="I34" s="505" t="s">
        <v>39</v>
      </c>
      <c r="J34" s="506"/>
      <c r="K34" s="506"/>
      <c r="L34" s="506"/>
      <c r="M34" s="507"/>
      <c r="N34" s="17"/>
      <c r="O34" s="21"/>
      <c r="P34" s="21"/>
      <c r="Q34" s="21"/>
      <c r="R34" s="21"/>
      <c r="S34" s="2"/>
      <c r="T34" s="2"/>
      <c r="U34" s="2"/>
      <c r="V34" s="2"/>
      <c r="W34" s="2"/>
      <c r="X34" s="2"/>
      <c r="Y34" s="2"/>
      <c r="Z34" s="2"/>
    </row>
    <row r="35" spans="1:26" ht="8.25" customHeight="1" x14ac:dyDescent="0.25">
      <c r="A35" s="2"/>
      <c r="B35" s="28"/>
      <c r="C35" s="34"/>
      <c r="D35" s="34"/>
      <c r="E35" s="34"/>
      <c r="F35" s="34"/>
      <c r="G35" s="34"/>
      <c r="H35" s="2"/>
      <c r="I35" s="35"/>
      <c r="J35" s="36"/>
      <c r="K35" s="35"/>
      <c r="L35" s="35"/>
      <c r="M35" s="35"/>
      <c r="N35" s="17"/>
      <c r="O35" s="21"/>
      <c r="P35" s="21"/>
      <c r="Q35" s="21"/>
      <c r="R35" s="21"/>
      <c r="S35" s="2"/>
      <c r="T35" s="2"/>
      <c r="U35" s="2"/>
      <c r="V35" s="2"/>
      <c r="W35" s="2"/>
      <c r="X35" s="2"/>
      <c r="Y35" s="2"/>
      <c r="Z35" s="2"/>
    </row>
    <row r="36" spans="1:26" ht="25.5" customHeight="1" x14ac:dyDescent="0.25">
      <c r="A36" s="2"/>
      <c r="B36" s="28"/>
      <c r="C36" s="37"/>
      <c r="D36" s="37"/>
      <c r="E36" s="37"/>
      <c r="F36" s="37"/>
      <c r="G36" s="37"/>
      <c r="H36" s="2"/>
      <c r="I36" s="540" t="s">
        <v>40</v>
      </c>
      <c r="J36" s="513"/>
      <c r="K36" s="513"/>
      <c r="L36" s="513"/>
      <c r="M36" s="514"/>
      <c r="N36" s="17"/>
      <c r="O36" s="21"/>
      <c r="P36" s="21"/>
      <c r="Q36" s="21"/>
      <c r="R36" s="21"/>
      <c r="S36" s="2"/>
      <c r="T36" s="2"/>
      <c r="U36" s="2"/>
      <c r="V36" s="2"/>
      <c r="W36" s="2"/>
      <c r="X36" s="2"/>
      <c r="Y36" s="2"/>
      <c r="Z36" s="2"/>
    </row>
    <row r="37" spans="1:26" ht="15.75" customHeight="1" x14ac:dyDescent="0.25">
      <c r="A37" s="2"/>
      <c r="B37" s="28"/>
      <c r="C37" s="37"/>
      <c r="D37" s="37"/>
      <c r="E37" s="37"/>
      <c r="F37" s="37"/>
      <c r="G37" s="37"/>
      <c r="H37" s="2"/>
      <c r="I37" s="515"/>
      <c r="J37" s="516"/>
      <c r="K37" s="516"/>
      <c r="L37" s="516"/>
      <c r="M37" s="517"/>
      <c r="N37" s="17"/>
      <c r="O37" s="21"/>
      <c r="P37" s="21"/>
      <c r="Q37" s="21"/>
      <c r="R37" s="21"/>
      <c r="S37" s="2"/>
      <c r="T37" s="2"/>
      <c r="U37" s="2"/>
      <c r="V37" s="2"/>
      <c r="W37" s="2"/>
      <c r="X37" s="2"/>
      <c r="Y37" s="2"/>
      <c r="Z37" s="2"/>
    </row>
    <row r="38" spans="1:26" ht="15.75" customHeight="1" x14ac:dyDescent="0.25">
      <c r="A38" s="2"/>
      <c r="B38" s="28"/>
      <c r="C38" s="37"/>
      <c r="D38" s="37"/>
      <c r="E38" s="37"/>
      <c r="F38" s="37"/>
      <c r="G38" s="37"/>
      <c r="H38" s="2"/>
      <c r="I38" s="518"/>
      <c r="J38" s="519"/>
      <c r="K38" s="519"/>
      <c r="L38" s="519"/>
      <c r="M38" s="520"/>
      <c r="N38" s="17"/>
      <c r="O38" s="21"/>
      <c r="P38" s="21"/>
      <c r="Q38" s="21"/>
      <c r="R38" s="21"/>
      <c r="S38" s="2"/>
      <c r="T38" s="2"/>
      <c r="U38" s="2"/>
      <c r="V38" s="2"/>
      <c r="W38" s="2"/>
      <c r="X38" s="2"/>
      <c r="Y38" s="2"/>
      <c r="Z38" s="2"/>
    </row>
    <row r="39" spans="1:26" ht="15.75" customHeight="1" x14ac:dyDescent="0.25">
      <c r="A39" s="2"/>
      <c r="B39" s="2"/>
      <c r="C39" s="2"/>
      <c r="D39" s="2"/>
      <c r="E39" s="2"/>
      <c r="F39" s="2"/>
      <c r="G39" s="2"/>
      <c r="H39" s="2"/>
      <c r="I39" s="2"/>
      <c r="J39" s="2"/>
      <c r="K39" s="2"/>
      <c r="L39" s="38"/>
      <c r="M39" s="2"/>
      <c r="N39" s="17"/>
      <c r="O39" s="39"/>
      <c r="P39" s="39"/>
      <c r="Q39" s="39"/>
      <c r="R39" s="39"/>
      <c r="S39" s="2"/>
      <c r="T39" s="2"/>
      <c r="U39" s="2"/>
      <c r="V39" s="2"/>
      <c r="W39" s="2"/>
      <c r="X39" s="2"/>
      <c r="Y39" s="2"/>
      <c r="Z39" s="2"/>
    </row>
    <row r="40" spans="1:26" ht="15.75" customHeight="1" x14ac:dyDescent="0.25">
      <c r="A40" s="2"/>
      <c r="B40" s="2"/>
      <c r="C40" s="2"/>
      <c r="D40" s="2"/>
      <c r="E40" s="2"/>
      <c r="F40" s="2"/>
      <c r="G40" s="2"/>
      <c r="H40" s="2"/>
      <c r="I40" s="2"/>
      <c r="J40" s="2"/>
      <c r="K40" s="2"/>
      <c r="L40" s="38"/>
      <c r="M40" s="2"/>
      <c r="N40" s="17"/>
      <c r="O40" s="11"/>
      <c r="P40" s="11"/>
      <c r="Q40" s="11"/>
      <c r="R40" s="11"/>
      <c r="S40" s="2"/>
      <c r="T40" s="2"/>
      <c r="U40" s="2"/>
      <c r="V40" s="2"/>
      <c r="W40" s="2"/>
      <c r="X40" s="2"/>
      <c r="Y40" s="2"/>
      <c r="Z40" s="2"/>
    </row>
    <row r="41" spans="1:26" ht="15.75" customHeight="1" x14ac:dyDescent="0.25">
      <c r="A41" s="2"/>
      <c r="B41" s="2"/>
      <c r="C41" s="2"/>
      <c r="D41" s="2"/>
      <c r="E41" s="2"/>
      <c r="F41" s="2"/>
      <c r="G41" s="2"/>
      <c r="H41" s="2"/>
      <c r="I41" s="2"/>
      <c r="J41" s="2"/>
      <c r="K41" s="2"/>
      <c r="L41" s="38"/>
      <c r="M41" s="2"/>
      <c r="N41" s="17"/>
      <c r="O41" s="11"/>
      <c r="P41" s="11"/>
      <c r="Q41" s="11"/>
      <c r="R41" s="11"/>
      <c r="S41" s="2"/>
      <c r="T41" s="2"/>
      <c r="U41" s="2"/>
      <c r="V41" s="2"/>
      <c r="W41" s="2"/>
      <c r="X41" s="2"/>
      <c r="Y41" s="2"/>
      <c r="Z41" s="2"/>
    </row>
    <row r="42" spans="1:26" ht="15.75" customHeight="1" x14ac:dyDescent="0.25">
      <c r="A42" s="2"/>
      <c r="B42" s="2"/>
      <c r="C42" s="2"/>
      <c r="D42" s="2"/>
      <c r="E42" s="2"/>
      <c r="F42" s="2"/>
      <c r="G42" s="2"/>
      <c r="H42" s="2"/>
      <c r="I42" s="2"/>
      <c r="J42" s="2"/>
      <c r="K42" s="2"/>
      <c r="L42" s="2"/>
      <c r="M42" s="2"/>
      <c r="N42" s="17"/>
      <c r="O42" s="11"/>
      <c r="P42" s="11"/>
      <c r="Q42" s="11"/>
      <c r="R42" s="11"/>
      <c r="S42" s="2"/>
      <c r="T42" s="2"/>
      <c r="U42" s="2"/>
      <c r="V42" s="2"/>
      <c r="W42" s="2"/>
      <c r="X42" s="2"/>
      <c r="Y42" s="2"/>
      <c r="Z42" s="2"/>
    </row>
    <row r="43" spans="1:26" ht="15.75" customHeight="1" x14ac:dyDescent="0.25">
      <c r="A43" s="2"/>
      <c r="B43" s="2"/>
      <c r="C43" s="2"/>
      <c r="D43" s="2"/>
      <c r="E43" s="2"/>
      <c r="F43" s="2"/>
      <c r="G43" s="2"/>
      <c r="H43" s="2"/>
      <c r="I43" s="2"/>
      <c r="J43" s="2"/>
      <c r="K43" s="2"/>
      <c r="L43" s="2"/>
      <c r="M43" s="2"/>
      <c r="N43" s="17"/>
      <c r="O43" s="11"/>
      <c r="P43" s="11"/>
      <c r="Q43" s="11"/>
      <c r="R43" s="11"/>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11"/>
      <c r="P44" s="11"/>
      <c r="Q44" s="11"/>
      <c r="R44" s="11"/>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11"/>
      <c r="P45" s="11"/>
      <c r="Q45" s="11"/>
      <c r="R45" s="11"/>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11"/>
      <c r="P46" s="11"/>
      <c r="Q46" s="11"/>
      <c r="R46" s="11"/>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11"/>
      <c r="P47" s="11"/>
      <c r="Q47" s="11"/>
      <c r="R47" s="11"/>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11"/>
      <c r="P48" s="11"/>
      <c r="Q48" s="11"/>
      <c r="R48" s="11"/>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11"/>
      <c r="P49" s="11"/>
      <c r="Q49" s="11"/>
      <c r="R49" s="11"/>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11"/>
      <c r="P50" s="11"/>
      <c r="Q50" s="11"/>
      <c r="R50" s="11"/>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11"/>
      <c r="P51" s="11"/>
      <c r="Q51" s="11"/>
      <c r="R51" s="11"/>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11"/>
      <c r="P52" s="11"/>
      <c r="Q52" s="11"/>
      <c r="R52" s="11"/>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11"/>
      <c r="P53" s="11"/>
      <c r="Q53" s="11"/>
      <c r="R53" s="11"/>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11"/>
      <c r="P54" s="11"/>
      <c r="Q54" s="11"/>
      <c r="R54" s="11"/>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11"/>
      <c r="P55" s="11"/>
      <c r="Q55" s="11"/>
      <c r="R55" s="11"/>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11"/>
      <c r="P56" s="11"/>
      <c r="Q56" s="11"/>
      <c r="R56" s="11"/>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11"/>
      <c r="P57" s="11"/>
      <c r="Q57" s="11"/>
      <c r="R57" s="11"/>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11"/>
      <c r="P58" s="11"/>
      <c r="Q58" s="11"/>
      <c r="R58" s="11"/>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11"/>
      <c r="P59" s="11"/>
      <c r="Q59" s="11"/>
      <c r="R59" s="11"/>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11"/>
      <c r="P60" s="11"/>
      <c r="Q60" s="11"/>
      <c r="R60" s="11"/>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11"/>
      <c r="P61" s="11"/>
      <c r="Q61" s="11"/>
      <c r="R61" s="11"/>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11"/>
      <c r="P62" s="11"/>
      <c r="Q62" s="11"/>
      <c r="R62" s="11"/>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11"/>
      <c r="P63" s="11"/>
      <c r="Q63" s="11"/>
      <c r="R63" s="11"/>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11"/>
      <c r="P64" s="11"/>
      <c r="Q64" s="11"/>
      <c r="R64" s="11"/>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11"/>
      <c r="P65" s="11"/>
      <c r="Q65" s="11"/>
      <c r="R65" s="11"/>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11"/>
      <c r="P66" s="11"/>
      <c r="Q66" s="11"/>
      <c r="R66" s="11"/>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11"/>
      <c r="P67" s="11"/>
      <c r="Q67" s="11"/>
      <c r="R67" s="11"/>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11"/>
      <c r="P68" s="11"/>
      <c r="Q68" s="11"/>
      <c r="R68" s="11"/>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11"/>
      <c r="P69" s="11"/>
      <c r="Q69" s="11"/>
      <c r="R69" s="11"/>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11"/>
      <c r="P70" s="11"/>
      <c r="Q70" s="11"/>
      <c r="R70" s="11"/>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11"/>
      <c r="P71" s="11"/>
      <c r="Q71" s="11"/>
      <c r="R71" s="11"/>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11"/>
      <c r="P72" s="11"/>
      <c r="Q72" s="11"/>
      <c r="R72" s="11"/>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11"/>
      <c r="P73" s="11"/>
      <c r="Q73" s="11"/>
      <c r="R73" s="11"/>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11"/>
      <c r="P74" s="11"/>
      <c r="Q74" s="11"/>
      <c r="R74" s="11"/>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11"/>
      <c r="P75" s="11"/>
      <c r="Q75" s="11"/>
      <c r="R75" s="11"/>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11"/>
      <c r="P76" s="11"/>
      <c r="Q76" s="11"/>
      <c r="R76" s="11"/>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11"/>
      <c r="P77" s="11"/>
      <c r="Q77" s="11"/>
      <c r="R77" s="11"/>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11"/>
      <c r="P78" s="11"/>
      <c r="Q78" s="11"/>
      <c r="R78" s="11"/>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11"/>
      <c r="P79" s="11"/>
      <c r="Q79" s="11"/>
      <c r="R79" s="11"/>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11"/>
      <c r="P80" s="11"/>
      <c r="Q80" s="11"/>
      <c r="R80" s="11"/>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11"/>
      <c r="P81" s="11"/>
      <c r="Q81" s="11"/>
      <c r="R81" s="11"/>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11"/>
      <c r="P82" s="11"/>
      <c r="Q82" s="11"/>
      <c r="R82" s="11"/>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11"/>
      <c r="P83" s="11"/>
      <c r="Q83" s="11"/>
      <c r="R83" s="11"/>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11"/>
      <c r="P84" s="11"/>
      <c r="Q84" s="11"/>
      <c r="R84" s="11"/>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11"/>
      <c r="P85" s="11"/>
      <c r="Q85" s="11"/>
      <c r="R85" s="11"/>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11"/>
      <c r="P86" s="11"/>
      <c r="Q86" s="11"/>
      <c r="R86" s="11"/>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11"/>
      <c r="P87" s="11"/>
      <c r="Q87" s="11"/>
      <c r="R87" s="11"/>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11"/>
      <c r="P88" s="11"/>
      <c r="Q88" s="11"/>
      <c r="R88" s="11"/>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11"/>
      <c r="P89" s="11"/>
      <c r="Q89" s="11"/>
      <c r="R89" s="11"/>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11"/>
      <c r="P90" s="11"/>
      <c r="Q90" s="11"/>
      <c r="R90" s="11"/>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11"/>
      <c r="P91" s="11"/>
      <c r="Q91" s="11"/>
      <c r="R91" s="11"/>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11"/>
      <c r="P92" s="11"/>
      <c r="Q92" s="11"/>
      <c r="R92" s="11"/>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11"/>
      <c r="P93" s="11"/>
      <c r="Q93" s="11"/>
      <c r="R93" s="11"/>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11"/>
      <c r="P94" s="11"/>
      <c r="Q94" s="11"/>
      <c r="R94" s="11"/>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11"/>
      <c r="P95" s="11"/>
      <c r="Q95" s="11"/>
      <c r="R95" s="11"/>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11"/>
      <c r="P96" s="11"/>
      <c r="Q96" s="11"/>
      <c r="R96" s="11"/>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11"/>
      <c r="P97" s="11"/>
      <c r="Q97" s="11"/>
      <c r="R97" s="11"/>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11"/>
      <c r="P98" s="11"/>
      <c r="Q98" s="11"/>
      <c r="R98" s="11"/>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11"/>
      <c r="P99" s="11"/>
      <c r="Q99" s="11"/>
      <c r="R99" s="11"/>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11"/>
      <c r="P100" s="11"/>
      <c r="Q100" s="11"/>
      <c r="R100" s="11"/>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11"/>
      <c r="P101" s="11"/>
      <c r="Q101" s="11"/>
      <c r="R101" s="11"/>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11"/>
      <c r="P102" s="11"/>
      <c r="Q102" s="11"/>
      <c r="R102" s="11"/>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11"/>
      <c r="P103" s="11"/>
      <c r="Q103" s="11"/>
      <c r="R103" s="11"/>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11"/>
      <c r="P104" s="11"/>
      <c r="Q104" s="11"/>
      <c r="R104" s="11"/>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11"/>
      <c r="P105" s="11"/>
      <c r="Q105" s="11"/>
      <c r="R105" s="11"/>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11"/>
      <c r="P106" s="11"/>
      <c r="Q106" s="11"/>
      <c r="R106" s="11"/>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11"/>
      <c r="P107" s="11"/>
      <c r="Q107" s="11"/>
      <c r="R107" s="11"/>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11"/>
      <c r="P108" s="11"/>
      <c r="Q108" s="11"/>
      <c r="R108" s="11"/>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11"/>
      <c r="P109" s="11"/>
      <c r="Q109" s="11"/>
      <c r="R109" s="11"/>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11"/>
      <c r="P110" s="11"/>
      <c r="Q110" s="11"/>
      <c r="R110" s="11"/>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11"/>
      <c r="P111" s="11"/>
      <c r="Q111" s="11"/>
      <c r="R111" s="11"/>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11"/>
      <c r="P112" s="11"/>
      <c r="Q112" s="11"/>
      <c r="R112" s="11"/>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11"/>
      <c r="P113" s="11"/>
      <c r="Q113" s="11"/>
      <c r="R113" s="11"/>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11"/>
      <c r="P114" s="11"/>
      <c r="Q114" s="11"/>
      <c r="R114" s="11"/>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11"/>
      <c r="P115" s="11"/>
      <c r="Q115" s="11"/>
      <c r="R115" s="11"/>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11"/>
      <c r="P116" s="11"/>
      <c r="Q116" s="11"/>
      <c r="R116" s="11"/>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11"/>
      <c r="P117" s="11"/>
      <c r="Q117" s="11"/>
      <c r="R117" s="11"/>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11"/>
      <c r="P118" s="11"/>
      <c r="Q118" s="11"/>
      <c r="R118" s="11"/>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11"/>
      <c r="P119" s="11"/>
      <c r="Q119" s="11"/>
      <c r="R119" s="11"/>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11"/>
      <c r="P120" s="11"/>
      <c r="Q120" s="11"/>
      <c r="R120" s="11"/>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11"/>
      <c r="P121" s="11"/>
      <c r="Q121" s="11"/>
      <c r="R121" s="11"/>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11"/>
      <c r="P122" s="11"/>
      <c r="Q122" s="11"/>
      <c r="R122" s="11"/>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11"/>
      <c r="P123" s="11"/>
      <c r="Q123" s="11"/>
      <c r="R123" s="11"/>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11"/>
      <c r="P124" s="11"/>
      <c r="Q124" s="11"/>
      <c r="R124" s="11"/>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11"/>
      <c r="P125" s="11"/>
      <c r="Q125" s="11"/>
      <c r="R125" s="11"/>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11"/>
      <c r="P126" s="11"/>
      <c r="Q126" s="11"/>
      <c r="R126" s="11"/>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11"/>
      <c r="P127" s="11"/>
      <c r="Q127" s="11"/>
      <c r="R127" s="11"/>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11"/>
      <c r="P128" s="11"/>
      <c r="Q128" s="11"/>
      <c r="R128" s="11"/>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11"/>
      <c r="P129" s="11"/>
      <c r="Q129" s="11"/>
      <c r="R129" s="11"/>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11"/>
      <c r="P130" s="11"/>
      <c r="Q130" s="11"/>
      <c r="R130" s="11"/>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11"/>
      <c r="P131" s="11"/>
      <c r="Q131" s="11"/>
      <c r="R131" s="11"/>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11"/>
      <c r="P132" s="11"/>
      <c r="Q132" s="11"/>
      <c r="R132" s="11"/>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11"/>
      <c r="P133" s="11"/>
      <c r="Q133" s="11"/>
      <c r="R133" s="11"/>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11"/>
      <c r="P134" s="11"/>
      <c r="Q134" s="11"/>
      <c r="R134" s="11"/>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11"/>
      <c r="P135" s="11"/>
      <c r="Q135" s="11"/>
      <c r="R135" s="11"/>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11"/>
      <c r="P136" s="11"/>
      <c r="Q136" s="11"/>
      <c r="R136" s="11"/>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11"/>
      <c r="P137" s="11"/>
      <c r="Q137" s="11"/>
      <c r="R137" s="11"/>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11"/>
      <c r="P138" s="11"/>
      <c r="Q138" s="11"/>
      <c r="R138" s="11"/>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11"/>
      <c r="P139" s="11"/>
      <c r="Q139" s="11"/>
      <c r="R139" s="11"/>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11"/>
      <c r="P140" s="11"/>
      <c r="Q140" s="11"/>
      <c r="R140" s="11"/>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11"/>
      <c r="P141" s="11"/>
      <c r="Q141" s="11"/>
      <c r="R141" s="11"/>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11"/>
      <c r="P142" s="11"/>
      <c r="Q142" s="11"/>
      <c r="R142" s="11"/>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11"/>
      <c r="P143" s="11"/>
      <c r="Q143" s="11"/>
      <c r="R143" s="11"/>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11"/>
      <c r="P144" s="11"/>
      <c r="Q144" s="11"/>
      <c r="R144" s="11"/>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11"/>
      <c r="P145" s="11"/>
      <c r="Q145" s="11"/>
      <c r="R145" s="11"/>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11"/>
      <c r="P146" s="11"/>
      <c r="Q146" s="11"/>
      <c r="R146" s="11"/>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11"/>
      <c r="P147" s="11"/>
      <c r="Q147" s="11"/>
      <c r="R147" s="11"/>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11"/>
      <c r="P148" s="11"/>
      <c r="Q148" s="11"/>
      <c r="R148" s="11"/>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11"/>
      <c r="P149" s="11"/>
      <c r="Q149" s="11"/>
      <c r="R149" s="11"/>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11"/>
      <c r="P150" s="11"/>
      <c r="Q150" s="11"/>
      <c r="R150" s="11"/>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11"/>
      <c r="P151" s="11"/>
      <c r="Q151" s="11"/>
      <c r="R151" s="11"/>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11"/>
      <c r="P152" s="11"/>
      <c r="Q152" s="11"/>
      <c r="R152" s="11"/>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11"/>
      <c r="P153" s="11"/>
      <c r="Q153" s="11"/>
      <c r="R153" s="11"/>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11"/>
      <c r="P154" s="11"/>
      <c r="Q154" s="11"/>
      <c r="R154" s="11"/>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11"/>
      <c r="P155" s="11"/>
      <c r="Q155" s="11"/>
      <c r="R155" s="11"/>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11"/>
      <c r="P156" s="11"/>
      <c r="Q156" s="11"/>
      <c r="R156" s="11"/>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11"/>
      <c r="P157" s="11"/>
      <c r="Q157" s="11"/>
      <c r="R157" s="11"/>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11"/>
      <c r="P158" s="11"/>
      <c r="Q158" s="11"/>
      <c r="R158" s="11"/>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11"/>
      <c r="P159" s="11"/>
      <c r="Q159" s="11"/>
      <c r="R159" s="11"/>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11"/>
      <c r="P160" s="11"/>
      <c r="Q160" s="11"/>
      <c r="R160" s="11"/>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11"/>
      <c r="P161" s="11"/>
      <c r="Q161" s="11"/>
      <c r="R161" s="11"/>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11"/>
      <c r="P162" s="11"/>
      <c r="Q162" s="11"/>
      <c r="R162" s="11"/>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11"/>
      <c r="P163" s="11"/>
      <c r="Q163" s="11"/>
      <c r="R163" s="11"/>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11"/>
      <c r="P164" s="11"/>
      <c r="Q164" s="11"/>
      <c r="R164" s="11"/>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11"/>
      <c r="P165" s="11"/>
      <c r="Q165" s="11"/>
      <c r="R165" s="11"/>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11"/>
      <c r="P166" s="11"/>
      <c r="Q166" s="11"/>
      <c r="R166" s="11"/>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11"/>
      <c r="P167" s="11"/>
      <c r="Q167" s="11"/>
      <c r="R167" s="11"/>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11"/>
      <c r="P168" s="11"/>
      <c r="Q168" s="11"/>
      <c r="R168" s="11"/>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11"/>
      <c r="P169" s="11"/>
      <c r="Q169" s="11"/>
      <c r="R169" s="11"/>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11"/>
      <c r="P170" s="11"/>
      <c r="Q170" s="11"/>
      <c r="R170" s="11"/>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11"/>
      <c r="P171" s="11"/>
      <c r="Q171" s="11"/>
      <c r="R171" s="11"/>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11"/>
      <c r="P172" s="11"/>
      <c r="Q172" s="11"/>
      <c r="R172" s="11"/>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11"/>
      <c r="P173" s="11"/>
      <c r="Q173" s="11"/>
      <c r="R173" s="11"/>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11"/>
      <c r="P174" s="11"/>
      <c r="Q174" s="11"/>
      <c r="R174" s="11"/>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11"/>
      <c r="P175" s="11"/>
      <c r="Q175" s="11"/>
      <c r="R175" s="11"/>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11"/>
      <c r="P176" s="11"/>
      <c r="Q176" s="11"/>
      <c r="R176" s="11"/>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11"/>
      <c r="P177" s="11"/>
      <c r="Q177" s="11"/>
      <c r="R177" s="11"/>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11"/>
      <c r="P178" s="11"/>
      <c r="Q178" s="11"/>
      <c r="R178" s="11"/>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11"/>
      <c r="P179" s="11"/>
      <c r="Q179" s="11"/>
      <c r="R179" s="11"/>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11"/>
      <c r="P180" s="11"/>
      <c r="Q180" s="11"/>
      <c r="R180" s="11"/>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11"/>
      <c r="P181" s="11"/>
      <c r="Q181" s="11"/>
      <c r="R181" s="11"/>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11"/>
      <c r="P182" s="11"/>
      <c r="Q182" s="11"/>
      <c r="R182" s="11"/>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11"/>
      <c r="P183" s="11"/>
      <c r="Q183" s="11"/>
      <c r="R183" s="11"/>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11"/>
      <c r="P184" s="11"/>
      <c r="Q184" s="11"/>
      <c r="R184" s="11"/>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11"/>
      <c r="P185" s="11"/>
      <c r="Q185" s="11"/>
      <c r="R185" s="11"/>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11"/>
      <c r="P186" s="11"/>
      <c r="Q186" s="11"/>
      <c r="R186" s="11"/>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11"/>
      <c r="P187" s="11"/>
      <c r="Q187" s="11"/>
      <c r="R187" s="11"/>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11"/>
      <c r="P188" s="11"/>
      <c r="Q188" s="11"/>
      <c r="R188" s="11"/>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11"/>
      <c r="P189" s="11"/>
      <c r="Q189" s="11"/>
      <c r="R189" s="11"/>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11"/>
      <c r="P190" s="11"/>
      <c r="Q190" s="11"/>
      <c r="R190" s="11"/>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11"/>
      <c r="P191" s="11"/>
      <c r="Q191" s="11"/>
      <c r="R191" s="11"/>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11"/>
      <c r="P192" s="11"/>
      <c r="Q192" s="11"/>
      <c r="R192" s="11"/>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11"/>
      <c r="P193" s="11"/>
      <c r="Q193" s="11"/>
      <c r="R193" s="11"/>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11"/>
      <c r="P194" s="11"/>
      <c r="Q194" s="11"/>
      <c r="R194" s="11"/>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11"/>
      <c r="P195" s="11"/>
      <c r="Q195" s="11"/>
      <c r="R195" s="11"/>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11"/>
      <c r="P196" s="11"/>
      <c r="Q196" s="11"/>
      <c r="R196" s="11"/>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11"/>
      <c r="P197" s="11"/>
      <c r="Q197" s="11"/>
      <c r="R197" s="11"/>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11"/>
      <c r="P198" s="11"/>
      <c r="Q198" s="11"/>
      <c r="R198" s="11"/>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11"/>
      <c r="P199" s="11"/>
      <c r="Q199" s="11"/>
      <c r="R199" s="11"/>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11"/>
      <c r="P200" s="11"/>
      <c r="Q200" s="11"/>
      <c r="R200" s="11"/>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11"/>
      <c r="P201" s="11"/>
      <c r="Q201" s="11"/>
      <c r="R201" s="11"/>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11"/>
      <c r="P202" s="11"/>
      <c r="Q202" s="11"/>
      <c r="R202" s="11"/>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11"/>
      <c r="P203" s="11"/>
      <c r="Q203" s="11"/>
      <c r="R203" s="11"/>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11"/>
      <c r="P204" s="11"/>
      <c r="Q204" s="11"/>
      <c r="R204" s="11"/>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11"/>
      <c r="P205" s="11"/>
      <c r="Q205" s="11"/>
      <c r="R205" s="11"/>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11"/>
      <c r="P206" s="11"/>
      <c r="Q206" s="11"/>
      <c r="R206" s="11"/>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11"/>
      <c r="P207" s="11"/>
      <c r="Q207" s="11"/>
      <c r="R207" s="11"/>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11"/>
      <c r="P208" s="11"/>
      <c r="Q208" s="11"/>
      <c r="R208" s="11"/>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11"/>
      <c r="P209" s="11"/>
      <c r="Q209" s="11"/>
      <c r="R209" s="11"/>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11"/>
      <c r="P210" s="11"/>
      <c r="Q210" s="11"/>
      <c r="R210" s="11"/>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11"/>
      <c r="P211" s="11"/>
      <c r="Q211" s="11"/>
      <c r="R211" s="11"/>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11"/>
      <c r="P212" s="11"/>
      <c r="Q212" s="11"/>
      <c r="R212" s="11"/>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11"/>
      <c r="P213" s="11"/>
      <c r="Q213" s="11"/>
      <c r="R213" s="11"/>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11"/>
      <c r="P214" s="11"/>
      <c r="Q214" s="11"/>
      <c r="R214" s="11"/>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11"/>
      <c r="P215" s="11"/>
      <c r="Q215" s="11"/>
      <c r="R215" s="11"/>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11"/>
      <c r="P216" s="11"/>
      <c r="Q216" s="11"/>
      <c r="R216" s="11"/>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11"/>
      <c r="P217" s="11"/>
      <c r="Q217" s="11"/>
      <c r="R217" s="11"/>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11"/>
      <c r="P218" s="11"/>
      <c r="Q218" s="11"/>
      <c r="R218" s="11"/>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11"/>
      <c r="P219" s="11"/>
      <c r="Q219" s="11"/>
      <c r="R219" s="11"/>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11"/>
      <c r="P220" s="11"/>
      <c r="Q220" s="11"/>
      <c r="R220" s="11"/>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11"/>
      <c r="P221" s="11"/>
      <c r="Q221" s="11"/>
      <c r="R221" s="11"/>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11"/>
      <c r="P222" s="11"/>
      <c r="Q222" s="11"/>
      <c r="R222" s="11"/>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11"/>
      <c r="P223" s="11"/>
      <c r="Q223" s="11"/>
      <c r="R223" s="11"/>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11"/>
      <c r="P224" s="11"/>
      <c r="Q224" s="11"/>
      <c r="R224" s="11"/>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11"/>
      <c r="P225" s="11"/>
      <c r="Q225" s="11"/>
      <c r="R225" s="11"/>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11"/>
      <c r="P226" s="11"/>
      <c r="Q226" s="11"/>
      <c r="R226" s="11"/>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11"/>
      <c r="P227" s="11"/>
      <c r="Q227" s="11"/>
      <c r="R227" s="11"/>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11"/>
      <c r="P228" s="11"/>
      <c r="Q228" s="11"/>
      <c r="R228" s="11"/>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11"/>
      <c r="P229" s="11"/>
      <c r="Q229" s="11"/>
      <c r="R229" s="11"/>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11"/>
      <c r="P230" s="11"/>
      <c r="Q230" s="11"/>
      <c r="R230" s="11"/>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11"/>
      <c r="P231" s="11"/>
      <c r="Q231" s="11"/>
      <c r="R231" s="11"/>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11"/>
      <c r="P232" s="11"/>
      <c r="Q232" s="11"/>
      <c r="R232" s="11"/>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11"/>
      <c r="P233" s="11"/>
      <c r="Q233" s="11"/>
      <c r="R233" s="11"/>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11"/>
      <c r="P234" s="11"/>
      <c r="Q234" s="11"/>
      <c r="R234" s="11"/>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11"/>
      <c r="P235" s="11"/>
      <c r="Q235" s="11"/>
      <c r="R235" s="11"/>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11"/>
      <c r="P236" s="11"/>
      <c r="Q236" s="11"/>
      <c r="R236" s="11"/>
      <c r="S236" s="2"/>
      <c r="T236" s="2"/>
      <c r="U236" s="2"/>
      <c r="V236" s="2"/>
      <c r="W236" s="2"/>
      <c r="X236" s="2"/>
      <c r="Y236" s="2"/>
      <c r="Z236" s="2"/>
    </row>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5">
    <mergeCell ref="I36:M38"/>
    <mergeCell ref="I25:M27"/>
    <mergeCell ref="I28:M30"/>
    <mergeCell ref="B1:C4"/>
    <mergeCell ref="D1:R1"/>
    <mergeCell ref="D2:R2"/>
    <mergeCell ref="D3:R3"/>
    <mergeCell ref="D4:K4"/>
    <mergeCell ref="L4:R4"/>
    <mergeCell ref="B7:R7"/>
    <mergeCell ref="B10:E10"/>
    <mergeCell ref="F10:M10"/>
    <mergeCell ref="O10:R10"/>
    <mergeCell ref="B11:E11"/>
    <mergeCell ref="F11:M11"/>
    <mergeCell ref="N11:N12"/>
    <mergeCell ref="O11:R11"/>
    <mergeCell ref="O12:R12"/>
    <mergeCell ref="B12:E12"/>
    <mergeCell ref="F12:M12"/>
    <mergeCell ref="N21:N22"/>
    <mergeCell ref="O21:O22"/>
    <mergeCell ref="F17:M17"/>
    <mergeCell ref="F18:M18"/>
    <mergeCell ref="N19:N20"/>
    <mergeCell ref="O19:O20"/>
    <mergeCell ref="B20:E20"/>
    <mergeCell ref="O27:R28"/>
    <mergeCell ref="B13:E13"/>
    <mergeCell ref="F13:M13"/>
    <mergeCell ref="N13:N15"/>
    <mergeCell ref="O13:O15"/>
    <mergeCell ref="F14:M14"/>
    <mergeCell ref="F15:M15"/>
    <mergeCell ref="F20:M20"/>
    <mergeCell ref="F21:M21"/>
    <mergeCell ref="G22:K22"/>
    <mergeCell ref="L22:M23"/>
    <mergeCell ref="G23:K23"/>
    <mergeCell ref="B21:E21"/>
    <mergeCell ref="B22:E23"/>
    <mergeCell ref="N16:N17"/>
    <mergeCell ref="O16:O17"/>
    <mergeCell ref="I32:M32"/>
    <mergeCell ref="I33:M33"/>
    <mergeCell ref="F19:M19"/>
    <mergeCell ref="B14:E14"/>
    <mergeCell ref="B15:E15"/>
    <mergeCell ref="B16:E16"/>
    <mergeCell ref="B17:E17"/>
    <mergeCell ref="B18:E18"/>
    <mergeCell ref="B19:E19"/>
    <mergeCell ref="F16:M16"/>
    <mergeCell ref="B29:G34"/>
    <mergeCell ref="I34:M34"/>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8">
        <x14:dataValidation type="list" allowBlank="1" showErrorMessage="1" xr:uid="{00000000-0002-0000-0000-000000000000}">
          <x14:formula1>
            <xm:f>LISTAS_1!$G$2:$G$6</xm:f>
          </x14:formula1>
          <xm:sqref>F13</xm:sqref>
        </x14:dataValidation>
        <x14:dataValidation type="list" allowBlank="1" showErrorMessage="1" xr:uid="{00000000-0002-0000-0000-000001000000}">
          <x14:formula1>
            <xm:f>LISTAS_1!$AE$2:$AE$18</xm:f>
          </x14:formula1>
          <xm:sqref>F18</xm:sqref>
        </x14:dataValidation>
        <x14:dataValidation type="list" allowBlank="1" showErrorMessage="1" xr:uid="{00000000-0002-0000-0000-000002000000}">
          <x14:formula1>
            <xm:f>LISTAS_1!$E$2:$E$5</xm:f>
          </x14:formula1>
          <xm:sqref>F11</xm:sqref>
        </x14:dataValidation>
        <x14:dataValidation type="list" allowBlank="1" showErrorMessage="1" xr:uid="{00000000-0002-0000-0000-000003000000}">
          <x14:formula1>
            <xm:f>LISTAS_1!$A$2</xm:f>
          </x14:formula1>
          <xm:sqref>F10</xm:sqref>
        </x14:dataValidation>
        <x14:dataValidation type="list" allowBlank="1" showInputMessage="1" showErrorMessage="1" prompt="Error - Seleccione un valor de la lista desplegable" xr:uid="{00000000-0002-0000-0000-000004000000}">
          <x14:formula1>
            <xm:f>LISTAS_1!$B$2:$B$13</xm:f>
          </x14:formula1>
          <xm:sqref>G22:G23</xm:sqref>
        </x14:dataValidation>
        <x14:dataValidation type="list" allowBlank="1" showErrorMessage="1" xr:uid="{00000000-0002-0000-0000-000005000000}">
          <x14:formula1>
            <xm:f>LISTAS_1!$F$2:$F$6</xm:f>
          </x14:formula1>
          <xm:sqref>F12</xm:sqref>
        </x14:dataValidation>
        <x14:dataValidation type="list" allowBlank="1" showErrorMessage="1" xr:uid="{00000000-0002-0000-0000-000006000000}">
          <x14:formula1>
            <xm:f>LISTAS_1!$D$2:$D$6</xm:f>
          </x14:formula1>
          <xm:sqref>F19</xm:sqref>
        </x14:dataValidation>
        <x14:dataValidation type="list" allowBlank="1" showErrorMessage="1" xr:uid="{00000000-0002-0000-0000-000007000000}">
          <x14:formula1>
            <xm:f>LISTAS_1!$L$2:$L$18</xm:f>
          </x14:formula1>
          <xm:sqref>F15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A1:Z1000"/>
  <sheetViews>
    <sheetView workbookViewId="0"/>
  </sheetViews>
  <sheetFormatPr baseColWidth="10" defaultColWidth="12.625" defaultRowHeight="15" customHeight="1" x14ac:dyDescent="0.2"/>
  <cols>
    <col min="1" max="1" width="57.125" customWidth="1"/>
    <col min="2" max="2" width="10" customWidth="1"/>
    <col min="3" max="3" width="55.5" customWidth="1"/>
    <col min="4" max="5" width="10" customWidth="1"/>
    <col min="6" max="6" width="16.5" customWidth="1"/>
    <col min="7" max="7" width="10" customWidth="1"/>
    <col min="8" max="11" width="18.125" customWidth="1"/>
    <col min="12" max="12" width="30.625" customWidth="1"/>
    <col min="13" max="16" width="10" customWidth="1"/>
    <col min="17" max="17" width="13.875" customWidth="1"/>
    <col min="18" max="20" width="10" customWidth="1"/>
    <col min="21" max="26" width="9.375" customWidth="1"/>
  </cols>
  <sheetData>
    <row r="1" spans="1:26" ht="16.5" customHeight="1" x14ac:dyDescent="0.3">
      <c r="A1" s="331" t="s">
        <v>692</v>
      </c>
      <c r="B1" s="332"/>
      <c r="C1" s="331" t="s">
        <v>693</v>
      </c>
      <c r="D1" s="333"/>
      <c r="E1" s="334" t="s">
        <v>694</v>
      </c>
      <c r="F1" s="334" t="s">
        <v>695</v>
      </c>
      <c r="G1" s="332"/>
      <c r="H1" s="674" t="s">
        <v>696</v>
      </c>
      <c r="I1" s="675"/>
      <c r="J1" s="675"/>
      <c r="K1" s="676"/>
      <c r="L1" s="677" t="s">
        <v>697</v>
      </c>
      <c r="M1" s="675"/>
      <c r="N1" s="675"/>
      <c r="O1" s="676"/>
      <c r="P1" s="335"/>
      <c r="Q1" s="678" t="s">
        <v>698</v>
      </c>
      <c r="R1" s="675"/>
      <c r="S1" s="675"/>
      <c r="T1" s="676"/>
      <c r="U1" s="332"/>
      <c r="V1" s="332"/>
      <c r="W1" s="332"/>
      <c r="X1" s="332"/>
      <c r="Y1" s="332"/>
      <c r="Z1" s="332"/>
    </row>
    <row r="2" spans="1:26" ht="12" customHeight="1" x14ac:dyDescent="0.3">
      <c r="A2" s="336" t="s">
        <v>699</v>
      </c>
      <c r="B2" s="332"/>
      <c r="C2" s="337" t="s">
        <v>700</v>
      </c>
      <c r="D2" s="333"/>
      <c r="E2" s="338">
        <v>1</v>
      </c>
      <c r="F2" s="338" t="s">
        <v>701</v>
      </c>
      <c r="G2" s="332"/>
      <c r="H2" s="668" t="s">
        <v>702</v>
      </c>
      <c r="I2" s="669"/>
      <c r="J2" s="669"/>
      <c r="K2" s="670"/>
      <c r="L2" s="332"/>
      <c r="M2" s="334">
        <v>2012</v>
      </c>
      <c r="N2" s="334"/>
      <c r="O2" s="334"/>
      <c r="P2" s="332"/>
      <c r="Q2" s="334"/>
      <c r="R2" s="339" t="s">
        <v>427</v>
      </c>
      <c r="S2" s="339" t="s">
        <v>703</v>
      </c>
      <c r="T2" s="339" t="s">
        <v>704</v>
      </c>
      <c r="U2" s="332"/>
      <c r="V2" s="332"/>
      <c r="W2" s="332"/>
      <c r="X2" s="332"/>
      <c r="Y2" s="332"/>
      <c r="Z2" s="332"/>
    </row>
    <row r="3" spans="1:26" ht="12" customHeight="1" x14ac:dyDescent="0.3">
      <c r="A3" s="336" t="s">
        <v>705</v>
      </c>
      <c r="B3" s="332"/>
      <c r="C3" s="337" t="s">
        <v>706</v>
      </c>
      <c r="D3" s="333"/>
      <c r="E3" s="338"/>
      <c r="F3" s="338"/>
      <c r="G3" s="332"/>
      <c r="H3" s="340"/>
      <c r="I3" s="341"/>
      <c r="J3" s="341"/>
      <c r="K3" s="342"/>
      <c r="L3" s="332"/>
      <c r="M3" s="334"/>
      <c r="N3" s="334"/>
      <c r="O3" s="334"/>
      <c r="P3" s="332"/>
      <c r="Q3" s="334"/>
      <c r="R3" s="339"/>
      <c r="S3" s="339"/>
      <c r="T3" s="339"/>
      <c r="U3" s="332"/>
      <c r="V3" s="332"/>
      <c r="W3" s="332"/>
      <c r="X3" s="332"/>
      <c r="Y3" s="332"/>
      <c r="Z3" s="332"/>
    </row>
    <row r="4" spans="1:26" ht="12" customHeight="1" x14ac:dyDescent="0.3">
      <c r="A4" s="336" t="s">
        <v>707</v>
      </c>
      <c r="B4" s="332"/>
      <c r="C4" s="337" t="s">
        <v>708</v>
      </c>
      <c r="D4" s="333"/>
      <c r="E4" s="338"/>
      <c r="F4" s="338"/>
      <c r="G4" s="332"/>
      <c r="H4" s="340"/>
      <c r="I4" s="341"/>
      <c r="J4" s="341"/>
      <c r="K4" s="342"/>
      <c r="L4" s="332"/>
      <c r="M4" s="334"/>
      <c r="N4" s="334"/>
      <c r="O4" s="334"/>
      <c r="P4" s="332"/>
      <c r="Q4" s="334"/>
      <c r="R4" s="339"/>
      <c r="S4" s="339"/>
      <c r="T4" s="339"/>
      <c r="U4" s="332"/>
      <c r="V4" s="332"/>
      <c r="W4" s="332"/>
      <c r="X4" s="332"/>
      <c r="Y4" s="332"/>
      <c r="Z4" s="332"/>
    </row>
    <row r="5" spans="1:26" ht="12" customHeight="1" x14ac:dyDescent="0.3">
      <c r="A5" s="336" t="s">
        <v>709</v>
      </c>
      <c r="B5" s="332"/>
      <c r="C5" s="337" t="s">
        <v>710</v>
      </c>
      <c r="D5" s="333"/>
      <c r="E5" s="338">
        <v>2</v>
      </c>
      <c r="F5" s="338" t="s">
        <v>486</v>
      </c>
      <c r="G5" s="332"/>
      <c r="H5" s="679" t="s">
        <v>711</v>
      </c>
      <c r="I5" s="343">
        <v>2017</v>
      </c>
      <c r="J5" s="344"/>
      <c r="K5" s="345"/>
      <c r="L5" s="332"/>
      <c r="M5" s="346" t="s">
        <v>427</v>
      </c>
      <c r="N5" s="346" t="s">
        <v>703</v>
      </c>
      <c r="O5" s="346" t="s">
        <v>704</v>
      </c>
      <c r="P5" s="332"/>
      <c r="Q5" s="347" t="s">
        <v>712</v>
      </c>
      <c r="R5" s="348">
        <v>479830</v>
      </c>
      <c r="S5" s="348">
        <v>222331</v>
      </c>
      <c r="T5" s="348">
        <v>257499</v>
      </c>
      <c r="U5" s="332"/>
      <c r="V5" s="332"/>
      <c r="W5" s="332"/>
      <c r="X5" s="332"/>
      <c r="Y5" s="332"/>
      <c r="Z5" s="332"/>
    </row>
    <row r="6" spans="1:26" ht="12" customHeight="1" x14ac:dyDescent="0.3">
      <c r="A6" s="336" t="s">
        <v>713</v>
      </c>
      <c r="B6" s="332"/>
      <c r="C6" s="337" t="s">
        <v>714</v>
      </c>
      <c r="D6" s="333"/>
      <c r="E6" s="338">
        <v>3</v>
      </c>
      <c r="F6" s="338" t="s">
        <v>487</v>
      </c>
      <c r="G6" s="332"/>
      <c r="H6" s="680"/>
      <c r="I6" s="349" t="s">
        <v>427</v>
      </c>
      <c r="J6" s="350" t="s">
        <v>703</v>
      </c>
      <c r="K6" s="351" t="s">
        <v>704</v>
      </c>
      <c r="L6" s="332"/>
      <c r="M6" s="348">
        <v>7571345</v>
      </c>
      <c r="N6" s="348">
        <v>3653868</v>
      </c>
      <c r="O6" s="348">
        <v>3917477</v>
      </c>
      <c r="P6" s="332"/>
      <c r="Q6" s="347" t="s">
        <v>715</v>
      </c>
      <c r="R6" s="348">
        <v>135160</v>
      </c>
      <c r="S6" s="348">
        <v>62795</v>
      </c>
      <c r="T6" s="348">
        <v>72365</v>
      </c>
      <c r="U6" s="332"/>
      <c r="V6" s="332"/>
      <c r="W6" s="332"/>
      <c r="X6" s="332"/>
      <c r="Y6" s="332"/>
      <c r="Z6" s="332"/>
    </row>
    <row r="7" spans="1:26" ht="12.75" customHeight="1" x14ac:dyDescent="0.3">
      <c r="A7" s="332"/>
      <c r="B7" s="332"/>
      <c r="C7" s="337" t="s">
        <v>716</v>
      </c>
      <c r="D7" s="333"/>
      <c r="E7" s="338">
        <v>4</v>
      </c>
      <c r="F7" s="338" t="s">
        <v>717</v>
      </c>
      <c r="G7" s="332"/>
      <c r="H7" s="352" t="s">
        <v>718</v>
      </c>
      <c r="I7" s="353"/>
      <c r="J7" s="354"/>
      <c r="K7" s="355"/>
      <c r="L7" s="332"/>
      <c r="M7" s="356">
        <v>120482</v>
      </c>
      <c r="N7" s="356">
        <v>61704</v>
      </c>
      <c r="O7" s="356">
        <v>58778</v>
      </c>
      <c r="P7" s="332"/>
      <c r="Q7" s="347" t="s">
        <v>719</v>
      </c>
      <c r="R7" s="348">
        <v>109955</v>
      </c>
      <c r="S7" s="348">
        <v>55153</v>
      </c>
      <c r="T7" s="348">
        <v>54802</v>
      </c>
      <c r="U7" s="332"/>
      <c r="V7" s="332"/>
      <c r="W7" s="332"/>
      <c r="X7" s="332"/>
      <c r="Y7" s="332"/>
      <c r="Z7" s="332"/>
    </row>
    <row r="8" spans="1:26" ht="12" customHeight="1" x14ac:dyDescent="0.3">
      <c r="A8" s="331" t="s">
        <v>720</v>
      </c>
      <c r="B8" s="332"/>
      <c r="C8" s="337" t="s">
        <v>721</v>
      </c>
      <c r="D8" s="333"/>
      <c r="E8" s="338">
        <v>5</v>
      </c>
      <c r="F8" s="338" t="s">
        <v>489</v>
      </c>
      <c r="G8" s="332"/>
      <c r="H8" s="357" t="s">
        <v>427</v>
      </c>
      <c r="I8" s="358">
        <v>8080734</v>
      </c>
      <c r="J8" s="358">
        <v>3912910</v>
      </c>
      <c r="K8" s="358">
        <v>4167824</v>
      </c>
      <c r="L8" s="332"/>
      <c r="M8" s="356">
        <v>120064</v>
      </c>
      <c r="N8" s="356">
        <v>61454</v>
      </c>
      <c r="O8" s="356">
        <v>58610</v>
      </c>
      <c r="P8" s="332"/>
      <c r="Q8" s="347" t="s">
        <v>722</v>
      </c>
      <c r="R8" s="348">
        <v>409257</v>
      </c>
      <c r="S8" s="348">
        <v>199566</v>
      </c>
      <c r="T8" s="348">
        <v>209691</v>
      </c>
      <c r="U8" s="332"/>
      <c r="V8" s="332"/>
      <c r="W8" s="332"/>
      <c r="X8" s="332"/>
      <c r="Y8" s="332"/>
      <c r="Z8" s="332"/>
    </row>
    <row r="9" spans="1:26" ht="12" customHeight="1" x14ac:dyDescent="0.3">
      <c r="A9" s="347" t="s">
        <v>723</v>
      </c>
      <c r="B9" s="332"/>
      <c r="C9" s="332"/>
      <c r="D9" s="333"/>
      <c r="E9" s="338">
        <v>6</v>
      </c>
      <c r="F9" s="338" t="s">
        <v>490</v>
      </c>
      <c r="G9" s="332"/>
      <c r="H9" s="359" t="s">
        <v>724</v>
      </c>
      <c r="I9" s="360">
        <v>607390</v>
      </c>
      <c r="J9" s="360">
        <v>312062</v>
      </c>
      <c r="K9" s="360">
        <v>295328</v>
      </c>
      <c r="L9" s="332"/>
      <c r="M9" s="356">
        <v>119780</v>
      </c>
      <c r="N9" s="356">
        <v>61272</v>
      </c>
      <c r="O9" s="356">
        <v>58508</v>
      </c>
      <c r="P9" s="332"/>
      <c r="Q9" s="347" t="s">
        <v>725</v>
      </c>
      <c r="R9" s="348">
        <v>400686</v>
      </c>
      <c r="S9" s="348">
        <v>197911</v>
      </c>
      <c r="T9" s="348">
        <v>202775</v>
      </c>
      <c r="U9" s="332"/>
      <c r="V9" s="332"/>
      <c r="W9" s="332"/>
      <c r="X9" s="332"/>
      <c r="Y9" s="332"/>
      <c r="Z9" s="332"/>
    </row>
    <row r="10" spans="1:26" ht="12" customHeight="1" x14ac:dyDescent="0.3">
      <c r="A10" s="347" t="s">
        <v>726</v>
      </c>
      <c r="B10" s="332"/>
      <c r="C10" s="332"/>
      <c r="D10" s="333"/>
      <c r="E10" s="338">
        <v>7</v>
      </c>
      <c r="F10" s="338" t="s">
        <v>491</v>
      </c>
      <c r="G10" s="332"/>
      <c r="H10" s="359" t="s">
        <v>727</v>
      </c>
      <c r="I10" s="360">
        <v>601914</v>
      </c>
      <c r="J10" s="360">
        <v>308936</v>
      </c>
      <c r="K10" s="360">
        <v>292978</v>
      </c>
      <c r="L10" s="332"/>
      <c r="M10" s="356">
        <v>119273</v>
      </c>
      <c r="N10" s="356">
        <v>61064</v>
      </c>
      <c r="O10" s="356">
        <v>58209</v>
      </c>
      <c r="P10" s="332"/>
      <c r="Q10" s="347" t="s">
        <v>728</v>
      </c>
      <c r="R10" s="348">
        <v>201593</v>
      </c>
      <c r="S10" s="348">
        <v>99557</v>
      </c>
      <c r="T10" s="348">
        <v>102036</v>
      </c>
      <c r="U10" s="332"/>
      <c r="V10" s="332"/>
      <c r="W10" s="332"/>
      <c r="X10" s="332"/>
      <c r="Y10" s="332"/>
      <c r="Z10" s="332"/>
    </row>
    <row r="11" spans="1:26" ht="12" customHeight="1" x14ac:dyDescent="0.3">
      <c r="A11" s="347" t="s">
        <v>729</v>
      </c>
      <c r="B11" s="332"/>
      <c r="C11" s="331" t="s">
        <v>730</v>
      </c>
      <c r="D11" s="333"/>
      <c r="E11" s="338">
        <v>8</v>
      </c>
      <c r="F11" s="338" t="s">
        <v>492</v>
      </c>
      <c r="G11" s="332"/>
      <c r="H11" s="359" t="s">
        <v>731</v>
      </c>
      <c r="I11" s="360">
        <v>602967</v>
      </c>
      <c r="J11" s="360">
        <v>308654</v>
      </c>
      <c r="K11" s="360">
        <v>294313</v>
      </c>
      <c r="L11" s="332"/>
      <c r="M11" s="356">
        <v>118935</v>
      </c>
      <c r="N11" s="356">
        <v>60931</v>
      </c>
      <c r="O11" s="356">
        <v>58004</v>
      </c>
      <c r="P11" s="332"/>
      <c r="Q11" s="347" t="s">
        <v>732</v>
      </c>
      <c r="R11" s="348">
        <v>597522</v>
      </c>
      <c r="S11" s="348">
        <v>292176</v>
      </c>
      <c r="T11" s="348">
        <v>305346</v>
      </c>
      <c r="U11" s="332"/>
      <c r="V11" s="332"/>
      <c r="W11" s="332"/>
      <c r="X11" s="332"/>
      <c r="Y11" s="332"/>
      <c r="Z11" s="332"/>
    </row>
    <row r="12" spans="1:26" ht="12" customHeight="1" x14ac:dyDescent="0.3">
      <c r="A12" s="347" t="s">
        <v>733</v>
      </c>
      <c r="B12" s="332"/>
      <c r="C12" s="337" t="s">
        <v>734</v>
      </c>
      <c r="D12" s="333"/>
      <c r="E12" s="338">
        <v>9</v>
      </c>
      <c r="F12" s="338" t="s">
        <v>735</v>
      </c>
      <c r="G12" s="332"/>
      <c r="H12" s="359" t="s">
        <v>736</v>
      </c>
      <c r="I12" s="360">
        <v>632370</v>
      </c>
      <c r="J12" s="360">
        <v>321173</v>
      </c>
      <c r="K12" s="360">
        <v>311197</v>
      </c>
      <c r="L12" s="332"/>
      <c r="M12" s="356">
        <v>118833</v>
      </c>
      <c r="N12" s="356">
        <v>60903</v>
      </c>
      <c r="O12" s="356">
        <v>57930</v>
      </c>
      <c r="P12" s="332"/>
      <c r="Q12" s="347" t="s">
        <v>737</v>
      </c>
      <c r="R12" s="348">
        <v>1030623</v>
      </c>
      <c r="S12" s="348">
        <v>502287</v>
      </c>
      <c r="T12" s="348">
        <v>528336</v>
      </c>
      <c r="U12" s="332"/>
      <c r="V12" s="332"/>
      <c r="W12" s="332"/>
      <c r="X12" s="332"/>
      <c r="Y12" s="332"/>
      <c r="Z12" s="332"/>
    </row>
    <row r="13" spans="1:26" ht="12" customHeight="1" x14ac:dyDescent="0.3">
      <c r="A13" s="347" t="s">
        <v>316</v>
      </c>
      <c r="B13" s="332"/>
      <c r="C13" s="337" t="s">
        <v>738</v>
      </c>
      <c r="D13" s="333"/>
      <c r="E13" s="338">
        <v>10</v>
      </c>
      <c r="F13" s="338" t="s">
        <v>739</v>
      </c>
      <c r="G13" s="332"/>
      <c r="H13" s="359" t="s">
        <v>740</v>
      </c>
      <c r="I13" s="360">
        <v>672749</v>
      </c>
      <c r="J13" s="360">
        <v>339928</v>
      </c>
      <c r="K13" s="360">
        <v>332821</v>
      </c>
      <c r="L13" s="332"/>
      <c r="M13" s="356">
        <v>118730</v>
      </c>
      <c r="N13" s="356">
        <v>60874</v>
      </c>
      <c r="O13" s="356">
        <v>57856</v>
      </c>
      <c r="P13" s="332"/>
      <c r="Q13" s="347" t="s">
        <v>741</v>
      </c>
      <c r="R13" s="348">
        <v>353859</v>
      </c>
      <c r="S13" s="348">
        <v>167533</v>
      </c>
      <c r="T13" s="348">
        <v>186326</v>
      </c>
      <c r="U13" s="332"/>
      <c r="V13" s="332"/>
      <c r="W13" s="332"/>
      <c r="X13" s="332"/>
      <c r="Y13" s="332"/>
      <c r="Z13" s="332"/>
    </row>
    <row r="14" spans="1:26" ht="12" customHeight="1" x14ac:dyDescent="0.3">
      <c r="A14" s="347" t="s">
        <v>742</v>
      </c>
      <c r="B14" s="332"/>
      <c r="C14" s="337" t="s">
        <v>743</v>
      </c>
      <c r="D14" s="333"/>
      <c r="E14" s="338">
        <v>11</v>
      </c>
      <c r="F14" s="338" t="s">
        <v>495</v>
      </c>
      <c r="G14" s="332"/>
      <c r="H14" s="359" t="s">
        <v>744</v>
      </c>
      <c r="I14" s="360">
        <v>650902</v>
      </c>
      <c r="J14" s="360">
        <v>329064</v>
      </c>
      <c r="K14" s="360">
        <v>321838</v>
      </c>
      <c r="L14" s="332"/>
      <c r="M14" s="356">
        <v>118696</v>
      </c>
      <c r="N14" s="356">
        <v>60878</v>
      </c>
      <c r="O14" s="356">
        <v>57818</v>
      </c>
      <c r="P14" s="332"/>
      <c r="Q14" s="347" t="s">
        <v>745</v>
      </c>
      <c r="R14" s="348">
        <v>851299</v>
      </c>
      <c r="S14" s="348">
        <v>406597</v>
      </c>
      <c r="T14" s="348">
        <v>444702</v>
      </c>
      <c r="U14" s="332"/>
      <c r="V14" s="332"/>
      <c r="W14" s="332"/>
      <c r="X14" s="332"/>
      <c r="Y14" s="332"/>
      <c r="Z14" s="332"/>
    </row>
    <row r="15" spans="1:26" ht="12" customHeight="1" x14ac:dyDescent="0.3">
      <c r="A15" s="347" t="s">
        <v>746</v>
      </c>
      <c r="B15" s="332"/>
      <c r="C15" s="337" t="s">
        <v>747</v>
      </c>
      <c r="D15" s="333"/>
      <c r="E15" s="338">
        <v>12</v>
      </c>
      <c r="F15" s="338" t="s">
        <v>496</v>
      </c>
      <c r="G15" s="332"/>
      <c r="H15" s="359" t="s">
        <v>748</v>
      </c>
      <c r="I15" s="360">
        <v>651442</v>
      </c>
      <c r="J15" s="360">
        <v>316050</v>
      </c>
      <c r="K15" s="360">
        <v>335392</v>
      </c>
      <c r="L15" s="332"/>
      <c r="M15" s="356">
        <v>119101</v>
      </c>
      <c r="N15" s="356">
        <v>61076</v>
      </c>
      <c r="O15" s="356">
        <v>58025</v>
      </c>
      <c r="P15" s="332"/>
      <c r="Q15" s="347" t="s">
        <v>749</v>
      </c>
      <c r="R15" s="348">
        <v>1094488</v>
      </c>
      <c r="S15" s="348">
        <v>518960</v>
      </c>
      <c r="T15" s="348">
        <v>575528</v>
      </c>
      <c r="U15" s="332"/>
      <c r="V15" s="332"/>
      <c r="W15" s="332"/>
      <c r="X15" s="332"/>
      <c r="Y15" s="332"/>
      <c r="Z15" s="332"/>
    </row>
    <row r="16" spans="1:26" ht="12" customHeight="1" x14ac:dyDescent="0.3">
      <c r="A16" s="347" t="s">
        <v>750</v>
      </c>
      <c r="B16" s="332"/>
      <c r="C16" s="337" t="s">
        <v>751</v>
      </c>
      <c r="D16" s="333"/>
      <c r="E16" s="338">
        <v>13</v>
      </c>
      <c r="F16" s="338" t="s">
        <v>497</v>
      </c>
      <c r="G16" s="332"/>
      <c r="H16" s="359" t="s">
        <v>752</v>
      </c>
      <c r="I16" s="360">
        <v>640060</v>
      </c>
      <c r="J16" s="360">
        <v>303971</v>
      </c>
      <c r="K16" s="360">
        <v>336089</v>
      </c>
      <c r="L16" s="332"/>
      <c r="M16" s="356">
        <v>119856</v>
      </c>
      <c r="N16" s="356">
        <v>61418</v>
      </c>
      <c r="O16" s="356">
        <v>58438</v>
      </c>
      <c r="P16" s="332"/>
      <c r="Q16" s="347" t="s">
        <v>753</v>
      </c>
      <c r="R16" s="348">
        <v>234948</v>
      </c>
      <c r="S16" s="348">
        <v>112703</v>
      </c>
      <c r="T16" s="348">
        <v>122245</v>
      </c>
      <c r="U16" s="332"/>
      <c r="V16" s="332"/>
      <c r="W16" s="332"/>
      <c r="X16" s="332"/>
      <c r="Y16" s="332"/>
      <c r="Z16" s="332"/>
    </row>
    <row r="17" spans="1:26" ht="12" customHeight="1" x14ac:dyDescent="0.3">
      <c r="A17" s="347" t="s">
        <v>754</v>
      </c>
      <c r="B17" s="332"/>
      <c r="C17" s="337" t="s">
        <v>755</v>
      </c>
      <c r="D17" s="333"/>
      <c r="E17" s="338">
        <v>14</v>
      </c>
      <c r="F17" s="338" t="s">
        <v>756</v>
      </c>
      <c r="G17" s="332"/>
      <c r="H17" s="359" t="s">
        <v>757</v>
      </c>
      <c r="I17" s="360">
        <v>563389</v>
      </c>
      <c r="J17" s="360">
        <v>268367</v>
      </c>
      <c r="K17" s="360">
        <v>295022</v>
      </c>
      <c r="L17" s="332"/>
      <c r="M17" s="356">
        <v>121019</v>
      </c>
      <c r="N17" s="356">
        <v>61921</v>
      </c>
      <c r="O17" s="356">
        <v>59098</v>
      </c>
      <c r="P17" s="332"/>
      <c r="Q17" s="347" t="s">
        <v>758</v>
      </c>
      <c r="R17" s="348">
        <v>147933</v>
      </c>
      <c r="S17" s="348">
        <v>68544</v>
      </c>
      <c r="T17" s="348">
        <v>79389</v>
      </c>
      <c r="U17" s="332"/>
      <c r="V17" s="332"/>
      <c r="W17" s="332"/>
      <c r="X17" s="332"/>
      <c r="Y17" s="332"/>
      <c r="Z17" s="332"/>
    </row>
    <row r="18" spans="1:26" ht="12" customHeight="1" x14ac:dyDescent="0.3">
      <c r="A18" s="347" t="s">
        <v>759</v>
      </c>
      <c r="B18" s="332"/>
      <c r="C18" s="337" t="s">
        <v>760</v>
      </c>
      <c r="D18" s="333"/>
      <c r="E18" s="338">
        <v>15</v>
      </c>
      <c r="F18" s="338" t="s">
        <v>499</v>
      </c>
      <c r="G18" s="332"/>
      <c r="H18" s="359" t="s">
        <v>761</v>
      </c>
      <c r="I18" s="360">
        <v>519261</v>
      </c>
      <c r="J18" s="360">
        <v>244556</v>
      </c>
      <c r="K18" s="360">
        <v>274705</v>
      </c>
      <c r="L18" s="332"/>
      <c r="M18" s="356">
        <v>122272</v>
      </c>
      <c r="N18" s="356">
        <v>62471</v>
      </c>
      <c r="O18" s="356">
        <v>59801</v>
      </c>
      <c r="P18" s="332"/>
      <c r="Q18" s="347" t="s">
        <v>762</v>
      </c>
      <c r="R18" s="348">
        <v>98209</v>
      </c>
      <c r="S18" s="348">
        <v>49277</v>
      </c>
      <c r="T18" s="348">
        <v>48932</v>
      </c>
      <c r="U18" s="332"/>
      <c r="V18" s="332"/>
      <c r="W18" s="332"/>
      <c r="X18" s="332"/>
      <c r="Y18" s="332"/>
      <c r="Z18" s="332"/>
    </row>
    <row r="19" spans="1:26" ht="12" customHeight="1" x14ac:dyDescent="0.3">
      <c r="A19" s="331" t="s">
        <v>763</v>
      </c>
      <c r="B19" s="332"/>
      <c r="C19" s="337" t="s">
        <v>764</v>
      </c>
      <c r="D19" s="333"/>
      <c r="E19" s="338">
        <v>16</v>
      </c>
      <c r="F19" s="338" t="s">
        <v>500</v>
      </c>
      <c r="G19" s="332"/>
      <c r="H19" s="359" t="s">
        <v>765</v>
      </c>
      <c r="I19" s="360">
        <v>503389</v>
      </c>
      <c r="J19" s="360">
        <v>233302</v>
      </c>
      <c r="K19" s="360">
        <v>270087</v>
      </c>
      <c r="L19" s="332"/>
      <c r="M19" s="356">
        <v>123722</v>
      </c>
      <c r="N19" s="356">
        <v>63080</v>
      </c>
      <c r="O19" s="356">
        <v>60642</v>
      </c>
      <c r="P19" s="332"/>
      <c r="Q19" s="347" t="s">
        <v>766</v>
      </c>
      <c r="R19" s="348">
        <v>108457</v>
      </c>
      <c r="S19" s="348">
        <v>52580</v>
      </c>
      <c r="T19" s="348">
        <v>55877</v>
      </c>
      <c r="U19" s="332"/>
      <c r="V19" s="332"/>
      <c r="W19" s="332"/>
      <c r="X19" s="332"/>
      <c r="Y19" s="332"/>
      <c r="Z19" s="332"/>
    </row>
    <row r="20" spans="1:26" ht="12" customHeight="1" x14ac:dyDescent="0.3">
      <c r="A20" s="361" t="s">
        <v>767</v>
      </c>
      <c r="B20" s="332"/>
      <c r="C20" s="337" t="s">
        <v>768</v>
      </c>
      <c r="D20" s="333"/>
      <c r="E20" s="338">
        <v>17</v>
      </c>
      <c r="F20" s="338" t="s">
        <v>501</v>
      </c>
      <c r="G20" s="332"/>
      <c r="H20" s="359" t="s">
        <v>769</v>
      </c>
      <c r="I20" s="360">
        <v>439872</v>
      </c>
      <c r="J20" s="360">
        <v>200142</v>
      </c>
      <c r="K20" s="360">
        <v>239730</v>
      </c>
      <c r="L20" s="332"/>
      <c r="M20" s="356">
        <v>125124</v>
      </c>
      <c r="N20" s="356">
        <v>63639</v>
      </c>
      <c r="O20" s="356">
        <v>61485</v>
      </c>
      <c r="P20" s="332"/>
      <c r="Q20" s="347" t="s">
        <v>770</v>
      </c>
      <c r="R20" s="348">
        <v>258212</v>
      </c>
      <c r="S20" s="348">
        <v>125944</v>
      </c>
      <c r="T20" s="348">
        <v>132268</v>
      </c>
      <c r="U20" s="332"/>
      <c r="V20" s="332"/>
      <c r="W20" s="332"/>
      <c r="X20" s="332"/>
      <c r="Y20" s="332"/>
      <c r="Z20" s="332"/>
    </row>
    <row r="21" spans="1:26" ht="12" customHeight="1" x14ac:dyDescent="0.3">
      <c r="A21" s="361" t="s">
        <v>771</v>
      </c>
      <c r="B21" s="332"/>
      <c r="C21" s="337" t="s">
        <v>772</v>
      </c>
      <c r="D21" s="333"/>
      <c r="E21" s="338">
        <v>18</v>
      </c>
      <c r="F21" s="338" t="s">
        <v>502</v>
      </c>
      <c r="G21" s="332"/>
      <c r="H21" s="359" t="s">
        <v>773</v>
      </c>
      <c r="I21" s="360">
        <v>341916</v>
      </c>
      <c r="J21" s="360">
        <v>152813</v>
      </c>
      <c r="K21" s="360">
        <v>189103</v>
      </c>
      <c r="L21" s="332"/>
      <c r="M21" s="356">
        <v>126598</v>
      </c>
      <c r="N21" s="356">
        <v>64282</v>
      </c>
      <c r="O21" s="356">
        <v>62316</v>
      </c>
      <c r="P21" s="332"/>
      <c r="Q21" s="347" t="s">
        <v>774</v>
      </c>
      <c r="R21" s="348">
        <v>24160</v>
      </c>
      <c r="S21" s="348">
        <v>12726</v>
      </c>
      <c r="T21" s="348">
        <v>11434</v>
      </c>
      <c r="U21" s="332"/>
      <c r="V21" s="332"/>
      <c r="W21" s="332"/>
      <c r="X21" s="332"/>
      <c r="Y21" s="332"/>
      <c r="Z21" s="332"/>
    </row>
    <row r="22" spans="1:26" ht="12" customHeight="1" x14ac:dyDescent="0.3">
      <c r="A22" s="361" t="s">
        <v>775</v>
      </c>
      <c r="B22" s="332"/>
      <c r="C22" s="337" t="s">
        <v>776</v>
      </c>
      <c r="D22" s="333"/>
      <c r="E22" s="338">
        <v>19</v>
      </c>
      <c r="F22" s="338" t="s">
        <v>503</v>
      </c>
      <c r="G22" s="332"/>
      <c r="H22" s="359" t="s">
        <v>777</v>
      </c>
      <c r="I22" s="360">
        <v>253646</v>
      </c>
      <c r="J22" s="360">
        <v>111646</v>
      </c>
      <c r="K22" s="360">
        <v>142000</v>
      </c>
      <c r="L22" s="332"/>
      <c r="M22" s="356">
        <v>128143</v>
      </c>
      <c r="N22" s="356">
        <v>65043</v>
      </c>
      <c r="O22" s="356">
        <v>63100</v>
      </c>
      <c r="P22" s="332"/>
      <c r="Q22" s="347" t="s">
        <v>778</v>
      </c>
      <c r="R22" s="348">
        <v>377272</v>
      </c>
      <c r="S22" s="348">
        <v>184951</v>
      </c>
      <c r="T22" s="348">
        <v>192321</v>
      </c>
      <c r="U22" s="332"/>
      <c r="V22" s="332"/>
      <c r="W22" s="332"/>
      <c r="X22" s="332"/>
      <c r="Y22" s="332"/>
      <c r="Z22" s="332"/>
    </row>
    <row r="23" spans="1:26" ht="12" customHeight="1" x14ac:dyDescent="0.3">
      <c r="A23" s="361" t="s">
        <v>779</v>
      </c>
      <c r="B23" s="332"/>
      <c r="C23" s="337" t="s">
        <v>780</v>
      </c>
      <c r="D23" s="333"/>
      <c r="E23" s="338">
        <v>20</v>
      </c>
      <c r="F23" s="338" t="s">
        <v>504</v>
      </c>
      <c r="G23" s="332"/>
      <c r="H23" s="359" t="s">
        <v>781</v>
      </c>
      <c r="I23" s="360">
        <v>177853</v>
      </c>
      <c r="J23" s="360">
        <v>76747</v>
      </c>
      <c r="K23" s="360">
        <v>101106</v>
      </c>
      <c r="L23" s="332"/>
      <c r="M23" s="356">
        <v>129625</v>
      </c>
      <c r="N23" s="356">
        <v>65820</v>
      </c>
      <c r="O23" s="356">
        <v>63805</v>
      </c>
      <c r="P23" s="332"/>
      <c r="Q23" s="347" t="s">
        <v>782</v>
      </c>
      <c r="R23" s="348">
        <v>651586</v>
      </c>
      <c r="S23" s="348">
        <v>319009</v>
      </c>
      <c r="T23" s="348">
        <v>332577</v>
      </c>
      <c r="U23" s="332"/>
      <c r="V23" s="332"/>
      <c r="W23" s="332"/>
      <c r="X23" s="332"/>
      <c r="Y23" s="332"/>
      <c r="Z23" s="332"/>
    </row>
    <row r="24" spans="1:26" ht="12" customHeight="1" x14ac:dyDescent="0.3">
      <c r="A24" s="361" t="s">
        <v>783</v>
      </c>
      <c r="B24" s="332"/>
      <c r="C24" s="337" t="s">
        <v>784</v>
      </c>
      <c r="D24" s="333"/>
      <c r="E24" s="338">
        <v>55</v>
      </c>
      <c r="F24" s="338" t="s">
        <v>785</v>
      </c>
      <c r="G24" s="332"/>
      <c r="H24" s="359" t="s">
        <v>786</v>
      </c>
      <c r="I24" s="360">
        <v>113108</v>
      </c>
      <c r="J24" s="360">
        <v>45521</v>
      </c>
      <c r="K24" s="360">
        <v>67587</v>
      </c>
      <c r="L24" s="332"/>
      <c r="M24" s="356">
        <v>131107</v>
      </c>
      <c r="N24" s="356">
        <v>66558</v>
      </c>
      <c r="O24" s="356">
        <v>64549</v>
      </c>
      <c r="P24" s="332"/>
      <c r="Q24" s="347" t="s">
        <v>787</v>
      </c>
      <c r="R24" s="348">
        <v>6296</v>
      </c>
      <c r="S24" s="348">
        <v>3268</v>
      </c>
      <c r="T24" s="348">
        <v>3028</v>
      </c>
      <c r="U24" s="332"/>
      <c r="V24" s="332"/>
      <c r="W24" s="332"/>
      <c r="X24" s="332"/>
      <c r="Y24" s="332"/>
      <c r="Z24" s="332"/>
    </row>
    <row r="25" spans="1:26" ht="12" customHeight="1" x14ac:dyDescent="0.3">
      <c r="A25" s="361" t="s">
        <v>788</v>
      </c>
      <c r="B25" s="332"/>
      <c r="C25" s="361" t="s">
        <v>789</v>
      </c>
      <c r="D25" s="333"/>
      <c r="E25" s="338">
        <v>66</v>
      </c>
      <c r="F25" s="338" t="s">
        <v>790</v>
      </c>
      <c r="G25" s="332"/>
      <c r="H25" s="359" t="s">
        <v>791</v>
      </c>
      <c r="I25" s="360">
        <v>108506</v>
      </c>
      <c r="J25" s="360">
        <v>39978</v>
      </c>
      <c r="K25" s="360">
        <v>68528</v>
      </c>
      <c r="L25" s="332"/>
      <c r="M25" s="356">
        <v>132790</v>
      </c>
      <c r="N25" s="356">
        <v>67353</v>
      </c>
      <c r="O25" s="356">
        <v>65437</v>
      </c>
      <c r="P25" s="332"/>
      <c r="Q25" s="362" t="s">
        <v>427</v>
      </c>
      <c r="R25" s="356">
        <f t="shared" ref="R25:T25" si="0">SUM(R5:R24)</f>
        <v>7571345</v>
      </c>
      <c r="S25" s="356">
        <f t="shared" si="0"/>
        <v>3653868</v>
      </c>
      <c r="T25" s="356">
        <f t="shared" si="0"/>
        <v>3917477</v>
      </c>
      <c r="U25" s="332"/>
      <c r="V25" s="332"/>
      <c r="W25" s="332"/>
      <c r="X25" s="332"/>
      <c r="Y25" s="332"/>
      <c r="Z25" s="332"/>
    </row>
    <row r="26" spans="1:26" ht="12" customHeight="1" x14ac:dyDescent="0.3">
      <c r="A26" s="361" t="s">
        <v>792</v>
      </c>
      <c r="B26" s="332"/>
      <c r="C26" s="337" t="s">
        <v>793</v>
      </c>
      <c r="D26" s="333"/>
      <c r="E26" s="338">
        <v>77</v>
      </c>
      <c r="F26" s="338" t="s">
        <v>505</v>
      </c>
      <c r="G26" s="332"/>
      <c r="H26" s="332"/>
      <c r="I26" s="332"/>
      <c r="J26" s="332"/>
      <c r="K26" s="332"/>
      <c r="L26" s="332"/>
      <c r="M26" s="356">
        <v>133340</v>
      </c>
      <c r="N26" s="356">
        <v>67602</v>
      </c>
      <c r="O26" s="356">
        <v>65738</v>
      </c>
      <c r="P26" s="332"/>
      <c r="Q26" s="332"/>
      <c r="R26" s="332"/>
      <c r="S26" s="332"/>
      <c r="T26" s="332"/>
      <c r="U26" s="332"/>
      <c r="V26" s="332"/>
      <c r="W26" s="332"/>
      <c r="X26" s="332"/>
      <c r="Y26" s="332"/>
      <c r="Z26" s="332"/>
    </row>
    <row r="27" spans="1:26" ht="12" customHeight="1" x14ac:dyDescent="0.3">
      <c r="A27" s="361" t="s">
        <v>794</v>
      </c>
      <c r="B27" s="332"/>
      <c r="C27" s="337" t="s">
        <v>795</v>
      </c>
      <c r="D27" s="333"/>
      <c r="E27" s="338">
        <v>88</v>
      </c>
      <c r="F27" s="338" t="s">
        <v>796</v>
      </c>
      <c r="G27" s="332"/>
      <c r="H27" s="332"/>
      <c r="I27" s="332"/>
      <c r="J27" s="332"/>
      <c r="K27" s="332"/>
      <c r="L27" s="332"/>
      <c r="M27" s="356">
        <v>132165</v>
      </c>
      <c r="N27" s="356">
        <v>67024</v>
      </c>
      <c r="O27" s="356">
        <v>65141</v>
      </c>
      <c r="P27" s="332"/>
      <c r="Q27" s="681" t="s">
        <v>797</v>
      </c>
      <c r="R27" s="682"/>
      <c r="S27" s="682"/>
      <c r="T27" s="683"/>
      <c r="U27" s="332"/>
      <c r="V27" s="332"/>
      <c r="W27" s="332"/>
      <c r="X27" s="332"/>
      <c r="Y27" s="332"/>
      <c r="Z27" s="332"/>
    </row>
    <row r="28" spans="1:26" ht="12" customHeight="1" x14ac:dyDescent="0.3">
      <c r="A28" s="363" t="s">
        <v>798</v>
      </c>
      <c r="B28" s="332"/>
      <c r="C28" s="337" t="s">
        <v>799</v>
      </c>
      <c r="D28" s="333"/>
      <c r="E28" s="338">
        <v>98</v>
      </c>
      <c r="F28" s="338" t="s">
        <v>800</v>
      </c>
      <c r="G28" s="332"/>
      <c r="H28" s="332"/>
      <c r="I28" s="332"/>
      <c r="J28" s="332"/>
      <c r="K28" s="332"/>
      <c r="L28" s="332"/>
      <c r="M28" s="356">
        <v>129957</v>
      </c>
      <c r="N28" s="356">
        <v>65924</v>
      </c>
      <c r="O28" s="356">
        <v>64033</v>
      </c>
      <c r="P28" s="332"/>
      <c r="Q28" s="668" t="s">
        <v>702</v>
      </c>
      <c r="R28" s="669"/>
      <c r="S28" s="669"/>
      <c r="T28" s="670"/>
      <c r="U28" s="332"/>
      <c r="V28" s="332"/>
      <c r="W28" s="332"/>
      <c r="X28" s="332"/>
      <c r="Y28" s="332"/>
      <c r="Z28" s="332"/>
    </row>
    <row r="29" spans="1:26" ht="12" customHeight="1" x14ac:dyDescent="0.3">
      <c r="A29" s="364" t="s">
        <v>801</v>
      </c>
      <c r="B29" s="332"/>
      <c r="C29" s="337" t="s">
        <v>802</v>
      </c>
      <c r="D29" s="333"/>
      <c r="E29" s="365"/>
      <c r="F29" s="365"/>
      <c r="G29" s="332"/>
      <c r="H29" s="332"/>
      <c r="I29" s="332"/>
      <c r="J29" s="332"/>
      <c r="K29" s="332"/>
      <c r="L29" s="332"/>
      <c r="M29" s="356">
        <v>127797</v>
      </c>
      <c r="N29" s="356">
        <v>64838</v>
      </c>
      <c r="O29" s="356">
        <v>62959</v>
      </c>
      <c r="P29" s="332"/>
      <c r="Q29" s="679" t="s">
        <v>711</v>
      </c>
      <c r="R29" s="671">
        <v>2015</v>
      </c>
      <c r="S29" s="672"/>
      <c r="T29" s="673"/>
      <c r="U29" s="332"/>
      <c r="V29" s="332"/>
      <c r="W29" s="332"/>
      <c r="X29" s="332"/>
      <c r="Y29" s="332"/>
      <c r="Z29" s="332"/>
    </row>
    <row r="30" spans="1:26" ht="12" customHeight="1" x14ac:dyDescent="0.3">
      <c r="A30" s="364" t="s">
        <v>803</v>
      </c>
      <c r="B30" s="332"/>
      <c r="C30" s="337" t="s">
        <v>804</v>
      </c>
      <c r="D30" s="333"/>
      <c r="E30" s="365"/>
      <c r="F30" s="365"/>
      <c r="G30" s="332"/>
      <c r="H30" s="332"/>
      <c r="I30" s="332"/>
      <c r="J30" s="332"/>
      <c r="K30" s="332"/>
      <c r="L30" s="332"/>
      <c r="M30" s="356">
        <v>125232</v>
      </c>
      <c r="N30" s="356">
        <v>63602</v>
      </c>
      <c r="O30" s="356">
        <v>61630</v>
      </c>
      <c r="P30" s="332"/>
      <c r="Q30" s="680"/>
      <c r="R30" s="349" t="s">
        <v>427</v>
      </c>
      <c r="S30" s="350" t="s">
        <v>703</v>
      </c>
      <c r="T30" s="351" t="s">
        <v>704</v>
      </c>
      <c r="U30" s="332"/>
      <c r="V30" s="332"/>
      <c r="W30" s="332"/>
      <c r="X30" s="332"/>
      <c r="Y30" s="332"/>
      <c r="Z30" s="332"/>
    </row>
    <row r="31" spans="1:26" ht="12" customHeight="1" x14ac:dyDescent="0.3">
      <c r="A31" s="364" t="s">
        <v>805</v>
      </c>
      <c r="B31" s="332"/>
      <c r="C31" s="337" t="s">
        <v>806</v>
      </c>
      <c r="D31" s="333"/>
      <c r="E31" s="365"/>
      <c r="F31" s="365"/>
      <c r="G31" s="332"/>
      <c r="H31" s="332"/>
      <c r="I31" s="332"/>
      <c r="J31" s="332"/>
      <c r="K31" s="332"/>
      <c r="L31" s="332"/>
      <c r="M31" s="356">
        <v>124055</v>
      </c>
      <c r="N31" s="356">
        <v>62761</v>
      </c>
      <c r="O31" s="356">
        <v>61294</v>
      </c>
      <c r="P31" s="332"/>
      <c r="Q31" s="352" t="s">
        <v>718</v>
      </c>
      <c r="R31" s="353"/>
      <c r="S31" s="354"/>
      <c r="T31" s="355"/>
      <c r="U31" s="332"/>
      <c r="V31" s="332"/>
      <c r="W31" s="332"/>
      <c r="X31" s="332"/>
      <c r="Y31" s="332"/>
      <c r="Z31" s="332"/>
    </row>
    <row r="32" spans="1:26" ht="12" customHeight="1" x14ac:dyDescent="0.3">
      <c r="A32" s="364" t="s">
        <v>807</v>
      </c>
      <c r="B32" s="332"/>
      <c r="C32" s="337" t="s">
        <v>808</v>
      </c>
      <c r="D32" s="333"/>
      <c r="E32" s="365"/>
      <c r="F32" s="365"/>
      <c r="G32" s="332"/>
      <c r="H32" s="332"/>
      <c r="I32" s="332"/>
      <c r="J32" s="332"/>
      <c r="K32" s="332"/>
      <c r="L32" s="332"/>
      <c r="M32" s="356">
        <v>125190</v>
      </c>
      <c r="N32" s="356">
        <v>62619</v>
      </c>
      <c r="O32" s="356">
        <v>62571</v>
      </c>
      <c r="P32" s="332"/>
      <c r="Q32" s="366" t="s">
        <v>427</v>
      </c>
      <c r="R32" s="367">
        <v>7878783</v>
      </c>
      <c r="S32" s="368">
        <v>3810013</v>
      </c>
      <c r="T32" s="369">
        <v>4068770</v>
      </c>
      <c r="U32" s="332"/>
      <c r="V32" s="332"/>
      <c r="W32" s="332"/>
      <c r="X32" s="332"/>
      <c r="Y32" s="332"/>
      <c r="Z32" s="332"/>
    </row>
    <row r="33" spans="1:26" ht="12" customHeight="1" x14ac:dyDescent="0.3">
      <c r="A33" s="363" t="s">
        <v>809</v>
      </c>
      <c r="B33" s="332"/>
      <c r="C33" s="337" t="s">
        <v>810</v>
      </c>
      <c r="D33" s="333"/>
      <c r="E33" s="365"/>
      <c r="F33" s="365"/>
      <c r="G33" s="332"/>
      <c r="H33" s="332"/>
      <c r="I33" s="332"/>
      <c r="J33" s="332"/>
      <c r="K33" s="332"/>
      <c r="L33" s="332"/>
      <c r="M33" s="356">
        <v>127692</v>
      </c>
      <c r="N33" s="356">
        <v>62895</v>
      </c>
      <c r="O33" s="356">
        <v>64797</v>
      </c>
      <c r="P33" s="332"/>
      <c r="Q33" s="370" t="s">
        <v>724</v>
      </c>
      <c r="R33" s="371">
        <v>603230</v>
      </c>
      <c r="S33" s="372">
        <v>309432</v>
      </c>
      <c r="T33" s="373">
        <v>293798</v>
      </c>
      <c r="U33" s="332"/>
      <c r="V33" s="332"/>
      <c r="W33" s="332"/>
      <c r="X33" s="332"/>
      <c r="Y33" s="332"/>
      <c r="Z33" s="332"/>
    </row>
    <row r="34" spans="1:26" ht="12" customHeight="1" x14ac:dyDescent="0.3">
      <c r="A34" s="374" t="s">
        <v>811</v>
      </c>
      <c r="B34" s="332"/>
      <c r="C34" s="337" t="s">
        <v>812</v>
      </c>
      <c r="D34" s="333"/>
      <c r="E34" s="365"/>
      <c r="F34" s="365"/>
      <c r="G34" s="332"/>
      <c r="H34" s="332"/>
      <c r="I34" s="332"/>
      <c r="J34" s="332"/>
      <c r="K34" s="332"/>
      <c r="L34" s="332"/>
      <c r="M34" s="356">
        <v>129742</v>
      </c>
      <c r="N34" s="356">
        <v>62993</v>
      </c>
      <c r="O34" s="356">
        <v>66749</v>
      </c>
      <c r="P34" s="332"/>
      <c r="Q34" s="370" t="s">
        <v>727</v>
      </c>
      <c r="R34" s="371">
        <v>598182</v>
      </c>
      <c r="S34" s="372">
        <v>306434</v>
      </c>
      <c r="T34" s="373">
        <v>291748</v>
      </c>
      <c r="U34" s="332"/>
      <c r="V34" s="332"/>
      <c r="W34" s="332"/>
      <c r="X34" s="332"/>
      <c r="Y34" s="332"/>
      <c r="Z34" s="332"/>
    </row>
    <row r="35" spans="1:26" ht="12" customHeight="1" x14ac:dyDescent="0.3">
      <c r="A35" s="374" t="s">
        <v>813</v>
      </c>
      <c r="B35" s="332"/>
      <c r="C35" s="331" t="s">
        <v>814</v>
      </c>
      <c r="D35" s="333"/>
      <c r="E35" s="365"/>
      <c r="F35" s="365"/>
      <c r="G35" s="332"/>
      <c r="H35" s="332"/>
      <c r="I35" s="332"/>
      <c r="J35" s="332"/>
      <c r="K35" s="332"/>
      <c r="L35" s="332"/>
      <c r="M35" s="356">
        <v>131768</v>
      </c>
      <c r="N35" s="356">
        <v>63030</v>
      </c>
      <c r="O35" s="356">
        <v>68738</v>
      </c>
      <c r="P35" s="332"/>
      <c r="Q35" s="370" t="s">
        <v>731</v>
      </c>
      <c r="R35" s="371">
        <v>605068</v>
      </c>
      <c r="S35" s="372">
        <v>309819</v>
      </c>
      <c r="T35" s="373">
        <v>295249</v>
      </c>
      <c r="U35" s="332"/>
      <c r="V35" s="332"/>
      <c r="W35" s="332"/>
      <c r="X35" s="332"/>
      <c r="Y35" s="332"/>
      <c r="Z35" s="332"/>
    </row>
    <row r="36" spans="1:26" ht="12" customHeight="1" x14ac:dyDescent="0.3">
      <c r="A36" s="374" t="s">
        <v>815</v>
      </c>
      <c r="B36" s="332"/>
      <c r="C36" s="337" t="s">
        <v>721</v>
      </c>
      <c r="D36" s="333"/>
      <c r="E36" s="365"/>
      <c r="F36" s="365"/>
      <c r="G36" s="332"/>
      <c r="H36" s="332"/>
      <c r="I36" s="332"/>
      <c r="J36" s="332"/>
      <c r="K36" s="332"/>
      <c r="L36" s="332"/>
      <c r="M36" s="356">
        <v>132712</v>
      </c>
      <c r="N36" s="356">
        <v>62862</v>
      </c>
      <c r="O36" s="356">
        <v>69850</v>
      </c>
      <c r="P36" s="332"/>
      <c r="Q36" s="370" t="s">
        <v>736</v>
      </c>
      <c r="R36" s="371">
        <v>642476</v>
      </c>
      <c r="S36" s="372">
        <v>325752</v>
      </c>
      <c r="T36" s="373">
        <v>316724</v>
      </c>
      <c r="U36" s="332"/>
      <c r="V36" s="332"/>
      <c r="W36" s="332"/>
      <c r="X36" s="332"/>
      <c r="Y36" s="332"/>
      <c r="Z36" s="332"/>
    </row>
    <row r="37" spans="1:26" ht="12" customHeight="1" x14ac:dyDescent="0.3">
      <c r="A37" s="374" t="s">
        <v>816</v>
      </c>
      <c r="B37" s="332"/>
      <c r="C37" s="337" t="s">
        <v>817</v>
      </c>
      <c r="D37" s="333"/>
      <c r="E37" s="365"/>
      <c r="F37" s="365"/>
      <c r="G37" s="332"/>
      <c r="H37" s="332"/>
      <c r="I37" s="332"/>
      <c r="J37" s="332"/>
      <c r="K37" s="332"/>
      <c r="L37" s="332"/>
      <c r="M37" s="356">
        <v>131882</v>
      </c>
      <c r="N37" s="356">
        <v>62354</v>
      </c>
      <c r="O37" s="356">
        <v>69528</v>
      </c>
      <c r="P37" s="332"/>
      <c r="Q37" s="370" t="s">
        <v>740</v>
      </c>
      <c r="R37" s="371">
        <v>669960</v>
      </c>
      <c r="S37" s="372">
        <v>338888</v>
      </c>
      <c r="T37" s="373">
        <v>331072</v>
      </c>
      <c r="U37" s="332"/>
      <c r="V37" s="332"/>
      <c r="W37" s="332"/>
      <c r="X37" s="332"/>
      <c r="Y37" s="332"/>
      <c r="Z37" s="332"/>
    </row>
    <row r="38" spans="1:26" ht="12" customHeight="1" x14ac:dyDescent="0.3">
      <c r="A38" s="374" t="s">
        <v>818</v>
      </c>
      <c r="B38" s="332"/>
      <c r="C38" s="337" t="s">
        <v>819</v>
      </c>
      <c r="D38" s="333"/>
      <c r="E38" s="365"/>
      <c r="F38" s="365"/>
      <c r="G38" s="332"/>
      <c r="H38" s="332"/>
      <c r="I38" s="332"/>
      <c r="J38" s="332"/>
      <c r="K38" s="332"/>
      <c r="L38" s="332"/>
      <c r="M38" s="356">
        <v>129823</v>
      </c>
      <c r="N38" s="356">
        <v>61588</v>
      </c>
      <c r="O38" s="356">
        <v>68235</v>
      </c>
      <c r="P38" s="332"/>
      <c r="Q38" s="370" t="s">
        <v>744</v>
      </c>
      <c r="R38" s="371">
        <v>635633</v>
      </c>
      <c r="S38" s="372">
        <v>319048</v>
      </c>
      <c r="T38" s="373">
        <v>316585</v>
      </c>
      <c r="U38" s="332"/>
      <c r="V38" s="332"/>
      <c r="W38" s="332"/>
      <c r="X38" s="332"/>
      <c r="Y38" s="332"/>
      <c r="Z38" s="332"/>
    </row>
    <row r="39" spans="1:26" ht="12" customHeight="1" x14ac:dyDescent="0.3">
      <c r="A39" s="374" t="s">
        <v>820</v>
      </c>
      <c r="B39" s="332"/>
      <c r="C39" s="337" t="s">
        <v>821</v>
      </c>
      <c r="D39" s="375"/>
      <c r="E39" s="365"/>
      <c r="F39" s="365"/>
      <c r="G39" s="332"/>
      <c r="H39" s="332"/>
      <c r="I39" s="332"/>
      <c r="J39" s="332"/>
      <c r="K39" s="332"/>
      <c r="L39" s="332"/>
      <c r="M39" s="356">
        <v>127922</v>
      </c>
      <c r="N39" s="356">
        <v>60850</v>
      </c>
      <c r="O39" s="356">
        <v>67072</v>
      </c>
      <c r="P39" s="332"/>
      <c r="Q39" s="370" t="s">
        <v>748</v>
      </c>
      <c r="R39" s="371">
        <v>657874</v>
      </c>
      <c r="S39" s="372">
        <v>313458</v>
      </c>
      <c r="T39" s="373">
        <v>344416</v>
      </c>
      <c r="U39" s="332"/>
      <c r="V39" s="332"/>
      <c r="W39" s="332"/>
      <c r="X39" s="332"/>
      <c r="Y39" s="332"/>
      <c r="Z39" s="332"/>
    </row>
    <row r="40" spans="1:26" ht="12" customHeight="1" x14ac:dyDescent="0.3">
      <c r="A40" s="331" t="s">
        <v>822</v>
      </c>
      <c r="B40" s="332"/>
      <c r="C40" s="337" t="s">
        <v>823</v>
      </c>
      <c r="D40" s="333"/>
      <c r="E40" s="365"/>
      <c r="F40" s="365"/>
      <c r="G40" s="332"/>
      <c r="H40" s="332"/>
      <c r="I40" s="332"/>
      <c r="J40" s="332"/>
      <c r="K40" s="332"/>
      <c r="L40" s="332"/>
      <c r="M40" s="356">
        <v>126082</v>
      </c>
      <c r="N40" s="356">
        <v>60165</v>
      </c>
      <c r="O40" s="356">
        <v>65917</v>
      </c>
      <c r="P40" s="332"/>
      <c r="Q40" s="370" t="s">
        <v>752</v>
      </c>
      <c r="R40" s="371">
        <v>614779</v>
      </c>
      <c r="S40" s="372">
        <v>293158</v>
      </c>
      <c r="T40" s="373">
        <v>321621</v>
      </c>
      <c r="U40" s="332"/>
      <c r="V40" s="332"/>
      <c r="W40" s="332"/>
      <c r="X40" s="332"/>
      <c r="Y40" s="332"/>
      <c r="Z40" s="332"/>
    </row>
    <row r="41" spans="1:26" ht="12" customHeight="1" x14ac:dyDescent="0.3">
      <c r="A41" s="337" t="s">
        <v>824</v>
      </c>
      <c r="B41" s="332"/>
      <c r="C41" s="376" t="s">
        <v>825</v>
      </c>
      <c r="D41" s="333"/>
      <c r="E41" s="365"/>
      <c r="F41" s="365"/>
      <c r="G41" s="332"/>
      <c r="H41" s="332"/>
      <c r="I41" s="332"/>
      <c r="J41" s="332"/>
      <c r="K41" s="332"/>
      <c r="L41" s="332"/>
      <c r="M41" s="356"/>
      <c r="N41" s="356"/>
      <c r="O41" s="356"/>
      <c r="P41" s="332"/>
      <c r="Q41" s="370"/>
      <c r="R41" s="371"/>
      <c r="S41" s="372"/>
      <c r="T41" s="373"/>
      <c r="U41" s="332"/>
      <c r="V41" s="332"/>
      <c r="W41" s="332"/>
      <c r="X41" s="332"/>
      <c r="Y41" s="332"/>
      <c r="Z41" s="332"/>
    </row>
    <row r="42" spans="1:26" ht="12" customHeight="1" x14ac:dyDescent="0.3">
      <c r="A42" s="337" t="s">
        <v>826</v>
      </c>
      <c r="B42" s="332"/>
      <c r="C42" s="377" t="s">
        <v>827</v>
      </c>
      <c r="D42" s="333"/>
      <c r="E42" s="365"/>
      <c r="F42" s="365"/>
      <c r="G42" s="332"/>
      <c r="H42" s="332"/>
      <c r="I42" s="332"/>
      <c r="J42" s="332"/>
      <c r="K42" s="332"/>
      <c r="L42" s="332"/>
      <c r="M42" s="356"/>
      <c r="N42" s="356"/>
      <c r="O42" s="356"/>
      <c r="P42" s="332"/>
      <c r="Q42" s="370"/>
      <c r="R42" s="371"/>
      <c r="S42" s="372"/>
      <c r="T42" s="373"/>
      <c r="U42" s="332"/>
      <c r="V42" s="332"/>
      <c r="W42" s="332"/>
      <c r="X42" s="332"/>
      <c r="Y42" s="332"/>
      <c r="Z42" s="332"/>
    </row>
    <row r="43" spans="1:26" ht="12" customHeight="1" x14ac:dyDescent="0.3">
      <c r="A43" s="337" t="s">
        <v>828</v>
      </c>
      <c r="B43" s="332"/>
      <c r="C43" s="333"/>
      <c r="D43" s="333"/>
      <c r="E43" s="365"/>
      <c r="F43" s="365"/>
      <c r="G43" s="332"/>
      <c r="H43" s="332"/>
      <c r="I43" s="332"/>
      <c r="J43" s="332"/>
      <c r="K43" s="332"/>
      <c r="L43" s="332"/>
      <c r="M43" s="356"/>
      <c r="N43" s="356"/>
      <c r="O43" s="356"/>
      <c r="P43" s="332"/>
      <c r="Q43" s="370"/>
      <c r="R43" s="371"/>
      <c r="S43" s="372"/>
      <c r="T43" s="373"/>
      <c r="U43" s="332"/>
      <c r="V43" s="332"/>
      <c r="W43" s="332"/>
      <c r="X43" s="332"/>
      <c r="Y43" s="332"/>
      <c r="Z43" s="332"/>
    </row>
    <row r="44" spans="1:26" ht="12" customHeight="1" x14ac:dyDescent="0.3">
      <c r="A44" s="337" t="s">
        <v>829</v>
      </c>
      <c r="B44" s="332"/>
      <c r="C44" s="333"/>
      <c r="D44" s="333"/>
      <c r="E44" s="365"/>
      <c r="F44" s="365"/>
      <c r="G44" s="332"/>
      <c r="H44" s="332"/>
      <c r="I44" s="332"/>
      <c r="J44" s="332"/>
      <c r="K44" s="332"/>
      <c r="L44" s="332"/>
      <c r="M44" s="356"/>
      <c r="N44" s="356"/>
      <c r="O44" s="356"/>
      <c r="P44" s="332"/>
      <c r="Q44" s="370"/>
      <c r="R44" s="371"/>
      <c r="S44" s="372"/>
      <c r="T44" s="373"/>
      <c r="U44" s="332"/>
      <c r="V44" s="332"/>
      <c r="W44" s="332"/>
      <c r="X44" s="332"/>
      <c r="Y44" s="332"/>
      <c r="Z44" s="332"/>
    </row>
    <row r="45" spans="1:26" ht="12" customHeight="1" x14ac:dyDescent="0.3">
      <c r="A45" s="337" t="s">
        <v>830</v>
      </c>
      <c r="B45" s="332"/>
      <c r="C45" s="332"/>
      <c r="D45" s="333"/>
      <c r="E45" s="365"/>
      <c r="F45" s="365"/>
      <c r="G45" s="332"/>
      <c r="H45" s="332"/>
      <c r="I45" s="332"/>
      <c r="J45" s="332"/>
      <c r="K45" s="332"/>
      <c r="L45" s="332"/>
      <c r="M45" s="356">
        <v>123600</v>
      </c>
      <c r="N45" s="356">
        <v>59117</v>
      </c>
      <c r="O45" s="356">
        <v>64483</v>
      </c>
      <c r="P45" s="332"/>
      <c r="Q45" s="370" t="s">
        <v>757</v>
      </c>
      <c r="R45" s="371">
        <v>536343</v>
      </c>
      <c r="S45" s="372">
        <v>254902</v>
      </c>
      <c r="T45" s="373">
        <v>281441</v>
      </c>
      <c r="U45" s="332"/>
      <c r="V45" s="332"/>
      <c r="W45" s="332"/>
      <c r="X45" s="332"/>
      <c r="Y45" s="332"/>
      <c r="Z45" s="332"/>
    </row>
    <row r="46" spans="1:26" ht="12" customHeight="1" x14ac:dyDescent="0.3">
      <c r="A46" s="331" t="s">
        <v>831</v>
      </c>
      <c r="B46" s="332"/>
      <c r="C46" s="332"/>
      <c r="D46" s="333"/>
      <c r="E46" s="365"/>
      <c r="F46" s="365"/>
      <c r="G46" s="332"/>
      <c r="H46" s="332"/>
      <c r="I46" s="332"/>
      <c r="J46" s="332"/>
      <c r="K46" s="332"/>
      <c r="L46" s="332"/>
      <c r="M46" s="356"/>
      <c r="N46" s="356"/>
      <c r="O46" s="356"/>
      <c r="P46" s="332"/>
      <c r="Q46" s="370"/>
      <c r="R46" s="371"/>
      <c r="S46" s="372"/>
      <c r="T46" s="373"/>
      <c r="U46" s="332"/>
      <c r="V46" s="332"/>
      <c r="W46" s="332"/>
      <c r="X46" s="332"/>
      <c r="Y46" s="332"/>
      <c r="Z46" s="332"/>
    </row>
    <row r="47" spans="1:26" ht="12" customHeight="1" x14ac:dyDescent="0.3">
      <c r="A47" s="337" t="s">
        <v>832</v>
      </c>
      <c r="B47" s="332"/>
      <c r="C47" s="332"/>
      <c r="D47" s="333"/>
      <c r="E47" s="365"/>
      <c r="F47" s="365"/>
      <c r="G47" s="332"/>
      <c r="H47" s="332"/>
      <c r="I47" s="332"/>
      <c r="J47" s="332"/>
      <c r="K47" s="332"/>
      <c r="L47" s="332"/>
      <c r="M47" s="356"/>
      <c r="N47" s="356"/>
      <c r="O47" s="356"/>
      <c r="P47" s="332"/>
      <c r="Q47" s="370"/>
      <c r="R47" s="371"/>
      <c r="S47" s="372"/>
      <c r="T47" s="373"/>
      <c r="U47" s="332"/>
      <c r="V47" s="332"/>
      <c r="W47" s="332"/>
      <c r="X47" s="332"/>
      <c r="Y47" s="332"/>
      <c r="Z47" s="332"/>
    </row>
    <row r="48" spans="1:26" ht="12" customHeight="1" x14ac:dyDescent="0.3">
      <c r="A48" s="337" t="s">
        <v>833</v>
      </c>
      <c r="B48" s="332"/>
      <c r="C48" s="332"/>
      <c r="D48" s="333"/>
      <c r="E48" s="365"/>
      <c r="F48" s="365"/>
      <c r="G48" s="332"/>
      <c r="H48" s="332"/>
      <c r="I48" s="332"/>
      <c r="J48" s="332"/>
      <c r="K48" s="332"/>
      <c r="L48" s="332"/>
      <c r="M48" s="356"/>
      <c r="N48" s="356"/>
      <c r="O48" s="356"/>
      <c r="P48" s="332"/>
      <c r="Q48" s="370"/>
      <c r="R48" s="371"/>
      <c r="S48" s="372"/>
      <c r="T48" s="373"/>
      <c r="U48" s="332"/>
      <c r="V48" s="332"/>
      <c r="W48" s="332"/>
      <c r="X48" s="332"/>
      <c r="Y48" s="332"/>
      <c r="Z48" s="332"/>
    </row>
    <row r="49" spans="1:26" ht="12" customHeight="1" x14ac:dyDescent="0.3">
      <c r="A49" s="378" t="s">
        <v>834</v>
      </c>
      <c r="B49" s="332"/>
      <c r="C49" s="332"/>
      <c r="D49" s="333"/>
      <c r="E49" s="365"/>
      <c r="F49" s="365"/>
      <c r="G49" s="332"/>
      <c r="H49" s="332"/>
      <c r="I49" s="332"/>
      <c r="J49" s="332"/>
      <c r="K49" s="332"/>
      <c r="L49" s="332"/>
      <c r="M49" s="356">
        <v>120324</v>
      </c>
      <c r="N49" s="356">
        <v>57551</v>
      </c>
      <c r="O49" s="356">
        <v>62773</v>
      </c>
      <c r="P49" s="332"/>
      <c r="Q49" s="370" t="s">
        <v>761</v>
      </c>
      <c r="R49" s="371">
        <v>516837</v>
      </c>
      <c r="S49" s="372">
        <v>242123</v>
      </c>
      <c r="T49" s="373">
        <v>274714</v>
      </c>
      <c r="U49" s="332"/>
      <c r="V49" s="332"/>
      <c r="W49" s="332"/>
      <c r="X49" s="332"/>
      <c r="Y49" s="332"/>
      <c r="Z49" s="332"/>
    </row>
    <row r="50" spans="1:26" ht="12" customHeight="1" x14ac:dyDescent="0.3">
      <c r="A50" s="347" t="s">
        <v>835</v>
      </c>
      <c r="B50" s="332"/>
      <c r="C50" s="333"/>
      <c r="D50" s="333"/>
      <c r="E50" s="365"/>
      <c r="F50" s="365"/>
      <c r="G50" s="332"/>
      <c r="H50" s="332"/>
      <c r="I50" s="332"/>
      <c r="J50" s="332"/>
      <c r="K50" s="332"/>
      <c r="L50" s="332"/>
      <c r="M50" s="356">
        <v>116606</v>
      </c>
      <c r="N50" s="356">
        <v>55686</v>
      </c>
      <c r="O50" s="356">
        <v>60920</v>
      </c>
      <c r="P50" s="332"/>
      <c r="Q50" s="370" t="s">
        <v>765</v>
      </c>
      <c r="R50" s="371">
        <v>489703</v>
      </c>
      <c r="S50" s="372">
        <v>225926</v>
      </c>
      <c r="T50" s="373">
        <v>263777</v>
      </c>
      <c r="U50" s="332"/>
      <c r="V50" s="332"/>
      <c r="W50" s="332"/>
      <c r="X50" s="332"/>
      <c r="Y50" s="332"/>
      <c r="Z50" s="332"/>
    </row>
    <row r="51" spans="1:26" ht="12" customHeight="1" x14ac:dyDescent="0.3">
      <c r="A51" s="347" t="s">
        <v>836</v>
      </c>
      <c r="B51" s="332"/>
      <c r="C51" s="333"/>
      <c r="D51" s="333"/>
      <c r="E51" s="365"/>
      <c r="F51" s="365"/>
      <c r="G51" s="332"/>
      <c r="H51" s="332"/>
      <c r="I51" s="332"/>
      <c r="J51" s="332"/>
      <c r="K51" s="332"/>
      <c r="L51" s="332"/>
      <c r="M51" s="356">
        <v>112852</v>
      </c>
      <c r="N51" s="356">
        <v>53849</v>
      </c>
      <c r="O51" s="356">
        <v>59003</v>
      </c>
      <c r="P51" s="332"/>
      <c r="Q51" s="370" t="s">
        <v>769</v>
      </c>
      <c r="R51" s="371">
        <v>406084</v>
      </c>
      <c r="S51" s="372">
        <v>183930</v>
      </c>
      <c r="T51" s="373">
        <v>222154</v>
      </c>
      <c r="U51" s="332"/>
      <c r="V51" s="332"/>
      <c r="W51" s="332"/>
      <c r="X51" s="332"/>
      <c r="Y51" s="332"/>
      <c r="Z51" s="332"/>
    </row>
    <row r="52" spans="1:26" ht="12" customHeight="1" x14ac:dyDescent="0.3">
      <c r="A52" s="331" t="s">
        <v>837</v>
      </c>
      <c r="B52" s="332"/>
      <c r="C52" s="333"/>
      <c r="D52" s="333"/>
      <c r="E52" s="365"/>
      <c r="F52" s="365"/>
      <c r="G52" s="332"/>
      <c r="H52" s="332"/>
      <c r="I52" s="332"/>
      <c r="J52" s="332"/>
      <c r="K52" s="332"/>
      <c r="L52" s="332"/>
      <c r="M52" s="356">
        <v>97001</v>
      </c>
      <c r="N52" s="356">
        <v>44730</v>
      </c>
      <c r="O52" s="356">
        <v>52271</v>
      </c>
      <c r="P52" s="332"/>
      <c r="Q52" s="332"/>
      <c r="R52" s="332"/>
      <c r="S52" s="332"/>
      <c r="T52" s="332"/>
      <c r="U52" s="332"/>
      <c r="V52" s="332"/>
      <c r="W52" s="332"/>
      <c r="X52" s="332"/>
      <c r="Y52" s="332"/>
      <c r="Z52" s="332"/>
    </row>
    <row r="53" spans="1:26" ht="12" customHeight="1" x14ac:dyDescent="0.3">
      <c r="A53" s="378" t="s">
        <v>838</v>
      </c>
      <c r="B53" s="332"/>
      <c r="C53" s="333"/>
      <c r="D53" s="333"/>
      <c r="E53" s="365"/>
      <c r="F53" s="365"/>
      <c r="G53" s="332"/>
      <c r="H53" s="332"/>
      <c r="I53" s="332"/>
      <c r="J53" s="332"/>
      <c r="K53" s="332"/>
      <c r="L53" s="332"/>
      <c r="M53" s="356">
        <v>93445</v>
      </c>
      <c r="N53" s="356">
        <v>42931</v>
      </c>
      <c r="O53" s="356">
        <v>50514</v>
      </c>
      <c r="P53" s="332"/>
      <c r="Q53" s="332"/>
      <c r="R53" s="332"/>
      <c r="S53" s="332"/>
      <c r="T53" s="332"/>
      <c r="U53" s="332"/>
      <c r="V53" s="332"/>
      <c r="W53" s="332"/>
      <c r="X53" s="332"/>
      <c r="Y53" s="332"/>
      <c r="Z53" s="332"/>
    </row>
    <row r="54" spans="1:26" ht="12" customHeight="1" x14ac:dyDescent="0.3">
      <c r="A54" s="378" t="s">
        <v>839</v>
      </c>
      <c r="B54" s="332"/>
      <c r="C54" s="333"/>
      <c r="D54" s="333"/>
      <c r="E54" s="365"/>
      <c r="F54" s="365"/>
      <c r="G54" s="332"/>
      <c r="H54" s="332"/>
      <c r="I54" s="332"/>
      <c r="J54" s="332"/>
      <c r="K54" s="332"/>
      <c r="L54" s="332"/>
      <c r="M54" s="356">
        <v>89853</v>
      </c>
      <c r="N54" s="356">
        <v>41126</v>
      </c>
      <c r="O54" s="356">
        <v>48727</v>
      </c>
      <c r="P54" s="332"/>
      <c r="Q54" s="332"/>
      <c r="R54" s="332"/>
      <c r="S54" s="332"/>
      <c r="T54" s="332"/>
      <c r="U54" s="332"/>
      <c r="V54" s="332"/>
      <c r="W54" s="332"/>
      <c r="X54" s="332"/>
      <c r="Y54" s="332"/>
      <c r="Z54" s="332"/>
    </row>
    <row r="55" spans="1:26" ht="12" customHeight="1" x14ac:dyDescent="0.3">
      <c r="A55" s="331" t="s">
        <v>840</v>
      </c>
      <c r="B55" s="332"/>
      <c r="C55" s="333"/>
      <c r="D55" s="333"/>
      <c r="E55" s="365"/>
      <c r="F55" s="365"/>
      <c r="G55" s="332"/>
      <c r="H55" s="332"/>
      <c r="I55" s="332"/>
      <c r="J55" s="332"/>
      <c r="K55" s="332"/>
      <c r="L55" s="332"/>
      <c r="M55" s="356">
        <v>66807</v>
      </c>
      <c r="N55" s="356">
        <v>30117</v>
      </c>
      <c r="O55" s="356">
        <v>36690</v>
      </c>
      <c r="P55" s="332"/>
      <c r="Q55" s="332"/>
      <c r="R55" s="332"/>
      <c r="S55" s="332"/>
      <c r="T55" s="332"/>
      <c r="U55" s="332"/>
      <c r="V55" s="332"/>
      <c r="W55" s="332"/>
      <c r="X55" s="332"/>
      <c r="Y55" s="332"/>
      <c r="Z55" s="332"/>
    </row>
    <row r="56" spans="1:26" ht="12" customHeight="1" x14ac:dyDescent="0.3">
      <c r="A56" s="378" t="s">
        <v>841</v>
      </c>
      <c r="B56" s="332"/>
      <c r="C56" s="333"/>
      <c r="D56" s="333"/>
      <c r="E56" s="365"/>
      <c r="F56" s="365"/>
      <c r="G56" s="332"/>
      <c r="H56" s="332"/>
      <c r="I56" s="332"/>
      <c r="J56" s="332"/>
      <c r="K56" s="332"/>
      <c r="L56" s="332"/>
      <c r="M56" s="356">
        <v>63071</v>
      </c>
      <c r="N56" s="356">
        <v>28387</v>
      </c>
      <c r="O56" s="356">
        <v>34684</v>
      </c>
      <c r="P56" s="332"/>
      <c r="Q56" s="332"/>
      <c r="R56" s="332"/>
      <c r="S56" s="332"/>
      <c r="T56" s="332"/>
      <c r="U56" s="332"/>
      <c r="V56" s="332"/>
      <c r="W56" s="332"/>
      <c r="X56" s="332"/>
      <c r="Y56" s="332"/>
      <c r="Z56" s="332"/>
    </row>
    <row r="57" spans="1:26" ht="12" customHeight="1" x14ac:dyDescent="0.3">
      <c r="A57" s="378" t="s">
        <v>842</v>
      </c>
      <c r="B57" s="332"/>
      <c r="C57" s="333"/>
      <c r="D57" s="333"/>
      <c r="E57" s="365"/>
      <c r="F57" s="365"/>
      <c r="G57" s="332"/>
      <c r="H57" s="332"/>
      <c r="I57" s="332"/>
      <c r="J57" s="332"/>
      <c r="K57" s="332"/>
      <c r="L57" s="332"/>
      <c r="M57" s="356">
        <v>59761</v>
      </c>
      <c r="N57" s="356">
        <v>26856</v>
      </c>
      <c r="O57" s="356">
        <v>32905</v>
      </c>
      <c r="P57" s="332"/>
      <c r="Q57" s="332"/>
      <c r="R57" s="332"/>
      <c r="S57" s="332"/>
      <c r="T57" s="332"/>
      <c r="U57" s="332"/>
      <c r="V57" s="332"/>
      <c r="W57" s="332"/>
      <c r="X57" s="332"/>
      <c r="Y57" s="332"/>
      <c r="Z57" s="332"/>
    </row>
    <row r="58" spans="1:26" ht="12" customHeight="1" x14ac:dyDescent="0.3">
      <c r="A58" s="378" t="s">
        <v>843</v>
      </c>
      <c r="B58" s="332"/>
      <c r="C58" s="333"/>
      <c r="D58" s="333"/>
      <c r="E58" s="365"/>
      <c r="F58" s="365"/>
      <c r="G58" s="332"/>
      <c r="H58" s="332"/>
      <c r="I58" s="332"/>
      <c r="J58" s="332"/>
      <c r="K58" s="332"/>
      <c r="L58" s="332"/>
      <c r="M58" s="356">
        <v>56749</v>
      </c>
      <c r="N58" s="356">
        <v>25466</v>
      </c>
      <c r="O58" s="356">
        <v>31283</v>
      </c>
      <c r="P58" s="332"/>
      <c r="Q58" s="332"/>
      <c r="R58" s="332"/>
      <c r="S58" s="332"/>
      <c r="T58" s="332"/>
      <c r="U58" s="332"/>
      <c r="V58" s="332"/>
      <c r="W58" s="332"/>
      <c r="X58" s="332"/>
      <c r="Y58" s="332"/>
      <c r="Z58" s="332"/>
    </row>
    <row r="59" spans="1:26" ht="16.5" customHeight="1" x14ac:dyDescent="0.3">
      <c r="A59" s="332"/>
      <c r="B59" s="332"/>
      <c r="C59" s="333"/>
      <c r="D59" s="333"/>
      <c r="E59" s="365"/>
      <c r="F59" s="365"/>
      <c r="G59" s="332"/>
      <c r="H59" s="332"/>
      <c r="I59" s="332"/>
      <c r="J59" s="332"/>
      <c r="K59" s="332"/>
      <c r="L59" s="332"/>
      <c r="M59" s="356">
        <v>53748</v>
      </c>
      <c r="N59" s="356">
        <v>24086</v>
      </c>
      <c r="O59" s="356">
        <v>29662</v>
      </c>
      <c r="P59" s="332"/>
      <c r="Q59" s="332"/>
      <c r="R59" s="332"/>
      <c r="S59" s="332"/>
      <c r="T59" s="332"/>
      <c r="U59" s="332"/>
      <c r="V59" s="332"/>
      <c r="W59" s="332"/>
      <c r="X59" s="332"/>
      <c r="Y59" s="332"/>
      <c r="Z59" s="332"/>
    </row>
    <row r="60" spans="1:26" ht="16.5" customHeight="1" x14ac:dyDescent="0.3">
      <c r="A60" s="332"/>
      <c r="B60" s="332"/>
      <c r="C60" s="333"/>
      <c r="D60" s="333"/>
      <c r="E60" s="365"/>
      <c r="F60" s="365"/>
      <c r="G60" s="332"/>
      <c r="H60" s="332"/>
      <c r="I60" s="332"/>
      <c r="J60" s="332"/>
      <c r="K60" s="332"/>
      <c r="L60" s="332"/>
      <c r="M60" s="356">
        <v>50833</v>
      </c>
      <c r="N60" s="356">
        <v>22745</v>
      </c>
      <c r="O60" s="356">
        <v>28088</v>
      </c>
      <c r="P60" s="332"/>
      <c r="Q60" s="332"/>
      <c r="R60" s="332"/>
      <c r="S60" s="332"/>
      <c r="T60" s="332"/>
      <c r="U60" s="332"/>
      <c r="V60" s="332"/>
      <c r="W60" s="332"/>
      <c r="X60" s="332"/>
      <c r="Y60" s="332"/>
      <c r="Z60" s="332"/>
    </row>
    <row r="61" spans="1:26" ht="16.5" customHeight="1" x14ac:dyDescent="0.3">
      <c r="A61" s="332"/>
      <c r="B61" s="332"/>
      <c r="C61" s="333"/>
      <c r="D61" s="333"/>
      <c r="E61" s="365"/>
      <c r="F61" s="365"/>
      <c r="G61" s="332"/>
      <c r="H61" s="332"/>
      <c r="I61" s="332"/>
      <c r="J61" s="332"/>
      <c r="K61" s="332"/>
      <c r="L61" s="332"/>
      <c r="M61" s="356">
        <v>47916</v>
      </c>
      <c r="N61" s="356">
        <v>21407</v>
      </c>
      <c r="O61" s="356">
        <v>26509</v>
      </c>
      <c r="P61" s="332"/>
      <c r="Q61" s="332"/>
      <c r="R61" s="332"/>
      <c r="S61" s="332"/>
      <c r="T61" s="332"/>
      <c r="U61" s="332"/>
      <c r="V61" s="332"/>
      <c r="W61" s="332"/>
      <c r="X61" s="332"/>
      <c r="Y61" s="332"/>
      <c r="Z61" s="332"/>
    </row>
    <row r="62" spans="1:26" ht="16.5" customHeight="1" x14ac:dyDescent="0.3">
      <c r="A62" s="332"/>
      <c r="B62" s="332"/>
      <c r="C62" s="333"/>
      <c r="D62" s="333"/>
      <c r="E62" s="365"/>
      <c r="F62" s="365"/>
      <c r="G62" s="332"/>
      <c r="H62" s="332"/>
      <c r="I62" s="332"/>
      <c r="J62" s="332"/>
      <c r="K62" s="332"/>
      <c r="L62" s="332"/>
      <c r="M62" s="356">
        <v>44929</v>
      </c>
      <c r="N62" s="356">
        <v>20042</v>
      </c>
      <c r="O62" s="356">
        <v>24887</v>
      </c>
      <c r="P62" s="332"/>
      <c r="Q62" s="332"/>
      <c r="R62" s="332"/>
      <c r="S62" s="332"/>
      <c r="T62" s="332"/>
      <c r="U62" s="332"/>
      <c r="V62" s="332"/>
      <c r="W62" s="332"/>
      <c r="X62" s="332"/>
      <c r="Y62" s="332"/>
      <c r="Z62" s="332"/>
    </row>
    <row r="63" spans="1:26" ht="16.5" customHeight="1" x14ac:dyDescent="0.3">
      <c r="A63" s="332"/>
      <c r="B63" s="332"/>
      <c r="C63" s="333"/>
      <c r="D63" s="333"/>
      <c r="E63" s="365"/>
      <c r="F63" s="365"/>
      <c r="G63" s="332"/>
      <c r="H63" s="332"/>
      <c r="I63" s="332"/>
      <c r="J63" s="332"/>
      <c r="K63" s="332"/>
      <c r="L63" s="332"/>
      <c r="M63" s="356">
        <v>41939</v>
      </c>
      <c r="N63" s="356">
        <v>18676</v>
      </c>
      <c r="O63" s="356">
        <v>23263</v>
      </c>
      <c r="P63" s="332"/>
      <c r="Q63" s="332"/>
      <c r="R63" s="332"/>
      <c r="S63" s="332"/>
      <c r="T63" s="332"/>
      <c r="U63" s="332"/>
      <c r="V63" s="332"/>
      <c r="W63" s="332"/>
      <c r="X63" s="332"/>
      <c r="Y63" s="332"/>
      <c r="Z63" s="332"/>
    </row>
    <row r="64" spans="1:26" ht="16.5" customHeight="1" x14ac:dyDescent="0.3">
      <c r="A64" s="332"/>
      <c r="B64" s="332"/>
      <c r="C64" s="333"/>
      <c r="D64" s="333"/>
      <c r="E64" s="365"/>
      <c r="F64" s="365"/>
      <c r="G64" s="332"/>
      <c r="H64" s="332"/>
      <c r="I64" s="332"/>
      <c r="J64" s="332"/>
      <c r="K64" s="332"/>
      <c r="L64" s="332"/>
      <c r="M64" s="356">
        <v>39086</v>
      </c>
      <c r="N64" s="356">
        <v>17369</v>
      </c>
      <c r="O64" s="356">
        <v>21717</v>
      </c>
      <c r="P64" s="332"/>
      <c r="Q64" s="332"/>
      <c r="R64" s="332"/>
      <c r="S64" s="332"/>
      <c r="T64" s="332"/>
      <c r="U64" s="332"/>
      <c r="V64" s="332"/>
      <c r="W64" s="332"/>
      <c r="X64" s="332"/>
      <c r="Y64" s="332"/>
      <c r="Z64" s="332"/>
    </row>
    <row r="65" spans="1:26" ht="16.5" customHeight="1" x14ac:dyDescent="0.3">
      <c r="A65" s="332"/>
      <c r="B65" s="332"/>
      <c r="C65" s="333"/>
      <c r="D65" s="333"/>
      <c r="E65" s="365"/>
      <c r="F65" s="365"/>
      <c r="G65" s="332"/>
      <c r="H65" s="332"/>
      <c r="I65" s="332"/>
      <c r="J65" s="332"/>
      <c r="K65" s="332"/>
      <c r="L65" s="332"/>
      <c r="M65" s="356">
        <v>36348</v>
      </c>
      <c r="N65" s="356">
        <v>16117</v>
      </c>
      <c r="O65" s="356">
        <v>20231</v>
      </c>
      <c r="P65" s="332"/>
      <c r="Q65" s="332"/>
      <c r="R65" s="332"/>
      <c r="S65" s="332"/>
      <c r="T65" s="332"/>
      <c r="U65" s="332"/>
      <c r="V65" s="332"/>
      <c r="W65" s="332"/>
      <c r="X65" s="332"/>
      <c r="Y65" s="332"/>
      <c r="Z65" s="332"/>
    </row>
    <row r="66" spans="1:26" ht="16.5" customHeight="1" x14ac:dyDescent="0.3">
      <c r="A66" s="332"/>
      <c r="B66" s="332"/>
      <c r="C66" s="333"/>
      <c r="D66" s="333"/>
      <c r="E66" s="365"/>
      <c r="F66" s="365"/>
      <c r="G66" s="332"/>
      <c r="H66" s="332"/>
      <c r="I66" s="332"/>
      <c r="J66" s="332"/>
      <c r="K66" s="332"/>
      <c r="L66" s="332"/>
      <c r="M66" s="356">
        <v>33755</v>
      </c>
      <c r="N66" s="356">
        <v>14898</v>
      </c>
      <c r="O66" s="356">
        <v>18857</v>
      </c>
      <c r="P66" s="332"/>
      <c r="Q66" s="332"/>
      <c r="R66" s="332"/>
      <c r="S66" s="332"/>
      <c r="T66" s="332"/>
      <c r="U66" s="332"/>
      <c r="V66" s="332"/>
      <c r="W66" s="332"/>
      <c r="X66" s="332"/>
      <c r="Y66" s="332"/>
      <c r="Z66" s="332"/>
    </row>
    <row r="67" spans="1:26" ht="16.5" customHeight="1" x14ac:dyDescent="0.3">
      <c r="A67" s="332"/>
      <c r="B67" s="332"/>
      <c r="C67" s="333"/>
      <c r="D67" s="333"/>
      <c r="E67" s="365"/>
      <c r="F67" s="365"/>
      <c r="G67" s="332"/>
      <c r="H67" s="332"/>
      <c r="I67" s="332"/>
      <c r="J67" s="332"/>
      <c r="K67" s="332"/>
      <c r="L67" s="332"/>
      <c r="M67" s="356">
        <v>31333</v>
      </c>
      <c r="N67" s="356">
        <v>13708</v>
      </c>
      <c r="O67" s="356">
        <v>17625</v>
      </c>
      <c r="P67" s="332"/>
      <c r="Q67" s="332"/>
      <c r="R67" s="332"/>
      <c r="S67" s="332"/>
      <c r="T67" s="332"/>
      <c r="U67" s="332"/>
      <c r="V67" s="332"/>
      <c r="W67" s="332"/>
      <c r="X67" s="332"/>
      <c r="Y67" s="332"/>
      <c r="Z67" s="332"/>
    </row>
    <row r="68" spans="1:26" ht="16.5" customHeight="1" x14ac:dyDescent="0.3">
      <c r="A68" s="332"/>
      <c r="B68" s="332"/>
      <c r="C68" s="333"/>
      <c r="D68" s="333"/>
      <c r="E68" s="365"/>
      <c r="F68" s="365"/>
      <c r="G68" s="332"/>
      <c r="H68" s="332"/>
      <c r="I68" s="332"/>
      <c r="J68" s="332"/>
      <c r="K68" s="332"/>
      <c r="L68" s="332"/>
      <c r="M68" s="356">
        <v>28832</v>
      </c>
      <c r="N68" s="356">
        <v>12440</v>
      </c>
      <c r="O68" s="356">
        <v>16392</v>
      </c>
      <c r="P68" s="332"/>
      <c r="Q68" s="332"/>
      <c r="R68" s="332"/>
      <c r="S68" s="332"/>
      <c r="T68" s="332"/>
      <c r="U68" s="332"/>
      <c r="V68" s="332"/>
      <c r="W68" s="332"/>
      <c r="X68" s="332"/>
      <c r="Y68" s="332"/>
      <c r="Z68" s="332"/>
    </row>
    <row r="69" spans="1:26" ht="16.5" customHeight="1" x14ac:dyDescent="0.3">
      <c r="A69" s="332"/>
      <c r="B69" s="332"/>
      <c r="C69" s="333"/>
      <c r="D69" s="333"/>
      <c r="E69" s="365"/>
      <c r="F69" s="365"/>
      <c r="G69" s="332"/>
      <c r="H69" s="332"/>
      <c r="I69" s="332"/>
      <c r="J69" s="332"/>
      <c r="K69" s="332"/>
      <c r="L69" s="332"/>
      <c r="M69" s="356">
        <v>26662</v>
      </c>
      <c r="N69" s="356">
        <v>11342</v>
      </c>
      <c r="O69" s="356">
        <v>15320</v>
      </c>
      <c r="P69" s="332"/>
      <c r="Q69" s="332"/>
      <c r="R69" s="332"/>
      <c r="S69" s="332"/>
      <c r="T69" s="332"/>
      <c r="U69" s="332"/>
      <c r="V69" s="332"/>
      <c r="W69" s="332"/>
      <c r="X69" s="332"/>
      <c r="Y69" s="332"/>
      <c r="Z69" s="332"/>
    </row>
    <row r="70" spans="1:26" ht="16.5" customHeight="1" x14ac:dyDescent="0.3">
      <c r="A70" s="332"/>
      <c r="B70" s="332"/>
      <c r="C70" s="333"/>
      <c r="D70" s="333"/>
      <c r="E70" s="365"/>
      <c r="F70" s="365"/>
      <c r="G70" s="332"/>
      <c r="H70" s="332"/>
      <c r="I70" s="332"/>
      <c r="J70" s="332"/>
      <c r="K70" s="332"/>
      <c r="L70" s="332"/>
      <c r="M70" s="356">
        <v>24625</v>
      </c>
      <c r="N70" s="356">
        <v>10306</v>
      </c>
      <c r="O70" s="356">
        <v>14319</v>
      </c>
      <c r="P70" s="332"/>
      <c r="Q70" s="332"/>
      <c r="R70" s="332"/>
      <c r="S70" s="332"/>
      <c r="T70" s="332"/>
      <c r="U70" s="332"/>
      <c r="V70" s="332"/>
      <c r="W70" s="332"/>
      <c r="X70" s="332"/>
      <c r="Y70" s="332"/>
      <c r="Z70" s="332"/>
    </row>
    <row r="71" spans="1:26" ht="16.5" customHeight="1" x14ac:dyDescent="0.3">
      <c r="A71" s="332"/>
      <c r="B71" s="332"/>
      <c r="C71" s="333"/>
      <c r="D71" s="333"/>
      <c r="E71" s="365"/>
      <c r="F71" s="365"/>
      <c r="G71" s="332"/>
      <c r="H71" s="332"/>
      <c r="I71" s="332"/>
      <c r="J71" s="332"/>
      <c r="K71" s="332"/>
      <c r="L71" s="332"/>
      <c r="M71" s="356">
        <v>22734</v>
      </c>
      <c r="N71" s="356">
        <v>9334</v>
      </c>
      <c r="O71" s="356">
        <v>13400</v>
      </c>
      <c r="P71" s="332"/>
      <c r="Q71" s="332"/>
      <c r="R71" s="332"/>
      <c r="S71" s="332"/>
      <c r="T71" s="332"/>
      <c r="U71" s="332"/>
      <c r="V71" s="332"/>
      <c r="W71" s="332"/>
      <c r="X71" s="332"/>
      <c r="Y71" s="332"/>
      <c r="Z71" s="332"/>
    </row>
    <row r="72" spans="1:26" ht="16.5" customHeight="1" x14ac:dyDescent="0.3">
      <c r="A72" s="332"/>
      <c r="B72" s="332"/>
      <c r="C72" s="333"/>
      <c r="D72" s="333"/>
      <c r="E72" s="365"/>
      <c r="F72" s="365"/>
      <c r="G72" s="332"/>
      <c r="H72" s="332"/>
      <c r="I72" s="332"/>
      <c r="J72" s="332"/>
      <c r="K72" s="332"/>
      <c r="L72" s="332"/>
      <c r="M72" s="356">
        <v>20994</v>
      </c>
      <c r="N72" s="356">
        <v>8432</v>
      </c>
      <c r="O72" s="356">
        <v>12562</v>
      </c>
      <c r="P72" s="332"/>
      <c r="Q72" s="332"/>
      <c r="R72" s="332"/>
      <c r="S72" s="332"/>
      <c r="T72" s="332"/>
      <c r="U72" s="332"/>
      <c r="V72" s="332"/>
      <c r="W72" s="332"/>
      <c r="X72" s="332"/>
      <c r="Y72" s="332"/>
      <c r="Z72" s="332"/>
    </row>
    <row r="73" spans="1:26" ht="16.5" customHeight="1" x14ac:dyDescent="0.3">
      <c r="A73" s="332"/>
      <c r="B73" s="332"/>
      <c r="C73" s="333"/>
      <c r="D73" s="333"/>
      <c r="E73" s="365"/>
      <c r="F73" s="365"/>
      <c r="G73" s="332"/>
      <c r="H73" s="332"/>
      <c r="I73" s="332"/>
      <c r="J73" s="332"/>
      <c r="K73" s="332"/>
      <c r="L73" s="332"/>
      <c r="M73" s="356">
        <v>19408</v>
      </c>
      <c r="N73" s="356">
        <v>7603</v>
      </c>
      <c r="O73" s="356">
        <v>11805</v>
      </c>
      <c r="P73" s="332"/>
      <c r="Q73" s="332"/>
      <c r="R73" s="332"/>
      <c r="S73" s="332"/>
      <c r="T73" s="332"/>
      <c r="U73" s="332"/>
      <c r="V73" s="332"/>
      <c r="W73" s="332"/>
      <c r="X73" s="332"/>
      <c r="Y73" s="332"/>
      <c r="Z73" s="332"/>
    </row>
    <row r="74" spans="1:26" ht="16.5" customHeight="1" x14ac:dyDescent="0.3">
      <c r="A74" s="332"/>
      <c r="B74" s="332"/>
      <c r="C74" s="333"/>
      <c r="D74" s="333"/>
      <c r="E74" s="365"/>
      <c r="F74" s="365"/>
      <c r="G74" s="332"/>
      <c r="H74" s="332"/>
      <c r="I74" s="332"/>
      <c r="J74" s="332"/>
      <c r="K74" s="332"/>
      <c r="L74" s="332"/>
      <c r="M74" s="356">
        <v>17988</v>
      </c>
      <c r="N74" s="356">
        <v>7002</v>
      </c>
      <c r="O74" s="356">
        <v>10986</v>
      </c>
      <c r="P74" s="332"/>
      <c r="Q74" s="332"/>
      <c r="R74" s="332"/>
      <c r="S74" s="332"/>
      <c r="T74" s="332"/>
      <c r="U74" s="332"/>
      <c r="V74" s="332"/>
      <c r="W74" s="332"/>
      <c r="X74" s="332"/>
      <c r="Y74" s="332"/>
      <c r="Z74" s="332"/>
    </row>
    <row r="75" spans="1:26" ht="16.5" customHeight="1" x14ac:dyDescent="0.3">
      <c r="A75" s="332"/>
      <c r="B75" s="332"/>
      <c r="C75" s="333"/>
      <c r="D75" s="333"/>
      <c r="E75" s="365"/>
      <c r="F75" s="365"/>
      <c r="G75" s="332"/>
      <c r="H75" s="332"/>
      <c r="I75" s="332"/>
      <c r="J75" s="332"/>
      <c r="K75" s="332"/>
      <c r="L75" s="332"/>
      <c r="M75" s="356">
        <v>16675</v>
      </c>
      <c r="N75" s="356">
        <v>6510</v>
      </c>
      <c r="O75" s="356">
        <v>10165</v>
      </c>
      <c r="P75" s="332"/>
      <c r="Q75" s="332"/>
      <c r="R75" s="332"/>
      <c r="S75" s="332"/>
      <c r="T75" s="332"/>
      <c r="U75" s="332"/>
      <c r="V75" s="332"/>
      <c r="W75" s="332"/>
      <c r="X75" s="332"/>
      <c r="Y75" s="332"/>
      <c r="Z75" s="332"/>
    </row>
    <row r="76" spans="1:26" ht="16.5" customHeight="1" x14ac:dyDescent="0.3">
      <c r="A76" s="332"/>
      <c r="B76" s="332"/>
      <c r="C76" s="333"/>
      <c r="D76" s="333"/>
      <c r="E76" s="365"/>
      <c r="F76" s="365"/>
      <c r="G76" s="332"/>
      <c r="H76" s="332"/>
      <c r="I76" s="332"/>
      <c r="J76" s="332"/>
      <c r="K76" s="332"/>
      <c r="L76" s="332"/>
      <c r="M76" s="356">
        <v>15472</v>
      </c>
      <c r="N76" s="356">
        <v>6134</v>
      </c>
      <c r="O76" s="356">
        <v>9338</v>
      </c>
      <c r="P76" s="332"/>
      <c r="Q76" s="332"/>
      <c r="R76" s="332"/>
      <c r="S76" s="332"/>
      <c r="T76" s="332"/>
      <c r="U76" s="332"/>
      <c r="V76" s="332"/>
      <c r="W76" s="332"/>
      <c r="X76" s="332"/>
      <c r="Y76" s="332"/>
      <c r="Z76" s="332"/>
    </row>
    <row r="77" spans="1:26" ht="16.5" customHeight="1" x14ac:dyDescent="0.3">
      <c r="A77" s="332"/>
      <c r="B77" s="332"/>
      <c r="C77" s="333"/>
      <c r="D77" s="333"/>
      <c r="E77" s="365"/>
      <c r="F77" s="365"/>
      <c r="G77" s="332"/>
      <c r="H77" s="332"/>
      <c r="I77" s="332"/>
      <c r="J77" s="332"/>
      <c r="K77" s="332"/>
      <c r="L77" s="332"/>
      <c r="M77" s="347">
        <v>89747</v>
      </c>
      <c r="N77" s="347">
        <v>33084</v>
      </c>
      <c r="O77" s="347">
        <v>56663</v>
      </c>
      <c r="P77" s="332"/>
      <c r="Q77" s="332"/>
      <c r="R77" s="332"/>
      <c r="S77" s="332"/>
      <c r="T77" s="332"/>
      <c r="U77" s="332"/>
      <c r="V77" s="332"/>
      <c r="W77" s="332"/>
      <c r="X77" s="332"/>
      <c r="Y77" s="332"/>
      <c r="Z77" s="332"/>
    </row>
    <row r="78" spans="1:26" ht="16.5" customHeight="1" x14ac:dyDescent="0.3">
      <c r="A78" s="332"/>
      <c r="B78" s="332"/>
      <c r="C78" s="333"/>
      <c r="D78" s="333"/>
      <c r="E78" s="365"/>
      <c r="F78" s="365"/>
      <c r="G78" s="332"/>
      <c r="H78" s="332"/>
      <c r="I78" s="332"/>
      <c r="J78" s="332"/>
      <c r="K78" s="332"/>
      <c r="L78" s="332"/>
      <c r="M78" s="332"/>
      <c r="N78" s="332"/>
      <c r="O78" s="332"/>
      <c r="P78" s="332"/>
      <c r="Q78" s="332"/>
      <c r="R78" s="332"/>
      <c r="S78" s="332"/>
      <c r="T78" s="332"/>
      <c r="U78" s="332"/>
      <c r="V78" s="332"/>
      <c r="W78" s="332"/>
      <c r="X78" s="332"/>
      <c r="Y78" s="332"/>
      <c r="Z78" s="332"/>
    </row>
    <row r="79" spans="1:26" ht="16.5" customHeight="1" x14ac:dyDescent="0.3">
      <c r="A79" s="332"/>
      <c r="B79" s="332"/>
      <c r="C79" s="333"/>
      <c r="D79" s="333"/>
      <c r="E79" s="365"/>
      <c r="F79" s="365"/>
      <c r="G79" s="332"/>
      <c r="H79" s="332"/>
      <c r="I79" s="332"/>
      <c r="J79" s="332"/>
      <c r="K79" s="332"/>
      <c r="L79" s="332"/>
      <c r="M79" s="332"/>
      <c r="N79" s="332"/>
      <c r="O79" s="332"/>
      <c r="P79" s="332"/>
      <c r="Q79" s="332"/>
      <c r="R79" s="332"/>
      <c r="S79" s="332"/>
      <c r="T79" s="332"/>
      <c r="U79" s="332"/>
      <c r="V79" s="332"/>
      <c r="W79" s="332"/>
      <c r="X79" s="332"/>
      <c r="Y79" s="332"/>
      <c r="Z79" s="332"/>
    </row>
    <row r="80" spans="1:26" ht="16.5" customHeight="1" x14ac:dyDescent="0.3">
      <c r="A80" s="332"/>
      <c r="B80" s="332"/>
      <c r="C80" s="333"/>
      <c r="D80" s="333"/>
      <c r="E80" s="365"/>
      <c r="F80" s="365"/>
      <c r="G80" s="332"/>
      <c r="H80" s="332"/>
      <c r="I80" s="332"/>
      <c r="J80" s="332"/>
      <c r="K80" s="332"/>
      <c r="L80" s="332"/>
      <c r="M80" s="332"/>
      <c r="N80" s="332"/>
      <c r="O80" s="332"/>
      <c r="P80" s="332"/>
      <c r="Q80" s="332"/>
      <c r="R80" s="332"/>
      <c r="S80" s="332"/>
      <c r="T80" s="332"/>
      <c r="U80" s="332"/>
      <c r="V80" s="332"/>
      <c r="W80" s="332"/>
      <c r="X80" s="332"/>
      <c r="Y80" s="332"/>
      <c r="Z80" s="332"/>
    </row>
    <row r="81" spans="1:26" ht="16.5" customHeight="1" x14ac:dyDescent="0.3">
      <c r="A81" s="332"/>
      <c r="B81" s="332"/>
      <c r="C81" s="333"/>
      <c r="D81" s="333"/>
      <c r="E81" s="365"/>
      <c r="F81" s="365"/>
      <c r="G81" s="332"/>
      <c r="H81" s="332"/>
      <c r="I81" s="332"/>
      <c r="J81" s="332"/>
      <c r="K81" s="332"/>
      <c r="L81" s="332"/>
      <c r="M81" s="332"/>
      <c r="N81" s="332"/>
      <c r="O81" s="332"/>
      <c r="P81" s="332"/>
      <c r="Q81" s="332"/>
      <c r="R81" s="332"/>
      <c r="S81" s="332"/>
      <c r="T81" s="332"/>
      <c r="U81" s="332"/>
      <c r="V81" s="332"/>
      <c r="W81" s="332"/>
      <c r="X81" s="332"/>
      <c r="Y81" s="332"/>
      <c r="Z81" s="332"/>
    </row>
    <row r="82" spans="1:26" ht="16.5" customHeight="1" x14ac:dyDescent="0.3">
      <c r="A82" s="332"/>
      <c r="B82" s="332"/>
      <c r="C82" s="333"/>
      <c r="D82" s="333"/>
      <c r="E82" s="365"/>
      <c r="F82" s="365"/>
      <c r="G82" s="332"/>
      <c r="H82" s="332"/>
      <c r="I82" s="332"/>
      <c r="J82" s="332"/>
      <c r="K82" s="332"/>
      <c r="L82" s="332"/>
      <c r="M82" s="332"/>
      <c r="N82" s="332"/>
      <c r="O82" s="332"/>
      <c r="P82" s="332"/>
      <c r="Q82" s="332"/>
      <c r="R82" s="332"/>
      <c r="S82" s="332"/>
      <c r="T82" s="332"/>
      <c r="U82" s="332"/>
      <c r="V82" s="332"/>
      <c r="W82" s="332"/>
      <c r="X82" s="332"/>
      <c r="Y82" s="332"/>
      <c r="Z82" s="332"/>
    </row>
    <row r="83" spans="1:26" ht="16.5" customHeight="1" x14ac:dyDescent="0.3">
      <c r="A83" s="332"/>
      <c r="B83" s="332"/>
      <c r="C83" s="333"/>
      <c r="D83" s="333"/>
      <c r="E83" s="365"/>
      <c r="F83" s="365"/>
      <c r="G83" s="332"/>
      <c r="H83" s="332"/>
      <c r="I83" s="332"/>
      <c r="J83" s="332"/>
      <c r="K83" s="332"/>
      <c r="L83" s="332"/>
      <c r="M83" s="332"/>
      <c r="N83" s="332"/>
      <c r="O83" s="332"/>
      <c r="P83" s="332"/>
      <c r="Q83" s="332"/>
      <c r="R83" s="332"/>
      <c r="S83" s="332"/>
      <c r="T83" s="332"/>
      <c r="U83" s="332"/>
      <c r="V83" s="332"/>
      <c r="W83" s="332"/>
      <c r="X83" s="332"/>
      <c r="Y83" s="332"/>
      <c r="Z83" s="332"/>
    </row>
    <row r="84" spans="1:26" ht="16.5" customHeight="1" x14ac:dyDescent="0.3">
      <c r="A84" s="332"/>
      <c r="B84" s="332"/>
      <c r="C84" s="333"/>
      <c r="D84" s="333"/>
      <c r="E84" s="365"/>
      <c r="F84" s="365"/>
      <c r="G84" s="332"/>
      <c r="H84" s="332"/>
      <c r="I84" s="332"/>
      <c r="J84" s="332"/>
      <c r="K84" s="332"/>
      <c r="L84" s="332"/>
      <c r="M84" s="332"/>
      <c r="N84" s="332"/>
      <c r="O84" s="332"/>
      <c r="P84" s="332"/>
      <c r="Q84" s="332"/>
      <c r="R84" s="332"/>
      <c r="S84" s="332"/>
      <c r="T84" s="332"/>
      <c r="U84" s="332"/>
      <c r="V84" s="332"/>
      <c r="W84" s="332"/>
      <c r="X84" s="332"/>
      <c r="Y84" s="332"/>
      <c r="Z84" s="332"/>
    </row>
    <row r="85" spans="1:26" ht="16.5" customHeight="1" x14ac:dyDescent="0.3">
      <c r="A85" s="332"/>
      <c r="B85" s="332"/>
      <c r="C85" s="333"/>
      <c r="D85" s="333"/>
      <c r="E85" s="365"/>
      <c r="F85" s="365"/>
      <c r="G85" s="332"/>
      <c r="H85" s="332"/>
      <c r="I85" s="332"/>
      <c r="J85" s="332"/>
      <c r="K85" s="332"/>
      <c r="L85" s="332"/>
      <c r="M85" s="332"/>
      <c r="N85" s="332"/>
      <c r="O85" s="332"/>
      <c r="P85" s="332"/>
      <c r="Q85" s="332"/>
      <c r="R85" s="332"/>
      <c r="S85" s="332"/>
      <c r="T85" s="332"/>
      <c r="U85" s="332"/>
      <c r="V85" s="332"/>
      <c r="W85" s="332"/>
      <c r="X85" s="332"/>
      <c r="Y85" s="332"/>
      <c r="Z85" s="332"/>
    </row>
    <row r="86" spans="1:26" ht="16.5" customHeight="1" x14ac:dyDescent="0.3">
      <c r="A86" s="332"/>
      <c r="B86" s="332"/>
      <c r="C86" s="333"/>
      <c r="D86" s="333"/>
      <c r="E86" s="365"/>
      <c r="F86" s="365"/>
      <c r="G86" s="332"/>
      <c r="H86" s="332"/>
      <c r="I86" s="332"/>
      <c r="J86" s="332"/>
      <c r="K86" s="332"/>
      <c r="L86" s="332"/>
      <c r="M86" s="332"/>
      <c r="N86" s="332"/>
      <c r="O86" s="332"/>
      <c r="P86" s="332"/>
      <c r="Q86" s="332"/>
      <c r="R86" s="332"/>
      <c r="S86" s="332"/>
      <c r="T86" s="332"/>
      <c r="U86" s="332"/>
      <c r="V86" s="332"/>
      <c r="W86" s="332"/>
      <c r="X86" s="332"/>
      <c r="Y86" s="332"/>
      <c r="Z86" s="332"/>
    </row>
    <row r="87" spans="1:26" ht="16.5" customHeight="1" x14ac:dyDescent="0.3">
      <c r="A87" s="332"/>
      <c r="B87" s="332"/>
      <c r="C87" s="333"/>
      <c r="D87" s="333"/>
      <c r="E87" s="365"/>
      <c r="F87" s="365"/>
      <c r="G87" s="332"/>
      <c r="H87" s="332"/>
      <c r="I87" s="332"/>
      <c r="J87" s="332"/>
      <c r="K87" s="332"/>
      <c r="L87" s="332"/>
      <c r="M87" s="332"/>
      <c r="N87" s="332"/>
      <c r="O87" s="332"/>
      <c r="P87" s="332"/>
      <c r="Q87" s="332"/>
      <c r="R87" s="332"/>
      <c r="S87" s="332"/>
      <c r="T87" s="332"/>
      <c r="U87" s="332"/>
      <c r="V87" s="332"/>
      <c r="W87" s="332"/>
      <c r="X87" s="332"/>
      <c r="Y87" s="332"/>
      <c r="Z87" s="332"/>
    </row>
    <row r="88" spans="1:26" ht="16.5" customHeight="1" x14ac:dyDescent="0.3">
      <c r="A88" s="332"/>
      <c r="B88" s="332"/>
      <c r="C88" s="333"/>
      <c r="D88" s="333"/>
      <c r="E88" s="365"/>
      <c r="F88" s="365"/>
      <c r="G88" s="332"/>
      <c r="H88" s="332"/>
      <c r="I88" s="332"/>
      <c r="J88" s="332"/>
      <c r="K88" s="332"/>
      <c r="L88" s="332"/>
      <c r="M88" s="332"/>
      <c r="N88" s="332"/>
      <c r="O88" s="332"/>
      <c r="P88" s="332"/>
      <c r="Q88" s="332"/>
      <c r="R88" s="332"/>
      <c r="S88" s="332"/>
      <c r="T88" s="332"/>
      <c r="U88" s="332"/>
      <c r="V88" s="332"/>
      <c r="W88" s="332"/>
      <c r="X88" s="332"/>
      <c r="Y88" s="332"/>
      <c r="Z88" s="332"/>
    </row>
    <row r="89" spans="1:26" ht="16.5" customHeight="1" x14ac:dyDescent="0.3">
      <c r="A89" s="332"/>
      <c r="B89" s="332"/>
      <c r="C89" s="333"/>
      <c r="D89" s="333"/>
      <c r="E89" s="365"/>
      <c r="F89" s="365"/>
      <c r="G89" s="332"/>
      <c r="H89" s="332"/>
      <c r="I89" s="332"/>
      <c r="J89" s="332"/>
      <c r="K89" s="332"/>
      <c r="L89" s="332"/>
      <c r="M89" s="332"/>
      <c r="N89" s="332"/>
      <c r="O89" s="332"/>
      <c r="P89" s="332"/>
      <c r="Q89" s="332"/>
      <c r="R89" s="332"/>
      <c r="S89" s="332"/>
      <c r="T89" s="332"/>
      <c r="U89" s="332"/>
      <c r="V89" s="332"/>
      <c r="W89" s="332"/>
      <c r="X89" s="332"/>
      <c r="Y89" s="332"/>
      <c r="Z89" s="332"/>
    </row>
    <row r="90" spans="1:26" ht="16.5" customHeight="1" x14ac:dyDescent="0.3">
      <c r="A90" s="332"/>
      <c r="B90" s="332"/>
      <c r="C90" s="333"/>
      <c r="D90" s="333"/>
      <c r="E90" s="365"/>
      <c r="F90" s="365"/>
      <c r="G90" s="332"/>
      <c r="H90" s="332"/>
      <c r="I90" s="332"/>
      <c r="J90" s="332"/>
      <c r="K90" s="332"/>
      <c r="L90" s="332"/>
      <c r="M90" s="332"/>
      <c r="N90" s="332"/>
      <c r="O90" s="332"/>
      <c r="P90" s="332"/>
      <c r="Q90" s="332"/>
      <c r="R90" s="332"/>
      <c r="S90" s="332"/>
      <c r="T90" s="332"/>
      <c r="U90" s="332"/>
      <c r="V90" s="332"/>
      <c r="W90" s="332"/>
      <c r="X90" s="332"/>
      <c r="Y90" s="332"/>
      <c r="Z90" s="332"/>
    </row>
    <row r="91" spans="1:26" ht="16.5" customHeight="1" x14ac:dyDescent="0.3">
      <c r="A91" s="332"/>
      <c r="B91" s="332"/>
      <c r="C91" s="333"/>
      <c r="D91" s="333"/>
      <c r="E91" s="365"/>
      <c r="F91" s="365"/>
      <c r="G91" s="332"/>
      <c r="H91" s="332"/>
      <c r="I91" s="332"/>
      <c r="J91" s="332"/>
      <c r="K91" s="332"/>
      <c r="L91" s="332"/>
      <c r="M91" s="332"/>
      <c r="N91" s="332"/>
      <c r="O91" s="332"/>
      <c r="P91" s="332"/>
      <c r="Q91" s="332"/>
      <c r="R91" s="332"/>
      <c r="S91" s="332"/>
      <c r="T91" s="332"/>
      <c r="U91" s="332"/>
      <c r="V91" s="332"/>
      <c r="W91" s="332"/>
      <c r="X91" s="332"/>
      <c r="Y91" s="332"/>
      <c r="Z91" s="332"/>
    </row>
    <row r="92" spans="1:26" ht="16.5" customHeight="1" x14ac:dyDescent="0.3">
      <c r="A92" s="332"/>
      <c r="B92" s="332"/>
      <c r="C92" s="333"/>
      <c r="D92" s="333"/>
      <c r="E92" s="365"/>
      <c r="F92" s="365"/>
      <c r="G92" s="332"/>
      <c r="H92" s="332"/>
      <c r="I92" s="332"/>
      <c r="J92" s="332"/>
      <c r="K92" s="332"/>
      <c r="L92" s="332"/>
      <c r="M92" s="332"/>
      <c r="N92" s="332"/>
      <c r="O92" s="332"/>
      <c r="P92" s="332"/>
      <c r="Q92" s="332"/>
      <c r="R92" s="332"/>
      <c r="S92" s="332"/>
      <c r="T92" s="332"/>
      <c r="U92" s="332"/>
      <c r="V92" s="332"/>
      <c r="W92" s="332"/>
      <c r="X92" s="332"/>
      <c r="Y92" s="332"/>
      <c r="Z92" s="332"/>
    </row>
    <row r="93" spans="1:26" ht="16.5" customHeight="1" x14ac:dyDescent="0.3">
      <c r="A93" s="332"/>
      <c r="B93" s="332"/>
      <c r="C93" s="333"/>
      <c r="D93" s="333"/>
      <c r="E93" s="365"/>
      <c r="F93" s="365"/>
      <c r="G93" s="332"/>
      <c r="H93" s="332"/>
      <c r="I93" s="332"/>
      <c r="J93" s="332"/>
      <c r="K93" s="332"/>
      <c r="L93" s="332"/>
      <c r="M93" s="332"/>
      <c r="N93" s="332"/>
      <c r="O93" s="332"/>
      <c r="P93" s="332"/>
      <c r="Q93" s="332"/>
      <c r="R93" s="332"/>
      <c r="S93" s="332"/>
      <c r="T93" s="332"/>
      <c r="U93" s="332"/>
      <c r="V93" s="332"/>
      <c r="W93" s="332"/>
      <c r="X93" s="332"/>
      <c r="Y93" s="332"/>
      <c r="Z93" s="332"/>
    </row>
    <row r="94" spans="1:26" ht="16.5" customHeight="1" x14ac:dyDescent="0.3">
      <c r="A94" s="332"/>
      <c r="B94" s="332"/>
      <c r="C94" s="333"/>
      <c r="D94" s="333"/>
      <c r="E94" s="365"/>
      <c r="F94" s="365"/>
      <c r="G94" s="332"/>
      <c r="H94" s="332"/>
      <c r="I94" s="332"/>
      <c r="J94" s="332"/>
      <c r="K94" s="332"/>
      <c r="L94" s="332"/>
      <c r="M94" s="332"/>
      <c r="N94" s="332"/>
      <c r="O94" s="332"/>
      <c r="P94" s="332"/>
      <c r="Q94" s="332"/>
      <c r="R94" s="332"/>
      <c r="S94" s="332"/>
      <c r="T94" s="332"/>
      <c r="U94" s="332"/>
      <c r="V94" s="332"/>
      <c r="W94" s="332"/>
      <c r="X94" s="332"/>
      <c r="Y94" s="332"/>
      <c r="Z94" s="332"/>
    </row>
    <row r="95" spans="1:26" ht="16.5" customHeight="1" x14ac:dyDescent="0.3">
      <c r="A95" s="332"/>
      <c r="B95" s="332"/>
      <c r="C95" s="333"/>
      <c r="D95" s="333"/>
      <c r="E95" s="365"/>
      <c r="F95" s="365"/>
      <c r="G95" s="332"/>
      <c r="H95" s="332"/>
      <c r="I95" s="332"/>
      <c r="J95" s="332"/>
      <c r="K95" s="332"/>
      <c r="L95" s="332"/>
      <c r="M95" s="332"/>
      <c r="N95" s="332"/>
      <c r="O95" s="332"/>
      <c r="P95" s="332"/>
      <c r="Q95" s="332"/>
      <c r="R95" s="332"/>
      <c r="S95" s="332"/>
      <c r="T95" s="332"/>
      <c r="U95" s="332"/>
      <c r="V95" s="332"/>
      <c r="W95" s="332"/>
      <c r="X95" s="332"/>
      <c r="Y95" s="332"/>
      <c r="Z95" s="332"/>
    </row>
    <row r="96" spans="1:26" ht="16.5" customHeight="1" x14ac:dyDescent="0.3">
      <c r="A96" s="332"/>
      <c r="B96" s="332"/>
      <c r="C96" s="333"/>
      <c r="D96" s="333"/>
      <c r="E96" s="365"/>
      <c r="F96" s="365"/>
      <c r="G96" s="332"/>
      <c r="H96" s="332"/>
      <c r="I96" s="332"/>
      <c r="J96" s="332"/>
      <c r="K96" s="332"/>
      <c r="L96" s="332"/>
      <c r="M96" s="332"/>
      <c r="N96" s="332"/>
      <c r="O96" s="332"/>
      <c r="P96" s="332"/>
      <c r="Q96" s="332"/>
      <c r="R96" s="332"/>
      <c r="S96" s="332"/>
      <c r="T96" s="332"/>
      <c r="U96" s="332"/>
      <c r="V96" s="332"/>
      <c r="W96" s="332"/>
      <c r="X96" s="332"/>
      <c r="Y96" s="332"/>
      <c r="Z96" s="332"/>
    </row>
    <row r="97" spans="1:26" ht="16.5" customHeight="1" x14ac:dyDescent="0.3">
      <c r="A97" s="332"/>
      <c r="B97" s="332"/>
      <c r="C97" s="333"/>
      <c r="D97" s="333"/>
      <c r="E97" s="365"/>
      <c r="F97" s="365"/>
      <c r="G97" s="332"/>
      <c r="H97" s="332"/>
      <c r="I97" s="332"/>
      <c r="J97" s="332"/>
      <c r="K97" s="332"/>
      <c r="L97" s="332"/>
      <c r="M97" s="332"/>
      <c r="N97" s="332"/>
      <c r="O97" s="332"/>
      <c r="P97" s="332"/>
      <c r="Q97" s="332"/>
      <c r="R97" s="332"/>
      <c r="S97" s="332"/>
      <c r="T97" s="332"/>
      <c r="U97" s="332"/>
      <c r="V97" s="332"/>
      <c r="W97" s="332"/>
      <c r="X97" s="332"/>
      <c r="Y97" s="332"/>
      <c r="Z97" s="332"/>
    </row>
    <row r="98" spans="1:26" ht="16.5" customHeight="1" x14ac:dyDescent="0.3">
      <c r="A98" s="332"/>
      <c r="B98" s="332"/>
      <c r="C98" s="333"/>
      <c r="D98" s="333"/>
      <c r="E98" s="365"/>
      <c r="F98" s="365"/>
      <c r="G98" s="332"/>
      <c r="H98" s="332"/>
      <c r="I98" s="332"/>
      <c r="J98" s="332"/>
      <c r="K98" s="332"/>
      <c r="L98" s="332"/>
      <c r="M98" s="332"/>
      <c r="N98" s="332"/>
      <c r="O98" s="332"/>
      <c r="P98" s="332"/>
      <c r="Q98" s="332"/>
      <c r="R98" s="332"/>
      <c r="S98" s="332"/>
      <c r="T98" s="332"/>
      <c r="U98" s="332"/>
      <c r="V98" s="332"/>
      <c r="W98" s="332"/>
      <c r="X98" s="332"/>
      <c r="Y98" s="332"/>
      <c r="Z98" s="332"/>
    </row>
    <row r="99" spans="1:26" ht="16.5" customHeight="1" x14ac:dyDescent="0.3">
      <c r="A99" s="332"/>
      <c r="B99" s="332"/>
      <c r="C99" s="333"/>
      <c r="D99" s="333"/>
      <c r="E99" s="365"/>
      <c r="F99" s="365"/>
      <c r="G99" s="332"/>
      <c r="H99" s="332"/>
      <c r="I99" s="332"/>
      <c r="J99" s="332"/>
      <c r="K99" s="332"/>
      <c r="L99" s="332"/>
      <c r="M99" s="332"/>
      <c r="N99" s="332"/>
      <c r="O99" s="332"/>
      <c r="P99" s="332"/>
      <c r="Q99" s="332"/>
      <c r="R99" s="332"/>
      <c r="S99" s="332"/>
      <c r="T99" s="332"/>
      <c r="U99" s="332"/>
      <c r="V99" s="332"/>
      <c r="W99" s="332"/>
      <c r="X99" s="332"/>
      <c r="Y99" s="332"/>
      <c r="Z99" s="332"/>
    </row>
    <row r="100" spans="1:26" ht="16.5" customHeight="1" x14ac:dyDescent="0.3">
      <c r="A100" s="332"/>
      <c r="B100" s="332"/>
      <c r="C100" s="333"/>
      <c r="D100" s="333"/>
      <c r="E100" s="365"/>
      <c r="F100" s="365"/>
      <c r="G100" s="332"/>
      <c r="H100" s="332"/>
      <c r="I100" s="332"/>
      <c r="J100" s="332"/>
      <c r="K100" s="332"/>
      <c r="L100" s="332"/>
      <c r="M100" s="332"/>
      <c r="N100" s="332"/>
      <c r="O100" s="332"/>
      <c r="P100" s="332"/>
      <c r="Q100" s="332"/>
      <c r="R100" s="332"/>
      <c r="S100" s="332"/>
      <c r="T100" s="332"/>
      <c r="U100" s="332"/>
      <c r="V100" s="332"/>
      <c r="W100" s="332"/>
      <c r="X100" s="332"/>
      <c r="Y100" s="332"/>
      <c r="Z100" s="332"/>
    </row>
    <row r="101" spans="1:26" ht="16.5" customHeight="1" x14ac:dyDescent="0.3">
      <c r="A101" s="332"/>
      <c r="B101" s="332"/>
      <c r="C101" s="333"/>
      <c r="D101" s="333"/>
      <c r="E101" s="365"/>
      <c r="F101" s="365"/>
      <c r="G101" s="332"/>
      <c r="H101" s="332"/>
      <c r="I101" s="332"/>
      <c r="J101" s="332"/>
      <c r="K101" s="332"/>
      <c r="L101" s="332"/>
      <c r="M101" s="332"/>
      <c r="N101" s="332"/>
      <c r="O101" s="332"/>
      <c r="P101" s="332"/>
      <c r="Q101" s="332"/>
      <c r="R101" s="332"/>
      <c r="S101" s="332"/>
      <c r="T101" s="332"/>
      <c r="U101" s="332"/>
      <c r="V101" s="332"/>
      <c r="W101" s="332"/>
      <c r="X101" s="332"/>
      <c r="Y101" s="332"/>
      <c r="Z101" s="332"/>
    </row>
    <row r="102" spans="1:26" ht="16.5" customHeight="1" x14ac:dyDescent="0.3">
      <c r="A102" s="332"/>
      <c r="B102" s="332"/>
      <c r="C102" s="333"/>
      <c r="D102" s="333"/>
      <c r="E102" s="365"/>
      <c r="F102" s="365"/>
      <c r="G102" s="332"/>
      <c r="H102" s="332"/>
      <c r="I102" s="332"/>
      <c r="J102" s="332"/>
      <c r="K102" s="332"/>
      <c r="L102" s="332"/>
      <c r="M102" s="332"/>
      <c r="N102" s="332"/>
      <c r="O102" s="332"/>
      <c r="P102" s="332"/>
      <c r="Q102" s="332"/>
      <c r="R102" s="332"/>
      <c r="S102" s="332"/>
      <c r="T102" s="332"/>
      <c r="U102" s="332"/>
      <c r="V102" s="332"/>
      <c r="W102" s="332"/>
      <c r="X102" s="332"/>
      <c r="Y102" s="332"/>
      <c r="Z102" s="332"/>
    </row>
    <row r="103" spans="1:26" ht="16.5" customHeight="1" x14ac:dyDescent="0.3">
      <c r="A103" s="332"/>
      <c r="B103" s="332"/>
      <c r="C103" s="333"/>
      <c r="D103" s="333"/>
      <c r="E103" s="365"/>
      <c r="F103" s="365"/>
      <c r="G103" s="332"/>
      <c r="H103" s="332"/>
      <c r="I103" s="332"/>
      <c r="J103" s="332"/>
      <c r="K103" s="332"/>
      <c r="L103" s="332"/>
      <c r="M103" s="332"/>
      <c r="N103" s="332"/>
      <c r="O103" s="332"/>
      <c r="P103" s="332"/>
      <c r="Q103" s="332"/>
      <c r="R103" s="332"/>
      <c r="S103" s="332"/>
      <c r="T103" s="332"/>
      <c r="U103" s="332"/>
      <c r="V103" s="332"/>
      <c r="W103" s="332"/>
      <c r="X103" s="332"/>
      <c r="Y103" s="332"/>
      <c r="Z103" s="332"/>
    </row>
    <row r="104" spans="1:26" ht="16.5" customHeight="1" x14ac:dyDescent="0.3">
      <c r="A104" s="332"/>
      <c r="B104" s="332"/>
      <c r="C104" s="333"/>
      <c r="D104" s="333"/>
      <c r="E104" s="365"/>
      <c r="F104" s="365"/>
      <c r="G104" s="332"/>
      <c r="H104" s="332"/>
      <c r="I104" s="332"/>
      <c r="J104" s="332"/>
      <c r="K104" s="332"/>
      <c r="L104" s="332"/>
      <c r="M104" s="332"/>
      <c r="N104" s="332"/>
      <c r="O104" s="332"/>
      <c r="P104" s="332"/>
      <c r="Q104" s="332"/>
      <c r="R104" s="332"/>
      <c r="S104" s="332"/>
      <c r="T104" s="332"/>
      <c r="U104" s="332"/>
      <c r="V104" s="332"/>
      <c r="W104" s="332"/>
      <c r="X104" s="332"/>
      <c r="Y104" s="332"/>
      <c r="Z104" s="332"/>
    </row>
    <row r="105" spans="1:26" ht="16.5" customHeight="1" x14ac:dyDescent="0.3">
      <c r="A105" s="332"/>
      <c r="B105" s="332"/>
      <c r="C105" s="333"/>
      <c r="D105" s="333"/>
      <c r="E105" s="365"/>
      <c r="F105" s="365"/>
      <c r="G105" s="332"/>
      <c r="H105" s="332"/>
      <c r="I105" s="332"/>
      <c r="J105" s="332"/>
      <c r="K105" s="332"/>
      <c r="L105" s="332"/>
      <c r="M105" s="332"/>
      <c r="N105" s="332"/>
      <c r="O105" s="332"/>
      <c r="P105" s="332"/>
      <c r="Q105" s="332"/>
      <c r="R105" s="332"/>
      <c r="S105" s="332"/>
      <c r="T105" s="332"/>
      <c r="U105" s="332"/>
      <c r="V105" s="332"/>
      <c r="W105" s="332"/>
      <c r="X105" s="332"/>
      <c r="Y105" s="332"/>
      <c r="Z105" s="332"/>
    </row>
    <row r="106" spans="1:26" ht="16.5" customHeight="1" x14ac:dyDescent="0.3">
      <c r="A106" s="332"/>
      <c r="B106" s="332"/>
      <c r="C106" s="333"/>
      <c r="D106" s="333"/>
      <c r="E106" s="365"/>
      <c r="F106" s="365"/>
      <c r="G106" s="332"/>
      <c r="H106" s="332"/>
      <c r="I106" s="332"/>
      <c r="J106" s="332"/>
      <c r="K106" s="332"/>
      <c r="L106" s="332"/>
      <c r="M106" s="332"/>
      <c r="N106" s="332"/>
      <c r="O106" s="332"/>
      <c r="P106" s="332"/>
      <c r="Q106" s="332"/>
      <c r="R106" s="332"/>
      <c r="S106" s="332"/>
      <c r="T106" s="332"/>
      <c r="U106" s="332"/>
      <c r="V106" s="332"/>
      <c r="W106" s="332"/>
      <c r="X106" s="332"/>
      <c r="Y106" s="332"/>
      <c r="Z106" s="332"/>
    </row>
    <row r="107" spans="1:26" ht="16.5" customHeight="1" x14ac:dyDescent="0.3">
      <c r="A107" s="332"/>
      <c r="B107" s="332"/>
      <c r="C107" s="333"/>
      <c r="D107" s="333"/>
      <c r="E107" s="365"/>
      <c r="F107" s="365"/>
      <c r="G107" s="332"/>
      <c r="H107" s="332"/>
      <c r="I107" s="332"/>
      <c r="J107" s="332"/>
      <c r="K107" s="332"/>
      <c r="L107" s="332"/>
      <c r="M107" s="332"/>
      <c r="N107" s="332"/>
      <c r="O107" s="332"/>
      <c r="P107" s="332"/>
      <c r="Q107" s="332"/>
      <c r="R107" s="332"/>
      <c r="S107" s="332"/>
      <c r="T107" s="332"/>
      <c r="U107" s="332"/>
      <c r="V107" s="332"/>
      <c r="W107" s="332"/>
      <c r="X107" s="332"/>
      <c r="Y107" s="332"/>
      <c r="Z107" s="332"/>
    </row>
    <row r="108" spans="1:26" ht="16.5" customHeight="1" x14ac:dyDescent="0.3">
      <c r="A108" s="332"/>
      <c r="B108" s="332"/>
      <c r="C108" s="333"/>
      <c r="D108" s="333"/>
      <c r="E108" s="365"/>
      <c r="F108" s="365"/>
      <c r="G108" s="332"/>
      <c r="H108" s="332"/>
      <c r="I108" s="332"/>
      <c r="J108" s="332"/>
      <c r="K108" s="332"/>
      <c r="L108" s="332"/>
      <c r="M108" s="332"/>
      <c r="N108" s="332"/>
      <c r="O108" s="332"/>
      <c r="P108" s="332"/>
      <c r="Q108" s="332"/>
      <c r="R108" s="332"/>
      <c r="S108" s="332"/>
      <c r="T108" s="332"/>
      <c r="U108" s="332"/>
      <c r="V108" s="332"/>
      <c r="W108" s="332"/>
      <c r="X108" s="332"/>
      <c r="Y108" s="332"/>
      <c r="Z108" s="332"/>
    </row>
    <row r="109" spans="1:26" ht="16.5" customHeight="1" x14ac:dyDescent="0.3">
      <c r="A109" s="332"/>
      <c r="B109" s="332"/>
      <c r="C109" s="333"/>
      <c r="D109" s="333"/>
      <c r="E109" s="365"/>
      <c r="F109" s="365"/>
      <c r="G109" s="332"/>
      <c r="H109" s="332"/>
      <c r="I109" s="332"/>
      <c r="J109" s="332"/>
      <c r="K109" s="332"/>
      <c r="L109" s="332"/>
      <c r="M109" s="332"/>
      <c r="N109" s="332"/>
      <c r="O109" s="332"/>
      <c r="P109" s="332"/>
      <c r="Q109" s="332"/>
      <c r="R109" s="332"/>
      <c r="S109" s="332"/>
      <c r="T109" s="332"/>
      <c r="U109" s="332"/>
      <c r="V109" s="332"/>
      <c r="W109" s="332"/>
      <c r="X109" s="332"/>
      <c r="Y109" s="332"/>
      <c r="Z109" s="332"/>
    </row>
    <row r="110" spans="1:26" ht="16.5" customHeight="1" x14ac:dyDescent="0.3">
      <c r="A110" s="332"/>
      <c r="B110" s="332"/>
      <c r="C110" s="333"/>
      <c r="D110" s="333"/>
      <c r="E110" s="365"/>
      <c r="F110" s="365"/>
      <c r="G110" s="332"/>
      <c r="H110" s="332"/>
      <c r="I110" s="332"/>
      <c r="J110" s="332"/>
      <c r="K110" s="332"/>
      <c r="L110" s="332"/>
      <c r="M110" s="332"/>
      <c r="N110" s="332"/>
      <c r="O110" s="332"/>
      <c r="P110" s="332"/>
      <c r="Q110" s="332"/>
      <c r="R110" s="332"/>
      <c r="S110" s="332"/>
      <c r="T110" s="332"/>
      <c r="U110" s="332"/>
      <c r="V110" s="332"/>
      <c r="W110" s="332"/>
      <c r="X110" s="332"/>
      <c r="Y110" s="332"/>
      <c r="Z110" s="332"/>
    </row>
    <row r="111" spans="1:26" ht="16.5" customHeight="1" x14ac:dyDescent="0.3">
      <c r="A111" s="332"/>
      <c r="B111" s="332"/>
      <c r="C111" s="333"/>
      <c r="D111" s="333"/>
      <c r="E111" s="365"/>
      <c r="F111" s="365"/>
      <c r="G111" s="332"/>
      <c r="H111" s="332"/>
      <c r="I111" s="332"/>
      <c r="J111" s="332"/>
      <c r="K111" s="332"/>
      <c r="L111" s="332"/>
      <c r="M111" s="332"/>
      <c r="N111" s="332"/>
      <c r="O111" s="332"/>
      <c r="P111" s="332"/>
      <c r="Q111" s="332"/>
      <c r="R111" s="332"/>
      <c r="S111" s="332"/>
      <c r="T111" s="332"/>
      <c r="U111" s="332"/>
      <c r="V111" s="332"/>
      <c r="W111" s="332"/>
      <c r="X111" s="332"/>
      <c r="Y111" s="332"/>
      <c r="Z111" s="332"/>
    </row>
    <row r="112" spans="1:26" ht="16.5" customHeight="1" x14ac:dyDescent="0.3">
      <c r="A112" s="332"/>
      <c r="B112" s="332"/>
      <c r="C112" s="333"/>
      <c r="D112" s="333"/>
      <c r="E112" s="365"/>
      <c r="F112" s="365"/>
      <c r="G112" s="332"/>
      <c r="H112" s="332"/>
      <c r="I112" s="332"/>
      <c r="J112" s="332"/>
      <c r="K112" s="332"/>
      <c r="L112" s="332"/>
      <c r="M112" s="332"/>
      <c r="N112" s="332"/>
      <c r="O112" s="332"/>
      <c r="P112" s="332"/>
      <c r="Q112" s="332"/>
      <c r="R112" s="332"/>
      <c r="S112" s="332"/>
      <c r="T112" s="332"/>
      <c r="U112" s="332"/>
      <c r="V112" s="332"/>
      <c r="W112" s="332"/>
      <c r="X112" s="332"/>
      <c r="Y112" s="332"/>
      <c r="Z112" s="332"/>
    </row>
    <row r="113" spans="1:26" ht="16.5" customHeight="1" x14ac:dyDescent="0.3">
      <c r="A113" s="332"/>
      <c r="B113" s="332"/>
      <c r="C113" s="333"/>
      <c r="D113" s="333"/>
      <c r="E113" s="365"/>
      <c r="F113" s="365"/>
      <c r="G113" s="332"/>
      <c r="H113" s="332"/>
      <c r="I113" s="332"/>
      <c r="J113" s="332"/>
      <c r="K113" s="332"/>
      <c r="L113" s="332"/>
      <c r="M113" s="332"/>
      <c r="N113" s="332"/>
      <c r="O113" s="332"/>
      <c r="P113" s="332"/>
      <c r="Q113" s="332"/>
      <c r="R113" s="332"/>
      <c r="S113" s="332"/>
      <c r="T113" s="332"/>
      <c r="U113" s="332"/>
      <c r="V113" s="332"/>
      <c r="W113" s="332"/>
      <c r="X113" s="332"/>
      <c r="Y113" s="332"/>
      <c r="Z113" s="332"/>
    </row>
    <row r="114" spans="1:26" ht="16.5" customHeight="1" x14ac:dyDescent="0.3">
      <c r="A114" s="332"/>
      <c r="B114" s="332"/>
      <c r="C114" s="333"/>
      <c r="D114" s="333"/>
      <c r="E114" s="365"/>
      <c r="F114" s="365"/>
      <c r="G114" s="332"/>
      <c r="H114" s="332"/>
      <c r="I114" s="332"/>
      <c r="J114" s="332"/>
      <c r="K114" s="332"/>
      <c r="L114" s="332"/>
      <c r="M114" s="332"/>
      <c r="N114" s="332"/>
      <c r="O114" s="332"/>
      <c r="P114" s="332"/>
      <c r="Q114" s="332"/>
      <c r="R114" s="332"/>
      <c r="S114" s="332"/>
      <c r="T114" s="332"/>
      <c r="U114" s="332"/>
      <c r="V114" s="332"/>
      <c r="W114" s="332"/>
      <c r="X114" s="332"/>
      <c r="Y114" s="332"/>
      <c r="Z114" s="332"/>
    </row>
    <row r="115" spans="1:26" ht="16.5" customHeight="1" x14ac:dyDescent="0.3">
      <c r="A115" s="332"/>
      <c r="B115" s="332"/>
      <c r="C115" s="333"/>
      <c r="D115" s="333"/>
      <c r="E115" s="365"/>
      <c r="F115" s="365"/>
      <c r="G115" s="332"/>
      <c r="H115" s="332"/>
      <c r="I115" s="332"/>
      <c r="J115" s="332"/>
      <c r="K115" s="332"/>
      <c r="L115" s="332"/>
      <c r="M115" s="332"/>
      <c r="N115" s="332"/>
      <c r="O115" s="332"/>
      <c r="P115" s="332"/>
      <c r="Q115" s="332"/>
      <c r="R115" s="332"/>
      <c r="S115" s="332"/>
      <c r="T115" s="332"/>
      <c r="U115" s="332"/>
      <c r="V115" s="332"/>
      <c r="W115" s="332"/>
      <c r="X115" s="332"/>
      <c r="Y115" s="332"/>
      <c r="Z115" s="332"/>
    </row>
    <row r="116" spans="1:26" ht="16.5" customHeight="1" x14ac:dyDescent="0.3">
      <c r="A116" s="332"/>
      <c r="B116" s="332"/>
      <c r="C116" s="333"/>
      <c r="D116" s="333"/>
      <c r="E116" s="365"/>
      <c r="F116" s="365"/>
      <c r="G116" s="332"/>
      <c r="H116" s="332"/>
      <c r="I116" s="332"/>
      <c r="J116" s="332"/>
      <c r="K116" s="332"/>
      <c r="L116" s="332"/>
      <c r="M116" s="332"/>
      <c r="N116" s="332"/>
      <c r="O116" s="332"/>
      <c r="P116" s="332"/>
      <c r="Q116" s="332"/>
      <c r="R116" s="332"/>
      <c r="S116" s="332"/>
      <c r="T116" s="332"/>
      <c r="U116" s="332"/>
      <c r="V116" s="332"/>
      <c r="W116" s="332"/>
      <c r="X116" s="332"/>
      <c r="Y116" s="332"/>
      <c r="Z116" s="332"/>
    </row>
    <row r="117" spans="1:26" ht="16.5" customHeight="1" x14ac:dyDescent="0.3">
      <c r="A117" s="332"/>
      <c r="B117" s="332"/>
      <c r="C117" s="333"/>
      <c r="D117" s="333"/>
      <c r="E117" s="365"/>
      <c r="F117" s="365"/>
      <c r="G117" s="332"/>
      <c r="H117" s="332"/>
      <c r="I117" s="332"/>
      <c r="J117" s="332"/>
      <c r="K117" s="332"/>
      <c r="L117" s="332"/>
      <c r="M117" s="332"/>
      <c r="N117" s="332"/>
      <c r="O117" s="332"/>
      <c r="P117" s="332"/>
      <c r="Q117" s="332"/>
      <c r="R117" s="332"/>
      <c r="S117" s="332"/>
      <c r="T117" s="332"/>
      <c r="U117" s="332"/>
      <c r="V117" s="332"/>
      <c r="W117" s="332"/>
      <c r="X117" s="332"/>
      <c r="Y117" s="332"/>
      <c r="Z117" s="332"/>
    </row>
    <row r="118" spans="1:26" ht="16.5" customHeight="1" x14ac:dyDescent="0.3">
      <c r="A118" s="332"/>
      <c r="B118" s="332"/>
      <c r="C118" s="333"/>
      <c r="D118" s="333"/>
      <c r="E118" s="365"/>
      <c r="F118" s="365"/>
      <c r="G118" s="332"/>
      <c r="H118" s="332"/>
      <c r="I118" s="332"/>
      <c r="J118" s="332"/>
      <c r="K118" s="332"/>
      <c r="L118" s="332"/>
      <c r="M118" s="332"/>
      <c r="N118" s="332"/>
      <c r="O118" s="332"/>
      <c r="P118" s="332"/>
      <c r="Q118" s="332"/>
      <c r="R118" s="332"/>
      <c r="S118" s="332"/>
      <c r="T118" s="332"/>
      <c r="U118" s="332"/>
      <c r="V118" s="332"/>
      <c r="W118" s="332"/>
      <c r="X118" s="332"/>
      <c r="Y118" s="332"/>
      <c r="Z118" s="332"/>
    </row>
    <row r="119" spans="1:26" ht="16.5" customHeight="1" x14ac:dyDescent="0.3">
      <c r="A119" s="332"/>
      <c r="B119" s="332"/>
      <c r="C119" s="333"/>
      <c r="D119" s="333"/>
      <c r="E119" s="365"/>
      <c r="F119" s="365"/>
      <c r="G119" s="332"/>
      <c r="H119" s="332"/>
      <c r="I119" s="332"/>
      <c r="J119" s="332"/>
      <c r="K119" s="332"/>
      <c r="L119" s="332"/>
      <c r="M119" s="332"/>
      <c r="N119" s="332"/>
      <c r="O119" s="332"/>
      <c r="P119" s="332"/>
      <c r="Q119" s="332"/>
      <c r="R119" s="332"/>
      <c r="S119" s="332"/>
      <c r="T119" s="332"/>
      <c r="U119" s="332"/>
      <c r="V119" s="332"/>
      <c r="W119" s="332"/>
      <c r="X119" s="332"/>
      <c r="Y119" s="332"/>
      <c r="Z119" s="332"/>
    </row>
    <row r="120" spans="1:26" ht="16.5" customHeight="1" x14ac:dyDescent="0.3">
      <c r="A120" s="332"/>
      <c r="B120" s="332"/>
      <c r="C120" s="333"/>
      <c r="D120" s="333"/>
      <c r="E120" s="365"/>
      <c r="F120" s="365"/>
      <c r="G120" s="332"/>
      <c r="H120" s="332"/>
      <c r="I120" s="332"/>
      <c r="J120" s="332"/>
      <c r="K120" s="332"/>
      <c r="L120" s="332"/>
      <c r="M120" s="332"/>
      <c r="N120" s="332"/>
      <c r="O120" s="332"/>
      <c r="P120" s="332"/>
      <c r="Q120" s="332"/>
      <c r="R120" s="332"/>
      <c r="S120" s="332"/>
      <c r="T120" s="332"/>
      <c r="U120" s="332"/>
      <c r="V120" s="332"/>
      <c r="W120" s="332"/>
      <c r="X120" s="332"/>
      <c r="Y120" s="332"/>
      <c r="Z120" s="332"/>
    </row>
    <row r="121" spans="1:26" ht="16.5" customHeight="1" x14ac:dyDescent="0.3">
      <c r="A121" s="332"/>
      <c r="B121" s="332"/>
      <c r="C121" s="333"/>
      <c r="D121" s="333"/>
      <c r="E121" s="365"/>
      <c r="F121" s="365"/>
      <c r="G121" s="332"/>
      <c r="H121" s="332"/>
      <c r="I121" s="332"/>
      <c r="J121" s="332"/>
      <c r="K121" s="332"/>
      <c r="L121" s="332"/>
      <c r="M121" s="332"/>
      <c r="N121" s="332"/>
      <c r="O121" s="332"/>
      <c r="P121" s="332"/>
      <c r="Q121" s="332"/>
      <c r="R121" s="332"/>
      <c r="S121" s="332"/>
      <c r="T121" s="332"/>
      <c r="U121" s="332"/>
      <c r="V121" s="332"/>
      <c r="W121" s="332"/>
      <c r="X121" s="332"/>
      <c r="Y121" s="332"/>
      <c r="Z121" s="332"/>
    </row>
    <row r="122" spans="1:26" ht="16.5" customHeight="1" x14ac:dyDescent="0.3">
      <c r="A122" s="332"/>
      <c r="B122" s="332"/>
      <c r="C122" s="333"/>
      <c r="D122" s="333"/>
      <c r="E122" s="365"/>
      <c r="F122" s="365"/>
      <c r="G122" s="332"/>
      <c r="H122" s="332"/>
      <c r="I122" s="332"/>
      <c r="J122" s="332"/>
      <c r="K122" s="332"/>
      <c r="L122" s="332"/>
      <c r="M122" s="332"/>
      <c r="N122" s="332"/>
      <c r="O122" s="332"/>
      <c r="P122" s="332"/>
      <c r="Q122" s="332"/>
      <c r="R122" s="332"/>
      <c r="S122" s="332"/>
      <c r="T122" s="332"/>
      <c r="U122" s="332"/>
      <c r="V122" s="332"/>
      <c r="W122" s="332"/>
      <c r="X122" s="332"/>
      <c r="Y122" s="332"/>
      <c r="Z122" s="332"/>
    </row>
    <row r="123" spans="1:26" ht="16.5" customHeight="1" x14ac:dyDescent="0.3">
      <c r="A123" s="332"/>
      <c r="B123" s="332"/>
      <c r="C123" s="333"/>
      <c r="D123" s="333"/>
      <c r="E123" s="365"/>
      <c r="F123" s="365"/>
      <c r="G123" s="332"/>
      <c r="H123" s="332"/>
      <c r="I123" s="332"/>
      <c r="J123" s="332"/>
      <c r="K123" s="332"/>
      <c r="L123" s="332"/>
      <c r="M123" s="332"/>
      <c r="N123" s="332"/>
      <c r="O123" s="332"/>
      <c r="P123" s="332"/>
      <c r="Q123" s="332"/>
      <c r="R123" s="332"/>
      <c r="S123" s="332"/>
      <c r="T123" s="332"/>
      <c r="U123" s="332"/>
      <c r="V123" s="332"/>
      <c r="W123" s="332"/>
      <c r="X123" s="332"/>
      <c r="Y123" s="332"/>
      <c r="Z123" s="332"/>
    </row>
    <row r="124" spans="1:26" ht="16.5" customHeight="1" x14ac:dyDescent="0.3">
      <c r="A124" s="332"/>
      <c r="B124" s="332"/>
      <c r="C124" s="333"/>
      <c r="D124" s="333"/>
      <c r="E124" s="365"/>
      <c r="F124" s="365"/>
      <c r="G124" s="332"/>
      <c r="H124" s="332"/>
      <c r="I124" s="332"/>
      <c r="J124" s="332"/>
      <c r="K124" s="332"/>
      <c r="L124" s="332"/>
      <c r="M124" s="332"/>
      <c r="N124" s="332"/>
      <c r="O124" s="332"/>
      <c r="P124" s="332"/>
      <c r="Q124" s="332"/>
      <c r="R124" s="332"/>
      <c r="S124" s="332"/>
      <c r="T124" s="332"/>
      <c r="U124" s="332"/>
      <c r="V124" s="332"/>
      <c r="W124" s="332"/>
      <c r="X124" s="332"/>
      <c r="Y124" s="332"/>
      <c r="Z124" s="332"/>
    </row>
    <row r="125" spans="1:26" ht="16.5" customHeight="1" x14ac:dyDescent="0.3">
      <c r="A125" s="332"/>
      <c r="B125" s="332"/>
      <c r="C125" s="333"/>
      <c r="D125" s="333"/>
      <c r="E125" s="365"/>
      <c r="F125" s="365"/>
      <c r="G125" s="332"/>
      <c r="H125" s="332"/>
      <c r="I125" s="332"/>
      <c r="J125" s="332"/>
      <c r="K125" s="332"/>
      <c r="L125" s="332"/>
      <c r="M125" s="332"/>
      <c r="N125" s="332"/>
      <c r="O125" s="332"/>
      <c r="P125" s="332"/>
      <c r="Q125" s="332"/>
      <c r="R125" s="332"/>
      <c r="S125" s="332"/>
      <c r="T125" s="332"/>
      <c r="U125" s="332"/>
      <c r="V125" s="332"/>
      <c r="W125" s="332"/>
      <c r="X125" s="332"/>
      <c r="Y125" s="332"/>
      <c r="Z125" s="332"/>
    </row>
    <row r="126" spans="1:26" ht="16.5" customHeight="1" x14ac:dyDescent="0.3">
      <c r="A126" s="332"/>
      <c r="B126" s="332"/>
      <c r="C126" s="333"/>
      <c r="D126" s="333"/>
      <c r="E126" s="365"/>
      <c r="F126" s="365"/>
      <c r="G126" s="332"/>
      <c r="H126" s="332"/>
      <c r="I126" s="332"/>
      <c r="J126" s="332"/>
      <c r="K126" s="332"/>
      <c r="L126" s="332"/>
      <c r="M126" s="332"/>
      <c r="N126" s="332"/>
      <c r="O126" s="332"/>
      <c r="P126" s="332"/>
      <c r="Q126" s="332"/>
      <c r="R126" s="332"/>
      <c r="S126" s="332"/>
      <c r="T126" s="332"/>
      <c r="U126" s="332"/>
      <c r="V126" s="332"/>
      <c r="W126" s="332"/>
      <c r="X126" s="332"/>
      <c r="Y126" s="332"/>
      <c r="Z126" s="332"/>
    </row>
    <row r="127" spans="1:26" ht="16.5" customHeight="1" x14ac:dyDescent="0.3">
      <c r="A127" s="332"/>
      <c r="B127" s="332"/>
      <c r="C127" s="333"/>
      <c r="D127" s="333"/>
      <c r="E127" s="365"/>
      <c r="F127" s="365"/>
      <c r="G127" s="332"/>
      <c r="H127" s="332"/>
      <c r="I127" s="332"/>
      <c r="J127" s="332"/>
      <c r="K127" s="332"/>
      <c r="L127" s="332"/>
      <c r="M127" s="332"/>
      <c r="N127" s="332"/>
      <c r="O127" s="332"/>
      <c r="P127" s="332"/>
      <c r="Q127" s="332"/>
      <c r="R127" s="332"/>
      <c r="S127" s="332"/>
      <c r="T127" s="332"/>
      <c r="U127" s="332"/>
      <c r="V127" s="332"/>
      <c r="W127" s="332"/>
      <c r="X127" s="332"/>
      <c r="Y127" s="332"/>
      <c r="Z127" s="332"/>
    </row>
    <row r="128" spans="1:26" ht="16.5" customHeight="1" x14ac:dyDescent="0.3">
      <c r="A128" s="332"/>
      <c r="B128" s="332"/>
      <c r="C128" s="333"/>
      <c r="D128" s="333"/>
      <c r="E128" s="365"/>
      <c r="F128" s="365"/>
      <c r="G128" s="332"/>
      <c r="H128" s="332"/>
      <c r="I128" s="332"/>
      <c r="J128" s="332"/>
      <c r="K128" s="332"/>
      <c r="L128" s="332"/>
      <c r="M128" s="332"/>
      <c r="N128" s="332"/>
      <c r="O128" s="332"/>
      <c r="P128" s="332"/>
      <c r="Q128" s="332"/>
      <c r="R128" s="332"/>
      <c r="S128" s="332"/>
      <c r="T128" s="332"/>
      <c r="U128" s="332"/>
      <c r="V128" s="332"/>
      <c r="W128" s="332"/>
      <c r="X128" s="332"/>
      <c r="Y128" s="332"/>
      <c r="Z128" s="332"/>
    </row>
    <row r="129" spans="1:26" ht="16.5" customHeight="1" x14ac:dyDescent="0.3">
      <c r="A129" s="332"/>
      <c r="B129" s="332"/>
      <c r="C129" s="333"/>
      <c r="D129" s="333"/>
      <c r="E129" s="365"/>
      <c r="F129" s="365"/>
      <c r="G129" s="332"/>
      <c r="H129" s="332"/>
      <c r="I129" s="332"/>
      <c r="J129" s="332"/>
      <c r="K129" s="332"/>
      <c r="L129" s="332"/>
      <c r="M129" s="332"/>
      <c r="N129" s="332"/>
      <c r="O129" s="332"/>
      <c r="P129" s="332"/>
      <c r="Q129" s="332"/>
      <c r="R129" s="332"/>
      <c r="S129" s="332"/>
      <c r="T129" s="332"/>
      <c r="U129" s="332"/>
      <c r="V129" s="332"/>
      <c r="W129" s="332"/>
      <c r="X129" s="332"/>
      <c r="Y129" s="332"/>
      <c r="Z129" s="332"/>
    </row>
    <row r="130" spans="1:26" ht="16.5" customHeight="1" x14ac:dyDescent="0.3">
      <c r="A130" s="332"/>
      <c r="B130" s="332"/>
      <c r="C130" s="333"/>
      <c r="D130" s="333"/>
      <c r="E130" s="365"/>
      <c r="F130" s="365"/>
      <c r="G130" s="332"/>
      <c r="H130" s="332"/>
      <c r="I130" s="332"/>
      <c r="J130" s="332"/>
      <c r="K130" s="332"/>
      <c r="L130" s="332"/>
      <c r="M130" s="332"/>
      <c r="N130" s="332"/>
      <c r="O130" s="332"/>
      <c r="P130" s="332"/>
      <c r="Q130" s="332"/>
      <c r="R130" s="332"/>
      <c r="S130" s="332"/>
      <c r="T130" s="332"/>
      <c r="U130" s="332"/>
      <c r="V130" s="332"/>
      <c r="W130" s="332"/>
      <c r="X130" s="332"/>
      <c r="Y130" s="332"/>
      <c r="Z130" s="332"/>
    </row>
    <row r="131" spans="1:26" ht="16.5" customHeight="1" x14ac:dyDescent="0.3">
      <c r="A131" s="332"/>
      <c r="B131" s="332"/>
      <c r="C131" s="333"/>
      <c r="D131" s="333"/>
      <c r="E131" s="365"/>
      <c r="F131" s="365"/>
      <c r="G131" s="332"/>
      <c r="H131" s="332"/>
      <c r="I131" s="332"/>
      <c r="J131" s="332"/>
      <c r="K131" s="332"/>
      <c r="L131" s="332"/>
      <c r="M131" s="332"/>
      <c r="N131" s="332"/>
      <c r="O131" s="332"/>
      <c r="P131" s="332"/>
      <c r="Q131" s="332"/>
      <c r="R131" s="332"/>
      <c r="S131" s="332"/>
      <c r="T131" s="332"/>
      <c r="U131" s="332"/>
      <c r="V131" s="332"/>
      <c r="W131" s="332"/>
      <c r="X131" s="332"/>
      <c r="Y131" s="332"/>
      <c r="Z131" s="332"/>
    </row>
    <row r="132" spans="1:26" ht="16.5" customHeight="1" x14ac:dyDescent="0.3">
      <c r="A132" s="332"/>
      <c r="B132" s="332"/>
      <c r="C132" s="333"/>
      <c r="D132" s="333"/>
      <c r="E132" s="365"/>
      <c r="F132" s="365"/>
      <c r="G132" s="332"/>
      <c r="H132" s="332"/>
      <c r="I132" s="332"/>
      <c r="J132" s="332"/>
      <c r="K132" s="332"/>
      <c r="L132" s="332"/>
      <c r="M132" s="332"/>
      <c r="N132" s="332"/>
      <c r="O132" s="332"/>
      <c r="P132" s="332"/>
      <c r="Q132" s="332"/>
      <c r="R132" s="332"/>
      <c r="S132" s="332"/>
      <c r="T132" s="332"/>
      <c r="U132" s="332"/>
      <c r="V132" s="332"/>
      <c r="W132" s="332"/>
      <c r="X132" s="332"/>
      <c r="Y132" s="332"/>
      <c r="Z132" s="332"/>
    </row>
    <row r="133" spans="1:26" ht="16.5" customHeight="1" x14ac:dyDescent="0.3">
      <c r="A133" s="332"/>
      <c r="B133" s="332"/>
      <c r="C133" s="333"/>
      <c r="D133" s="333"/>
      <c r="E133" s="365"/>
      <c r="F133" s="365"/>
      <c r="G133" s="332"/>
      <c r="H133" s="332"/>
      <c r="I133" s="332"/>
      <c r="J133" s="332"/>
      <c r="K133" s="332"/>
      <c r="L133" s="332"/>
      <c r="M133" s="332"/>
      <c r="N133" s="332"/>
      <c r="O133" s="332"/>
      <c r="P133" s="332"/>
      <c r="Q133" s="332"/>
      <c r="R133" s="332"/>
      <c r="S133" s="332"/>
      <c r="T133" s="332"/>
      <c r="U133" s="332"/>
      <c r="V133" s="332"/>
      <c r="W133" s="332"/>
      <c r="X133" s="332"/>
      <c r="Y133" s="332"/>
      <c r="Z133" s="332"/>
    </row>
    <row r="134" spans="1:26" ht="16.5" customHeight="1" x14ac:dyDescent="0.3">
      <c r="A134" s="332"/>
      <c r="B134" s="332"/>
      <c r="C134" s="333"/>
      <c r="D134" s="333"/>
      <c r="E134" s="365"/>
      <c r="F134" s="365"/>
      <c r="G134" s="332"/>
      <c r="H134" s="332"/>
      <c r="I134" s="332"/>
      <c r="J134" s="332"/>
      <c r="K134" s="332"/>
      <c r="L134" s="332"/>
      <c r="M134" s="332"/>
      <c r="N134" s="332"/>
      <c r="O134" s="332"/>
      <c r="P134" s="332"/>
      <c r="Q134" s="332"/>
      <c r="R134" s="332"/>
      <c r="S134" s="332"/>
      <c r="T134" s="332"/>
      <c r="U134" s="332"/>
      <c r="V134" s="332"/>
      <c r="W134" s="332"/>
      <c r="X134" s="332"/>
      <c r="Y134" s="332"/>
      <c r="Z134" s="332"/>
    </row>
    <row r="135" spans="1:26" ht="16.5" customHeight="1" x14ac:dyDescent="0.3">
      <c r="A135" s="332"/>
      <c r="B135" s="332"/>
      <c r="C135" s="333"/>
      <c r="D135" s="333"/>
      <c r="E135" s="365"/>
      <c r="F135" s="365"/>
      <c r="G135" s="332"/>
      <c r="H135" s="332"/>
      <c r="I135" s="332"/>
      <c r="J135" s="332"/>
      <c r="K135" s="332"/>
      <c r="L135" s="332"/>
      <c r="M135" s="332"/>
      <c r="N135" s="332"/>
      <c r="O135" s="332"/>
      <c r="P135" s="332"/>
      <c r="Q135" s="332"/>
      <c r="R135" s="332"/>
      <c r="S135" s="332"/>
      <c r="T135" s="332"/>
      <c r="U135" s="332"/>
      <c r="V135" s="332"/>
      <c r="W135" s="332"/>
      <c r="X135" s="332"/>
      <c r="Y135" s="332"/>
      <c r="Z135" s="332"/>
    </row>
    <row r="136" spans="1:26" ht="16.5" customHeight="1" x14ac:dyDescent="0.3">
      <c r="A136" s="332"/>
      <c r="B136" s="332"/>
      <c r="C136" s="333"/>
      <c r="D136" s="333"/>
      <c r="E136" s="365"/>
      <c r="F136" s="365"/>
      <c r="G136" s="332"/>
      <c r="H136" s="332"/>
      <c r="I136" s="332"/>
      <c r="J136" s="332"/>
      <c r="K136" s="332"/>
      <c r="L136" s="332"/>
      <c r="M136" s="332"/>
      <c r="N136" s="332"/>
      <c r="O136" s="332"/>
      <c r="P136" s="332"/>
      <c r="Q136" s="332"/>
      <c r="R136" s="332"/>
      <c r="S136" s="332"/>
      <c r="T136" s="332"/>
      <c r="U136" s="332"/>
      <c r="V136" s="332"/>
      <c r="W136" s="332"/>
      <c r="X136" s="332"/>
      <c r="Y136" s="332"/>
      <c r="Z136" s="332"/>
    </row>
    <row r="137" spans="1:26" ht="16.5" customHeight="1" x14ac:dyDescent="0.3">
      <c r="A137" s="332"/>
      <c r="B137" s="332"/>
      <c r="C137" s="333"/>
      <c r="D137" s="333"/>
      <c r="E137" s="365"/>
      <c r="F137" s="365"/>
      <c r="G137" s="332"/>
      <c r="H137" s="332"/>
      <c r="I137" s="332"/>
      <c r="J137" s="332"/>
      <c r="K137" s="332"/>
      <c r="L137" s="332"/>
      <c r="M137" s="332"/>
      <c r="N137" s="332"/>
      <c r="O137" s="332"/>
      <c r="P137" s="332"/>
      <c r="Q137" s="332"/>
      <c r="R137" s="332"/>
      <c r="S137" s="332"/>
      <c r="T137" s="332"/>
      <c r="U137" s="332"/>
      <c r="V137" s="332"/>
      <c r="W137" s="332"/>
      <c r="X137" s="332"/>
      <c r="Y137" s="332"/>
      <c r="Z137" s="332"/>
    </row>
    <row r="138" spans="1:26" ht="16.5" customHeight="1" x14ac:dyDescent="0.3">
      <c r="A138" s="332"/>
      <c r="B138" s="332"/>
      <c r="C138" s="333"/>
      <c r="D138" s="333"/>
      <c r="E138" s="365"/>
      <c r="F138" s="365"/>
      <c r="G138" s="332"/>
      <c r="H138" s="332"/>
      <c r="I138" s="332"/>
      <c r="J138" s="332"/>
      <c r="K138" s="332"/>
      <c r="L138" s="332"/>
      <c r="M138" s="332"/>
      <c r="N138" s="332"/>
      <c r="O138" s="332"/>
      <c r="P138" s="332"/>
      <c r="Q138" s="332"/>
      <c r="R138" s="332"/>
      <c r="S138" s="332"/>
      <c r="T138" s="332"/>
      <c r="U138" s="332"/>
      <c r="V138" s="332"/>
      <c r="W138" s="332"/>
      <c r="X138" s="332"/>
      <c r="Y138" s="332"/>
      <c r="Z138" s="332"/>
    </row>
    <row r="139" spans="1:26" ht="16.5" customHeight="1" x14ac:dyDescent="0.3">
      <c r="A139" s="332"/>
      <c r="B139" s="332"/>
      <c r="C139" s="333"/>
      <c r="D139" s="333"/>
      <c r="E139" s="365"/>
      <c r="F139" s="365"/>
      <c r="G139" s="332"/>
      <c r="H139" s="332"/>
      <c r="I139" s="332"/>
      <c r="J139" s="332"/>
      <c r="K139" s="332"/>
      <c r="L139" s="332"/>
      <c r="M139" s="332"/>
      <c r="N139" s="332"/>
      <c r="O139" s="332"/>
      <c r="P139" s="332"/>
      <c r="Q139" s="332"/>
      <c r="R139" s="332"/>
      <c r="S139" s="332"/>
      <c r="T139" s="332"/>
      <c r="U139" s="332"/>
      <c r="V139" s="332"/>
      <c r="W139" s="332"/>
      <c r="X139" s="332"/>
      <c r="Y139" s="332"/>
      <c r="Z139" s="332"/>
    </row>
    <row r="140" spans="1:26" ht="16.5" customHeight="1" x14ac:dyDescent="0.3">
      <c r="A140" s="332"/>
      <c r="B140" s="332"/>
      <c r="C140" s="333"/>
      <c r="D140" s="333"/>
      <c r="E140" s="365"/>
      <c r="F140" s="365"/>
      <c r="G140" s="332"/>
      <c r="H140" s="332"/>
      <c r="I140" s="332"/>
      <c r="J140" s="332"/>
      <c r="K140" s="332"/>
      <c r="L140" s="332"/>
      <c r="M140" s="332"/>
      <c r="N140" s="332"/>
      <c r="O140" s="332"/>
      <c r="P140" s="332"/>
      <c r="Q140" s="332"/>
      <c r="R140" s="332"/>
      <c r="S140" s="332"/>
      <c r="T140" s="332"/>
      <c r="U140" s="332"/>
      <c r="V140" s="332"/>
      <c r="W140" s="332"/>
      <c r="X140" s="332"/>
      <c r="Y140" s="332"/>
      <c r="Z140" s="332"/>
    </row>
    <row r="141" spans="1:26" ht="16.5" customHeight="1" x14ac:dyDescent="0.3">
      <c r="A141" s="332"/>
      <c r="B141" s="332"/>
      <c r="C141" s="333"/>
      <c r="D141" s="333"/>
      <c r="E141" s="365"/>
      <c r="F141" s="365"/>
      <c r="G141" s="332"/>
      <c r="H141" s="332"/>
      <c r="I141" s="332"/>
      <c r="J141" s="332"/>
      <c r="K141" s="332"/>
      <c r="L141" s="332"/>
      <c r="M141" s="332"/>
      <c r="N141" s="332"/>
      <c r="O141" s="332"/>
      <c r="P141" s="332"/>
      <c r="Q141" s="332"/>
      <c r="R141" s="332"/>
      <c r="S141" s="332"/>
      <c r="T141" s="332"/>
      <c r="U141" s="332"/>
      <c r="V141" s="332"/>
      <c r="W141" s="332"/>
      <c r="X141" s="332"/>
      <c r="Y141" s="332"/>
      <c r="Z141" s="332"/>
    </row>
    <row r="142" spans="1:26" ht="16.5" customHeight="1" x14ac:dyDescent="0.3">
      <c r="A142" s="332"/>
      <c r="B142" s="332"/>
      <c r="C142" s="333"/>
      <c r="D142" s="333"/>
      <c r="E142" s="365"/>
      <c r="F142" s="365"/>
      <c r="G142" s="332"/>
      <c r="H142" s="332"/>
      <c r="I142" s="332"/>
      <c r="J142" s="332"/>
      <c r="K142" s="332"/>
      <c r="L142" s="332"/>
      <c r="M142" s="332"/>
      <c r="N142" s="332"/>
      <c r="O142" s="332"/>
      <c r="P142" s="332"/>
      <c r="Q142" s="332"/>
      <c r="R142" s="332"/>
      <c r="S142" s="332"/>
      <c r="T142" s="332"/>
      <c r="U142" s="332"/>
      <c r="V142" s="332"/>
      <c r="W142" s="332"/>
      <c r="X142" s="332"/>
      <c r="Y142" s="332"/>
      <c r="Z142" s="332"/>
    </row>
    <row r="143" spans="1:26" ht="16.5" customHeight="1" x14ac:dyDescent="0.3">
      <c r="A143" s="332"/>
      <c r="B143" s="332"/>
      <c r="C143" s="333"/>
      <c r="D143" s="333"/>
      <c r="E143" s="365"/>
      <c r="F143" s="365"/>
      <c r="G143" s="332"/>
      <c r="H143" s="332"/>
      <c r="I143" s="332"/>
      <c r="J143" s="332"/>
      <c r="K143" s="332"/>
      <c r="L143" s="332"/>
      <c r="M143" s="332"/>
      <c r="N143" s="332"/>
      <c r="O143" s="332"/>
      <c r="P143" s="332"/>
      <c r="Q143" s="332"/>
      <c r="R143" s="332"/>
      <c r="S143" s="332"/>
      <c r="T143" s="332"/>
      <c r="U143" s="332"/>
      <c r="V143" s="332"/>
      <c r="W143" s="332"/>
      <c r="X143" s="332"/>
      <c r="Y143" s="332"/>
      <c r="Z143" s="332"/>
    </row>
    <row r="144" spans="1:26" ht="16.5" customHeight="1" x14ac:dyDescent="0.3">
      <c r="A144" s="332"/>
      <c r="B144" s="332"/>
      <c r="C144" s="333"/>
      <c r="D144" s="333"/>
      <c r="E144" s="365"/>
      <c r="F144" s="365"/>
      <c r="G144" s="332"/>
      <c r="H144" s="332"/>
      <c r="I144" s="332"/>
      <c r="J144" s="332"/>
      <c r="K144" s="332"/>
      <c r="L144" s="332"/>
      <c r="M144" s="332"/>
      <c r="N144" s="332"/>
      <c r="O144" s="332"/>
      <c r="P144" s="332"/>
      <c r="Q144" s="332"/>
      <c r="R144" s="332"/>
      <c r="S144" s="332"/>
      <c r="T144" s="332"/>
      <c r="U144" s="332"/>
      <c r="V144" s="332"/>
      <c r="W144" s="332"/>
      <c r="X144" s="332"/>
      <c r="Y144" s="332"/>
      <c r="Z144" s="332"/>
    </row>
    <row r="145" spans="1:26" ht="16.5" customHeight="1" x14ac:dyDescent="0.3">
      <c r="A145" s="332"/>
      <c r="B145" s="332"/>
      <c r="C145" s="333"/>
      <c r="D145" s="333"/>
      <c r="E145" s="365"/>
      <c r="F145" s="365"/>
      <c r="G145" s="332"/>
      <c r="H145" s="332"/>
      <c r="I145" s="332"/>
      <c r="J145" s="332"/>
      <c r="K145" s="332"/>
      <c r="L145" s="332"/>
      <c r="M145" s="332"/>
      <c r="N145" s="332"/>
      <c r="O145" s="332"/>
      <c r="P145" s="332"/>
      <c r="Q145" s="332"/>
      <c r="R145" s="332"/>
      <c r="S145" s="332"/>
      <c r="T145" s="332"/>
      <c r="U145" s="332"/>
      <c r="V145" s="332"/>
      <c r="W145" s="332"/>
      <c r="X145" s="332"/>
      <c r="Y145" s="332"/>
      <c r="Z145" s="332"/>
    </row>
    <row r="146" spans="1:26" ht="16.5" customHeight="1" x14ac:dyDescent="0.3">
      <c r="A146" s="332"/>
      <c r="B146" s="332"/>
      <c r="C146" s="333"/>
      <c r="D146" s="333"/>
      <c r="E146" s="365"/>
      <c r="F146" s="365"/>
      <c r="G146" s="332"/>
      <c r="H146" s="332"/>
      <c r="I146" s="332"/>
      <c r="J146" s="332"/>
      <c r="K146" s="332"/>
      <c r="L146" s="332"/>
      <c r="M146" s="332"/>
      <c r="N146" s="332"/>
      <c r="O146" s="332"/>
      <c r="P146" s="332"/>
      <c r="Q146" s="332"/>
      <c r="R146" s="332"/>
      <c r="S146" s="332"/>
      <c r="T146" s="332"/>
      <c r="U146" s="332"/>
      <c r="V146" s="332"/>
      <c r="W146" s="332"/>
      <c r="X146" s="332"/>
      <c r="Y146" s="332"/>
      <c r="Z146" s="332"/>
    </row>
    <row r="147" spans="1:26" ht="16.5" customHeight="1" x14ac:dyDescent="0.3">
      <c r="A147" s="332"/>
      <c r="B147" s="332"/>
      <c r="C147" s="333"/>
      <c r="D147" s="333"/>
      <c r="E147" s="365"/>
      <c r="F147" s="365"/>
      <c r="G147" s="332"/>
      <c r="H147" s="332"/>
      <c r="I147" s="332"/>
      <c r="J147" s="332"/>
      <c r="K147" s="332"/>
      <c r="L147" s="332"/>
      <c r="M147" s="332"/>
      <c r="N147" s="332"/>
      <c r="O147" s="332"/>
      <c r="P147" s="332"/>
      <c r="Q147" s="332"/>
      <c r="R147" s="332"/>
      <c r="S147" s="332"/>
      <c r="T147" s="332"/>
      <c r="U147" s="332"/>
      <c r="V147" s="332"/>
      <c r="W147" s="332"/>
      <c r="X147" s="332"/>
      <c r="Y147" s="332"/>
      <c r="Z147" s="332"/>
    </row>
    <row r="148" spans="1:26" ht="16.5" customHeight="1" x14ac:dyDescent="0.3">
      <c r="A148" s="332"/>
      <c r="B148" s="332"/>
      <c r="C148" s="333"/>
      <c r="D148" s="333"/>
      <c r="E148" s="365"/>
      <c r="F148" s="365"/>
      <c r="G148" s="332"/>
      <c r="H148" s="332"/>
      <c r="I148" s="332"/>
      <c r="J148" s="332"/>
      <c r="K148" s="332"/>
      <c r="L148" s="332"/>
      <c r="M148" s="332"/>
      <c r="N148" s="332"/>
      <c r="O148" s="332"/>
      <c r="P148" s="332"/>
      <c r="Q148" s="332"/>
      <c r="R148" s="332"/>
      <c r="S148" s="332"/>
      <c r="T148" s="332"/>
      <c r="U148" s="332"/>
      <c r="V148" s="332"/>
      <c r="W148" s="332"/>
      <c r="X148" s="332"/>
      <c r="Y148" s="332"/>
      <c r="Z148" s="332"/>
    </row>
    <row r="149" spans="1:26" ht="16.5" customHeight="1" x14ac:dyDescent="0.3">
      <c r="A149" s="332"/>
      <c r="B149" s="332"/>
      <c r="C149" s="333"/>
      <c r="D149" s="333"/>
      <c r="E149" s="365"/>
      <c r="F149" s="365"/>
      <c r="G149" s="332"/>
      <c r="H149" s="332"/>
      <c r="I149" s="332"/>
      <c r="J149" s="332"/>
      <c r="K149" s="332"/>
      <c r="L149" s="332"/>
      <c r="M149" s="332"/>
      <c r="N149" s="332"/>
      <c r="O149" s="332"/>
      <c r="P149" s="332"/>
      <c r="Q149" s="332"/>
      <c r="R149" s="332"/>
      <c r="S149" s="332"/>
      <c r="T149" s="332"/>
      <c r="U149" s="332"/>
      <c r="V149" s="332"/>
      <c r="W149" s="332"/>
      <c r="X149" s="332"/>
      <c r="Y149" s="332"/>
      <c r="Z149" s="332"/>
    </row>
    <row r="150" spans="1:26" ht="16.5" customHeight="1" x14ac:dyDescent="0.3">
      <c r="A150" s="332"/>
      <c r="B150" s="332"/>
      <c r="C150" s="333"/>
      <c r="D150" s="333"/>
      <c r="E150" s="365"/>
      <c r="F150" s="365"/>
      <c r="G150" s="332"/>
      <c r="H150" s="332"/>
      <c r="I150" s="332"/>
      <c r="J150" s="332"/>
      <c r="K150" s="332"/>
      <c r="L150" s="332"/>
      <c r="M150" s="332"/>
      <c r="N150" s="332"/>
      <c r="O150" s="332"/>
      <c r="P150" s="332"/>
      <c r="Q150" s="332"/>
      <c r="R150" s="332"/>
      <c r="S150" s="332"/>
      <c r="T150" s="332"/>
      <c r="U150" s="332"/>
      <c r="V150" s="332"/>
      <c r="W150" s="332"/>
      <c r="X150" s="332"/>
      <c r="Y150" s="332"/>
      <c r="Z150" s="332"/>
    </row>
    <row r="151" spans="1:26" ht="16.5" customHeight="1" x14ac:dyDescent="0.3">
      <c r="A151" s="332"/>
      <c r="B151" s="332"/>
      <c r="C151" s="333"/>
      <c r="D151" s="333"/>
      <c r="E151" s="365"/>
      <c r="F151" s="365"/>
      <c r="G151" s="332"/>
      <c r="H151" s="332"/>
      <c r="I151" s="332"/>
      <c r="J151" s="332"/>
      <c r="K151" s="332"/>
      <c r="L151" s="332"/>
      <c r="M151" s="332"/>
      <c r="N151" s="332"/>
      <c r="O151" s="332"/>
      <c r="P151" s="332"/>
      <c r="Q151" s="332"/>
      <c r="R151" s="332"/>
      <c r="S151" s="332"/>
      <c r="T151" s="332"/>
      <c r="U151" s="332"/>
      <c r="V151" s="332"/>
      <c r="W151" s="332"/>
      <c r="X151" s="332"/>
      <c r="Y151" s="332"/>
      <c r="Z151" s="332"/>
    </row>
    <row r="152" spans="1:26" ht="16.5" customHeight="1" x14ac:dyDescent="0.3">
      <c r="A152" s="332"/>
      <c r="B152" s="332"/>
      <c r="C152" s="333"/>
      <c r="D152" s="333"/>
      <c r="E152" s="365"/>
      <c r="F152" s="365"/>
      <c r="G152" s="332"/>
      <c r="H152" s="332"/>
      <c r="I152" s="332"/>
      <c r="J152" s="332"/>
      <c r="K152" s="332"/>
      <c r="L152" s="332"/>
      <c r="M152" s="332"/>
      <c r="N152" s="332"/>
      <c r="O152" s="332"/>
      <c r="P152" s="332"/>
      <c r="Q152" s="332"/>
      <c r="R152" s="332"/>
      <c r="S152" s="332"/>
      <c r="T152" s="332"/>
      <c r="U152" s="332"/>
      <c r="V152" s="332"/>
      <c r="W152" s="332"/>
      <c r="X152" s="332"/>
      <c r="Y152" s="332"/>
      <c r="Z152" s="332"/>
    </row>
    <row r="153" spans="1:26" ht="16.5" customHeight="1" x14ac:dyDescent="0.3">
      <c r="A153" s="332"/>
      <c r="B153" s="332"/>
      <c r="C153" s="333"/>
      <c r="D153" s="333"/>
      <c r="E153" s="365"/>
      <c r="F153" s="365"/>
      <c r="G153" s="332"/>
      <c r="H153" s="332"/>
      <c r="I153" s="332"/>
      <c r="J153" s="332"/>
      <c r="K153" s="332"/>
      <c r="L153" s="332"/>
      <c r="M153" s="332"/>
      <c r="N153" s="332"/>
      <c r="O153" s="332"/>
      <c r="P153" s="332"/>
      <c r="Q153" s="332"/>
      <c r="R153" s="332"/>
      <c r="S153" s="332"/>
      <c r="T153" s="332"/>
      <c r="U153" s="332"/>
      <c r="V153" s="332"/>
      <c r="W153" s="332"/>
      <c r="X153" s="332"/>
      <c r="Y153" s="332"/>
      <c r="Z153" s="332"/>
    </row>
    <row r="154" spans="1:26" ht="16.5" customHeight="1" x14ac:dyDescent="0.3">
      <c r="A154" s="332"/>
      <c r="B154" s="332"/>
      <c r="C154" s="333"/>
      <c r="D154" s="333"/>
      <c r="E154" s="365"/>
      <c r="F154" s="365"/>
      <c r="G154" s="332"/>
      <c r="H154" s="332"/>
      <c r="I154" s="332"/>
      <c r="J154" s="332"/>
      <c r="K154" s="332"/>
      <c r="L154" s="332"/>
      <c r="M154" s="332"/>
      <c r="N154" s="332"/>
      <c r="O154" s="332"/>
      <c r="P154" s="332"/>
      <c r="Q154" s="332"/>
      <c r="R154" s="332"/>
      <c r="S154" s="332"/>
      <c r="T154" s="332"/>
      <c r="U154" s="332"/>
      <c r="V154" s="332"/>
      <c r="W154" s="332"/>
      <c r="X154" s="332"/>
      <c r="Y154" s="332"/>
      <c r="Z154" s="332"/>
    </row>
    <row r="155" spans="1:26" ht="16.5" customHeight="1" x14ac:dyDescent="0.3">
      <c r="A155" s="332"/>
      <c r="B155" s="332"/>
      <c r="C155" s="333"/>
      <c r="D155" s="333"/>
      <c r="E155" s="365"/>
      <c r="F155" s="365"/>
      <c r="G155" s="332"/>
      <c r="H155" s="332"/>
      <c r="I155" s="332"/>
      <c r="J155" s="332"/>
      <c r="K155" s="332"/>
      <c r="L155" s="332"/>
      <c r="M155" s="332"/>
      <c r="N155" s="332"/>
      <c r="O155" s="332"/>
      <c r="P155" s="332"/>
      <c r="Q155" s="332"/>
      <c r="R155" s="332"/>
      <c r="S155" s="332"/>
      <c r="T155" s="332"/>
      <c r="U155" s="332"/>
      <c r="V155" s="332"/>
      <c r="W155" s="332"/>
      <c r="X155" s="332"/>
      <c r="Y155" s="332"/>
      <c r="Z155" s="332"/>
    </row>
    <row r="156" spans="1:26" ht="16.5" customHeight="1" x14ac:dyDescent="0.3">
      <c r="A156" s="332"/>
      <c r="B156" s="332"/>
      <c r="C156" s="333"/>
      <c r="D156" s="333"/>
      <c r="E156" s="365"/>
      <c r="F156" s="365"/>
      <c r="G156" s="332"/>
      <c r="H156" s="332"/>
      <c r="I156" s="332"/>
      <c r="J156" s="332"/>
      <c r="K156" s="332"/>
      <c r="L156" s="332"/>
      <c r="M156" s="332"/>
      <c r="N156" s="332"/>
      <c r="O156" s="332"/>
      <c r="P156" s="332"/>
      <c r="Q156" s="332"/>
      <c r="R156" s="332"/>
      <c r="S156" s="332"/>
      <c r="T156" s="332"/>
      <c r="U156" s="332"/>
      <c r="V156" s="332"/>
      <c r="W156" s="332"/>
      <c r="X156" s="332"/>
      <c r="Y156" s="332"/>
      <c r="Z156" s="332"/>
    </row>
    <row r="157" spans="1:26" ht="16.5" customHeight="1" x14ac:dyDescent="0.3">
      <c r="A157" s="332"/>
      <c r="B157" s="332"/>
      <c r="C157" s="333"/>
      <c r="D157" s="333"/>
      <c r="E157" s="365"/>
      <c r="F157" s="365"/>
      <c r="G157" s="332"/>
      <c r="H157" s="332"/>
      <c r="I157" s="332"/>
      <c r="J157" s="332"/>
      <c r="K157" s="332"/>
      <c r="L157" s="332"/>
      <c r="M157" s="332"/>
      <c r="N157" s="332"/>
      <c r="O157" s="332"/>
      <c r="P157" s="332"/>
      <c r="Q157" s="332"/>
      <c r="R157" s="332"/>
      <c r="S157" s="332"/>
      <c r="T157" s="332"/>
      <c r="U157" s="332"/>
      <c r="V157" s="332"/>
      <c r="W157" s="332"/>
      <c r="X157" s="332"/>
      <c r="Y157" s="332"/>
      <c r="Z157" s="332"/>
    </row>
    <row r="158" spans="1:26" ht="16.5" customHeight="1" x14ac:dyDescent="0.3">
      <c r="A158" s="332"/>
      <c r="B158" s="332"/>
      <c r="C158" s="333"/>
      <c r="D158" s="333"/>
      <c r="E158" s="365"/>
      <c r="F158" s="365"/>
      <c r="G158" s="332"/>
      <c r="H158" s="332"/>
      <c r="I158" s="332"/>
      <c r="J158" s="332"/>
      <c r="K158" s="332"/>
      <c r="L158" s="332"/>
      <c r="M158" s="332"/>
      <c r="N158" s="332"/>
      <c r="O158" s="332"/>
      <c r="P158" s="332"/>
      <c r="Q158" s="332"/>
      <c r="R158" s="332"/>
      <c r="S158" s="332"/>
      <c r="T158" s="332"/>
      <c r="U158" s="332"/>
      <c r="V158" s="332"/>
      <c r="W158" s="332"/>
      <c r="X158" s="332"/>
      <c r="Y158" s="332"/>
      <c r="Z158" s="332"/>
    </row>
    <row r="159" spans="1:26" ht="16.5" customHeight="1" x14ac:dyDescent="0.3">
      <c r="A159" s="332"/>
      <c r="B159" s="332"/>
      <c r="C159" s="333"/>
      <c r="D159" s="333"/>
      <c r="E159" s="365"/>
      <c r="F159" s="365"/>
      <c r="G159" s="332"/>
      <c r="H159" s="332"/>
      <c r="I159" s="332"/>
      <c r="J159" s="332"/>
      <c r="K159" s="332"/>
      <c r="L159" s="332"/>
      <c r="M159" s="332"/>
      <c r="N159" s="332"/>
      <c r="O159" s="332"/>
      <c r="P159" s="332"/>
      <c r="Q159" s="332"/>
      <c r="R159" s="332"/>
      <c r="S159" s="332"/>
      <c r="T159" s="332"/>
      <c r="U159" s="332"/>
      <c r="V159" s="332"/>
      <c r="W159" s="332"/>
      <c r="X159" s="332"/>
      <c r="Y159" s="332"/>
      <c r="Z159" s="332"/>
    </row>
    <row r="160" spans="1:26" ht="16.5" customHeight="1" x14ac:dyDescent="0.3">
      <c r="A160" s="332"/>
      <c r="B160" s="332"/>
      <c r="C160" s="333"/>
      <c r="D160" s="333"/>
      <c r="E160" s="365"/>
      <c r="F160" s="365"/>
      <c r="G160" s="332"/>
      <c r="H160" s="332"/>
      <c r="I160" s="332"/>
      <c r="J160" s="332"/>
      <c r="K160" s="332"/>
      <c r="L160" s="332"/>
      <c r="M160" s="332"/>
      <c r="N160" s="332"/>
      <c r="O160" s="332"/>
      <c r="P160" s="332"/>
      <c r="Q160" s="332"/>
      <c r="R160" s="332"/>
      <c r="S160" s="332"/>
      <c r="T160" s="332"/>
      <c r="U160" s="332"/>
      <c r="V160" s="332"/>
      <c r="W160" s="332"/>
      <c r="X160" s="332"/>
      <c r="Y160" s="332"/>
      <c r="Z160" s="332"/>
    </row>
    <row r="161" spans="1:26" ht="16.5" customHeight="1" x14ac:dyDescent="0.3">
      <c r="A161" s="332"/>
      <c r="B161" s="332"/>
      <c r="C161" s="333"/>
      <c r="D161" s="333"/>
      <c r="E161" s="365"/>
      <c r="F161" s="365"/>
      <c r="G161" s="332"/>
      <c r="H161" s="332"/>
      <c r="I161" s="332"/>
      <c r="J161" s="332"/>
      <c r="K161" s="332"/>
      <c r="L161" s="332"/>
      <c r="M161" s="332"/>
      <c r="N161" s="332"/>
      <c r="O161" s="332"/>
      <c r="P161" s="332"/>
      <c r="Q161" s="332"/>
      <c r="R161" s="332"/>
      <c r="S161" s="332"/>
      <c r="T161" s="332"/>
      <c r="U161" s="332"/>
      <c r="V161" s="332"/>
      <c r="W161" s="332"/>
      <c r="X161" s="332"/>
      <c r="Y161" s="332"/>
      <c r="Z161" s="332"/>
    </row>
    <row r="162" spans="1:26" ht="16.5" customHeight="1" x14ac:dyDescent="0.3">
      <c r="A162" s="332"/>
      <c r="B162" s="332"/>
      <c r="C162" s="333"/>
      <c r="D162" s="333"/>
      <c r="E162" s="365"/>
      <c r="F162" s="365"/>
      <c r="G162" s="332"/>
      <c r="H162" s="332"/>
      <c r="I162" s="332"/>
      <c r="J162" s="332"/>
      <c r="K162" s="332"/>
      <c r="L162" s="332"/>
      <c r="M162" s="332"/>
      <c r="N162" s="332"/>
      <c r="O162" s="332"/>
      <c r="P162" s="332"/>
      <c r="Q162" s="332"/>
      <c r="R162" s="332"/>
      <c r="S162" s="332"/>
      <c r="T162" s="332"/>
      <c r="U162" s="332"/>
      <c r="V162" s="332"/>
      <c r="W162" s="332"/>
      <c r="X162" s="332"/>
      <c r="Y162" s="332"/>
      <c r="Z162" s="332"/>
    </row>
    <row r="163" spans="1:26" ht="16.5" customHeight="1" x14ac:dyDescent="0.3">
      <c r="A163" s="332"/>
      <c r="B163" s="332"/>
      <c r="C163" s="333"/>
      <c r="D163" s="333"/>
      <c r="E163" s="365"/>
      <c r="F163" s="365"/>
      <c r="G163" s="332"/>
      <c r="H163" s="332"/>
      <c r="I163" s="332"/>
      <c r="J163" s="332"/>
      <c r="K163" s="332"/>
      <c r="L163" s="332"/>
      <c r="M163" s="332"/>
      <c r="N163" s="332"/>
      <c r="O163" s="332"/>
      <c r="P163" s="332"/>
      <c r="Q163" s="332"/>
      <c r="R163" s="332"/>
      <c r="S163" s="332"/>
      <c r="T163" s="332"/>
      <c r="U163" s="332"/>
      <c r="V163" s="332"/>
      <c r="W163" s="332"/>
      <c r="X163" s="332"/>
      <c r="Y163" s="332"/>
      <c r="Z163" s="332"/>
    </row>
    <row r="164" spans="1:26" ht="16.5" customHeight="1" x14ac:dyDescent="0.3">
      <c r="A164" s="332"/>
      <c r="B164" s="332"/>
      <c r="C164" s="333"/>
      <c r="D164" s="333"/>
      <c r="E164" s="365"/>
      <c r="F164" s="365"/>
      <c r="G164" s="332"/>
      <c r="H164" s="332"/>
      <c r="I164" s="332"/>
      <c r="J164" s="332"/>
      <c r="K164" s="332"/>
      <c r="L164" s="332"/>
      <c r="M164" s="332"/>
      <c r="N164" s="332"/>
      <c r="O164" s="332"/>
      <c r="P164" s="332"/>
      <c r="Q164" s="332"/>
      <c r="R164" s="332"/>
      <c r="S164" s="332"/>
      <c r="T164" s="332"/>
      <c r="U164" s="332"/>
      <c r="V164" s="332"/>
      <c r="W164" s="332"/>
      <c r="X164" s="332"/>
      <c r="Y164" s="332"/>
      <c r="Z164" s="332"/>
    </row>
    <row r="165" spans="1:26" ht="16.5" customHeight="1" x14ac:dyDescent="0.3">
      <c r="A165" s="332"/>
      <c r="B165" s="332"/>
      <c r="C165" s="333"/>
      <c r="D165" s="333"/>
      <c r="E165" s="365"/>
      <c r="F165" s="365"/>
      <c r="G165" s="332"/>
      <c r="H165" s="332"/>
      <c r="I165" s="332"/>
      <c r="J165" s="332"/>
      <c r="K165" s="332"/>
      <c r="L165" s="332"/>
      <c r="M165" s="332"/>
      <c r="N165" s="332"/>
      <c r="O165" s="332"/>
      <c r="P165" s="332"/>
      <c r="Q165" s="332"/>
      <c r="R165" s="332"/>
      <c r="S165" s="332"/>
      <c r="T165" s="332"/>
      <c r="U165" s="332"/>
      <c r="V165" s="332"/>
      <c r="W165" s="332"/>
      <c r="X165" s="332"/>
      <c r="Y165" s="332"/>
      <c r="Z165" s="332"/>
    </row>
    <row r="166" spans="1:26" ht="16.5" customHeight="1" x14ac:dyDescent="0.3">
      <c r="A166" s="332"/>
      <c r="B166" s="332"/>
      <c r="C166" s="333"/>
      <c r="D166" s="333"/>
      <c r="E166" s="365"/>
      <c r="F166" s="365"/>
      <c r="G166" s="332"/>
      <c r="H166" s="332"/>
      <c r="I166" s="332"/>
      <c r="J166" s="332"/>
      <c r="K166" s="332"/>
      <c r="L166" s="332"/>
      <c r="M166" s="332"/>
      <c r="N166" s="332"/>
      <c r="O166" s="332"/>
      <c r="P166" s="332"/>
      <c r="Q166" s="332"/>
      <c r="R166" s="332"/>
      <c r="S166" s="332"/>
      <c r="T166" s="332"/>
      <c r="U166" s="332"/>
      <c r="V166" s="332"/>
      <c r="W166" s="332"/>
      <c r="X166" s="332"/>
      <c r="Y166" s="332"/>
      <c r="Z166" s="332"/>
    </row>
    <row r="167" spans="1:26" ht="16.5" customHeight="1" x14ac:dyDescent="0.3">
      <c r="A167" s="332"/>
      <c r="B167" s="332"/>
      <c r="C167" s="333"/>
      <c r="D167" s="333"/>
      <c r="E167" s="365"/>
      <c r="F167" s="365"/>
      <c r="G167" s="332"/>
      <c r="H167" s="332"/>
      <c r="I167" s="332"/>
      <c r="J167" s="332"/>
      <c r="K167" s="332"/>
      <c r="L167" s="332"/>
      <c r="M167" s="332"/>
      <c r="N167" s="332"/>
      <c r="O167" s="332"/>
      <c r="P167" s="332"/>
      <c r="Q167" s="332"/>
      <c r="R167" s="332"/>
      <c r="S167" s="332"/>
      <c r="T167" s="332"/>
      <c r="U167" s="332"/>
      <c r="V167" s="332"/>
      <c r="W167" s="332"/>
      <c r="X167" s="332"/>
      <c r="Y167" s="332"/>
      <c r="Z167" s="332"/>
    </row>
    <row r="168" spans="1:26" ht="16.5" customHeight="1" x14ac:dyDescent="0.3">
      <c r="A168" s="332"/>
      <c r="B168" s="332"/>
      <c r="C168" s="333"/>
      <c r="D168" s="333"/>
      <c r="E168" s="365"/>
      <c r="F168" s="365"/>
      <c r="G168" s="332"/>
      <c r="H168" s="332"/>
      <c r="I168" s="332"/>
      <c r="J168" s="332"/>
      <c r="K168" s="332"/>
      <c r="L168" s="332"/>
      <c r="M168" s="332"/>
      <c r="N168" s="332"/>
      <c r="O168" s="332"/>
      <c r="P168" s="332"/>
      <c r="Q168" s="332"/>
      <c r="R168" s="332"/>
      <c r="S168" s="332"/>
      <c r="T168" s="332"/>
      <c r="U168" s="332"/>
      <c r="V168" s="332"/>
      <c r="W168" s="332"/>
      <c r="X168" s="332"/>
      <c r="Y168" s="332"/>
      <c r="Z168" s="332"/>
    </row>
    <row r="169" spans="1:26" ht="16.5" customHeight="1" x14ac:dyDescent="0.3">
      <c r="A169" s="332"/>
      <c r="B169" s="332"/>
      <c r="C169" s="333"/>
      <c r="D169" s="333"/>
      <c r="E169" s="365"/>
      <c r="F169" s="365"/>
      <c r="G169" s="332"/>
      <c r="H169" s="332"/>
      <c r="I169" s="332"/>
      <c r="J169" s="332"/>
      <c r="K169" s="332"/>
      <c r="L169" s="332"/>
      <c r="M169" s="332"/>
      <c r="N169" s="332"/>
      <c r="O169" s="332"/>
      <c r="P169" s="332"/>
      <c r="Q169" s="332"/>
      <c r="R169" s="332"/>
      <c r="S169" s="332"/>
      <c r="T169" s="332"/>
      <c r="U169" s="332"/>
      <c r="V169" s="332"/>
      <c r="W169" s="332"/>
      <c r="X169" s="332"/>
      <c r="Y169" s="332"/>
      <c r="Z169" s="332"/>
    </row>
    <row r="170" spans="1:26" ht="16.5" customHeight="1" x14ac:dyDescent="0.3">
      <c r="A170" s="332"/>
      <c r="B170" s="332"/>
      <c r="C170" s="333"/>
      <c r="D170" s="333"/>
      <c r="E170" s="365"/>
      <c r="F170" s="365"/>
      <c r="G170" s="332"/>
      <c r="H170" s="332"/>
      <c r="I170" s="332"/>
      <c r="J170" s="332"/>
      <c r="K170" s="332"/>
      <c r="L170" s="332"/>
      <c r="M170" s="332"/>
      <c r="N170" s="332"/>
      <c r="O170" s="332"/>
      <c r="P170" s="332"/>
      <c r="Q170" s="332"/>
      <c r="R170" s="332"/>
      <c r="S170" s="332"/>
      <c r="T170" s="332"/>
      <c r="U170" s="332"/>
      <c r="V170" s="332"/>
      <c r="W170" s="332"/>
      <c r="X170" s="332"/>
      <c r="Y170" s="332"/>
      <c r="Z170" s="332"/>
    </row>
    <row r="171" spans="1:26" ht="16.5" customHeight="1" x14ac:dyDescent="0.3">
      <c r="A171" s="332"/>
      <c r="B171" s="332"/>
      <c r="C171" s="333"/>
      <c r="D171" s="333"/>
      <c r="E171" s="365"/>
      <c r="F171" s="365"/>
      <c r="G171" s="332"/>
      <c r="H171" s="332"/>
      <c r="I171" s="332"/>
      <c r="J171" s="332"/>
      <c r="K171" s="332"/>
      <c r="L171" s="332"/>
      <c r="M171" s="332"/>
      <c r="N171" s="332"/>
      <c r="O171" s="332"/>
      <c r="P171" s="332"/>
      <c r="Q171" s="332"/>
      <c r="R171" s="332"/>
      <c r="S171" s="332"/>
      <c r="T171" s="332"/>
      <c r="U171" s="332"/>
      <c r="V171" s="332"/>
      <c r="W171" s="332"/>
      <c r="X171" s="332"/>
      <c r="Y171" s="332"/>
      <c r="Z171" s="332"/>
    </row>
    <row r="172" spans="1:26" ht="16.5" customHeight="1" x14ac:dyDescent="0.3">
      <c r="A172" s="332"/>
      <c r="B172" s="332"/>
      <c r="C172" s="333"/>
      <c r="D172" s="333"/>
      <c r="E172" s="365"/>
      <c r="F172" s="365"/>
      <c r="G172" s="332"/>
      <c r="H172" s="332"/>
      <c r="I172" s="332"/>
      <c r="J172" s="332"/>
      <c r="K172" s="332"/>
      <c r="L172" s="332"/>
      <c r="M172" s="332"/>
      <c r="N172" s="332"/>
      <c r="O172" s="332"/>
      <c r="P172" s="332"/>
      <c r="Q172" s="332"/>
      <c r="R172" s="332"/>
      <c r="S172" s="332"/>
      <c r="T172" s="332"/>
      <c r="U172" s="332"/>
      <c r="V172" s="332"/>
      <c r="W172" s="332"/>
      <c r="X172" s="332"/>
      <c r="Y172" s="332"/>
      <c r="Z172" s="332"/>
    </row>
    <row r="173" spans="1:26" ht="16.5" customHeight="1" x14ac:dyDescent="0.3">
      <c r="A173" s="332"/>
      <c r="B173" s="332"/>
      <c r="C173" s="333"/>
      <c r="D173" s="333"/>
      <c r="E173" s="365"/>
      <c r="F173" s="365"/>
      <c r="G173" s="332"/>
      <c r="H173" s="332"/>
      <c r="I173" s="332"/>
      <c r="J173" s="332"/>
      <c r="K173" s="332"/>
      <c r="L173" s="332"/>
      <c r="M173" s="332"/>
      <c r="N173" s="332"/>
      <c r="O173" s="332"/>
      <c r="P173" s="332"/>
      <c r="Q173" s="332"/>
      <c r="R173" s="332"/>
      <c r="S173" s="332"/>
      <c r="T173" s="332"/>
      <c r="U173" s="332"/>
      <c r="V173" s="332"/>
      <c r="W173" s="332"/>
      <c r="X173" s="332"/>
      <c r="Y173" s="332"/>
      <c r="Z173" s="332"/>
    </row>
    <row r="174" spans="1:26" ht="16.5" customHeight="1" x14ac:dyDescent="0.3">
      <c r="A174" s="332"/>
      <c r="B174" s="332"/>
      <c r="C174" s="333"/>
      <c r="D174" s="333"/>
      <c r="E174" s="365"/>
      <c r="F174" s="365"/>
      <c r="G174" s="332"/>
      <c r="H174" s="332"/>
      <c r="I174" s="332"/>
      <c r="J174" s="332"/>
      <c r="K174" s="332"/>
      <c r="L174" s="332"/>
      <c r="M174" s="332"/>
      <c r="N174" s="332"/>
      <c r="O174" s="332"/>
      <c r="P174" s="332"/>
      <c r="Q174" s="332"/>
      <c r="R174" s="332"/>
      <c r="S174" s="332"/>
      <c r="T174" s="332"/>
      <c r="U174" s="332"/>
      <c r="V174" s="332"/>
      <c r="W174" s="332"/>
      <c r="X174" s="332"/>
      <c r="Y174" s="332"/>
      <c r="Z174" s="332"/>
    </row>
    <row r="175" spans="1:26" ht="16.5" customHeight="1" x14ac:dyDescent="0.3">
      <c r="A175" s="332"/>
      <c r="B175" s="332"/>
      <c r="C175" s="333"/>
      <c r="D175" s="333"/>
      <c r="E175" s="365"/>
      <c r="F175" s="365"/>
      <c r="G175" s="332"/>
      <c r="H175" s="332"/>
      <c r="I175" s="332"/>
      <c r="J175" s="332"/>
      <c r="K175" s="332"/>
      <c r="L175" s="332"/>
      <c r="M175" s="332"/>
      <c r="N175" s="332"/>
      <c r="O175" s="332"/>
      <c r="P175" s="332"/>
      <c r="Q175" s="332"/>
      <c r="R175" s="332"/>
      <c r="S175" s="332"/>
      <c r="T175" s="332"/>
      <c r="U175" s="332"/>
      <c r="V175" s="332"/>
      <c r="W175" s="332"/>
      <c r="X175" s="332"/>
      <c r="Y175" s="332"/>
      <c r="Z175" s="332"/>
    </row>
    <row r="176" spans="1:26" ht="16.5" customHeight="1" x14ac:dyDescent="0.3">
      <c r="A176" s="332"/>
      <c r="B176" s="332"/>
      <c r="C176" s="333"/>
      <c r="D176" s="333"/>
      <c r="E176" s="365"/>
      <c r="F176" s="365"/>
      <c r="G176" s="332"/>
      <c r="H176" s="332"/>
      <c r="I176" s="332"/>
      <c r="J176" s="332"/>
      <c r="K176" s="332"/>
      <c r="L176" s="332"/>
      <c r="M176" s="332"/>
      <c r="N176" s="332"/>
      <c r="O176" s="332"/>
      <c r="P176" s="332"/>
      <c r="Q176" s="332"/>
      <c r="R176" s="332"/>
      <c r="S176" s="332"/>
      <c r="T176" s="332"/>
      <c r="U176" s="332"/>
      <c r="V176" s="332"/>
      <c r="W176" s="332"/>
      <c r="X176" s="332"/>
      <c r="Y176" s="332"/>
      <c r="Z176" s="332"/>
    </row>
    <row r="177" spans="1:26" ht="16.5" customHeight="1" x14ac:dyDescent="0.3">
      <c r="A177" s="332"/>
      <c r="B177" s="332"/>
      <c r="C177" s="333"/>
      <c r="D177" s="333"/>
      <c r="E177" s="365"/>
      <c r="F177" s="365"/>
      <c r="G177" s="332"/>
      <c r="H177" s="332"/>
      <c r="I177" s="332"/>
      <c r="J177" s="332"/>
      <c r="K177" s="332"/>
      <c r="L177" s="332"/>
      <c r="M177" s="332"/>
      <c r="N177" s="332"/>
      <c r="O177" s="332"/>
      <c r="P177" s="332"/>
      <c r="Q177" s="332"/>
      <c r="R177" s="332"/>
      <c r="S177" s="332"/>
      <c r="T177" s="332"/>
      <c r="U177" s="332"/>
      <c r="V177" s="332"/>
      <c r="W177" s="332"/>
      <c r="X177" s="332"/>
      <c r="Y177" s="332"/>
      <c r="Z177" s="332"/>
    </row>
    <row r="178" spans="1:26" ht="16.5" customHeight="1" x14ac:dyDescent="0.3">
      <c r="A178" s="332"/>
      <c r="B178" s="332"/>
      <c r="C178" s="333"/>
      <c r="D178" s="333"/>
      <c r="E178" s="365"/>
      <c r="F178" s="365"/>
      <c r="G178" s="332"/>
      <c r="H178" s="332"/>
      <c r="I178" s="332"/>
      <c r="J178" s="332"/>
      <c r="K178" s="332"/>
      <c r="L178" s="332"/>
      <c r="M178" s="332"/>
      <c r="N178" s="332"/>
      <c r="O178" s="332"/>
      <c r="P178" s="332"/>
      <c r="Q178" s="332"/>
      <c r="R178" s="332"/>
      <c r="S178" s="332"/>
      <c r="T178" s="332"/>
      <c r="U178" s="332"/>
      <c r="V178" s="332"/>
      <c r="W178" s="332"/>
      <c r="X178" s="332"/>
      <c r="Y178" s="332"/>
      <c r="Z178" s="332"/>
    </row>
    <row r="179" spans="1:26" ht="16.5" customHeight="1" x14ac:dyDescent="0.3">
      <c r="A179" s="332"/>
      <c r="B179" s="332"/>
      <c r="C179" s="333"/>
      <c r="D179" s="333"/>
      <c r="E179" s="365"/>
      <c r="F179" s="365"/>
      <c r="G179" s="332"/>
      <c r="H179" s="332"/>
      <c r="I179" s="332"/>
      <c r="J179" s="332"/>
      <c r="K179" s="332"/>
      <c r="L179" s="332"/>
      <c r="M179" s="332"/>
      <c r="N179" s="332"/>
      <c r="O179" s="332"/>
      <c r="P179" s="332"/>
      <c r="Q179" s="332"/>
      <c r="R179" s="332"/>
      <c r="S179" s="332"/>
      <c r="T179" s="332"/>
      <c r="U179" s="332"/>
      <c r="V179" s="332"/>
      <c r="W179" s="332"/>
      <c r="X179" s="332"/>
      <c r="Y179" s="332"/>
      <c r="Z179" s="332"/>
    </row>
    <row r="180" spans="1:26" ht="16.5" customHeight="1" x14ac:dyDescent="0.3">
      <c r="A180" s="332"/>
      <c r="B180" s="332"/>
      <c r="C180" s="333"/>
      <c r="D180" s="333"/>
      <c r="E180" s="365"/>
      <c r="F180" s="365"/>
      <c r="G180" s="332"/>
      <c r="H180" s="332"/>
      <c r="I180" s="332"/>
      <c r="J180" s="332"/>
      <c r="K180" s="332"/>
      <c r="L180" s="332"/>
      <c r="M180" s="332"/>
      <c r="N180" s="332"/>
      <c r="O180" s="332"/>
      <c r="P180" s="332"/>
      <c r="Q180" s="332"/>
      <c r="R180" s="332"/>
      <c r="S180" s="332"/>
      <c r="T180" s="332"/>
      <c r="U180" s="332"/>
      <c r="V180" s="332"/>
      <c r="W180" s="332"/>
      <c r="X180" s="332"/>
      <c r="Y180" s="332"/>
      <c r="Z180" s="332"/>
    </row>
    <row r="181" spans="1:26" ht="16.5" customHeight="1" x14ac:dyDescent="0.3">
      <c r="A181" s="332"/>
      <c r="B181" s="332"/>
      <c r="C181" s="333"/>
      <c r="D181" s="333"/>
      <c r="E181" s="365"/>
      <c r="F181" s="365"/>
      <c r="G181" s="332"/>
      <c r="H181" s="332"/>
      <c r="I181" s="332"/>
      <c r="J181" s="332"/>
      <c r="K181" s="332"/>
      <c r="L181" s="332"/>
      <c r="M181" s="332"/>
      <c r="N181" s="332"/>
      <c r="O181" s="332"/>
      <c r="P181" s="332"/>
      <c r="Q181" s="332"/>
      <c r="R181" s="332"/>
      <c r="S181" s="332"/>
      <c r="T181" s="332"/>
      <c r="U181" s="332"/>
      <c r="V181" s="332"/>
      <c r="W181" s="332"/>
      <c r="X181" s="332"/>
      <c r="Y181" s="332"/>
      <c r="Z181" s="332"/>
    </row>
    <row r="182" spans="1:26" ht="16.5" customHeight="1" x14ac:dyDescent="0.3">
      <c r="A182" s="332"/>
      <c r="B182" s="332"/>
      <c r="C182" s="333"/>
      <c r="D182" s="333"/>
      <c r="E182" s="365"/>
      <c r="F182" s="365"/>
      <c r="G182" s="332"/>
      <c r="H182" s="332"/>
      <c r="I182" s="332"/>
      <c r="J182" s="332"/>
      <c r="K182" s="332"/>
      <c r="L182" s="332"/>
      <c r="M182" s="332"/>
      <c r="N182" s="332"/>
      <c r="O182" s="332"/>
      <c r="P182" s="332"/>
      <c r="Q182" s="332"/>
      <c r="R182" s="332"/>
      <c r="S182" s="332"/>
      <c r="T182" s="332"/>
      <c r="U182" s="332"/>
      <c r="V182" s="332"/>
      <c r="W182" s="332"/>
      <c r="X182" s="332"/>
      <c r="Y182" s="332"/>
      <c r="Z182" s="332"/>
    </row>
    <row r="183" spans="1:26" ht="16.5" customHeight="1" x14ac:dyDescent="0.3">
      <c r="A183" s="332"/>
      <c r="B183" s="332"/>
      <c r="C183" s="333"/>
      <c r="D183" s="333"/>
      <c r="E183" s="365"/>
      <c r="F183" s="365"/>
      <c r="G183" s="332"/>
      <c r="H183" s="332"/>
      <c r="I183" s="332"/>
      <c r="J183" s="332"/>
      <c r="K183" s="332"/>
      <c r="L183" s="332"/>
      <c r="M183" s="332"/>
      <c r="N183" s="332"/>
      <c r="O183" s="332"/>
      <c r="P183" s="332"/>
      <c r="Q183" s="332"/>
      <c r="R183" s="332"/>
      <c r="S183" s="332"/>
      <c r="T183" s="332"/>
      <c r="U183" s="332"/>
      <c r="V183" s="332"/>
      <c r="W183" s="332"/>
      <c r="X183" s="332"/>
      <c r="Y183" s="332"/>
      <c r="Z183" s="332"/>
    </row>
    <row r="184" spans="1:26" ht="16.5" customHeight="1" x14ac:dyDescent="0.3">
      <c r="A184" s="332"/>
      <c r="B184" s="332"/>
      <c r="C184" s="333"/>
      <c r="D184" s="333"/>
      <c r="E184" s="365"/>
      <c r="F184" s="365"/>
      <c r="G184" s="332"/>
      <c r="H184" s="332"/>
      <c r="I184" s="332"/>
      <c r="J184" s="332"/>
      <c r="K184" s="332"/>
      <c r="L184" s="332"/>
      <c r="M184" s="332"/>
      <c r="N184" s="332"/>
      <c r="O184" s="332"/>
      <c r="P184" s="332"/>
      <c r="Q184" s="332"/>
      <c r="R184" s="332"/>
      <c r="S184" s="332"/>
      <c r="T184" s="332"/>
      <c r="U184" s="332"/>
      <c r="V184" s="332"/>
      <c r="W184" s="332"/>
      <c r="X184" s="332"/>
      <c r="Y184" s="332"/>
      <c r="Z184" s="332"/>
    </row>
    <row r="185" spans="1:26" ht="16.5" customHeight="1" x14ac:dyDescent="0.3">
      <c r="A185" s="332"/>
      <c r="B185" s="332"/>
      <c r="C185" s="333"/>
      <c r="D185" s="333"/>
      <c r="E185" s="365"/>
      <c r="F185" s="365"/>
      <c r="G185" s="332"/>
      <c r="H185" s="332"/>
      <c r="I185" s="332"/>
      <c r="J185" s="332"/>
      <c r="K185" s="332"/>
      <c r="L185" s="332"/>
      <c r="M185" s="332"/>
      <c r="N185" s="332"/>
      <c r="O185" s="332"/>
      <c r="P185" s="332"/>
      <c r="Q185" s="332"/>
      <c r="R185" s="332"/>
      <c r="S185" s="332"/>
      <c r="T185" s="332"/>
      <c r="U185" s="332"/>
      <c r="V185" s="332"/>
      <c r="W185" s="332"/>
      <c r="X185" s="332"/>
      <c r="Y185" s="332"/>
      <c r="Z185" s="332"/>
    </row>
    <row r="186" spans="1:26" ht="16.5" customHeight="1" x14ac:dyDescent="0.3">
      <c r="A186" s="332"/>
      <c r="B186" s="332"/>
      <c r="C186" s="333"/>
      <c r="D186" s="333"/>
      <c r="E186" s="365"/>
      <c r="F186" s="365"/>
      <c r="G186" s="332"/>
      <c r="H186" s="332"/>
      <c r="I186" s="332"/>
      <c r="J186" s="332"/>
      <c r="K186" s="332"/>
      <c r="L186" s="332"/>
      <c r="M186" s="332"/>
      <c r="N186" s="332"/>
      <c r="O186" s="332"/>
      <c r="P186" s="332"/>
      <c r="Q186" s="332"/>
      <c r="R186" s="332"/>
      <c r="S186" s="332"/>
      <c r="T186" s="332"/>
      <c r="U186" s="332"/>
      <c r="V186" s="332"/>
      <c r="W186" s="332"/>
      <c r="X186" s="332"/>
      <c r="Y186" s="332"/>
      <c r="Z186" s="332"/>
    </row>
    <row r="187" spans="1:26" ht="16.5" customHeight="1" x14ac:dyDescent="0.3">
      <c r="A187" s="332"/>
      <c r="B187" s="332"/>
      <c r="C187" s="333"/>
      <c r="D187" s="333"/>
      <c r="E187" s="365"/>
      <c r="F187" s="365"/>
      <c r="G187" s="332"/>
      <c r="H187" s="332"/>
      <c r="I187" s="332"/>
      <c r="J187" s="332"/>
      <c r="K187" s="332"/>
      <c r="L187" s="332"/>
      <c r="M187" s="332"/>
      <c r="N187" s="332"/>
      <c r="O187" s="332"/>
      <c r="P187" s="332"/>
      <c r="Q187" s="332"/>
      <c r="R187" s="332"/>
      <c r="S187" s="332"/>
      <c r="T187" s="332"/>
      <c r="U187" s="332"/>
      <c r="V187" s="332"/>
      <c r="W187" s="332"/>
      <c r="X187" s="332"/>
      <c r="Y187" s="332"/>
      <c r="Z187" s="332"/>
    </row>
    <row r="188" spans="1:26" ht="16.5" customHeight="1" x14ac:dyDescent="0.3">
      <c r="A188" s="332"/>
      <c r="B188" s="332"/>
      <c r="C188" s="333"/>
      <c r="D188" s="333"/>
      <c r="E188" s="365"/>
      <c r="F188" s="365"/>
      <c r="G188" s="332"/>
      <c r="H188" s="332"/>
      <c r="I188" s="332"/>
      <c r="J188" s="332"/>
      <c r="K188" s="332"/>
      <c r="L188" s="332"/>
      <c r="M188" s="332"/>
      <c r="N188" s="332"/>
      <c r="O188" s="332"/>
      <c r="P188" s="332"/>
      <c r="Q188" s="332"/>
      <c r="R188" s="332"/>
      <c r="S188" s="332"/>
      <c r="T188" s="332"/>
      <c r="U188" s="332"/>
      <c r="V188" s="332"/>
      <c r="W188" s="332"/>
      <c r="X188" s="332"/>
      <c r="Y188" s="332"/>
      <c r="Z188" s="332"/>
    </row>
    <row r="189" spans="1:26" ht="16.5" customHeight="1" x14ac:dyDescent="0.3">
      <c r="A189" s="332"/>
      <c r="B189" s="332"/>
      <c r="C189" s="333"/>
      <c r="D189" s="333"/>
      <c r="E189" s="365"/>
      <c r="F189" s="365"/>
      <c r="G189" s="332"/>
      <c r="H189" s="332"/>
      <c r="I189" s="332"/>
      <c r="J189" s="332"/>
      <c r="K189" s="332"/>
      <c r="L189" s="332"/>
      <c r="M189" s="332"/>
      <c r="N189" s="332"/>
      <c r="O189" s="332"/>
      <c r="P189" s="332"/>
      <c r="Q189" s="332"/>
      <c r="R189" s="332"/>
      <c r="S189" s="332"/>
      <c r="T189" s="332"/>
      <c r="U189" s="332"/>
      <c r="V189" s="332"/>
      <c r="W189" s="332"/>
      <c r="X189" s="332"/>
      <c r="Y189" s="332"/>
      <c r="Z189" s="332"/>
    </row>
    <row r="190" spans="1:26" ht="16.5" customHeight="1" x14ac:dyDescent="0.3">
      <c r="A190" s="332"/>
      <c r="B190" s="332"/>
      <c r="C190" s="333"/>
      <c r="D190" s="333"/>
      <c r="E190" s="365"/>
      <c r="F190" s="365"/>
      <c r="G190" s="332"/>
      <c r="H190" s="332"/>
      <c r="I190" s="332"/>
      <c r="J190" s="332"/>
      <c r="K190" s="332"/>
      <c r="L190" s="332"/>
      <c r="M190" s="332"/>
      <c r="N190" s="332"/>
      <c r="O190" s="332"/>
      <c r="P190" s="332"/>
      <c r="Q190" s="332"/>
      <c r="R190" s="332"/>
      <c r="S190" s="332"/>
      <c r="T190" s="332"/>
      <c r="U190" s="332"/>
      <c r="V190" s="332"/>
      <c r="W190" s="332"/>
      <c r="X190" s="332"/>
      <c r="Y190" s="332"/>
      <c r="Z190" s="332"/>
    </row>
    <row r="191" spans="1:26" ht="16.5" customHeight="1" x14ac:dyDescent="0.3">
      <c r="A191" s="332"/>
      <c r="B191" s="332"/>
      <c r="C191" s="333"/>
      <c r="D191" s="333"/>
      <c r="E191" s="365"/>
      <c r="F191" s="365"/>
      <c r="G191" s="332"/>
      <c r="H191" s="332"/>
      <c r="I191" s="332"/>
      <c r="J191" s="332"/>
      <c r="K191" s="332"/>
      <c r="L191" s="332"/>
      <c r="M191" s="332"/>
      <c r="N191" s="332"/>
      <c r="O191" s="332"/>
      <c r="P191" s="332"/>
      <c r="Q191" s="332"/>
      <c r="R191" s="332"/>
      <c r="S191" s="332"/>
      <c r="T191" s="332"/>
      <c r="U191" s="332"/>
      <c r="V191" s="332"/>
      <c r="W191" s="332"/>
      <c r="X191" s="332"/>
      <c r="Y191" s="332"/>
      <c r="Z191" s="332"/>
    </row>
    <row r="192" spans="1:26" ht="16.5" customHeight="1" x14ac:dyDescent="0.3">
      <c r="A192" s="332"/>
      <c r="B192" s="332"/>
      <c r="C192" s="333"/>
      <c r="D192" s="333"/>
      <c r="E192" s="365"/>
      <c r="F192" s="365"/>
      <c r="G192" s="332"/>
      <c r="H192" s="332"/>
      <c r="I192" s="332"/>
      <c r="J192" s="332"/>
      <c r="K192" s="332"/>
      <c r="L192" s="332"/>
      <c r="M192" s="332"/>
      <c r="N192" s="332"/>
      <c r="O192" s="332"/>
      <c r="P192" s="332"/>
      <c r="Q192" s="332"/>
      <c r="R192" s="332"/>
      <c r="S192" s="332"/>
      <c r="T192" s="332"/>
      <c r="U192" s="332"/>
      <c r="V192" s="332"/>
      <c r="W192" s="332"/>
      <c r="X192" s="332"/>
      <c r="Y192" s="332"/>
      <c r="Z192" s="332"/>
    </row>
    <row r="193" spans="1:26" ht="16.5" customHeight="1" x14ac:dyDescent="0.3">
      <c r="A193" s="332"/>
      <c r="B193" s="332"/>
      <c r="C193" s="333"/>
      <c r="D193" s="333"/>
      <c r="E193" s="365"/>
      <c r="F193" s="365"/>
      <c r="G193" s="332"/>
      <c r="H193" s="332"/>
      <c r="I193" s="332"/>
      <c r="J193" s="332"/>
      <c r="K193" s="332"/>
      <c r="L193" s="332"/>
      <c r="M193" s="332"/>
      <c r="N193" s="332"/>
      <c r="O193" s="332"/>
      <c r="P193" s="332"/>
      <c r="Q193" s="332"/>
      <c r="R193" s="332"/>
      <c r="S193" s="332"/>
      <c r="T193" s="332"/>
      <c r="U193" s="332"/>
      <c r="V193" s="332"/>
      <c r="W193" s="332"/>
      <c r="X193" s="332"/>
      <c r="Y193" s="332"/>
      <c r="Z193" s="332"/>
    </row>
    <row r="194" spans="1:26" ht="16.5" customHeight="1" x14ac:dyDescent="0.3">
      <c r="A194" s="332"/>
      <c r="B194" s="332"/>
      <c r="C194" s="333"/>
      <c r="D194" s="333"/>
      <c r="E194" s="365"/>
      <c r="F194" s="365"/>
      <c r="G194" s="332"/>
      <c r="H194" s="332"/>
      <c r="I194" s="332"/>
      <c r="J194" s="332"/>
      <c r="K194" s="332"/>
      <c r="L194" s="332"/>
      <c r="M194" s="332"/>
      <c r="N194" s="332"/>
      <c r="O194" s="332"/>
      <c r="P194" s="332"/>
      <c r="Q194" s="332"/>
      <c r="R194" s="332"/>
      <c r="S194" s="332"/>
      <c r="T194" s="332"/>
      <c r="U194" s="332"/>
      <c r="V194" s="332"/>
      <c r="W194" s="332"/>
      <c r="X194" s="332"/>
      <c r="Y194" s="332"/>
      <c r="Z194" s="332"/>
    </row>
    <row r="195" spans="1:26" ht="16.5" customHeight="1" x14ac:dyDescent="0.3">
      <c r="A195" s="332"/>
      <c r="B195" s="332"/>
      <c r="C195" s="333"/>
      <c r="D195" s="333"/>
      <c r="E195" s="365"/>
      <c r="F195" s="365"/>
      <c r="G195" s="332"/>
      <c r="H195" s="332"/>
      <c r="I195" s="332"/>
      <c r="J195" s="332"/>
      <c r="K195" s="332"/>
      <c r="L195" s="332"/>
      <c r="M195" s="332"/>
      <c r="N195" s="332"/>
      <c r="O195" s="332"/>
      <c r="P195" s="332"/>
      <c r="Q195" s="332"/>
      <c r="R195" s="332"/>
      <c r="S195" s="332"/>
      <c r="T195" s="332"/>
      <c r="U195" s="332"/>
      <c r="V195" s="332"/>
      <c r="W195" s="332"/>
      <c r="X195" s="332"/>
      <c r="Y195" s="332"/>
      <c r="Z195" s="332"/>
    </row>
    <row r="196" spans="1:26" ht="16.5" customHeight="1" x14ac:dyDescent="0.3">
      <c r="A196" s="332"/>
      <c r="B196" s="332"/>
      <c r="C196" s="333"/>
      <c r="D196" s="333"/>
      <c r="E196" s="365"/>
      <c r="F196" s="365"/>
      <c r="G196" s="332"/>
      <c r="H196" s="332"/>
      <c r="I196" s="332"/>
      <c r="J196" s="332"/>
      <c r="K196" s="332"/>
      <c r="L196" s="332"/>
      <c r="M196" s="332"/>
      <c r="N196" s="332"/>
      <c r="O196" s="332"/>
      <c r="P196" s="332"/>
      <c r="Q196" s="332"/>
      <c r="R196" s="332"/>
      <c r="S196" s="332"/>
      <c r="T196" s="332"/>
      <c r="U196" s="332"/>
      <c r="V196" s="332"/>
      <c r="W196" s="332"/>
      <c r="X196" s="332"/>
      <c r="Y196" s="332"/>
      <c r="Z196" s="332"/>
    </row>
    <row r="197" spans="1:26" ht="16.5" customHeight="1" x14ac:dyDescent="0.3">
      <c r="A197" s="332"/>
      <c r="B197" s="332"/>
      <c r="C197" s="333"/>
      <c r="D197" s="333"/>
      <c r="E197" s="365"/>
      <c r="F197" s="365"/>
      <c r="G197" s="332"/>
      <c r="H197" s="332"/>
      <c r="I197" s="332"/>
      <c r="J197" s="332"/>
      <c r="K197" s="332"/>
      <c r="L197" s="332"/>
      <c r="M197" s="332"/>
      <c r="N197" s="332"/>
      <c r="O197" s="332"/>
      <c r="P197" s="332"/>
      <c r="Q197" s="332"/>
      <c r="R197" s="332"/>
      <c r="S197" s="332"/>
      <c r="T197" s="332"/>
      <c r="U197" s="332"/>
      <c r="V197" s="332"/>
      <c r="W197" s="332"/>
      <c r="X197" s="332"/>
      <c r="Y197" s="332"/>
      <c r="Z197" s="332"/>
    </row>
    <row r="198" spans="1:26" ht="16.5" customHeight="1" x14ac:dyDescent="0.3">
      <c r="A198" s="332"/>
      <c r="B198" s="332"/>
      <c r="C198" s="333"/>
      <c r="D198" s="333"/>
      <c r="E198" s="365"/>
      <c r="F198" s="365"/>
      <c r="G198" s="332"/>
      <c r="H198" s="332"/>
      <c r="I198" s="332"/>
      <c r="J198" s="332"/>
      <c r="K198" s="332"/>
      <c r="L198" s="332"/>
      <c r="M198" s="332"/>
      <c r="N198" s="332"/>
      <c r="O198" s="332"/>
      <c r="P198" s="332"/>
      <c r="Q198" s="332"/>
      <c r="R198" s="332"/>
      <c r="S198" s="332"/>
      <c r="T198" s="332"/>
      <c r="U198" s="332"/>
      <c r="V198" s="332"/>
      <c r="W198" s="332"/>
      <c r="X198" s="332"/>
      <c r="Y198" s="332"/>
      <c r="Z198" s="332"/>
    </row>
    <row r="199" spans="1:26" ht="16.5" customHeight="1" x14ac:dyDescent="0.3">
      <c r="A199" s="332"/>
      <c r="B199" s="332"/>
      <c r="C199" s="333"/>
      <c r="D199" s="333"/>
      <c r="E199" s="365"/>
      <c r="F199" s="365"/>
      <c r="G199" s="332"/>
      <c r="H199" s="332"/>
      <c r="I199" s="332"/>
      <c r="J199" s="332"/>
      <c r="K199" s="332"/>
      <c r="L199" s="332"/>
      <c r="M199" s="332"/>
      <c r="N199" s="332"/>
      <c r="O199" s="332"/>
      <c r="P199" s="332"/>
      <c r="Q199" s="332"/>
      <c r="R199" s="332"/>
      <c r="S199" s="332"/>
      <c r="T199" s="332"/>
      <c r="U199" s="332"/>
      <c r="V199" s="332"/>
      <c r="W199" s="332"/>
      <c r="X199" s="332"/>
      <c r="Y199" s="332"/>
      <c r="Z199" s="332"/>
    </row>
    <row r="200" spans="1:26" ht="16.5" customHeight="1" x14ac:dyDescent="0.3">
      <c r="A200" s="332"/>
      <c r="B200" s="332"/>
      <c r="C200" s="333"/>
      <c r="D200" s="333"/>
      <c r="E200" s="365"/>
      <c r="F200" s="365"/>
      <c r="G200" s="332"/>
      <c r="H200" s="332"/>
      <c r="I200" s="332"/>
      <c r="J200" s="332"/>
      <c r="K200" s="332"/>
      <c r="L200" s="332"/>
      <c r="M200" s="332"/>
      <c r="N200" s="332"/>
      <c r="O200" s="332"/>
      <c r="P200" s="332"/>
      <c r="Q200" s="332"/>
      <c r="R200" s="332"/>
      <c r="S200" s="332"/>
      <c r="T200" s="332"/>
      <c r="U200" s="332"/>
      <c r="V200" s="332"/>
      <c r="W200" s="332"/>
      <c r="X200" s="332"/>
      <c r="Y200" s="332"/>
      <c r="Z200" s="332"/>
    </row>
    <row r="201" spans="1:26" ht="16.5" customHeight="1" x14ac:dyDescent="0.3">
      <c r="A201" s="332"/>
      <c r="B201" s="332"/>
      <c r="C201" s="333"/>
      <c r="D201" s="333"/>
      <c r="E201" s="365"/>
      <c r="F201" s="365"/>
      <c r="G201" s="332"/>
      <c r="H201" s="332"/>
      <c r="I201" s="332"/>
      <c r="J201" s="332"/>
      <c r="K201" s="332"/>
      <c r="L201" s="332"/>
      <c r="M201" s="332"/>
      <c r="N201" s="332"/>
      <c r="O201" s="332"/>
      <c r="P201" s="332"/>
      <c r="Q201" s="332"/>
      <c r="R201" s="332"/>
      <c r="S201" s="332"/>
      <c r="T201" s="332"/>
      <c r="U201" s="332"/>
      <c r="V201" s="332"/>
      <c r="W201" s="332"/>
      <c r="X201" s="332"/>
      <c r="Y201" s="332"/>
      <c r="Z201" s="332"/>
    </row>
    <row r="202" spans="1:26" ht="16.5" customHeight="1" x14ac:dyDescent="0.3">
      <c r="A202" s="332"/>
      <c r="B202" s="332"/>
      <c r="C202" s="333"/>
      <c r="D202" s="333"/>
      <c r="E202" s="365"/>
      <c r="F202" s="365"/>
      <c r="G202" s="332"/>
      <c r="H202" s="332"/>
      <c r="I202" s="332"/>
      <c r="J202" s="332"/>
      <c r="K202" s="332"/>
      <c r="L202" s="332"/>
      <c r="M202" s="332"/>
      <c r="N202" s="332"/>
      <c r="O202" s="332"/>
      <c r="P202" s="332"/>
      <c r="Q202" s="332"/>
      <c r="R202" s="332"/>
      <c r="S202" s="332"/>
      <c r="T202" s="332"/>
      <c r="U202" s="332"/>
      <c r="V202" s="332"/>
      <c r="W202" s="332"/>
      <c r="X202" s="332"/>
      <c r="Y202" s="332"/>
      <c r="Z202" s="332"/>
    </row>
    <row r="203" spans="1:26" ht="16.5" customHeight="1" x14ac:dyDescent="0.3">
      <c r="A203" s="332"/>
      <c r="B203" s="332"/>
      <c r="C203" s="333"/>
      <c r="D203" s="333"/>
      <c r="E203" s="365"/>
      <c r="F203" s="365"/>
      <c r="G203" s="332"/>
      <c r="H203" s="332"/>
      <c r="I203" s="332"/>
      <c r="J203" s="332"/>
      <c r="K203" s="332"/>
      <c r="L203" s="332"/>
      <c r="M203" s="332"/>
      <c r="N203" s="332"/>
      <c r="O203" s="332"/>
      <c r="P203" s="332"/>
      <c r="Q203" s="332"/>
      <c r="R203" s="332"/>
      <c r="S203" s="332"/>
      <c r="T203" s="332"/>
      <c r="U203" s="332"/>
      <c r="V203" s="332"/>
      <c r="W203" s="332"/>
      <c r="X203" s="332"/>
      <c r="Y203" s="332"/>
      <c r="Z203" s="332"/>
    </row>
    <row r="204" spans="1:26" ht="16.5" customHeight="1" x14ac:dyDescent="0.3">
      <c r="A204" s="332"/>
      <c r="B204" s="332"/>
      <c r="C204" s="333"/>
      <c r="D204" s="333"/>
      <c r="E204" s="365"/>
      <c r="F204" s="365"/>
      <c r="G204" s="332"/>
      <c r="H204" s="332"/>
      <c r="I204" s="332"/>
      <c r="J204" s="332"/>
      <c r="K204" s="332"/>
      <c r="L204" s="332"/>
      <c r="M204" s="332"/>
      <c r="N204" s="332"/>
      <c r="O204" s="332"/>
      <c r="P204" s="332"/>
      <c r="Q204" s="332"/>
      <c r="R204" s="332"/>
      <c r="S204" s="332"/>
      <c r="T204" s="332"/>
      <c r="U204" s="332"/>
      <c r="V204" s="332"/>
      <c r="W204" s="332"/>
      <c r="X204" s="332"/>
      <c r="Y204" s="332"/>
      <c r="Z204" s="332"/>
    </row>
    <row r="205" spans="1:26" ht="16.5" customHeight="1" x14ac:dyDescent="0.3">
      <c r="A205" s="332"/>
      <c r="B205" s="332"/>
      <c r="C205" s="333"/>
      <c r="D205" s="333"/>
      <c r="E205" s="365"/>
      <c r="F205" s="365"/>
      <c r="G205" s="332"/>
      <c r="H205" s="332"/>
      <c r="I205" s="332"/>
      <c r="J205" s="332"/>
      <c r="K205" s="332"/>
      <c r="L205" s="332"/>
      <c r="M205" s="332"/>
      <c r="N205" s="332"/>
      <c r="O205" s="332"/>
      <c r="P205" s="332"/>
      <c r="Q205" s="332"/>
      <c r="R205" s="332"/>
      <c r="S205" s="332"/>
      <c r="T205" s="332"/>
      <c r="U205" s="332"/>
      <c r="V205" s="332"/>
      <c r="W205" s="332"/>
      <c r="X205" s="332"/>
      <c r="Y205" s="332"/>
      <c r="Z205" s="332"/>
    </row>
    <row r="206" spans="1:26" ht="16.5" customHeight="1" x14ac:dyDescent="0.3">
      <c r="A206" s="332"/>
      <c r="B206" s="332"/>
      <c r="C206" s="333"/>
      <c r="D206" s="333"/>
      <c r="E206" s="365"/>
      <c r="F206" s="365"/>
      <c r="G206" s="332"/>
      <c r="H206" s="332"/>
      <c r="I206" s="332"/>
      <c r="J206" s="332"/>
      <c r="K206" s="332"/>
      <c r="L206" s="332"/>
      <c r="M206" s="332"/>
      <c r="N206" s="332"/>
      <c r="O206" s="332"/>
      <c r="P206" s="332"/>
      <c r="Q206" s="332"/>
      <c r="R206" s="332"/>
      <c r="S206" s="332"/>
      <c r="T206" s="332"/>
      <c r="U206" s="332"/>
      <c r="V206" s="332"/>
      <c r="W206" s="332"/>
      <c r="X206" s="332"/>
      <c r="Y206" s="332"/>
      <c r="Z206" s="332"/>
    </row>
    <row r="207" spans="1:26" ht="16.5" customHeight="1" x14ac:dyDescent="0.3">
      <c r="A207" s="332"/>
      <c r="B207" s="332"/>
      <c r="C207" s="333"/>
      <c r="D207" s="333"/>
      <c r="E207" s="365"/>
      <c r="F207" s="365"/>
      <c r="G207" s="332"/>
      <c r="H207" s="332"/>
      <c r="I207" s="332"/>
      <c r="J207" s="332"/>
      <c r="K207" s="332"/>
      <c r="L207" s="332"/>
      <c r="M207" s="332"/>
      <c r="N207" s="332"/>
      <c r="O207" s="332"/>
      <c r="P207" s="332"/>
      <c r="Q207" s="332"/>
      <c r="R207" s="332"/>
      <c r="S207" s="332"/>
      <c r="T207" s="332"/>
      <c r="U207" s="332"/>
      <c r="V207" s="332"/>
      <c r="W207" s="332"/>
      <c r="X207" s="332"/>
      <c r="Y207" s="332"/>
      <c r="Z207" s="332"/>
    </row>
    <row r="208" spans="1:26" ht="16.5" customHeight="1" x14ac:dyDescent="0.3">
      <c r="A208" s="332"/>
      <c r="B208" s="332"/>
      <c r="C208" s="333"/>
      <c r="D208" s="333"/>
      <c r="E208" s="365"/>
      <c r="F208" s="365"/>
      <c r="G208" s="332"/>
      <c r="H208" s="332"/>
      <c r="I208" s="332"/>
      <c r="J208" s="332"/>
      <c r="K208" s="332"/>
      <c r="L208" s="332"/>
      <c r="M208" s="332"/>
      <c r="N208" s="332"/>
      <c r="O208" s="332"/>
      <c r="P208" s="332"/>
      <c r="Q208" s="332"/>
      <c r="R208" s="332"/>
      <c r="S208" s="332"/>
      <c r="T208" s="332"/>
      <c r="U208" s="332"/>
      <c r="V208" s="332"/>
      <c r="W208" s="332"/>
      <c r="X208" s="332"/>
      <c r="Y208" s="332"/>
      <c r="Z208" s="332"/>
    </row>
    <row r="209" spans="1:26" ht="16.5" customHeight="1" x14ac:dyDescent="0.3">
      <c r="A209" s="332"/>
      <c r="B209" s="332"/>
      <c r="C209" s="333"/>
      <c r="D209" s="333"/>
      <c r="E209" s="365"/>
      <c r="F209" s="365"/>
      <c r="G209" s="332"/>
      <c r="H209" s="332"/>
      <c r="I209" s="332"/>
      <c r="J209" s="332"/>
      <c r="K209" s="332"/>
      <c r="L209" s="332"/>
      <c r="M209" s="332"/>
      <c r="N209" s="332"/>
      <c r="O209" s="332"/>
      <c r="P209" s="332"/>
      <c r="Q209" s="332"/>
      <c r="R209" s="332"/>
      <c r="S209" s="332"/>
      <c r="T209" s="332"/>
      <c r="U209" s="332"/>
      <c r="V209" s="332"/>
      <c r="W209" s="332"/>
      <c r="X209" s="332"/>
      <c r="Y209" s="332"/>
      <c r="Z209" s="332"/>
    </row>
    <row r="210" spans="1:26" ht="16.5" customHeight="1" x14ac:dyDescent="0.3">
      <c r="A210" s="332"/>
      <c r="B210" s="332"/>
      <c r="C210" s="333"/>
      <c r="D210" s="333"/>
      <c r="E210" s="365"/>
      <c r="F210" s="365"/>
      <c r="G210" s="332"/>
      <c r="H210" s="332"/>
      <c r="I210" s="332"/>
      <c r="J210" s="332"/>
      <c r="K210" s="332"/>
      <c r="L210" s="332"/>
      <c r="M210" s="332"/>
      <c r="N210" s="332"/>
      <c r="O210" s="332"/>
      <c r="P210" s="332"/>
      <c r="Q210" s="332"/>
      <c r="R210" s="332"/>
      <c r="S210" s="332"/>
      <c r="T210" s="332"/>
      <c r="U210" s="332"/>
      <c r="V210" s="332"/>
      <c r="W210" s="332"/>
      <c r="X210" s="332"/>
      <c r="Y210" s="332"/>
      <c r="Z210" s="332"/>
    </row>
    <row r="211" spans="1:26" ht="16.5" customHeight="1" x14ac:dyDescent="0.3">
      <c r="A211" s="332"/>
      <c r="B211" s="332"/>
      <c r="C211" s="333"/>
      <c r="D211" s="333"/>
      <c r="E211" s="365"/>
      <c r="F211" s="365"/>
      <c r="G211" s="332"/>
      <c r="H211" s="332"/>
      <c r="I211" s="332"/>
      <c r="J211" s="332"/>
      <c r="K211" s="332"/>
      <c r="L211" s="332"/>
      <c r="M211" s="332"/>
      <c r="N211" s="332"/>
      <c r="O211" s="332"/>
      <c r="P211" s="332"/>
      <c r="Q211" s="332"/>
      <c r="R211" s="332"/>
      <c r="S211" s="332"/>
      <c r="T211" s="332"/>
      <c r="U211" s="332"/>
      <c r="V211" s="332"/>
      <c r="W211" s="332"/>
      <c r="X211" s="332"/>
      <c r="Y211" s="332"/>
      <c r="Z211" s="332"/>
    </row>
    <row r="212" spans="1:26" ht="16.5" customHeight="1" x14ac:dyDescent="0.3">
      <c r="A212" s="332"/>
      <c r="B212" s="332"/>
      <c r="C212" s="333"/>
      <c r="D212" s="333"/>
      <c r="E212" s="365"/>
      <c r="F212" s="365"/>
      <c r="G212" s="332"/>
      <c r="H212" s="332"/>
      <c r="I212" s="332"/>
      <c r="J212" s="332"/>
      <c r="K212" s="332"/>
      <c r="L212" s="332"/>
      <c r="M212" s="332"/>
      <c r="N212" s="332"/>
      <c r="O212" s="332"/>
      <c r="P212" s="332"/>
      <c r="Q212" s="332"/>
      <c r="R212" s="332"/>
      <c r="S212" s="332"/>
      <c r="T212" s="332"/>
      <c r="U212" s="332"/>
      <c r="V212" s="332"/>
      <c r="W212" s="332"/>
      <c r="X212" s="332"/>
      <c r="Y212" s="332"/>
      <c r="Z212" s="332"/>
    </row>
    <row r="213" spans="1:26" ht="16.5" customHeight="1" x14ac:dyDescent="0.3">
      <c r="A213" s="332"/>
      <c r="B213" s="332"/>
      <c r="C213" s="333"/>
      <c r="D213" s="333"/>
      <c r="E213" s="365"/>
      <c r="F213" s="365"/>
      <c r="G213" s="332"/>
      <c r="H213" s="332"/>
      <c r="I213" s="332"/>
      <c r="J213" s="332"/>
      <c r="K213" s="332"/>
      <c r="L213" s="332"/>
      <c r="M213" s="332"/>
      <c r="N213" s="332"/>
      <c r="O213" s="332"/>
      <c r="P213" s="332"/>
      <c r="Q213" s="332"/>
      <c r="R213" s="332"/>
      <c r="S213" s="332"/>
      <c r="T213" s="332"/>
      <c r="U213" s="332"/>
      <c r="V213" s="332"/>
      <c r="W213" s="332"/>
      <c r="X213" s="332"/>
      <c r="Y213" s="332"/>
      <c r="Z213" s="332"/>
    </row>
    <row r="214" spans="1:26" ht="16.5" customHeight="1" x14ac:dyDescent="0.3">
      <c r="A214" s="332"/>
      <c r="B214" s="332"/>
      <c r="C214" s="333"/>
      <c r="D214" s="333"/>
      <c r="E214" s="365"/>
      <c r="F214" s="365"/>
      <c r="G214" s="332"/>
      <c r="H214" s="332"/>
      <c r="I214" s="332"/>
      <c r="J214" s="332"/>
      <c r="K214" s="332"/>
      <c r="L214" s="332"/>
      <c r="M214" s="332"/>
      <c r="N214" s="332"/>
      <c r="O214" s="332"/>
      <c r="P214" s="332"/>
      <c r="Q214" s="332"/>
      <c r="R214" s="332"/>
      <c r="S214" s="332"/>
      <c r="T214" s="332"/>
      <c r="U214" s="332"/>
      <c r="V214" s="332"/>
      <c r="W214" s="332"/>
      <c r="X214" s="332"/>
      <c r="Y214" s="332"/>
      <c r="Z214" s="332"/>
    </row>
    <row r="215" spans="1:26" ht="16.5" customHeight="1" x14ac:dyDescent="0.3">
      <c r="A215" s="332"/>
      <c r="B215" s="332"/>
      <c r="C215" s="333"/>
      <c r="D215" s="333"/>
      <c r="E215" s="365"/>
      <c r="F215" s="365"/>
      <c r="G215" s="332"/>
      <c r="H215" s="332"/>
      <c r="I215" s="332"/>
      <c r="J215" s="332"/>
      <c r="K215" s="332"/>
      <c r="L215" s="332"/>
      <c r="M215" s="332"/>
      <c r="N215" s="332"/>
      <c r="O215" s="332"/>
      <c r="P215" s="332"/>
      <c r="Q215" s="332"/>
      <c r="R215" s="332"/>
      <c r="S215" s="332"/>
      <c r="T215" s="332"/>
      <c r="U215" s="332"/>
      <c r="V215" s="332"/>
      <c r="W215" s="332"/>
      <c r="X215" s="332"/>
      <c r="Y215" s="332"/>
      <c r="Z215" s="332"/>
    </row>
    <row r="216" spans="1:26" ht="16.5" customHeight="1" x14ac:dyDescent="0.3">
      <c r="A216" s="332"/>
      <c r="B216" s="332"/>
      <c r="C216" s="333"/>
      <c r="D216" s="333"/>
      <c r="E216" s="365"/>
      <c r="F216" s="365"/>
      <c r="G216" s="332"/>
      <c r="H216" s="332"/>
      <c r="I216" s="332"/>
      <c r="J216" s="332"/>
      <c r="K216" s="332"/>
      <c r="L216" s="332"/>
      <c r="M216" s="332"/>
      <c r="N216" s="332"/>
      <c r="O216" s="332"/>
      <c r="P216" s="332"/>
      <c r="Q216" s="332"/>
      <c r="R216" s="332"/>
      <c r="S216" s="332"/>
      <c r="T216" s="332"/>
      <c r="U216" s="332"/>
      <c r="V216" s="332"/>
      <c r="W216" s="332"/>
      <c r="X216" s="332"/>
      <c r="Y216" s="332"/>
      <c r="Z216" s="332"/>
    </row>
    <row r="217" spans="1:26" ht="16.5" customHeight="1" x14ac:dyDescent="0.3">
      <c r="A217" s="332"/>
      <c r="B217" s="332"/>
      <c r="C217" s="333"/>
      <c r="D217" s="333"/>
      <c r="E217" s="365"/>
      <c r="F217" s="365"/>
      <c r="G217" s="332"/>
      <c r="H217" s="332"/>
      <c r="I217" s="332"/>
      <c r="J217" s="332"/>
      <c r="K217" s="332"/>
      <c r="L217" s="332"/>
      <c r="M217" s="332"/>
      <c r="N217" s="332"/>
      <c r="O217" s="332"/>
      <c r="P217" s="332"/>
      <c r="Q217" s="332"/>
      <c r="R217" s="332"/>
      <c r="S217" s="332"/>
      <c r="T217" s="332"/>
      <c r="U217" s="332"/>
      <c r="V217" s="332"/>
      <c r="W217" s="332"/>
      <c r="X217" s="332"/>
      <c r="Y217" s="332"/>
      <c r="Z217" s="332"/>
    </row>
    <row r="218" spans="1:26" ht="16.5" customHeight="1" x14ac:dyDescent="0.3">
      <c r="A218" s="332"/>
      <c r="B218" s="332"/>
      <c r="C218" s="333"/>
      <c r="D218" s="333"/>
      <c r="E218" s="365"/>
      <c r="F218" s="365"/>
      <c r="G218" s="332"/>
      <c r="H218" s="332"/>
      <c r="I218" s="332"/>
      <c r="J218" s="332"/>
      <c r="K218" s="332"/>
      <c r="L218" s="332"/>
      <c r="M218" s="332"/>
      <c r="N218" s="332"/>
      <c r="O218" s="332"/>
      <c r="P218" s="332"/>
      <c r="Q218" s="332"/>
      <c r="R218" s="332"/>
      <c r="S218" s="332"/>
      <c r="T218" s="332"/>
      <c r="U218" s="332"/>
      <c r="V218" s="332"/>
      <c r="W218" s="332"/>
      <c r="X218" s="332"/>
      <c r="Y218" s="332"/>
      <c r="Z218" s="332"/>
    </row>
    <row r="219" spans="1:26" ht="16.5" customHeight="1" x14ac:dyDescent="0.3">
      <c r="A219" s="332"/>
      <c r="B219" s="332"/>
      <c r="C219" s="333"/>
      <c r="D219" s="333"/>
      <c r="E219" s="365"/>
      <c r="F219" s="365"/>
      <c r="G219" s="332"/>
      <c r="H219" s="332"/>
      <c r="I219" s="332"/>
      <c r="J219" s="332"/>
      <c r="K219" s="332"/>
      <c r="L219" s="332"/>
      <c r="M219" s="332"/>
      <c r="N219" s="332"/>
      <c r="O219" s="332"/>
      <c r="P219" s="332"/>
      <c r="Q219" s="332"/>
      <c r="R219" s="332"/>
      <c r="S219" s="332"/>
      <c r="T219" s="332"/>
      <c r="U219" s="332"/>
      <c r="V219" s="332"/>
      <c r="W219" s="332"/>
      <c r="X219" s="332"/>
      <c r="Y219" s="332"/>
      <c r="Z219" s="332"/>
    </row>
    <row r="220" spans="1:26" ht="16.5" customHeight="1" x14ac:dyDescent="0.3">
      <c r="A220" s="332"/>
      <c r="B220" s="332"/>
      <c r="C220" s="333"/>
      <c r="D220" s="333"/>
      <c r="E220" s="365"/>
      <c r="F220" s="365"/>
      <c r="G220" s="332"/>
      <c r="H220" s="332"/>
      <c r="I220" s="332"/>
      <c r="J220" s="332"/>
      <c r="K220" s="332"/>
      <c r="L220" s="332"/>
      <c r="M220" s="332"/>
      <c r="N220" s="332"/>
      <c r="O220" s="332"/>
      <c r="P220" s="332"/>
      <c r="Q220" s="332"/>
      <c r="R220" s="332"/>
      <c r="S220" s="332"/>
      <c r="T220" s="332"/>
      <c r="U220" s="332"/>
      <c r="V220" s="332"/>
      <c r="W220" s="332"/>
      <c r="X220" s="332"/>
      <c r="Y220" s="332"/>
      <c r="Z220" s="332"/>
    </row>
    <row r="221" spans="1:26" ht="16.5" customHeight="1" x14ac:dyDescent="0.3">
      <c r="A221" s="332"/>
      <c r="B221" s="332"/>
      <c r="C221" s="333"/>
      <c r="D221" s="333"/>
      <c r="E221" s="365"/>
      <c r="F221" s="365"/>
      <c r="G221" s="332"/>
      <c r="H221" s="332"/>
      <c r="I221" s="332"/>
      <c r="J221" s="332"/>
      <c r="K221" s="332"/>
      <c r="L221" s="332"/>
      <c r="M221" s="332"/>
      <c r="N221" s="332"/>
      <c r="O221" s="332"/>
      <c r="P221" s="332"/>
      <c r="Q221" s="332"/>
      <c r="R221" s="332"/>
      <c r="S221" s="332"/>
      <c r="T221" s="332"/>
      <c r="U221" s="332"/>
      <c r="V221" s="332"/>
      <c r="W221" s="332"/>
      <c r="X221" s="332"/>
      <c r="Y221" s="332"/>
      <c r="Z221" s="332"/>
    </row>
    <row r="222" spans="1:26" ht="16.5" customHeight="1" x14ac:dyDescent="0.3">
      <c r="A222" s="332"/>
      <c r="B222" s="332"/>
      <c r="C222" s="333"/>
      <c r="D222" s="333"/>
      <c r="E222" s="365"/>
      <c r="F222" s="365"/>
      <c r="G222" s="332"/>
      <c r="H222" s="332"/>
      <c r="I222" s="332"/>
      <c r="J222" s="332"/>
      <c r="K222" s="332"/>
      <c r="L222" s="332"/>
      <c r="M222" s="332"/>
      <c r="N222" s="332"/>
      <c r="O222" s="332"/>
      <c r="P222" s="332"/>
      <c r="Q222" s="332"/>
      <c r="R222" s="332"/>
      <c r="S222" s="332"/>
      <c r="T222" s="332"/>
      <c r="U222" s="332"/>
      <c r="V222" s="332"/>
      <c r="W222" s="332"/>
      <c r="X222" s="332"/>
      <c r="Y222" s="332"/>
      <c r="Z222" s="332"/>
    </row>
    <row r="223" spans="1:26" ht="16.5" customHeight="1" x14ac:dyDescent="0.3">
      <c r="A223" s="332"/>
      <c r="B223" s="332"/>
      <c r="C223" s="333"/>
      <c r="D223" s="333"/>
      <c r="E223" s="365"/>
      <c r="F223" s="365"/>
      <c r="G223" s="332"/>
      <c r="H223" s="332"/>
      <c r="I223" s="332"/>
      <c r="J223" s="332"/>
      <c r="K223" s="332"/>
      <c r="L223" s="332"/>
      <c r="M223" s="332"/>
      <c r="N223" s="332"/>
      <c r="O223" s="332"/>
      <c r="P223" s="332"/>
      <c r="Q223" s="332"/>
      <c r="R223" s="332"/>
      <c r="S223" s="332"/>
      <c r="T223" s="332"/>
      <c r="U223" s="332"/>
      <c r="V223" s="332"/>
      <c r="W223" s="332"/>
      <c r="X223" s="332"/>
      <c r="Y223" s="332"/>
      <c r="Z223" s="332"/>
    </row>
    <row r="224" spans="1:26" ht="16.5" customHeight="1" x14ac:dyDescent="0.3">
      <c r="A224" s="332"/>
      <c r="B224" s="332"/>
      <c r="C224" s="333"/>
      <c r="D224" s="333"/>
      <c r="E224" s="365"/>
      <c r="F224" s="365"/>
      <c r="G224" s="332"/>
      <c r="H224" s="332"/>
      <c r="I224" s="332"/>
      <c r="J224" s="332"/>
      <c r="K224" s="332"/>
      <c r="L224" s="332"/>
      <c r="M224" s="332"/>
      <c r="N224" s="332"/>
      <c r="O224" s="332"/>
      <c r="P224" s="332"/>
      <c r="Q224" s="332"/>
      <c r="R224" s="332"/>
      <c r="S224" s="332"/>
      <c r="T224" s="332"/>
      <c r="U224" s="332"/>
      <c r="V224" s="332"/>
      <c r="W224" s="332"/>
      <c r="X224" s="332"/>
      <c r="Y224" s="332"/>
      <c r="Z224" s="332"/>
    </row>
    <row r="225" spans="1:26" ht="16.5" customHeight="1" x14ac:dyDescent="0.3">
      <c r="A225" s="332"/>
      <c r="B225" s="332"/>
      <c r="C225" s="333"/>
      <c r="D225" s="333"/>
      <c r="E225" s="365"/>
      <c r="F225" s="365"/>
      <c r="G225" s="332"/>
      <c r="H225" s="332"/>
      <c r="I225" s="332"/>
      <c r="J225" s="332"/>
      <c r="K225" s="332"/>
      <c r="L225" s="332"/>
      <c r="M225" s="332"/>
      <c r="N225" s="332"/>
      <c r="O225" s="332"/>
      <c r="P225" s="332"/>
      <c r="Q225" s="332"/>
      <c r="R225" s="332"/>
      <c r="S225" s="332"/>
      <c r="T225" s="332"/>
      <c r="U225" s="332"/>
      <c r="V225" s="332"/>
      <c r="W225" s="332"/>
      <c r="X225" s="332"/>
      <c r="Y225" s="332"/>
      <c r="Z225" s="332"/>
    </row>
    <row r="226" spans="1:26" ht="16.5" customHeight="1" x14ac:dyDescent="0.3">
      <c r="A226" s="332"/>
      <c r="B226" s="332"/>
      <c r="C226" s="333"/>
      <c r="D226" s="333"/>
      <c r="E226" s="365"/>
      <c r="F226" s="365"/>
      <c r="G226" s="332"/>
      <c r="H226" s="332"/>
      <c r="I226" s="332"/>
      <c r="J226" s="332"/>
      <c r="K226" s="332"/>
      <c r="L226" s="332"/>
      <c r="M226" s="332"/>
      <c r="N226" s="332"/>
      <c r="O226" s="332"/>
      <c r="P226" s="332"/>
      <c r="Q226" s="332"/>
      <c r="R226" s="332"/>
      <c r="S226" s="332"/>
      <c r="T226" s="332"/>
      <c r="U226" s="332"/>
      <c r="V226" s="332"/>
      <c r="W226" s="332"/>
      <c r="X226" s="332"/>
      <c r="Y226" s="332"/>
      <c r="Z226" s="332"/>
    </row>
    <row r="227" spans="1:26" ht="16.5" customHeight="1" x14ac:dyDescent="0.3">
      <c r="A227" s="332"/>
      <c r="B227" s="332"/>
      <c r="C227" s="333"/>
      <c r="D227" s="333"/>
      <c r="E227" s="365"/>
      <c r="F227" s="365"/>
      <c r="G227" s="332"/>
      <c r="H227" s="332"/>
      <c r="I227" s="332"/>
      <c r="J227" s="332"/>
      <c r="K227" s="332"/>
      <c r="L227" s="332"/>
      <c r="M227" s="332"/>
      <c r="N227" s="332"/>
      <c r="O227" s="332"/>
      <c r="P227" s="332"/>
      <c r="Q227" s="332"/>
      <c r="R227" s="332"/>
      <c r="S227" s="332"/>
      <c r="T227" s="332"/>
      <c r="U227" s="332"/>
      <c r="V227" s="332"/>
      <c r="W227" s="332"/>
      <c r="X227" s="332"/>
      <c r="Y227" s="332"/>
      <c r="Z227" s="332"/>
    </row>
    <row r="228" spans="1:26" ht="16.5" customHeight="1" x14ac:dyDescent="0.3">
      <c r="A228" s="332"/>
      <c r="B228" s="332"/>
      <c r="C228" s="333"/>
      <c r="D228" s="333"/>
      <c r="E228" s="365"/>
      <c r="F228" s="365"/>
      <c r="G228" s="332"/>
      <c r="H228" s="332"/>
      <c r="I228" s="332"/>
      <c r="J228" s="332"/>
      <c r="K228" s="332"/>
      <c r="L228" s="332"/>
      <c r="M228" s="332"/>
      <c r="N228" s="332"/>
      <c r="O228" s="332"/>
      <c r="P228" s="332"/>
      <c r="Q228" s="332"/>
      <c r="R228" s="332"/>
      <c r="S228" s="332"/>
      <c r="T228" s="332"/>
      <c r="U228" s="332"/>
      <c r="V228" s="332"/>
      <c r="W228" s="332"/>
      <c r="X228" s="332"/>
      <c r="Y228" s="332"/>
      <c r="Z228" s="332"/>
    </row>
    <row r="229" spans="1:26" ht="16.5" customHeight="1" x14ac:dyDescent="0.3">
      <c r="A229" s="332"/>
      <c r="B229" s="332"/>
      <c r="C229" s="333"/>
      <c r="D229" s="333"/>
      <c r="E229" s="365"/>
      <c r="F229" s="365"/>
      <c r="G229" s="332"/>
      <c r="H229" s="332"/>
      <c r="I229" s="332"/>
      <c r="J229" s="332"/>
      <c r="K229" s="332"/>
      <c r="L229" s="332"/>
      <c r="M229" s="332"/>
      <c r="N229" s="332"/>
      <c r="O229" s="332"/>
      <c r="P229" s="332"/>
      <c r="Q229" s="332"/>
      <c r="R229" s="332"/>
      <c r="S229" s="332"/>
      <c r="T229" s="332"/>
      <c r="U229" s="332"/>
      <c r="V229" s="332"/>
      <c r="W229" s="332"/>
      <c r="X229" s="332"/>
      <c r="Y229" s="332"/>
      <c r="Z229" s="332"/>
    </row>
    <row r="230" spans="1:26" ht="16.5" customHeight="1" x14ac:dyDescent="0.3">
      <c r="A230" s="332"/>
      <c r="B230" s="332"/>
      <c r="C230" s="333"/>
      <c r="D230" s="333"/>
      <c r="E230" s="365"/>
      <c r="F230" s="365"/>
      <c r="G230" s="332"/>
      <c r="H230" s="332"/>
      <c r="I230" s="332"/>
      <c r="J230" s="332"/>
      <c r="K230" s="332"/>
      <c r="L230" s="332"/>
      <c r="M230" s="332"/>
      <c r="N230" s="332"/>
      <c r="O230" s="332"/>
      <c r="P230" s="332"/>
      <c r="Q230" s="332"/>
      <c r="R230" s="332"/>
      <c r="S230" s="332"/>
      <c r="T230" s="332"/>
      <c r="U230" s="332"/>
      <c r="V230" s="332"/>
      <c r="W230" s="332"/>
      <c r="X230" s="332"/>
      <c r="Y230" s="332"/>
      <c r="Z230" s="332"/>
    </row>
    <row r="231" spans="1:26" ht="16.5" customHeight="1" x14ac:dyDescent="0.3">
      <c r="A231" s="332"/>
      <c r="B231" s="332"/>
      <c r="C231" s="333"/>
      <c r="D231" s="333"/>
      <c r="E231" s="365"/>
      <c r="F231" s="365"/>
      <c r="G231" s="332"/>
      <c r="H231" s="332"/>
      <c r="I231" s="332"/>
      <c r="J231" s="332"/>
      <c r="K231" s="332"/>
      <c r="L231" s="332"/>
      <c r="M231" s="332"/>
      <c r="N231" s="332"/>
      <c r="O231" s="332"/>
      <c r="P231" s="332"/>
      <c r="Q231" s="332"/>
      <c r="R231" s="332"/>
      <c r="S231" s="332"/>
      <c r="T231" s="332"/>
      <c r="U231" s="332"/>
      <c r="V231" s="332"/>
      <c r="W231" s="332"/>
      <c r="X231" s="332"/>
      <c r="Y231" s="332"/>
      <c r="Z231" s="332"/>
    </row>
    <row r="232" spans="1:26" ht="16.5" customHeight="1" x14ac:dyDescent="0.3">
      <c r="A232" s="332"/>
      <c r="B232" s="332"/>
      <c r="C232" s="333"/>
      <c r="D232" s="333"/>
      <c r="E232" s="365"/>
      <c r="F232" s="365"/>
      <c r="G232" s="332"/>
      <c r="H232" s="332"/>
      <c r="I232" s="332"/>
      <c r="J232" s="332"/>
      <c r="K232" s="332"/>
      <c r="L232" s="332"/>
      <c r="M232" s="332"/>
      <c r="N232" s="332"/>
      <c r="O232" s="332"/>
      <c r="P232" s="332"/>
      <c r="Q232" s="332"/>
      <c r="R232" s="332"/>
      <c r="S232" s="332"/>
      <c r="T232" s="332"/>
      <c r="U232" s="332"/>
      <c r="V232" s="332"/>
      <c r="W232" s="332"/>
      <c r="X232" s="332"/>
      <c r="Y232" s="332"/>
      <c r="Z232" s="332"/>
    </row>
    <row r="233" spans="1:26" ht="16.5" customHeight="1" x14ac:dyDescent="0.3">
      <c r="A233" s="332"/>
      <c r="B233" s="332"/>
      <c r="C233" s="333"/>
      <c r="D233" s="333"/>
      <c r="E233" s="365"/>
      <c r="F233" s="365"/>
      <c r="G233" s="332"/>
      <c r="H233" s="332"/>
      <c r="I233" s="332"/>
      <c r="J233" s="332"/>
      <c r="K233" s="332"/>
      <c r="L233" s="332"/>
      <c r="M233" s="332"/>
      <c r="N233" s="332"/>
      <c r="O233" s="332"/>
      <c r="P233" s="332"/>
      <c r="Q233" s="332"/>
      <c r="R233" s="332"/>
      <c r="S233" s="332"/>
      <c r="T233" s="332"/>
      <c r="U233" s="332"/>
      <c r="V233" s="332"/>
      <c r="W233" s="332"/>
      <c r="X233" s="332"/>
      <c r="Y233" s="332"/>
      <c r="Z233" s="332"/>
    </row>
    <row r="234" spans="1:26" ht="16.5" customHeight="1" x14ac:dyDescent="0.3">
      <c r="A234" s="332"/>
      <c r="B234" s="332"/>
      <c r="C234" s="333"/>
      <c r="D234" s="333"/>
      <c r="E234" s="365"/>
      <c r="F234" s="365"/>
      <c r="G234" s="332"/>
      <c r="H234" s="332"/>
      <c r="I234" s="332"/>
      <c r="J234" s="332"/>
      <c r="K234" s="332"/>
      <c r="L234" s="332"/>
      <c r="M234" s="332"/>
      <c r="N234" s="332"/>
      <c r="O234" s="332"/>
      <c r="P234" s="332"/>
      <c r="Q234" s="332"/>
      <c r="R234" s="332"/>
      <c r="S234" s="332"/>
      <c r="T234" s="332"/>
      <c r="U234" s="332"/>
      <c r="V234" s="332"/>
      <c r="W234" s="332"/>
      <c r="X234" s="332"/>
      <c r="Y234" s="332"/>
      <c r="Z234" s="332"/>
    </row>
    <row r="235" spans="1:26" ht="16.5" customHeight="1" x14ac:dyDescent="0.3">
      <c r="A235" s="332"/>
      <c r="B235" s="332"/>
      <c r="C235" s="333"/>
      <c r="D235" s="333"/>
      <c r="E235" s="365"/>
      <c r="F235" s="365"/>
      <c r="G235" s="332"/>
      <c r="H235" s="332"/>
      <c r="I235" s="332"/>
      <c r="J235" s="332"/>
      <c r="K235" s="332"/>
      <c r="L235" s="332"/>
      <c r="M235" s="332"/>
      <c r="N235" s="332"/>
      <c r="O235" s="332"/>
      <c r="P235" s="332"/>
      <c r="Q235" s="332"/>
      <c r="R235" s="332"/>
      <c r="S235" s="332"/>
      <c r="T235" s="332"/>
      <c r="U235" s="332"/>
      <c r="V235" s="332"/>
      <c r="W235" s="332"/>
      <c r="X235" s="332"/>
      <c r="Y235" s="332"/>
      <c r="Z235" s="332"/>
    </row>
    <row r="236" spans="1:26" ht="16.5" customHeight="1" x14ac:dyDescent="0.3">
      <c r="A236" s="332"/>
      <c r="B236" s="332"/>
      <c r="C236" s="333"/>
      <c r="D236" s="333"/>
      <c r="E236" s="365"/>
      <c r="F236" s="365"/>
      <c r="G236" s="332"/>
      <c r="H236" s="332"/>
      <c r="I236" s="332"/>
      <c r="J236" s="332"/>
      <c r="K236" s="332"/>
      <c r="L236" s="332"/>
      <c r="M236" s="332"/>
      <c r="N236" s="332"/>
      <c r="O236" s="332"/>
      <c r="P236" s="332"/>
      <c r="Q236" s="332"/>
      <c r="R236" s="332"/>
      <c r="S236" s="332"/>
      <c r="T236" s="332"/>
      <c r="U236" s="332"/>
      <c r="V236" s="332"/>
      <c r="W236" s="332"/>
      <c r="X236" s="332"/>
      <c r="Y236" s="332"/>
      <c r="Z236" s="332"/>
    </row>
    <row r="237" spans="1:26" ht="16.5" customHeight="1" x14ac:dyDescent="0.3">
      <c r="A237" s="332"/>
      <c r="B237" s="332"/>
      <c r="C237" s="333"/>
      <c r="D237" s="333"/>
      <c r="E237" s="365"/>
      <c r="F237" s="365"/>
      <c r="G237" s="332"/>
      <c r="H237" s="332"/>
      <c r="I237" s="332"/>
      <c r="J237" s="332"/>
      <c r="K237" s="332"/>
      <c r="L237" s="332"/>
      <c r="M237" s="332"/>
      <c r="N237" s="332"/>
      <c r="O237" s="332"/>
      <c r="P237" s="332"/>
      <c r="Q237" s="332"/>
      <c r="R237" s="332"/>
      <c r="S237" s="332"/>
      <c r="T237" s="332"/>
      <c r="U237" s="332"/>
      <c r="V237" s="332"/>
      <c r="W237" s="332"/>
      <c r="X237" s="332"/>
      <c r="Y237" s="332"/>
      <c r="Z237" s="332"/>
    </row>
    <row r="238" spans="1:26" ht="16.5" customHeight="1" x14ac:dyDescent="0.3">
      <c r="A238" s="332"/>
      <c r="B238" s="332"/>
      <c r="C238" s="333"/>
      <c r="D238" s="333"/>
      <c r="E238" s="365"/>
      <c r="F238" s="365"/>
      <c r="G238" s="332"/>
      <c r="H238" s="332"/>
      <c r="I238" s="332"/>
      <c r="J238" s="332"/>
      <c r="K238" s="332"/>
      <c r="L238" s="332"/>
      <c r="M238" s="332"/>
      <c r="N238" s="332"/>
      <c r="O238" s="332"/>
      <c r="P238" s="332"/>
      <c r="Q238" s="332"/>
      <c r="R238" s="332"/>
      <c r="S238" s="332"/>
      <c r="T238" s="332"/>
      <c r="U238" s="332"/>
      <c r="V238" s="332"/>
      <c r="W238" s="332"/>
      <c r="X238" s="332"/>
      <c r="Y238" s="332"/>
      <c r="Z238" s="332"/>
    </row>
    <row r="239" spans="1:26" ht="16.5" customHeight="1" x14ac:dyDescent="0.3">
      <c r="A239" s="332"/>
      <c r="B239" s="332"/>
      <c r="C239" s="333"/>
      <c r="D239" s="333"/>
      <c r="E239" s="365"/>
      <c r="F239" s="365"/>
      <c r="G239" s="332"/>
      <c r="H239" s="332"/>
      <c r="I239" s="332"/>
      <c r="J239" s="332"/>
      <c r="K239" s="332"/>
      <c r="L239" s="332"/>
      <c r="M239" s="332"/>
      <c r="N239" s="332"/>
      <c r="O239" s="332"/>
      <c r="P239" s="332"/>
      <c r="Q239" s="332"/>
      <c r="R239" s="332"/>
      <c r="S239" s="332"/>
      <c r="T239" s="332"/>
      <c r="U239" s="332"/>
      <c r="V239" s="332"/>
      <c r="W239" s="332"/>
      <c r="X239" s="332"/>
      <c r="Y239" s="332"/>
      <c r="Z239" s="332"/>
    </row>
    <row r="240" spans="1:26" ht="16.5" customHeight="1" x14ac:dyDescent="0.3">
      <c r="A240" s="332"/>
      <c r="B240" s="332"/>
      <c r="C240" s="333"/>
      <c r="D240" s="333"/>
      <c r="E240" s="365"/>
      <c r="F240" s="365"/>
      <c r="G240" s="332"/>
      <c r="H240" s="332"/>
      <c r="I240" s="332"/>
      <c r="J240" s="332"/>
      <c r="K240" s="332"/>
      <c r="L240" s="332"/>
      <c r="M240" s="332"/>
      <c r="N240" s="332"/>
      <c r="O240" s="332"/>
      <c r="P240" s="332"/>
      <c r="Q240" s="332"/>
      <c r="R240" s="332"/>
      <c r="S240" s="332"/>
      <c r="T240" s="332"/>
      <c r="U240" s="332"/>
      <c r="V240" s="332"/>
      <c r="W240" s="332"/>
      <c r="X240" s="332"/>
      <c r="Y240" s="332"/>
      <c r="Z240" s="332"/>
    </row>
    <row r="241" spans="1:26" ht="16.5" customHeight="1" x14ac:dyDescent="0.3">
      <c r="A241" s="332"/>
      <c r="B241" s="332"/>
      <c r="C241" s="333"/>
      <c r="D241" s="333"/>
      <c r="E241" s="365"/>
      <c r="F241" s="365"/>
      <c r="G241" s="332"/>
      <c r="H241" s="332"/>
      <c r="I241" s="332"/>
      <c r="J241" s="332"/>
      <c r="K241" s="332"/>
      <c r="L241" s="332"/>
      <c r="M241" s="332"/>
      <c r="N241" s="332"/>
      <c r="O241" s="332"/>
      <c r="P241" s="332"/>
      <c r="Q241" s="332"/>
      <c r="R241" s="332"/>
      <c r="S241" s="332"/>
      <c r="T241" s="332"/>
      <c r="U241" s="332"/>
      <c r="V241" s="332"/>
      <c r="W241" s="332"/>
      <c r="X241" s="332"/>
      <c r="Y241" s="332"/>
      <c r="Z241" s="332"/>
    </row>
    <row r="242" spans="1:26" ht="16.5" customHeight="1" x14ac:dyDescent="0.3">
      <c r="A242" s="332"/>
      <c r="B242" s="332"/>
      <c r="C242" s="333"/>
      <c r="D242" s="333"/>
      <c r="E242" s="365"/>
      <c r="F242" s="365"/>
      <c r="G242" s="332"/>
      <c r="H242" s="332"/>
      <c r="I242" s="332"/>
      <c r="J242" s="332"/>
      <c r="K242" s="332"/>
      <c r="L242" s="332"/>
      <c r="M242" s="332"/>
      <c r="N242" s="332"/>
      <c r="O242" s="332"/>
      <c r="P242" s="332"/>
      <c r="Q242" s="332"/>
      <c r="R242" s="332"/>
      <c r="S242" s="332"/>
      <c r="T242" s="332"/>
      <c r="U242" s="332"/>
      <c r="V242" s="332"/>
      <c r="W242" s="332"/>
      <c r="X242" s="332"/>
      <c r="Y242" s="332"/>
      <c r="Z242" s="332"/>
    </row>
    <row r="243" spans="1:26" ht="16.5" customHeight="1" x14ac:dyDescent="0.3">
      <c r="A243" s="332"/>
      <c r="B243" s="332"/>
      <c r="C243" s="333"/>
      <c r="D243" s="333"/>
      <c r="E243" s="365"/>
      <c r="F243" s="365"/>
      <c r="G243" s="332"/>
      <c r="H243" s="332"/>
      <c r="I243" s="332"/>
      <c r="J243" s="332"/>
      <c r="K243" s="332"/>
      <c r="L243" s="332"/>
      <c r="M243" s="332"/>
      <c r="N243" s="332"/>
      <c r="O243" s="332"/>
      <c r="P243" s="332"/>
      <c r="Q243" s="332"/>
      <c r="R243" s="332"/>
      <c r="S243" s="332"/>
      <c r="T243" s="332"/>
      <c r="U243" s="332"/>
      <c r="V243" s="332"/>
      <c r="W243" s="332"/>
      <c r="X243" s="332"/>
      <c r="Y243" s="332"/>
      <c r="Z243" s="332"/>
    </row>
    <row r="244" spans="1:26" ht="16.5" customHeight="1" x14ac:dyDescent="0.3">
      <c r="A244" s="332"/>
      <c r="B244" s="332"/>
      <c r="C244" s="333"/>
      <c r="D244" s="333"/>
      <c r="E244" s="365"/>
      <c r="F244" s="365"/>
      <c r="G244" s="332"/>
      <c r="H244" s="332"/>
      <c r="I244" s="332"/>
      <c r="J244" s="332"/>
      <c r="K244" s="332"/>
      <c r="L244" s="332"/>
      <c r="M244" s="332"/>
      <c r="N244" s="332"/>
      <c r="O244" s="332"/>
      <c r="P244" s="332"/>
      <c r="Q244" s="332"/>
      <c r="R244" s="332"/>
      <c r="S244" s="332"/>
      <c r="T244" s="332"/>
      <c r="U244" s="332"/>
      <c r="V244" s="332"/>
      <c r="W244" s="332"/>
      <c r="X244" s="332"/>
      <c r="Y244" s="332"/>
      <c r="Z244" s="332"/>
    </row>
    <row r="245" spans="1:26" ht="16.5" customHeight="1" x14ac:dyDescent="0.3">
      <c r="A245" s="332"/>
      <c r="B245" s="332"/>
      <c r="C245" s="333"/>
      <c r="D245" s="333"/>
      <c r="E245" s="365"/>
      <c r="F245" s="365"/>
      <c r="G245" s="332"/>
      <c r="H245" s="332"/>
      <c r="I245" s="332"/>
      <c r="J245" s="332"/>
      <c r="K245" s="332"/>
      <c r="L245" s="332"/>
      <c r="M245" s="332"/>
      <c r="N245" s="332"/>
      <c r="O245" s="332"/>
      <c r="P245" s="332"/>
      <c r="Q245" s="332"/>
      <c r="R245" s="332"/>
      <c r="S245" s="332"/>
      <c r="T245" s="332"/>
      <c r="U245" s="332"/>
      <c r="V245" s="332"/>
      <c r="W245" s="332"/>
      <c r="X245" s="332"/>
      <c r="Y245" s="332"/>
      <c r="Z245" s="332"/>
    </row>
    <row r="246" spans="1:26" ht="16.5" customHeight="1" x14ac:dyDescent="0.3">
      <c r="A246" s="332"/>
      <c r="B246" s="332"/>
      <c r="C246" s="333"/>
      <c r="D246" s="333"/>
      <c r="E246" s="365"/>
      <c r="F246" s="365"/>
      <c r="G246" s="332"/>
      <c r="H246" s="332"/>
      <c r="I246" s="332"/>
      <c r="J246" s="332"/>
      <c r="K246" s="332"/>
      <c r="L246" s="332"/>
      <c r="M246" s="332"/>
      <c r="N246" s="332"/>
      <c r="O246" s="332"/>
      <c r="P246" s="332"/>
      <c r="Q246" s="332"/>
      <c r="R246" s="332"/>
      <c r="S246" s="332"/>
      <c r="T246" s="332"/>
      <c r="U246" s="332"/>
      <c r="V246" s="332"/>
      <c r="W246" s="332"/>
      <c r="X246" s="332"/>
      <c r="Y246" s="332"/>
      <c r="Z246" s="332"/>
    </row>
    <row r="247" spans="1:26" ht="16.5" customHeight="1" x14ac:dyDescent="0.3">
      <c r="A247" s="332"/>
      <c r="B247" s="332"/>
      <c r="C247" s="333"/>
      <c r="D247" s="333"/>
      <c r="E247" s="365"/>
      <c r="F247" s="365"/>
      <c r="G247" s="332"/>
      <c r="H247" s="332"/>
      <c r="I247" s="332"/>
      <c r="J247" s="332"/>
      <c r="K247" s="332"/>
      <c r="L247" s="332"/>
      <c r="M247" s="332"/>
      <c r="N247" s="332"/>
      <c r="O247" s="332"/>
      <c r="P247" s="332"/>
      <c r="Q247" s="332"/>
      <c r="R247" s="332"/>
      <c r="S247" s="332"/>
      <c r="T247" s="332"/>
      <c r="U247" s="332"/>
      <c r="V247" s="332"/>
      <c r="W247" s="332"/>
      <c r="X247" s="332"/>
      <c r="Y247" s="332"/>
      <c r="Z247" s="332"/>
    </row>
    <row r="248" spans="1:26" ht="16.5" customHeight="1" x14ac:dyDescent="0.3">
      <c r="A248" s="332"/>
      <c r="B248" s="332"/>
      <c r="C248" s="333"/>
      <c r="D248" s="333"/>
      <c r="E248" s="365"/>
      <c r="F248" s="365"/>
      <c r="G248" s="332"/>
      <c r="H248" s="332"/>
      <c r="I248" s="332"/>
      <c r="J248" s="332"/>
      <c r="K248" s="332"/>
      <c r="L248" s="332"/>
      <c r="M248" s="332"/>
      <c r="N248" s="332"/>
      <c r="O248" s="332"/>
      <c r="P248" s="332"/>
      <c r="Q248" s="332"/>
      <c r="R248" s="332"/>
      <c r="S248" s="332"/>
      <c r="T248" s="332"/>
      <c r="U248" s="332"/>
      <c r="V248" s="332"/>
      <c r="W248" s="332"/>
      <c r="X248" s="332"/>
      <c r="Y248" s="332"/>
      <c r="Z248" s="332"/>
    </row>
    <row r="249" spans="1:26" ht="16.5" customHeight="1" x14ac:dyDescent="0.3">
      <c r="A249" s="332"/>
      <c r="B249" s="332"/>
      <c r="C249" s="333"/>
      <c r="D249" s="333"/>
      <c r="E249" s="365"/>
      <c r="F249" s="365"/>
      <c r="G249" s="332"/>
      <c r="H249" s="332"/>
      <c r="I249" s="332"/>
      <c r="J249" s="332"/>
      <c r="K249" s="332"/>
      <c r="L249" s="332"/>
      <c r="M249" s="332"/>
      <c r="N249" s="332"/>
      <c r="O249" s="332"/>
      <c r="P249" s="332"/>
      <c r="Q249" s="332"/>
      <c r="R249" s="332"/>
      <c r="S249" s="332"/>
      <c r="T249" s="332"/>
      <c r="U249" s="332"/>
      <c r="V249" s="332"/>
      <c r="W249" s="332"/>
      <c r="X249" s="332"/>
      <c r="Y249" s="332"/>
      <c r="Z249" s="332"/>
    </row>
    <row r="250" spans="1:26" ht="16.5" customHeight="1" x14ac:dyDescent="0.3">
      <c r="A250" s="332"/>
      <c r="B250" s="332"/>
      <c r="C250" s="333"/>
      <c r="D250" s="333"/>
      <c r="E250" s="365"/>
      <c r="F250" s="365"/>
      <c r="G250" s="332"/>
      <c r="H250" s="332"/>
      <c r="I250" s="332"/>
      <c r="J250" s="332"/>
      <c r="K250" s="332"/>
      <c r="L250" s="332"/>
      <c r="M250" s="332"/>
      <c r="N250" s="332"/>
      <c r="O250" s="332"/>
      <c r="P250" s="332"/>
      <c r="Q250" s="332"/>
      <c r="R250" s="332"/>
      <c r="S250" s="332"/>
      <c r="T250" s="332"/>
      <c r="U250" s="332"/>
      <c r="V250" s="332"/>
      <c r="W250" s="332"/>
      <c r="X250" s="332"/>
      <c r="Y250" s="332"/>
      <c r="Z250" s="332"/>
    </row>
    <row r="251" spans="1:26" ht="16.5" customHeight="1" x14ac:dyDescent="0.3">
      <c r="A251" s="332"/>
      <c r="B251" s="332"/>
      <c r="C251" s="333"/>
      <c r="D251" s="333"/>
      <c r="E251" s="365"/>
      <c r="F251" s="365"/>
      <c r="G251" s="332"/>
      <c r="H251" s="332"/>
      <c r="I251" s="332"/>
      <c r="J251" s="332"/>
      <c r="K251" s="332"/>
      <c r="L251" s="332"/>
      <c r="M251" s="332"/>
      <c r="N251" s="332"/>
      <c r="O251" s="332"/>
      <c r="P251" s="332"/>
      <c r="Q251" s="332"/>
      <c r="R251" s="332"/>
      <c r="S251" s="332"/>
      <c r="T251" s="332"/>
      <c r="U251" s="332"/>
      <c r="V251" s="332"/>
      <c r="W251" s="332"/>
      <c r="X251" s="332"/>
      <c r="Y251" s="332"/>
      <c r="Z251" s="332"/>
    </row>
    <row r="252" spans="1:26" ht="16.5" customHeight="1" x14ac:dyDescent="0.3">
      <c r="A252" s="332"/>
      <c r="B252" s="332"/>
      <c r="C252" s="333"/>
      <c r="D252" s="333"/>
      <c r="E252" s="365"/>
      <c r="F252" s="365"/>
      <c r="G252" s="332"/>
      <c r="H252" s="332"/>
      <c r="I252" s="332"/>
      <c r="J252" s="332"/>
      <c r="K252" s="332"/>
      <c r="L252" s="332"/>
      <c r="M252" s="332"/>
      <c r="N252" s="332"/>
      <c r="O252" s="332"/>
      <c r="P252" s="332"/>
      <c r="Q252" s="332"/>
      <c r="R252" s="332"/>
      <c r="S252" s="332"/>
      <c r="T252" s="332"/>
      <c r="U252" s="332"/>
      <c r="V252" s="332"/>
      <c r="W252" s="332"/>
      <c r="X252" s="332"/>
      <c r="Y252" s="332"/>
      <c r="Z252" s="332"/>
    </row>
    <row r="253" spans="1:26" ht="16.5" customHeight="1" x14ac:dyDescent="0.3">
      <c r="A253" s="332"/>
      <c r="B253" s="332"/>
      <c r="C253" s="333"/>
      <c r="D253" s="333"/>
      <c r="E253" s="365"/>
      <c r="F253" s="365"/>
      <c r="G253" s="332"/>
      <c r="H253" s="332"/>
      <c r="I253" s="332"/>
      <c r="J253" s="332"/>
      <c r="K253" s="332"/>
      <c r="L253" s="332"/>
      <c r="M253" s="332"/>
      <c r="N253" s="332"/>
      <c r="O253" s="332"/>
      <c r="P253" s="332"/>
      <c r="Q253" s="332"/>
      <c r="R253" s="332"/>
      <c r="S253" s="332"/>
      <c r="T253" s="332"/>
      <c r="U253" s="332"/>
      <c r="V253" s="332"/>
      <c r="W253" s="332"/>
      <c r="X253" s="332"/>
      <c r="Y253" s="332"/>
      <c r="Z253" s="332"/>
    </row>
    <row r="254" spans="1:26" ht="16.5" customHeight="1" x14ac:dyDescent="0.3">
      <c r="A254" s="332"/>
      <c r="B254" s="332"/>
      <c r="C254" s="333"/>
      <c r="D254" s="333"/>
      <c r="E254" s="365"/>
      <c r="F254" s="365"/>
      <c r="G254" s="332"/>
      <c r="H254" s="332"/>
      <c r="I254" s="332"/>
      <c r="J254" s="332"/>
      <c r="K254" s="332"/>
      <c r="L254" s="332"/>
      <c r="M254" s="332"/>
      <c r="N254" s="332"/>
      <c r="O254" s="332"/>
      <c r="P254" s="332"/>
      <c r="Q254" s="332"/>
      <c r="R254" s="332"/>
      <c r="S254" s="332"/>
      <c r="T254" s="332"/>
      <c r="U254" s="332"/>
      <c r="V254" s="332"/>
      <c r="W254" s="332"/>
      <c r="X254" s="332"/>
      <c r="Y254" s="332"/>
      <c r="Z254" s="332"/>
    </row>
    <row r="255" spans="1:26" ht="16.5" customHeight="1" x14ac:dyDescent="0.3">
      <c r="A255" s="332"/>
      <c r="B255" s="332"/>
      <c r="C255" s="333"/>
      <c r="D255" s="333"/>
      <c r="E255" s="365"/>
      <c r="F255" s="365"/>
      <c r="G255" s="332"/>
      <c r="H255" s="332"/>
      <c r="I255" s="332"/>
      <c r="J255" s="332"/>
      <c r="K255" s="332"/>
      <c r="L255" s="332"/>
      <c r="M255" s="332"/>
      <c r="N255" s="332"/>
      <c r="O255" s="332"/>
      <c r="P255" s="332"/>
      <c r="Q255" s="332"/>
      <c r="R255" s="332"/>
      <c r="S255" s="332"/>
      <c r="T255" s="332"/>
      <c r="U255" s="332"/>
      <c r="V255" s="332"/>
      <c r="W255" s="332"/>
      <c r="X255" s="332"/>
      <c r="Y255" s="332"/>
      <c r="Z255" s="332"/>
    </row>
    <row r="256" spans="1:26" ht="16.5" customHeight="1" x14ac:dyDescent="0.3">
      <c r="A256" s="332"/>
      <c r="B256" s="332"/>
      <c r="C256" s="333"/>
      <c r="D256" s="333"/>
      <c r="E256" s="365"/>
      <c r="F256" s="365"/>
      <c r="G256" s="332"/>
      <c r="H256" s="332"/>
      <c r="I256" s="332"/>
      <c r="J256" s="332"/>
      <c r="K256" s="332"/>
      <c r="L256" s="332"/>
      <c r="M256" s="332"/>
      <c r="N256" s="332"/>
      <c r="O256" s="332"/>
      <c r="P256" s="332"/>
      <c r="Q256" s="332"/>
      <c r="R256" s="332"/>
      <c r="S256" s="332"/>
      <c r="T256" s="332"/>
      <c r="U256" s="332"/>
      <c r="V256" s="332"/>
      <c r="W256" s="332"/>
      <c r="X256" s="332"/>
      <c r="Y256" s="332"/>
      <c r="Z256" s="332"/>
    </row>
    <row r="257" spans="1:26" ht="16.5" customHeight="1" x14ac:dyDescent="0.3">
      <c r="A257" s="332"/>
      <c r="B257" s="332"/>
      <c r="C257" s="333"/>
      <c r="D257" s="333"/>
      <c r="E257" s="365"/>
      <c r="F257" s="365"/>
      <c r="G257" s="332"/>
      <c r="H257" s="332"/>
      <c r="I257" s="332"/>
      <c r="J257" s="332"/>
      <c r="K257" s="332"/>
      <c r="L257" s="332"/>
      <c r="M257" s="332"/>
      <c r="N257" s="332"/>
      <c r="O257" s="332"/>
      <c r="P257" s="332"/>
      <c r="Q257" s="332"/>
      <c r="R257" s="332"/>
      <c r="S257" s="332"/>
      <c r="T257" s="332"/>
      <c r="U257" s="332"/>
      <c r="V257" s="332"/>
      <c r="W257" s="332"/>
      <c r="X257" s="332"/>
      <c r="Y257" s="332"/>
      <c r="Z257" s="332"/>
    </row>
    <row r="258" spans="1:26" ht="16.5" customHeight="1" x14ac:dyDescent="0.3">
      <c r="A258" s="332"/>
      <c r="B258" s="332"/>
      <c r="C258" s="333"/>
      <c r="D258" s="333"/>
      <c r="E258" s="365"/>
      <c r="F258" s="365"/>
      <c r="G258" s="332"/>
      <c r="H258" s="332"/>
      <c r="I258" s="332"/>
      <c r="J258" s="332"/>
      <c r="K258" s="332"/>
      <c r="L258" s="332"/>
      <c r="M258" s="332"/>
      <c r="N258" s="332"/>
      <c r="O258" s="332"/>
      <c r="P258" s="332"/>
      <c r="Q258" s="332"/>
      <c r="R258" s="332"/>
      <c r="S258" s="332"/>
      <c r="T258" s="332"/>
      <c r="U258" s="332"/>
      <c r="V258" s="332"/>
      <c r="W258" s="332"/>
      <c r="X258" s="332"/>
      <c r="Y258" s="332"/>
      <c r="Z258" s="332"/>
    </row>
    <row r="259" spans="1:26" ht="16.5" customHeight="1" x14ac:dyDescent="0.3">
      <c r="A259" s="332"/>
      <c r="B259" s="332"/>
      <c r="C259" s="333"/>
      <c r="D259" s="333"/>
      <c r="E259" s="365"/>
      <c r="F259" s="365"/>
      <c r="G259" s="332"/>
      <c r="H259" s="332"/>
      <c r="I259" s="332"/>
      <c r="J259" s="332"/>
      <c r="K259" s="332"/>
      <c r="L259" s="332"/>
      <c r="M259" s="332"/>
      <c r="N259" s="332"/>
      <c r="O259" s="332"/>
      <c r="P259" s="332"/>
      <c r="Q259" s="332"/>
      <c r="R259" s="332"/>
      <c r="S259" s="332"/>
      <c r="T259" s="332"/>
      <c r="U259" s="332"/>
      <c r="V259" s="332"/>
      <c r="W259" s="332"/>
      <c r="X259" s="332"/>
      <c r="Y259" s="332"/>
      <c r="Z259" s="332"/>
    </row>
    <row r="260" spans="1:26" ht="16.5" customHeight="1" x14ac:dyDescent="0.3">
      <c r="A260" s="332"/>
      <c r="B260" s="332"/>
      <c r="C260" s="333"/>
      <c r="D260" s="333"/>
      <c r="E260" s="365"/>
      <c r="F260" s="365"/>
      <c r="G260" s="332"/>
      <c r="H260" s="332"/>
      <c r="I260" s="332"/>
      <c r="J260" s="332"/>
      <c r="K260" s="332"/>
      <c r="L260" s="332"/>
      <c r="M260" s="332"/>
      <c r="N260" s="332"/>
      <c r="O260" s="332"/>
      <c r="P260" s="332"/>
      <c r="Q260" s="332"/>
      <c r="R260" s="332"/>
      <c r="S260" s="332"/>
      <c r="T260" s="332"/>
      <c r="U260" s="332"/>
      <c r="V260" s="332"/>
      <c r="W260" s="332"/>
      <c r="X260" s="332"/>
      <c r="Y260" s="332"/>
      <c r="Z260" s="332"/>
    </row>
    <row r="261" spans="1:26" ht="16.5" customHeight="1" x14ac:dyDescent="0.3">
      <c r="A261" s="332"/>
      <c r="B261" s="332"/>
      <c r="C261" s="333"/>
      <c r="D261" s="333"/>
      <c r="E261" s="365"/>
      <c r="F261" s="365"/>
      <c r="G261" s="332"/>
      <c r="H261" s="332"/>
      <c r="I261" s="332"/>
      <c r="J261" s="332"/>
      <c r="K261" s="332"/>
      <c r="L261" s="332"/>
      <c r="M261" s="332"/>
      <c r="N261" s="332"/>
      <c r="O261" s="332"/>
      <c r="P261" s="332"/>
      <c r="Q261" s="332"/>
      <c r="R261" s="332"/>
      <c r="S261" s="332"/>
      <c r="T261" s="332"/>
      <c r="U261" s="332"/>
      <c r="V261" s="332"/>
      <c r="W261" s="332"/>
      <c r="X261" s="332"/>
      <c r="Y261" s="332"/>
      <c r="Z261" s="332"/>
    </row>
    <row r="262" spans="1:26" ht="16.5" customHeight="1" x14ac:dyDescent="0.3">
      <c r="A262" s="332"/>
      <c r="B262" s="332"/>
      <c r="C262" s="333"/>
      <c r="D262" s="333"/>
      <c r="E262" s="365"/>
      <c r="F262" s="365"/>
      <c r="G262" s="332"/>
      <c r="H262" s="332"/>
      <c r="I262" s="332"/>
      <c r="J262" s="332"/>
      <c r="K262" s="332"/>
      <c r="L262" s="332"/>
      <c r="M262" s="332"/>
      <c r="N262" s="332"/>
      <c r="O262" s="332"/>
      <c r="P262" s="332"/>
      <c r="Q262" s="332"/>
      <c r="R262" s="332"/>
      <c r="S262" s="332"/>
      <c r="T262" s="332"/>
      <c r="U262" s="332"/>
      <c r="V262" s="332"/>
      <c r="W262" s="332"/>
      <c r="X262" s="332"/>
      <c r="Y262" s="332"/>
      <c r="Z262" s="332"/>
    </row>
    <row r="263" spans="1:26" ht="16.5" customHeight="1" x14ac:dyDescent="0.3">
      <c r="A263" s="332"/>
      <c r="B263" s="332"/>
      <c r="C263" s="333"/>
      <c r="D263" s="333"/>
      <c r="E263" s="365"/>
      <c r="F263" s="365"/>
      <c r="G263" s="332"/>
      <c r="H263" s="332"/>
      <c r="I263" s="332"/>
      <c r="J263" s="332"/>
      <c r="K263" s="332"/>
      <c r="L263" s="332"/>
      <c r="M263" s="332"/>
      <c r="N263" s="332"/>
      <c r="O263" s="332"/>
      <c r="P263" s="332"/>
      <c r="Q263" s="332"/>
      <c r="R263" s="332"/>
      <c r="S263" s="332"/>
      <c r="T263" s="332"/>
      <c r="U263" s="332"/>
      <c r="V263" s="332"/>
      <c r="W263" s="332"/>
      <c r="X263" s="332"/>
      <c r="Y263" s="332"/>
      <c r="Z263" s="332"/>
    </row>
    <row r="264" spans="1:26" ht="16.5" customHeight="1" x14ac:dyDescent="0.3">
      <c r="A264" s="332"/>
      <c r="B264" s="332"/>
      <c r="C264" s="333"/>
      <c r="D264" s="333"/>
      <c r="E264" s="365"/>
      <c r="F264" s="365"/>
      <c r="G264" s="332"/>
      <c r="H264" s="332"/>
      <c r="I264" s="332"/>
      <c r="J264" s="332"/>
      <c r="K264" s="332"/>
      <c r="L264" s="332"/>
      <c r="M264" s="332"/>
      <c r="N264" s="332"/>
      <c r="O264" s="332"/>
      <c r="P264" s="332"/>
      <c r="Q264" s="332"/>
      <c r="R264" s="332"/>
      <c r="S264" s="332"/>
      <c r="T264" s="332"/>
      <c r="U264" s="332"/>
      <c r="V264" s="332"/>
      <c r="W264" s="332"/>
      <c r="X264" s="332"/>
      <c r="Y264" s="332"/>
      <c r="Z264" s="332"/>
    </row>
    <row r="265" spans="1:26" ht="16.5" customHeight="1" x14ac:dyDescent="0.3">
      <c r="A265" s="332"/>
      <c r="B265" s="332"/>
      <c r="C265" s="333"/>
      <c r="D265" s="333"/>
      <c r="E265" s="365"/>
      <c r="F265" s="365"/>
      <c r="G265" s="332"/>
      <c r="H265" s="332"/>
      <c r="I265" s="332"/>
      <c r="J265" s="332"/>
      <c r="K265" s="332"/>
      <c r="L265" s="332"/>
      <c r="M265" s="332"/>
      <c r="N265" s="332"/>
      <c r="O265" s="332"/>
      <c r="P265" s="332"/>
      <c r="Q265" s="332"/>
      <c r="R265" s="332"/>
      <c r="S265" s="332"/>
      <c r="T265" s="332"/>
      <c r="U265" s="332"/>
      <c r="V265" s="332"/>
      <c r="W265" s="332"/>
      <c r="X265" s="332"/>
      <c r="Y265" s="332"/>
      <c r="Z265" s="332"/>
    </row>
    <row r="266" spans="1:26" ht="16.5" customHeight="1" x14ac:dyDescent="0.3">
      <c r="A266" s="332"/>
      <c r="B266" s="332"/>
      <c r="C266" s="333"/>
      <c r="D266" s="333"/>
      <c r="E266" s="365"/>
      <c r="F266" s="365"/>
      <c r="G266" s="332"/>
      <c r="H266" s="332"/>
      <c r="I266" s="332"/>
      <c r="J266" s="332"/>
      <c r="K266" s="332"/>
      <c r="L266" s="332"/>
      <c r="M266" s="332"/>
      <c r="N266" s="332"/>
      <c r="O266" s="332"/>
      <c r="P266" s="332"/>
      <c r="Q266" s="332"/>
      <c r="R266" s="332"/>
      <c r="S266" s="332"/>
      <c r="T266" s="332"/>
      <c r="U266" s="332"/>
      <c r="V266" s="332"/>
      <c r="W266" s="332"/>
      <c r="X266" s="332"/>
      <c r="Y266" s="332"/>
      <c r="Z266" s="332"/>
    </row>
    <row r="267" spans="1:26" ht="16.5" customHeight="1" x14ac:dyDescent="0.3">
      <c r="A267" s="332"/>
      <c r="B267" s="332"/>
      <c r="C267" s="333"/>
      <c r="D267" s="333"/>
      <c r="E267" s="365"/>
      <c r="F267" s="365"/>
      <c r="G267" s="332"/>
      <c r="H267" s="332"/>
      <c r="I267" s="332"/>
      <c r="J267" s="332"/>
      <c r="K267" s="332"/>
      <c r="L267" s="332"/>
      <c r="M267" s="332"/>
      <c r="N267" s="332"/>
      <c r="O267" s="332"/>
      <c r="P267" s="332"/>
      <c r="Q267" s="332"/>
      <c r="R267" s="332"/>
      <c r="S267" s="332"/>
      <c r="T267" s="332"/>
      <c r="U267" s="332"/>
      <c r="V267" s="332"/>
      <c r="W267" s="332"/>
      <c r="X267" s="332"/>
      <c r="Y267" s="332"/>
      <c r="Z267" s="332"/>
    </row>
    <row r="268" spans="1:26" ht="16.5" customHeight="1" x14ac:dyDescent="0.3">
      <c r="A268" s="332"/>
      <c r="B268" s="332"/>
      <c r="C268" s="333"/>
      <c r="D268" s="333"/>
      <c r="E268" s="365"/>
      <c r="F268" s="365"/>
      <c r="G268" s="332"/>
      <c r="H268" s="332"/>
      <c r="I268" s="332"/>
      <c r="J268" s="332"/>
      <c r="K268" s="332"/>
      <c r="L268" s="332"/>
      <c r="M268" s="332"/>
      <c r="N268" s="332"/>
      <c r="O268" s="332"/>
      <c r="P268" s="332"/>
      <c r="Q268" s="332"/>
      <c r="R268" s="332"/>
      <c r="S268" s="332"/>
      <c r="T268" s="332"/>
      <c r="U268" s="332"/>
      <c r="V268" s="332"/>
      <c r="W268" s="332"/>
      <c r="X268" s="332"/>
      <c r="Y268" s="332"/>
      <c r="Z268" s="332"/>
    </row>
    <row r="269" spans="1:26" ht="16.5" customHeight="1" x14ac:dyDescent="0.3">
      <c r="A269" s="332"/>
      <c r="B269" s="332"/>
      <c r="C269" s="333"/>
      <c r="D269" s="333"/>
      <c r="E269" s="365"/>
      <c r="F269" s="365"/>
      <c r="G269" s="332"/>
      <c r="H269" s="332"/>
      <c r="I269" s="332"/>
      <c r="J269" s="332"/>
      <c r="K269" s="332"/>
      <c r="L269" s="332"/>
      <c r="M269" s="332"/>
      <c r="N269" s="332"/>
      <c r="O269" s="332"/>
      <c r="P269" s="332"/>
      <c r="Q269" s="332"/>
      <c r="R269" s="332"/>
      <c r="S269" s="332"/>
      <c r="T269" s="332"/>
      <c r="U269" s="332"/>
      <c r="V269" s="332"/>
      <c r="W269" s="332"/>
      <c r="X269" s="332"/>
      <c r="Y269" s="332"/>
      <c r="Z269" s="332"/>
    </row>
    <row r="270" spans="1:26" ht="16.5" customHeight="1" x14ac:dyDescent="0.3">
      <c r="A270" s="332"/>
      <c r="B270" s="332"/>
      <c r="C270" s="333"/>
      <c r="D270" s="333"/>
      <c r="E270" s="365"/>
      <c r="F270" s="365"/>
      <c r="G270" s="332"/>
      <c r="H270" s="332"/>
      <c r="I270" s="332"/>
      <c r="J270" s="332"/>
      <c r="K270" s="332"/>
      <c r="L270" s="332"/>
      <c r="M270" s="332"/>
      <c r="N270" s="332"/>
      <c r="O270" s="332"/>
      <c r="P270" s="332"/>
      <c r="Q270" s="332"/>
      <c r="R270" s="332"/>
      <c r="S270" s="332"/>
      <c r="T270" s="332"/>
      <c r="U270" s="332"/>
      <c r="V270" s="332"/>
      <c r="W270" s="332"/>
      <c r="X270" s="332"/>
      <c r="Y270" s="332"/>
      <c r="Z270" s="332"/>
    </row>
    <row r="271" spans="1:26" ht="16.5" customHeight="1" x14ac:dyDescent="0.3">
      <c r="A271" s="332"/>
      <c r="B271" s="332"/>
      <c r="C271" s="333"/>
      <c r="D271" s="333"/>
      <c r="E271" s="365"/>
      <c r="F271" s="365"/>
      <c r="G271" s="332"/>
      <c r="H271" s="332"/>
      <c r="I271" s="332"/>
      <c r="J271" s="332"/>
      <c r="K271" s="332"/>
      <c r="L271" s="332"/>
      <c r="M271" s="332"/>
      <c r="N271" s="332"/>
      <c r="O271" s="332"/>
      <c r="P271" s="332"/>
      <c r="Q271" s="332"/>
      <c r="R271" s="332"/>
      <c r="S271" s="332"/>
      <c r="T271" s="332"/>
      <c r="U271" s="332"/>
      <c r="V271" s="332"/>
      <c r="W271" s="332"/>
      <c r="X271" s="332"/>
      <c r="Y271" s="332"/>
      <c r="Z271" s="332"/>
    </row>
    <row r="272" spans="1:26" ht="16.5" customHeight="1" x14ac:dyDescent="0.3">
      <c r="A272" s="332"/>
      <c r="B272" s="332"/>
      <c r="C272" s="333"/>
      <c r="D272" s="333"/>
      <c r="E272" s="365"/>
      <c r="F272" s="365"/>
      <c r="G272" s="332"/>
      <c r="H272" s="332"/>
      <c r="I272" s="332"/>
      <c r="J272" s="332"/>
      <c r="K272" s="332"/>
      <c r="L272" s="332"/>
      <c r="M272" s="332"/>
      <c r="N272" s="332"/>
      <c r="O272" s="332"/>
      <c r="P272" s="332"/>
      <c r="Q272" s="332"/>
      <c r="R272" s="332"/>
      <c r="S272" s="332"/>
      <c r="T272" s="332"/>
      <c r="U272" s="332"/>
      <c r="V272" s="332"/>
      <c r="W272" s="332"/>
      <c r="X272" s="332"/>
      <c r="Y272" s="332"/>
      <c r="Z272" s="332"/>
    </row>
    <row r="273" spans="1:26" ht="16.5" customHeight="1" x14ac:dyDescent="0.3">
      <c r="A273" s="332"/>
      <c r="B273" s="332"/>
      <c r="C273" s="333"/>
      <c r="D273" s="333"/>
      <c r="E273" s="365"/>
      <c r="F273" s="365"/>
      <c r="G273" s="332"/>
      <c r="H273" s="332"/>
      <c r="I273" s="332"/>
      <c r="J273" s="332"/>
      <c r="K273" s="332"/>
      <c r="L273" s="332"/>
      <c r="M273" s="332"/>
      <c r="N273" s="332"/>
      <c r="O273" s="332"/>
      <c r="P273" s="332"/>
      <c r="Q273" s="332"/>
      <c r="R273" s="332"/>
      <c r="S273" s="332"/>
      <c r="T273" s="332"/>
      <c r="U273" s="332"/>
      <c r="V273" s="332"/>
      <c r="W273" s="332"/>
      <c r="X273" s="332"/>
      <c r="Y273" s="332"/>
      <c r="Z273" s="332"/>
    </row>
    <row r="274" spans="1:26" ht="16.5" customHeight="1" x14ac:dyDescent="0.3">
      <c r="A274" s="332"/>
      <c r="B274" s="332"/>
      <c r="C274" s="333"/>
      <c r="D274" s="333"/>
      <c r="E274" s="365"/>
      <c r="F274" s="365"/>
      <c r="G274" s="332"/>
      <c r="H274" s="332"/>
      <c r="I274" s="332"/>
      <c r="J274" s="332"/>
      <c r="K274" s="332"/>
      <c r="L274" s="332"/>
      <c r="M274" s="332"/>
      <c r="N274" s="332"/>
      <c r="O274" s="332"/>
      <c r="P274" s="332"/>
      <c r="Q274" s="332"/>
      <c r="R274" s="332"/>
      <c r="S274" s="332"/>
      <c r="T274" s="332"/>
      <c r="U274" s="332"/>
      <c r="V274" s="332"/>
      <c r="W274" s="332"/>
      <c r="X274" s="332"/>
      <c r="Y274" s="332"/>
      <c r="Z274" s="332"/>
    </row>
    <row r="275" spans="1:26" ht="16.5" customHeight="1" x14ac:dyDescent="0.3">
      <c r="A275" s="332"/>
      <c r="B275" s="332"/>
      <c r="C275" s="333"/>
      <c r="D275" s="333"/>
      <c r="E275" s="365"/>
      <c r="F275" s="365"/>
      <c r="G275" s="332"/>
      <c r="H275" s="332"/>
      <c r="I275" s="332"/>
      <c r="J275" s="332"/>
      <c r="K275" s="332"/>
      <c r="L275" s="332"/>
      <c r="M275" s="332"/>
      <c r="N275" s="332"/>
      <c r="O275" s="332"/>
      <c r="P275" s="332"/>
      <c r="Q275" s="332"/>
      <c r="R275" s="332"/>
      <c r="S275" s="332"/>
      <c r="T275" s="332"/>
      <c r="U275" s="332"/>
      <c r="V275" s="332"/>
      <c r="W275" s="332"/>
      <c r="X275" s="332"/>
      <c r="Y275" s="332"/>
      <c r="Z275" s="332"/>
    </row>
    <row r="276" spans="1:26" ht="16.5" customHeight="1" x14ac:dyDescent="0.3">
      <c r="A276" s="332"/>
      <c r="B276" s="332"/>
      <c r="C276" s="333"/>
      <c r="D276" s="333"/>
      <c r="E276" s="365"/>
      <c r="F276" s="365"/>
      <c r="G276" s="332"/>
      <c r="H276" s="332"/>
      <c r="I276" s="332"/>
      <c r="J276" s="332"/>
      <c r="K276" s="332"/>
      <c r="L276" s="332"/>
      <c r="M276" s="332"/>
      <c r="N276" s="332"/>
      <c r="O276" s="332"/>
      <c r="P276" s="332"/>
      <c r="Q276" s="332"/>
      <c r="R276" s="332"/>
      <c r="S276" s="332"/>
      <c r="T276" s="332"/>
      <c r="U276" s="332"/>
      <c r="V276" s="332"/>
      <c r="W276" s="332"/>
      <c r="X276" s="332"/>
      <c r="Y276" s="332"/>
      <c r="Z276" s="332"/>
    </row>
    <row r="277" spans="1:26" ht="16.5" customHeight="1" x14ac:dyDescent="0.3">
      <c r="A277" s="332"/>
      <c r="B277" s="332"/>
      <c r="C277" s="333"/>
      <c r="D277" s="333"/>
      <c r="E277" s="365"/>
      <c r="F277" s="365"/>
      <c r="G277" s="332"/>
      <c r="H277" s="332"/>
      <c r="I277" s="332"/>
      <c r="J277" s="332"/>
      <c r="K277" s="332"/>
      <c r="L277" s="332"/>
      <c r="M277" s="332"/>
      <c r="N277" s="332"/>
      <c r="O277" s="332"/>
      <c r="P277" s="332"/>
      <c r="Q277" s="332"/>
      <c r="R277" s="332"/>
      <c r="S277" s="332"/>
      <c r="T277" s="332"/>
      <c r="U277" s="332"/>
      <c r="V277" s="332"/>
      <c r="W277" s="332"/>
      <c r="X277" s="332"/>
      <c r="Y277" s="332"/>
      <c r="Z277" s="332"/>
    </row>
    <row r="278" spans="1:26" ht="15.75" customHeight="1" x14ac:dyDescent="0.2"/>
    <row r="279" spans="1:26" ht="15.75" customHeight="1" x14ac:dyDescent="0.2"/>
    <row r="280" spans="1:26" ht="15.75" customHeight="1" x14ac:dyDescent="0.2"/>
    <row r="281" spans="1:26" ht="15.75" customHeight="1" x14ac:dyDescent="0.2"/>
    <row r="282" spans="1:26" ht="15.75" customHeight="1" x14ac:dyDescent="0.2"/>
    <row r="283" spans="1:26" ht="15.75" customHeight="1" x14ac:dyDescent="0.2"/>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900-000000000000}">
      <formula1>$A$15:$A$50</formula1>
    </dataValidation>
  </dataValidation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A1:W1000"/>
  <sheetViews>
    <sheetView showGridLines="0" workbookViewId="0"/>
  </sheetViews>
  <sheetFormatPr baseColWidth="10" defaultColWidth="12.625" defaultRowHeight="15" customHeight="1" x14ac:dyDescent="0.2"/>
  <cols>
    <col min="1" max="1" width="5.875" customWidth="1"/>
    <col min="2" max="2" width="49.25" customWidth="1"/>
    <col min="3" max="3" width="127.375" customWidth="1"/>
    <col min="4" max="4" width="10" customWidth="1"/>
    <col min="5" max="6" width="10" hidden="1" customWidth="1"/>
    <col min="7" max="23" width="9.375" customWidth="1"/>
  </cols>
  <sheetData>
    <row r="1" spans="1:23" ht="24" customHeight="1" x14ac:dyDescent="0.35">
      <c r="A1" s="379"/>
      <c r="B1" s="380"/>
      <c r="C1" s="381"/>
      <c r="D1" s="381"/>
      <c r="E1" s="382"/>
      <c r="F1" s="382"/>
      <c r="G1" s="382"/>
      <c r="H1" s="382"/>
      <c r="I1" s="382"/>
      <c r="J1" s="382"/>
      <c r="K1" s="382"/>
      <c r="L1" s="382"/>
      <c r="M1" s="382"/>
      <c r="N1" s="382"/>
      <c r="O1" s="382"/>
      <c r="P1" s="382"/>
      <c r="Q1" s="382"/>
      <c r="R1" s="382"/>
      <c r="S1" s="382"/>
      <c r="T1" s="382"/>
      <c r="U1" s="382"/>
      <c r="V1" s="382"/>
      <c r="W1" s="382"/>
    </row>
    <row r="2" spans="1:23" ht="24" customHeight="1" x14ac:dyDescent="0.35">
      <c r="A2" s="383"/>
      <c r="B2" s="684" t="s">
        <v>844</v>
      </c>
      <c r="C2" s="507"/>
      <c r="D2" s="382"/>
      <c r="E2" s="382"/>
      <c r="F2" s="382"/>
      <c r="G2" s="382"/>
      <c r="H2" s="382"/>
      <c r="I2" s="382"/>
      <c r="J2" s="382"/>
      <c r="K2" s="382"/>
      <c r="L2" s="382"/>
      <c r="M2" s="382"/>
      <c r="N2" s="382"/>
      <c r="O2" s="382"/>
      <c r="P2" s="382"/>
      <c r="Q2" s="382"/>
      <c r="R2" s="382"/>
      <c r="S2" s="382"/>
      <c r="T2" s="382"/>
      <c r="U2" s="382"/>
      <c r="V2" s="382"/>
      <c r="W2" s="382"/>
    </row>
    <row r="3" spans="1:23" ht="24" customHeight="1" x14ac:dyDescent="0.35">
      <c r="A3" s="379"/>
      <c r="B3" s="381"/>
      <c r="C3" s="381"/>
      <c r="D3" s="381"/>
      <c r="E3" s="382"/>
      <c r="F3" s="382"/>
      <c r="G3" s="382"/>
      <c r="H3" s="382"/>
      <c r="I3" s="382"/>
      <c r="J3" s="382"/>
      <c r="K3" s="382"/>
      <c r="L3" s="382"/>
      <c r="M3" s="382"/>
      <c r="N3" s="382"/>
      <c r="O3" s="382"/>
      <c r="P3" s="382"/>
      <c r="Q3" s="382"/>
      <c r="R3" s="382"/>
      <c r="S3" s="382"/>
      <c r="T3" s="382"/>
      <c r="U3" s="382"/>
      <c r="V3" s="382"/>
      <c r="W3" s="382"/>
    </row>
    <row r="4" spans="1:23" ht="24" customHeight="1" x14ac:dyDescent="0.35">
      <c r="A4" s="379"/>
      <c r="B4" s="384" t="s">
        <v>845</v>
      </c>
      <c r="C4" s="385" t="s">
        <v>846</v>
      </c>
      <c r="D4" s="386"/>
      <c r="E4" s="382"/>
      <c r="F4" s="382"/>
      <c r="G4" s="382"/>
      <c r="H4" s="382"/>
      <c r="I4" s="382"/>
      <c r="J4" s="382"/>
      <c r="K4" s="382"/>
      <c r="L4" s="382"/>
      <c r="M4" s="382"/>
      <c r="N4" s="382"/>
      <c r="O4" s="382"/>
      <c r="P4" s="382"/>
      <c r="Q4" s="382"/>
      <c r="R4" s="382"/>
      <c r="S4" s="382"/>
      <c r="T4" s="382"/>
      <c r="U4" s="382"/>
      <c r="V4" s="382"/>
      <c r="W4" s="382"/>
    </row>
    <row r="5" spans="1:23" ht="24" customHeight="1" x14ac:dyDescent="0.35">
      <c r="A5" s="379"/>
      <c r="B5" s="387" t="s">
        <v>847</v>
      </c>
      <c r="C5" s="388" t="s">
        <v>848</v>
      </c>
      <c r="D5" s="386"/>
      <c r="E5" s="382"/>
      <c r="F5" s="382"/>
      <c r="G5" s="382"/>
      <c r="H5" s="382"/>
      <c r="I5" s="382"/>
      <c r="J5" s="382"/>
      <c r="K5" s="382"/>
      <c r="L5" s="382"/>
      <c r="M5" s="382"/>
      <c r="N5" s="382"/>
      <c r="O5" s="382"/>
      <c r="P5" s="382"/>
      <c r="Q5" s="382"/>
      <c r="R5" s="382"/>
      <c r="S5" s="382"/>
      <c r="T5" s="382"/>
      <c r="U5" s="382"/>
      <c r="V5" s="382"/>
      <c r="W5" s="382"/>
    </row>
    <row r="6" spans="1:23" ht="24" customHeight="1" x14ac:dyDescent="0.35">
      <c r="A6" s="379"/>
      <c r="B6" s="387" t="s">
        <v>849</v>
      </c>
      <c r="C6" s="388" t="s">
        <v>850</v>
      </c>
      <c r="D6" s="386"/>
      <c r="E6" s="382"/>
      <c r="F6" s="382"/>
      <c r="G6" s="382"/>
      <c r="H6" s="382"/>
      <c r="I6" s="382"/>
      <c r="J6" s="382"/>
      <c r="K6" s="382"/>
      <c r="L6" s="382"/>
      <c r="M6" s="382"/>
      <c r="N6" s="382"/>
      <c r="O6" s="382"/>
      <c r="P6" s="382"/>
      <c r="Q6" s="382"/>
      <c r="R6" s="382"/>
      <c r="S6" s="382"/>
      <c r="T6" s="382"/>
      <c r="U6" s="382"/>
      <c r="V6" s="382"/>
      <c r="W6" s="382"/>
    </row>
    <row r="7" spans="1:23" ht="24" customHeight="1" x14ac:dyDescent="0.35">
      <c r="A7" s="379"/>
      <c r="B7" s="387" t="s">
        <v>851</v>
      </c>
      <c r="C7" s="388" t="s">
        <v>852</v>
      </c>
      <c r="D7" s="386"/>
      <c r="E7" s="382"/>
      <c r="F7" s="382"/>
      <c r="G7" s="382"/>
      <c r="H7" s="382"/>
      <c r="I7" s="382"/>
      <c r="J7" s="382"/>
      <c r="K7" s="382"/>
      <c r="L7" s="382"/>
      <c r="M7" s="382"/>
      <c r="N7" s="382"/>
      <c r="O7" s="382"/>
      <c r="P7" s="382"/>
      <c r="Q7" s="382"/>
      <c r="R7" s="382"/>
      <c r="S7" s="382"/>
      <c r="T7" s="382"/>
      <c r="U7" s="382"/>
      <c r="V7" s="382"/>
      <c r="W7" s="382"/>
    </row>
    <row r="8" spans="1:23" ht="24" customHeight="1" x14ac:dyDescent="0.35">
      <c r="A8" s="379"/>
      <c r="B8" s="387" t="s">
        <v>853</v>
      </c>
      <c r="C8" s="389" t="s">
        <v>854</v>
      </c>
      <c r="D8" s="386"/>
      <c r="E8" s="382"/>
      <c r="F8" s="382"/>
      <c r="G8" s="382"/>
      <c r="H8" s="382"/>
      <c r="I8" s="382"/>
      <c r="J8" s="382"/>
      <c r="K8" s="382"/>
      <c r="L8" s="382"/>
      <c r="M8" s="382"/>
      <c r="N8" s="382"/>
      <c r="O8" s="382"/>
      <c r="P8" s="382"/>
      <c r="Q8" s="382"/>
      <c r="R8" s="382"/>
      <c r="S8" s="382"/>
      <c r="T8" s="382"/>
      <c r="U8" s="382"/>
      <c r="V8" s="382"/>
      <c r="W8" s="382"/>
    </row>
    <row r="9" spans="1:23" ht="24" customHeight="1" x14ac:dyDescent="0.35">
      <c r="A9" s="379"/>
      <c r="B9" s="387" t="s">
        <v>855</v>
      </c>
      <c r="C9" s="389" t="s">
        <v>856</v>
      </c>
      <c r="D9" s="386"/>
      <c r="E9" s="382"/>
      <c r="F9" s="382"/>
      <c r="G9" s="382"/>
      <c r="H9" s="382"/>
      <c r="I9" s="382"/>
      <c r="J9" s="382"/>
      <c r="K9" s="382"/>
      <c r="L9" s="382"/>
      <c r="M9" s="382"/>
      <c r="N9" s="382"/>
      <c r="O9" s="382"/>
      <c r="P9" s="382"/>
      <c r="Q9" s="382"/>
      <c r="R9" s="382"/>
      <c r="S9" s="382"/>
      <c r="T9" s="382"/>
      <c r="U9" s="382"/>
      <c r="V9" s="382"/>
      <c r="W9" s="382"/>
    </row>
    <row r="10" spans="1:23" ht="24" customHeight="1" x14ac:dyDescent="0.35">
      <c r="A10" s="379"/>
      <c r="B10" s="387" t="s">
        <v>857</v>
      </c>
      <c r="C10" s="389" t="s">
        <v>858</v>
      </c>
      <c r="D10" s="386"/>
      <c r="E10" s="382"/>
      <c r="F10" s="382"/>
      <c r="G10" s="382"/>
      <c r="H10" s="382"/>
      <c r="I10" s="382"/>
      <c r="J10" s="382"/>
      <c r="K10" s="382"/>
      <c r="L10" s="382"/>
      <c r="M10" s="382"/>
      <c r="N10" s="382"/>
      <c r="O10" s="382"/>
      <c r="P10" s="382"/>
      <c r="Q10" s="382"/>
      <c r="R10" s="382"/>
      <c r="S10" s="382"/>
      <c r="T10" s="382"/>
      <c r="U10" s="382"/>
      <c r="V10" s="382"/>
      <c r="W10" s="382"/>
    </row>
    <row r="11" spans="1:23" ht="24" customHeight="1" x14ac:dyDescent="0.35">
      <c r="A11" s="379"/>
      <c r="B11" s="390" t="s">
        <v>859</v>
      </c>
      <c r="C11" s="388" t="s">
        <v>860</v>
      </c>
      <c r="D11" s="386"/>
      <c r="E11" s="382"/>
      <c r="F11" s="382"/>
      <c r="G11" s="382"/>
      <c r="H11" s="382"/>
      <c r="I11" s="382"/>
      <c r="J11" s="382"/>
      <c r="K11" s="382"/>
      <c r="L11" s="382"/>
      <c r="M11" s="382"/>
      <c r="N11" s="382"/>
      <c r="O11" s="382"/>
      <c r="P11" s="382"/>
      <c r="Q11" s="382"/>
      <c r="R11" s="382"/>
      <c r="S11" s="382"/>
      <c r="T11" s="382"/>
      <c r="U11" s="382"/>
      <c r="V11" s="382"/>
      <c r="W11" s="382"/>
    </row>
    <row r="12" spans="1:23" ht="24" customHeight="1" x14ac:dyDescent="0.35">
      <c r="A12" s="379"/>
      <c r="B12" s="390" t="s">
        <v>861</v>
      </c>
      <c r="C12" s="388" t="s">
        <v>862</v>
      </c>
      <c r="D12" s="386"/>
      <c r="E12" s="382"/>
      <c r="F12" s="382"/>
      <c r="G12" s="382"/>
      <c r="H12" s="382"/>
      <c r="I12" s="382"/>
      <c r="J12" s="382"/>
      <c r="K12" s="382"/>
      <c r="L12" s="382"/>
      <c r="M12" s="382"/>
      <c r="N12" s="382"/>
      <c r="O12" s="382"/>
      <c r="P12" s="382"/>
      <c r="Q12" s="382"/>
      <c r="R12" s="382"/>
      <c r="S12" s="382"/>
      <c r="T12" s="382"/>
      <c r="U12" s="382"/>
      <c r="V12" s="382"/>
      <c r="W12" s="382"/>
    </row>
    <row r="13" spans="1:23" ht="24" customHeight="1" x14ac:dyDescent="0.35">
      <c r="A13" s="379"/>
      <c r="B13" s="390" t="s">
        <v>863</v>
      </c>
      <c r="C13" s="388" t="s">
        <v>864</v>
      </c>
      <c r="D13" s="386"/>
      <c r="E13" s="382"/>
      <c r="F13" s="382"/>
      <c r="G13" s="382"/>
      <c r="H13" s="382"/>
      <c r="I13" s="382"/>
      <c r="J13" s="382"/>
      <c r="K13" s="382"/>
      <c r="L13" s="382"/>
      <c r="M13" s="382"/>
      <c r="N13" s="382"/>
      <c r="O13" s="382"/>
      <c r="P13" s="382"/>
      <c r="Q13" s="382"/>
      <c r="R13" s="382"/>
      <c r="S13" s="382"/>
      <c r="T13" s="382"/>
      <c r="U13" s="382"/>
      <c r="V13" s="382"/>
      <c r="W13" s="382"/>
    </row>
    <row r="14" spans="1:23" ht="24" customHeight="1" x14ac:dyDescent="0.35">
      <c r="A14" s="379"/>
      <c r="B14" s="391"/>
      <c r="C14" s="388"/>
      <c r="D14" s="386"/>
      <c r="E14" s="382"/>
      <c r="F14" s="382"/>
      <c r="G14" s="382"/>
      <c r="H14" s="382"/>
      <c r="I14" s="382"/>
      <c r="J14" s="382"/>
      <c r="K14" s="382"/>
      <c r="L14" s="382"/>
      <c r="M14" s="382"/>
      <c r="N14" s="382"/>
      <c r="O14" s="382"/>
      <c r="P14" s="382"/>
      <c r="Q14" s="382"/>
      <c r="R14" s="382"/>
      <c r="S14" s="382"/>
      <c r="T14" s="382"/>
      <c r="U14" s="382"/>
      <c r="V14" s="382"/>
      <c r="W14" s="382"/>
    </row>
    <row r="15" spans="1:23" ht="24" customHeight="1" x14ac:dyDescent="0.35">
      <c r="A15" s="379"/>
      <c r="B15" s="390" t="s">
        <v>403</v>
      </c>
      <c r="C15" s="388" t="s">
        <v>865</v>
      </c>
      <c r="D15" s="386"/>
      <c r="E15" s="382"/>
      <c r="F15" s="382"/>
      <c r="G15" s="382"/>
      <c r="H15" s="382"/>
      <c r="I15" s="382"/>
      <c r="J15" s="382"/>
      <c r="K15" s="382"/>
      <c r="L15" s="382"/>
      <c r="M15" s="382"/>
      <c r="N15" s="382"/>
      <c r="O15" s="382"/>
      <c r="P15" s="382"/>
      <c r="Q15" s="382"/>
      <c r="R15" s="382"/>
      <c r="S15" s="382"/>
      <c r="T15" s="382"/>
      <c r="U15" s="382"/>
      <c r="V15" s="382"/>
      <c r="W15" s="382"/>
    </row>
    <row r="16" spans="1:23" ht="24" customHeight="1" x14ac:dyDescent="0.35">
      <c r="A16" s="379"/>
      <c r="B16" s="390" t="s">
        <v>866</v>
      </c>
      <c r="C16" s="388" t="s">
        <v>867</v>
      </c>
      <c r="D16" s="386"/>
      <c r="E16" s="382"/>
      <c r="F16" s="382"/>
      <c r="G16" s="382"/>
      <c r="H16" s="382"/>
      <c r="I16" s="382"/>
      <c r="J16" s="382"/>
      <c r="K16" s="382"/>
      <c r="L16" s="382"/>
      <c r="M16" s="382"/>
      <c r="N16" s="382"/>
      <c r="O16" s="382"/>
      <c r="P16" s="382"/>
      <c r="Q16" s="382"/>
      <c r="R16" s="382"/>
      <c r="S16" s="382"/>
      <c r="T16" s="382"/>
      <c r="U16" s="382"/>
      <c r="V16" s="382"/>
      <c r="W16" s="382"/>
    </row>
    <row r="17" spans="1:23" ht="24" customHeight="1" x14ac:dyDescent="0.35">
      <c r="A17" s="379"/>
      <c r="B17" s="390" t="s">
        <v>868</v>
      </c>
      <c r="C17" s="388" t="s">
        <v>869</v>
      </c>
      <c r="D17" s="386"/>
      <c r="E17" s="382"/>
      <c r="F17" s="382"/>
      <c r="G17" s="382"/>
      <c r="H17" s="382"/>
      <c r="I17" s="382"/>
      <c r="J17" s="382"/>
      <c r="K17" s="382"/>
      <c r="L17" s="382"/>
      <c r="M17" s="382"/>
      <c r="N17" s="382"/>
      <c r="O17" s="382"/>
      <c r="P17" s="382"/>
      <c r="Q17" s="382"/>
      <c r="R17" s="382"/>
      <c r="S17" s="382"/>
      <c r="T17" s="382"/>
      <c r="U17" s="382"/>
      <c r="V17" s="382"/>
      <c r="W17" s="382"/>
    </row>
    <row r="18" spans="1:23" ht="24" customHeight="1" x14ac:dyDescent="0.35">
      <c r="A18" s="379"/>
      <c r="B18" s="390" t="s">
        <v>870</v>
      </c>
      <c r="C18" s="388" t="s">
        <v>871</v>
      </c>
      <c r="D18" s="386"/>
      <c r="E18" s="382"/>
      <c r="F18" s="382"/>
      <c r="G18" s="382"/>
      <c r="H18" s="382"/>
      <c r="I18" s="382"/>
      <c r="J18" s="382"/>
      <c r="K18" s="382"/>
      <c r="L18" s="382"/>
      <c r="M18" s="382"/>
      <c r="N18" s="382"/>
      <c r="O18" s="382"/>
      <c r="P18" s="382"/>
      <c r="Q18" s="382"/>
      <c r="R18" s="382"/>
      <c r="S18" s="382"/>
      <c r="T18" s="382"/>
      <c r="U18" s="382"/>
      <c r="V18" s="382"/>
      <c r="W18" s="382"/>
    </row>
    <row r="19" spans="1:23" ht="24" customHeight="1" x14ac:dyDescent="0.35">
      <c r="A19" s="379"/>
      <c r="B19" s="390" t="s">
        <v>872</v>
      </c>
      <c r="C19" s="388" t="s">
        <v>873</v>
      </c>
      <c r="D19" s="386"/>
      <c r="E19" s="382"/>
      <c r="F19" s="382"/>
      <c r="G19" s="382"/>
      <c r="H19" s="382"/>
      <c r="I19" s="382"/>
      <c r="J19" s="382"/>
      <c r="K19" s="382"/>
      <c r="L19" s="382"/>
      <c r="M19" s="382"/>
      <c r="N19" s="382"/>
      <c r="O19" s="382"/>
      <c r="P19" s="382"/>
      <c r="Q19" s="382"/>
      <c r="R19" s="382"/>
      <c r="S19" s="382"/>
      <c r="T19" s="382"/>
      <c r="U19" s="382"/>
      <c r="V19" s="382"/>
      <c r="W19" s="382"/>
    </row>
    <row r="20" spans="1:23" ht="24" customHeight="1" x14ac:dyDescent="0.35">
      <c r="A20" s="379"/>
      <c r="B20" s="390" t="s">
        <v>874</v>
      </c>
      <c r="C20" s="388" t="s">
        <v>875</v>
      </c>
      <c r="D20" s="386"/>
      <c r="E20" s="382"/>
      <c r="F20" s="382"/>
      <c r="G20" s="382"/>
      <c r="H20" s="382"/>
      <c r="I20" s="382"/>
      <c r="J20" s="382"/>
      <c r="K20" s="382"/>
      <c r="L20" s="382"/>
      <c r="M20" s="382"/>
      <c r="N20" s="382"/>
      <c r="O20" s="382"/>
      <c r="P20" s="382"/>
      <c r="Q20" s="382"/>
      <c r="R20" s="382"/>
      <c r="S20" s="382"/>
      <c r="T20" s="382"/>
      <c r="U20" s="382"/>
      <c r="V20" s="382"/>
      <c r="W20" s="382"/>
    </row>
    <row r="21" spans="1:23" ht="24" customHeight="1" x14ac:dyDescent="0.35">
      <c r="A21" s="379"/>
      <c r="B21" s="390" t="s">
        <v>876</v>
      </c>
      <c r="C21" s="388" t="s">
        <v>877</v>
      </c>
      <c r="D21" s="386"/>
      <c r="E21" s="382"/>
      <c r="F21" s="382"/>
      <c r="G21" s="382"/>
      <c r="H21" s="382"/>
      <c r="I21" s="382"/>
      <c r="J21" s="382"/>
      <c r="K21" s="382"/>
      <c r="L21" s="382"/>
      <c r="M21" s="382"/>
      <c r="N21" s="382"/>
      <c r="O21" s="382"/>
      <c r="P21" s="382"/>
      <c r="Q21" s="382"/>
      <c r="R21" s="382"/>
      <c r="S21" s="382"/>
      <c r="T21" s="382"/>
      <c r="U21" s="382"/>
      <c r="V21" s="382"/>
      <c r="W21" s="382"/>
    </row>
    <row r="22" spans="1:23" ht="24" customHeight="1" x14ac:dyDescent="0.35">
      <c r="A22" s="379"/>
      <c r="B22" s="390" t="s">
        <v>878</v>
      </c>
      <c r="C22" s="388" t="s">
        <v>879</v>
      </c>
      <c r="D22" s="386"/>
      <c r="E22" s="382"/>
      <c r="F22" s="382"/>
      <c r="G22" s="382"/>
      <c r="H22" s="382"/>
      <c r="I22" s="382"/>
      <c r="J22" s="382"/>
      <c r="K22" s="382"/>
      <c r="L22" s="382"/>
      <c r="M22" s="382"/>
      <c r="N22" s="382"/>
      <c r="O22" s="382"/>
      <c r="P22" s="382"/>
      <c r="Q22" s="382"/>
      <c r="R22" s="382"/>
      <c r="S22" s="382"/>
      <c r="T22" s="382"/>
      <c r="U22" s="382"/>
      <c r="V22" s="382"/>
      <c r="W22" s="382"/>
    </row>
    <row r="23" spans="1:23" ht="24" customHeight="1" x14ac:dyDescent="0.35">
      <c r="A23" s="379"/>
      <c r="B23" s="390" t="s">
        <v>880</v>
      </c>
      <c r="C23" s="388" t="s">
        <v>881</v>
      </c>
      <c r="D23" s="386"/>
      <c r="E23" s="382"/>
      <c r="F23" s="382"/>
      <c r="G23" s="382"/>
      <c r="H23" s="382"/>
      <c r="I23" s="382"/>
      <c r="J23" s="382"/>
      <c r="K23" s="382"/>
      <c r="L23" s="382"/>
      <c r="M23" s="382"/>
      <c r="N23" s="382"/>
      <c r="O23" s="382"/>
      <c r="P23" s="382"/>
      <c r="Q23" s="382"/>
      <c r="R23" s="382"/>
      <c r="S23" s="382"/>
      <c r="T23" s="382"/>
      <c r="U23" s="382"/>
      <c r="V23" s="382"/>
      <c r="W23" s="382"/>
    </row>
    <row r="24" spans="1:23" ht="24" customHeight="1" x14ac:dyDescent="0.35">
      <c r="A24" s="379"/>
      <c r="B24" s="390" t="s">
        <v>461</v>
      </c>
      <c r="C24" s="388" t="s">
        <v>882</v>
      </c>
      <c r="D24" s="386"/>
      <c r="E24" s="382"/>
      <c r="F24" s="382"/>
      <c r="G24" s="382"/>
      <c r="H24" s="382"/>
      <c r="I24" s="382"/>
      <c r="J24" s="382"/>
      <c r="K24" s="382"/>
      <c r="L24" s="382"/>
      <c r="M24" s="382"/>
      <c r="N24" s="382"/>
      <c r="O24" s="382"/>
      <c r="P24" s="382"/>
      <c r="Q24" s="382"/>
      <c r="R24" s="382"/>
      <c r="S24" s="382"/>
      <c r="T24" s="382"/>
      <c r="U24" s="382"/>
      <c r="V24" s="382"/>
      <c r="W24" s="382"/>
    </row>
    <row r="25" spans="1:23" ht="24" customHeight="1" x14ac:dyDescent="0.35">
      <c r="A25" s="379"/>
      <c r="B25" s="390" t="s">
        <v>883</v>
      </c>
      <c r="C25" s="388" t="s">
        <v>884</v>
      </c>
      <c r="D25" s="386"/>
      <c r="E25" s="382"/>
      <c r="F25" s="382"/>
      <c r="G25" s="382"/>
      <c r="H25" s="382"/>
      <c r="I25" s="382"/>
      <c r="J25" s="382"/>
      <c r="K25" s="382"/>
      <c r="L25" s="382"/>
      <c r="M25" s="382"/>
      <c r="N25" s="382"/>
      <c r="O25" s="382"/>
      <c r="P25" s="382"/>
      <c r="Q25" s="382"/>
      <c r="R25" s="382"/>
      <c r="S25" s="382"/>
      <c r="T25" s="382"/>
      <c r="U25" s="382"/>
      <c r="V25" s="382"/>
      <c r="W25" s="382"/>
    </row>
    <row r="26" spans="1:23" ht="24" customHeight="1" x14ac:dyDescent="0.35">
      <c r="A26" s="379"/>
      <c r="B26" s="390" t="s">
        <v>885</v>
      </c>
      <c r="C26" s="388" t="s">
        <v>886</v>
      </c>
      <c r="D26" s="386"/>
      <c r="E26" s="382"/>
      <c r="F26" s="382"/>
      <c r="G26" s="382"/>
      <c r="H26" s="382"/>
      <c r="I26" s="382"/>
      <c r="J26" s="382"/>
      <c r="K26" s="382"/>
      <c r="L26" s="382"/>
      <c r="M26" s="382"/>
      <c r="N26" s="382"/>
      <c r="O26" s="382"/>
      <c r="P26" s="382"/>
      <c r="Q26" s="382"/>
      <c r="R26" s="382"/>
      <c r="S26" s="382"/>
      <c r="T26" s="382"/>
      <c r="U26" s="382"/>
      <c r="V26" s="382"/>
      <c r="W26" s="382"/>
    </row>
    <row r="27" spans="1:23" ht="24" customHeight="1" x14ac:dyDescent="0.35">
      <c r="A27" s="379"/>
      <c r="B27" s="390" t="s">
        <v>887</v>
      </c>
      <c r="C27" s="388" t="s">
        <v>888</v>
      </c>
      <c r="D27" s="386"/>
      <c r="E27" s="382"/>
      <c r="F27" s="382"/>
      <c r="G27" s="382"/>
      <c r="H27" s="382"/>
      <c r="I27" s="382"/>
      <c r="J27" s="382"/>
      <c r="K27" s="382"/>
      <c r="L27" s="382"/>
      <c r="M27" s="382"/>
      <c r="N27" s="382"/>
      <c r="O27" s="382"/>
      <c r="P27" s="382"/>
      <c r="Q27" s="382"/>
      <c r="R27" s="382"/>
      <c r="S27" s="382"/>
      <c r="T27" s="382"/>
      <c r="U27" s="382"/>
      <c r="V27" s="382"/>
      <c r="W27" s="382"/>
    </row>
    <row r="28" spans="1:23" ht="24" customHeight="1" x14ac:dyDescent="0.35">
      <c r="A28" s="379"/>
      <c r="B28" s="390" t="s">
        <v>889</v>
      </c>
      <c r="C28" s="388" t="s">
        <v>890</v>
      </c>
      <c r="D28" s="386"/>
      <c r="E28" s="382"/>
      <c r="F28" s="382"/>
      <c r="G28" s="382"/>
      <c r="H28" s="382"/>
      <c r="I28" s="382"/>
      <c r="J28" s="382"/>
      <c r="K28" s="382"/>
      <c r="L28" s="382"/>
      <c r="M28" s="382"/>
      <c r="N28" s="382"/>
      <c r="O28" s="382"/>
      <c r="P28" s="382"/>
      <c r="Q28" s="382"/>
      <c r="R28" s="382"/>
      <c r="S28" s="382"/>
      <c r="T28" s="382"/>
      <c r="U28" s="382"/>
      <c r="V28" s="382"/>
      <c r="W28" s="382"/>
    </row>
    <row r="29" spans="1:23" ht="24" customHeight="1" x14ac:dyDescent="0.35">
      <c r="A29" s="379"/>
      <c r="B29" s="390" t="s">
        <v>891</v>
      </c>
      <c r="C29" s="388" t="s">
        <v>892</v>
      </c>
      <c r="D29" s="386"/>
      <c r="E29" s="382"/>
      <c r="F29" s="382"/>
      <c r="G29" s="382"/>
      <c r="H29" s="382"/>
      <c r="I29" s="382"/>
      <c r="J29" s="382"/>
      <c r="K29" s="382"/>
      <c r="L29" s="382"/>
      <c r="M29" s="382"/>
      <c r="N29" s="382"/>
      <c r="O29" s="382"/>
      <c r="P29" s="382"/>
      <c r="Q29" s="382"/>
      <c r="R29" s="382"/>
      <c r="S29" s="382"/>
      <c r="T29" s="382"/>
      <c r="U29" s="382"/>
      <c r="V29" s="382"/>
      <c r="W29" s="382"/>
    </row>
    <row r="30" spans="1:23" ht="24" customHeight="1" x14ac:dyDescent="0.35">
      <c r="A30" s="379"/>
      <c r="B30" s="392" t="s">
        <v>893</v>
      </c>
      <c r="C30" s="393" t="s">
        <v>894</v>
      </c>
      <c r="D30" s="386"/>
      <c r="E30" s="382"/>
      <c r="F30" s="382"/>
      <c r="G30" s="382"/>
      <c r="H30" s="382"/>
      <c r="I30" s="382"/>
      <c r="J30" s="382"/>
      <c r="K30" s="382"/>
      <c r="L30" s="382"/>
      <c r="M30" s="382"/>
      <c r="N30" s="382"/>
      <c r="O30" s="382"/>
      <c r="P30" s="382"/>
      <c r="Q30" s="382"/>
      <c r="R30" s="382"/>
      <c r="S30" s="382"/>
      <c r="T30" s="382"/>
      <c r="U30" s="382"/>
      <c r="V30" s="382"/>
      <c r="W30" s="382"/>
    </row>
    <row r="31" spans="1:23" ht="24" customHeight="1" x14ac:dyDescent="0.35">
      <c r="A31" s="379"/>
      <c r="B31" s="394"/>
      <c r="C31" s="386"/>
      <c r="D31" s="386"/>
      <c r="E31" s="382"/>
      <c r="F31" s="382"/>
      <c r="G31" s="382"/>
      <c r="H31" s="382"/>
      <c r="I31" s="382"/>
      <c r="J31" s="382"/>
      <c r="K31" s="382"/>
      <c r="L31" s="382"/>
      <c r="M31" s="382"/>
      <c r="N31" s="382"/>
      <c r="O31" s="382"/>
      <c r="P31" s="382"/>
      <c r="Q31" s="382"/>
      <c r="R31" s="382"/>
      <c r="S31" s="382"/>
      <c r="T31" s="382"/>
      <c r="U31" s="382"/>
      <c r="V31" s="382"/>
      <c r="W31" s="382"/>
    </row>
    <row r="32" spans="1:23" ht="24" customHeight="1" x14ac:dyDescent="0.35">
      <c r="A32" s="383"/>
      <c r="B32" s="395"/>
      <c r="C32" s="396"/>
      <c r="D32" s="396"/>
      <c r="E32" s="382"/>
      <c r="F32" s="382"/>
      <c r="G32" s="382"/>
      <c r="H32" s="382"/>
      <c r="I32" s="382"/>
      <c r="J32" s="382"/>
      <c r="K32" s="382"/>
      <c r="L32" s="382"/>
      <c r="M32" s="382"/>
      <c r="N32" s="382"/>
      <c r="O32" s="382"/>
      <c r="P32" s="382"/>
      <c r="Q32" s="382"/>
      <c r="R32" s="382"/>
      <c r="S32" s="382"/>
      <c r="T32" s="382"/>
      <c r="U32" s="382"/>
      <c r="V32" s="382"/>
      <c r="W32" s="382"/>
    </row>
    <row r="33" spans="1:23" ht="24" customHeight="1" x14ac:dyDescent="0.35">
      <c r="A33" s="383"/>
      <c r="B33" s="395"/>
      <c r="C33" s="396"/>
      <c r="D33" s="396"/>
      <c r="E33" s="382"/>
      <c r="F33" s="382"/>
      <c r="G33" s="382"/>
      <c r="H33" s="382"/>
      <c r="I33" s="382"/>
      <c r="J33" s="382"/>
      <c r="K33" s="382"/>
      <c r="L33" s="382"/>
      <c r="M33" s="382"/>
      <c r="N33" s="382"/>
      <c r="O33" s="382"/>
      <c r="P33" s="382"/>
      <c r="Q33" s="382"/>
      <c r="R33" s="382"/>
      <c r="S33" s="382"/>
      <c r="T33" s="382"/>
      <c r="U33" s="382"/>
      <c r="V33" s="382"/>
      <c r="W33" s="382"/>
    </row>
    <row r="34" spans="1:23" ht="24" customHeight="1" x14ac:dyDescent="0.35">
      <c r="A34" s="383"/>
      <c r="B34" s="395"/>
      <c r="C34" s="396"/>
      <c r="D34" s="396"/>
      <c r="E34" s="382"/>
      <c r="F34" s="382"/>
      <c r="G34" s="382"/>
      <c r="H34" s="382"/>
      <c r="I34" s="382"/>
      <c r="J34" s="382"/>
      <c r="K34" s="382"/>
      <c r="L34" s="382"/>
      <c r="M34" s="382"/>
      <c r="N34" s="382"/>
      <c r="O34" s="382"/>
      <c r="P34" s="382"/>
      <c r="Q34" s="382"/>
      <c r="R34" s="382"/>
      <c r="S34" s="382"/>
      <c r="T34" s="382"/>
      <c r="U34" s="382"/>
      <c r="V34" s="382"/>
      <c r="W34" s="382"/>
    </row>
    <row r="35" spans="1:23" ht="24" customHeight="1" x14ac:dyDescent="0.35">
      <c r="A35" s="383"/>
      <c r="B35" s="395"/>
      <c r="C35" s="396"/>
      <c r="D35" s="396"/>
      <c r="E35" s="382"/>
      <c r="F35" s="382"/>
      <c r="G35" s="382"/>
      <c r="H35" s="382"/>
      <c r="I35" s="382"/>
      <c r="J35" s="382"/>
      <c r="K35" s="382"/>
      <c r="L35" s="382"/>
      <c r="M35" s="382"/>
      <c r="N35" s="382"/>
      <c r="O35" s="382"/>
      <c r="P35" s="382"/>
      <c r="Q35" s="382"/>
      <c r="R35" s="382"/>
      <c r="S35" s="382"/>
      <c r="T35" s="382"/>
      <c r="U35" s="382"/>
      <c r="V35" s="382"/>
      <c r="W35" s="382"/>
    </row>
    <row r="36" spans="1:23" ht="24" customHeight="1" x14ac:dyDescent="0.35">
      <c r="A36" s="383"/>
      <c r="B36" s="395"/>
      <c r="C36" s="396"/>
      <c r="D36" s="396"/>
      <c r="E36" s="382"/>
      <c r="F36" s="382"/>
      <c r="G36" s="382"/>
      <c r="H36" s="382"/>
      <c r="I36" s="382"/>
      <c r="J36" s="382"/>
      <c r="K36" s="382"/>
      <c r="L36" s="382"/>
      <c r="M36" s="382"/>
      <c r="N36" s="382"/>
      <c r="O36" s="382"/>
      <c r="P36" s="382"/>
      <c r="Q36" s="382"/>
      <c r="R36" s="382"/>
      <c r="S36" s="382"/>
      <c r="T36" s="382"/>
      <c r="U36" s="382"/>
      <c r="V36" s="382"/>
      <c r="W36" s="382"/>
    </row>
    <row r="37" spans="1:23" ht="24" customHeight="1" x14ac:dyDescent="0.35">
      <c r="A37" s="383"/>
      <c r="B37" s="395"/>
      <c r="C37" s="396"/>
      <c r="D37" s="396"/>
      <c r="E37" s="382"/>
      <c r="F37" s="382"/>
      <c r="G37" s="382"/>
      <c r="H37" s="382"/>
      <c r="I37" s="382"/>
      <c r="J37" s="382"/>
      <c r="K37" s="382"/>
      <c r="L37" s="382"/>
      <c r="M37" s="382"/>
      <c r="N37" s="382"/>
      <c r="O37" s="382"/>
      <c r="P37" s="382"/>
      <c r="Q37" s="382"/>
      <c r="R37" s="382"/>
      <c r="S37" s="382"/>
      <c r="T37" s="382"/>
      <c r="U37" s="382"/>
      <c r="V37" s="382"/>
      <c r="W37" s="382"/>
    </row>
    <row r="38" spans="1:23" ht="24" customHeight="1" x14ac:dyDescent="0.35">
      <c r="A38" s="383"/>
      <c r="B38" s="395"/>
      <c r="C38" s="396"/>
      <c r="D38" s="396"/>
      <c r="E38" s="382"/>
      <c r="F38" s="382"/>
      <c r="G38" s="382"/>
      <c r="H38" s="382"/>
      <c r="I38" s="382"/>
      <c r="J38" s="382"/>
      <c r="K38" s="382"/>
      <c r="L38" s="382"/>
      <c r="M38" s="382"/>
      <c r="N38" s="382"/>
      <c r="O38" s="382"/>
      <c r="P38" s="382"/>
      <c r="Q38" s="382"/>
      <c r="R38" s="382"/>
      <c r="S38" s="382"/>
      <c r="T38" s="382"/>
      <c r="U38" s="382"/>
      <c r="V38" s="382"/>
      <c r="W38" s="382"/>
    </row>
    <row r="39" spans="1:23" ht="24" customHeight="1" x14ac:dyDescent="0.35">
      <c r="A39" s="383"/>
      <c r="B39" s="395"/>
      <c r="C39" s="396"/>
      <c r="D39" s="396"/>
      <c r="E39" s="382"/>
      <c r="F39" s="382"/>
      <c r="G39" s="382"/>
      <c r="H39" s="382"/>
      <c r="I39" s="382"/>
      <c r="J39" s="382"/>
      <c r="K39" s="382"/>
      <c r="L39" s="382"/>
      <c r="M39" s="382"/>
      <c r="N39" s="382"/>
      <c r="O39" s="382"/>
      <c r="P39" s="382"/>
      <c r="Q39" s="382"/>
      <c r="R39" s="382"/>
      <c r="S39" s="382"/>
      <c r="T39" s="382"/>
      <c r="U39" s="382"/>
      <c r="V39" s="382"/>
      <c r="W39" s="382"/>
    </row>
    <row r="40" spans="1:23" ht="24" customHeight="1" x14ac:dyDescent="0.35">
      <c r="A40" s="383"/>
      <c r="B40" s="395"/>
      <c r="C40" s="396"/>
      <c r="D40" s="396"/>
      <c r="E40" s="382"/>
      <c r="F40" s="382"/>
      <c r="G40" s="382"/>
      <c r="H40" s="382"/>
      <c r="I40" s="382"/>
      <c r="J40" s="382"/>
      <c r="K40" s="382"/>
      <c r="L40" s="382"/>
      <c r="M40" s="382"/>
      <c r="N40" s="382"/>
      <c r="O40" s="382"/>
      <c r="P40" s="382"/>
      <c r="Q40" s="382"/>
      <c r="R40" s="382"/>
      <c r="S40" s="382"/>
      <c r="T40" s="382"/>
      <c r="U40" s="382"/>
      <c r="V40" s="382"/>
      <c r="W40" s="382"/>
    </row>
    <row r="41" spans="1:23" ht="24" customHeight="1" x14ac:dyDescent="0.35">
      <c r="A41" s="383"/>
      <c r="B41" s="395"/>
      <c r="C41" s="396"/>
      <c r="D41" s="396"/>
      <c r="E41" s="382"/>
      <c r="F41" s="382"/>
      <c r="G41" s="382"/>
      <c r="H41" s="382"/>
      <c r="I41" s="382"/>
      <c r="J41" s="382"/>
      <c r="K41" s="382"/>
      <c r="L41" s="382"/>
      <c r="M41" s="382"/>
      <c r="N41" s="382"/>
      <c r="O41" s="382"/>
      <c r="P41" s="382"/>
      <c r="Q41" s="382"/>
      <c r="R41" s="382"/>
      <c r="S41" s="382"/>
      <c r="T41" s="382"/>
      <c r="U41" s="382"/>
      <c r="V41" s="382"/>
      <c r="W41" s="382"/>
    </row>
    <row r="42" spans="1:23" ht="24" customHeight="1" x14ac:dyDescent="0.35">
      <c r="A42" s="383"/>
      <c r="B42" s="395"/>
      <c r="C42" s="396"/>
      <c r="D42" s="396"/>
      <c r="E42" s="382"/>
      <c r="F42" s="382"/>
      <c r="G42" s="382"/>
      <c r="H42" s="382"/>
      <c r="I42" s="382"/>
      <c r="J42" s="382"/>
      <c r="K42" s="382"/>
      <c r="L42" s="382"/>
      <c r="M42" s="382"/>
      <c r="N42" s="382"/>
      <c r="O42" s="382"/>
      <c r="P42" s="382"/>
      <c r="Q42" s="382"/>
      <c r="R42" s="382"/>
      <c r="S42" s="382"/>
      <c r="T42" s="382"/>
      <c r="U42" s="382"/>
      <c r="V42" s="382"/>
      <c r="W42" s="382"/>
    </row>
    <row r="43" spans="1:23" ht="24" customHeight="1" x14ac:dyDescent="0.35">
      <c r="A43" s="383"/>
      <c r="B43" s="395"/>
      <c r="C43" s="396"/>
      <c r="D43" s="396"/>
      <c r="E43" s="382"/>
      <c r="F43" s="382"/>
      <c r="G43" s="382"/>
      <c r="H43" s="382"/>
      <c r="I43" s="382"/>
      <c r="J43" s="382"/>
      <c r="K43" s="382"/>
      <c r="L43" s="382"/>
      <c r="M43" s="382"/>
      <c r="N43" s="382"/>
      <c r="O43" s="382"/>
      <c r="P43" s="382"/>
      <c r="Q43" s="382"/>
      <c r="R43" s="382"/>
      <c r="S43" s="382"/>
      <c r="T43" s="382"/>
      <c r="U43" s="382"/>
      <c r="V43" s="382"/>
      <c r="W43" s="382"/>
    </row>
    <row r="44" spans="1:23" ht="24" customHeight="1" x14ac:dyDescent="0.35">
      <c r="A44" s="383"/>
      <c r="B44" s="395"/>
      <c r="C44" s="396"/>
      <c r="D44" s="396"/>
      <c r="E44" s="382"/>
      <c r="F44" s="382"/>
      <c r="G44" s="382"/>
      <c r="H44" s="382"/>
      <c r="I44" s="382"/>
      <c r="J44" s="382"/>
      <c r="K44" s="382"/>
      <c r="L44" s="382"/>
      <c r="M44" s="382"/>
      <c r="N44" s="382"/>
      <c r="O44" s="382"/>
      <c r="P44" s="382"/>
      <c r="Q44" s="382"/>
      <c r="R44" s="382"/>
      <c r="S44" s="382"/>
      <c r="T44" s="382"/>
      <c r="U44" s="382"/>
      <c r="V44" s="382"/>
      <c r="W44" s="382"/>
    </row>
    <row r="45" spans="1:23" ht="24" customHeight="1" x14ac:dyDescent="0.35">
      <c r="A45" s="383"/>
      <c r="B45" s="395"/>
      <c r="C45" s="396"/>
      <c r="D45" s="396"/>
      <c r="E45" s="382"/>
      <c r="F45" s="382"/>
      <c r="G45" s="382"/>
      <c r="H45" s="382"/>
      <c r="I45" s="382"/>
      <c r="J45" s="382"/>
      <c r="K45" s="382"/>
      <c r="L45" s="382"/>
      <c r="M45" s="382"/>
      <c r="N45" s="382"/>
      <c r="O45" s="382"/>
      <c r="P45" s="382"/>
      <c r="Q45" s="382"/>
      <c r="R45" s="382"/>
      <c r="S45" s="382"/>
      <c r="T45" s="382"/>
      <c r="U45" s="382"/>
      <c r="V45" s="382"/>
      <c r="W45" s="382"/>
    </row>
    <row r="46" spans="1:23" ht="24" customHeight="1" x14ac:dyDescent="0.35">
      <c r="A46" s="383"/>
      <c r="B46" s="395"/>
      <c r="C46" s="396"/>
      <c r="D46" s="396"/>
      <c r="E46" s="382"/>
      <c r="F46" s="382"/>
      <c r="G46" s="382"/>
      <c r="H46" s="382"/>
      <c r="I46" s="382"/>
      <c r="J46" s="382"/>
      <c r="K46" s="382"/>
      <c r="L46" s="382"/>
      <c r="M46" s="382"/>
      <c r="N46" s="382"/>
      <c r="O46" s="382"/>
      <c r="P46" s="382"/>
      <c r="Q46" s="382"/>
      <c r="R46" s="382"/>
      <c r="S46" s="382"/>
      <c r="T46" s="382"/>
      <c r="U46" s="382"/>
      <c r="V46" s="382"/>
      <c r="W46" s="382"/>
    </row>
    <row r="47" spans="1:23" ht="24" customHeight="1" x14ac:dyDescent="0.35">
      <c r="A47" s="383"/>
      <c r="B47" s="395"/>
      <c r="C47" s="396"/>
      <c r="D47" s="396"/>
      <c r="E47" s="382"/>
      <c r="F47" s="382"/>
      <c r="G47" s="382"/>
      <c r="H47" s="382"/>
      <c r="I47" s="382"/>
      <c r="J47" s="382"/>
      <c r="K47" s="382"/>
      <c r="L47" s="382"/>
      <c r="M47" s="382"/>
      <c r="N47" s="382"/>
      <c r="O47" s="382"/>
      <c r="P47" s="382"/>
      <c r="Q47" s="382"/>
      <c r="R47" s="382"/>
      <c r="S47" s="382"/>
      <c r="T47" s="382"/>
      <c r="U47" s="382"/>
      <c r="V47" s="382"/>
      <c r="W47" s="382"/>
    </row>
    <row r="48" spans="1:23" ht="24" customHeight="1" x14ac:dyDescent="0.35">
      <c r="A48" s="383"/>
      <c r="B48" s="395"/>
      <c r="C48" s="396"/>
      <c r="D48" s="396"/>
      <c r="E48" s="382"/>
      <c r="F48" s="382"/>
      <c r="G48" s="382"/>
      <c r="H48" s="382"/>
      <c r="I48" s="382"/>
      <c r="J48" s="382"/>
      <c r="K48" s="382"/>
      <c r="L48" s="382"/>
      <c r="M48" s="382"/>
      <c r="N48" s="382"/>
      <c r="O48" s="382"/>
      <c r="P48" s="382"/>
      <c r="Q48" s="382"/>
      <c r="R48" s="382"/>
      <c r="S48" s="382"/>
      <c r="T48" s="382"/>
      <c r="U48" s="382"/>
      <c r="V48" s="382"/>
      <c r="W48" s="382"/>
    </row>
    <row r="49" spans="1:23" ht="24" customHeight="1" x14ac:dyDescent="0.35">
      <c r="A49" s="383"/>
      <c r="B49" s="395"/>
      <c r="C49" s="396"/>
      <c r="D49" s="396"/>
      <c r="E49" s="382"/>
      <c r="F49" s="382"/>
      <c r="G49" s="382"/>
      <c r="H49" s="382"/>
      <c r="I49" s="382"/>
      <c r="J49" s="382"/>
      <c r="K49" s="382"/>
      <c r="L49" s="382"/>
      <c r="M49" s="382"/>
      <c r="N49" s="382"/>
      <c r="O49" s="382"/>
      <c r="P49" s="382"/>
      <c r="Q49" s="382"/>
      <c r="R49" s="382"/>
      <c r="S49" s="382"/>
      <c r="T49" s="382"/>
      <c r="U49" s="382"/>
      <c r="V49" s="382"/>
      <c r="W49" s="382"/>
    </row>
    <row r="50" spans="1:23" ht="24" customHeight="1" x14ac:dyDescent="0.35">
      <c r="A50" s="383"/>
      <c r="B50" s="395"/>
      <c r="C50" s="396"/>
      <c r="D50" s="396"/>
      <c r="E50" s="382"/>
      <c r="F50" s="382"/>
      <c r="G50" s="382"/>
      <c r="H50" s="382"/>
      <c r="I50" s="382"/>
      <c r="J50" s="382"/>
      <c r="K50" s="382"/>
      <c r="L50" s="382"/>
      <c r="M50" s="382"/>
      <c r="N50" s="382"/>
      <c r="O50" s="382"/>
      <c r="P50" s="382"/>
      <c r="Q50" s="382"/>
      <c r="R50" s="382"/>
      <c r="S50" s="382"/>
      <c r="T50" s="382"/>
      <c r="U50" s="382"/>
      <c r="V50" s="382"/>
      <c r="W50" s="382"/>
    </row>
    <row r="51" spans="1:23" ht="24" customHeight="1" x14ac:dyDescent="0.35">
      <c r="A51" s="383"/>
      <c r="B51" s="395"/>
      <c r="C51" s="396"/>
      <c r="D51" s="396"/>
      <c r="E51" s="382"/>
      <c r="F51" s="382"/>
      <c r="G51" s="382"/>
      <c r="H51" s="382"/>
      <c r="I51" s="382"/>
      <c r="J51" s="382"/>
      <c r="K51" s="382"/>
      <c r="L51" s="382"/>
      <c r="M51" s="382"/>
      <c r="N51" s="382"/>
      <c r="O51" s="382"/>
      <c r="P51" s="382"/>
      <c r="Q51" s="382"/>
      <c r="R51" s="382"/>
      <c r="S51" s="382"/>
      <c r="T51" s="382"/>
      <c r="U51" s="382"/>
      <c r="V51" s="382"/>
      <c r="W51" s="382"/>
    </row>
    <row r="52" spans="1:23" ht="24" customHeight="1" x14ac:dyDescent="0.35">
      <c r="A52" s="383"/>
      <c r="B52" s="395"/>
      <c r="C52" s="396"/>
      <c r="D52" s="396"/>
      <c r="E52" s="382"/>
      <c r="F52" s="382"/>
      <c r="G52" s="382"/>
      <c r="H52" s="382"/>
      <c r="I52" s="382"/>
      <c r="J52" s="382"/>
      <c r="K52" s="382"/>
      <c r="L52" s="382"/>
      <c r="M52" s="382"/>
      <c r="N52" s="382"/>
      <c r="O52" s="382"/>
      <c r="P52" s="382"/>
      <c r="Q52" s="382"/>
      <c r="R52" s="382"/>
      <c r="S52" s="382"/>
      <c r="T52" s="382"/>
      <c r="U52" s="382"/>
      <c r="V52" s="382"/>
      <c r="W52" s="382"/>
    </row>
    <row r="53" spans="1:23" ht="24" customHeight="1" x14ac:dyDescent="0.35">
      <c r="A53" s="383"/>
      <c r="B53" s="395"/>
      <c r="C53" s="396"/>
      <c r="D53" s="396"/>
      <c r="E53" s="382"/>
      <c r="F53" s="382"/>
      <c r="G53" s="382"/>
      <c r="H53" s="382"/>
      <c r="I53" s="382"/>
      <c r="J53" s="382"/>
      <c r="K53" s="382"/>
      <c r="L53" s="382"/>
      <c r="M53" s="382"/>
      <c r="N53" s="382"/>
      <c r="O53" s="382"/>
      <c r="P53" s="382"/>
      <c r="Q53" s="382"/>
      <c r="R53" s="382"/>
      <c r="S53" s="382"/>
      <c r="T53" s="382"/>
      <c r="U53" s="382"/>
      <c r="V53" s="382"/>
      <c r="W53" s="382"/>
    </row>
    <row r="54" spans="1:23" ht="24" customHeight="1" x14ac:dyDescent="0.35">
      <c r="A54" s="383"/>
      <c r="B54" s="395"/>
      <c r="C54" s="396"/>
      <c r="D54" s="396"/>
      <c r="E54" s="382"/>
      <c r="F54" s="382"/>
      <c r="G54" s="382"/>
      <c r="H54" s="382"/>
      <c r="I54" s="382"/>
      <c r="J54" s="382"/>
      <c r="K54" s="382"/>
      <c r="L54" s="382"/>
      <c r="M54" s="382"/>
      <c r="N54" s="382"/>
      <c r="O54" s="382"/>
      <c r="P54" s="382"/>
      <c r="Q54" s="382"/>
      <c r="R54" s="382"/>
      <c r="S54" s="382"/>
      <c r="T54" s="382"/>
      <c r="U54" s="382"/>
      <c r="V54" s="382"/>
      <c r="W54" s="382"/>
    </row>
    <row r="55" spans="1:23" ht="24" customHeight="1" x14ac:dyDescent="0.35">
      <c r="A55" s="383"/>
      <c r="B55" s="395"/>
      <c r="C55" s="396"/>
      <c r="D55" s="396"/>
      <c r="E55" s="382"/>
      <c r="F55" s="382"/>
      <c r="G55" s="382"/>
      <c r="H55" s="382"/>
      <c r="I55" s="382"/>
      <c r="J55" s="382"/>
      <c r="K55" s="382"/>
      <c r="L55" s="382"/>
      <c r="M55" s="382"/>
      <c r="N55" s="382"/>
      <c r="O55" s="382"/>
      <c r="P55" s="382"/>
      <c r="Q55" s="382"/>
      <c r="R55" s="382"/>
      <c r="S55" s="382"/>
      <c r="T55" s="382"/>
      <c r="U55" s="382"/>
      <c r="V55" s="382"/>
      <c r="W55" s="382"/>
    </row>
    <row r="56" spans="1:23" ht="24" customHeight="1" x14ac:dyDescent="0.35">
      <c r="A56" s="383"/>
      <c r="B56" s="395"/>
      <c r="C56" s="396"/>
      <c r="D56" s="396"/>
      <c r="E56" s="382"/>
      <c r="F56" s="382"/>
      <c r="G56" s="382"/>
      <c r="H56" s="382"/>
      <c r="I56" s="382"/>
      <c r="J56" s="382"/>
      <c r="K56" s="382"/>
      <c r="L56" s="382"/>
      <c r="M56" s="382"/>
      <c r="N56" s="382"/>
      <c r="O56" s="382"/>
      <c r="P56" s="382"/>
      <c r="Q56" s="382"/>
      <c r="R56" s="382"/>
      <c r="S56" s="382"/>
      <c r="T56" s="382"/>
      <c r="U56" s="382"/>
      <c r="V56" s="382"/>
      <c r="W56" s="382"/>
    </row>
    <row r="57" spans="1:23" ht="24" customHeight="1" x14ac:dyDescent="0.35">
      <c r="A57" s="383"/>
      <c r="B57" s="395"/>
      <c r="C57" s="396"/>
      <c r="D57" s="396"/>
      <c r="E57" s="382"/>
      <c r="F57" s="382"/>
      <c r="G57" s="382"/>
      <c r="H57" s="382"/>
      <c r="I57" s="382"/>
      <c r="J57" s="382"/>
      <c r="K57" s="382"/>
      <c r="L57" s="382"/>
      <c r="M57" s="382"/>
      <c r="N57" s="382"/>
      <c r="O57" s="382"/>
      <c r="P57" s="382"/>
      <c r="Q57" s="382"/>
      <c r="R57" s="382"/>
      <c r="S57" s="382"/>
      <c r="T57" s="382"/>
      <c r="U57" s="382"/>
      <c r="V57" s="382"/>
      <c r="W57" s="382"/>
    </row>
    <row r="58" spans="1:23" ht="24" customHeight="1" x14ac:dyDescent="0.35">
      <c r="A58" s="383"/>
      <c r="B58" s="395"/>
      <c r="C58" s="396"/>
      <c r="D58" s="396"/>
      <c r="E58" s="382"/>
      <c r="F58" s="382"/>
      <c r="G58" s="382"/>
      <c r="H58" s="382"/>
      <c r="I58" s="382"/>
      <c r="J58" s="382"/>
      <c r="K58" s="382"/>
      <c r="L58" s="382"/>
      <c r="M58" s="382"/>
      <c r="N58" s="382"/>
      <c r="O58" s="382"/>
      <c r="P58" s="382"/>
      <c r="Q58" s="382"/>
      <c r="R58" s="382"/>
      <c r="S58" s="382"/>
      <c r="T58" s="382"/>
      <c r="U58" s="382"/>
      <c r="V58" s="382"/>
      <c r="W58" s="382"/>
    </row>
    <row r="59" spans="1:23" ht="24" customHeight="1" x14ac:dyDescent="0.35">
      <c r="A59" s="383"/>
      <c r="B59" s="395"/>
      <c r="C59" s="396"/>
      <c r="D59" s="396"/>
      <c r="E59" s="382"/>
      <c r="F59" s="382"/>
      <c r="G59" s="382"/>
      <c r="H59" s="382"/>
      <c r="I59" s="382"/>
      <c r="J59" s="382"/>
      <c r="K59" s="382"/>
      <c r="L59" s="382"/>
      <c r="M59" s="382"/>
      <c r="N59" s="382"/>
      <c r="O59" s="382"/>
      <c r="P59" s="382"/>
      <c r="Q59" s="382"/>
      <c r="R59" s="382"/>
      <c r="S59" s="382"/>
      <c r="T59" s="382"/>
      <c r="U59" s="382"/>
      <c r="V59" s="382"/>
      <c r="W59" s="382"/>
    </row>
    <row r="60" spans="1:23" ht="24" customHeight="1" x14ac:dyDescent="0.35">
      <c r="A60" s="383"/>
      <c r="B60" s="395"/>
      <c r="C60" s="396"/>
      <c r="D60" s="396"/>
      <c r="E60" s="382"/>
      <c r="F60" s="382"/>
      <c r="G60" s="382"/>
      <c r="H60" s="382"/>
      <c r="I60" s="382"/>
      <c r="J60" s="382"/>
      <c r="K60" s="382"/>
      <c r="L60" s="382"/>
      <c r="M60" s="382"/>
      <c r="N60" s="382"/>
      <c r="O60" s="382"/>
      <c r="P60" s="382"/>
      <c r="Q60" s="382"/>
      <c r="R60" s="382"/>
      <c r="S60" s="382"/>
      <c r="T60" s="382"/>
      <c r="U60" s="382"/>
      <c r="V60" s="382"/>
      <c r="W60" s="382"/>
    </row>
    <row r="61" spans="1:23" ht="24" customHeight="1" x14ac:dyDescent="0.35">
      <c r="A61" s="383"/>
      <c r="B61" s="395"/>
      <c r="C61" s="396"/>
      <c r="D61" s="396"/>
      <c r="E61" s="382"/>
      <c r="F61" s="382"/>
      <c r="G61" s="382"/>
      <c r="H61" s="382"/>
      <c r="I61" s="382"/>
      <c r="J61" s="382"/>
      <c r="K61" s="382"/>
      <c r="L61" s="382"/>
      <c r="M61" s="382"/>
      <c r="N61" s="382"/>
      <c r="O61" s="382"/>
      <c r="P61" s="382"/>
      <c r="Q61" s="382"/>
      <c r="R61" s="382"/>
      <c r="S61" s="382"/>
      <c r="T61" s="382"/>
      <c r="U61" s="382"/>
      <c r="V61" s="382"/>
      <c r="W61" s="382"/>
    </row>
    <row r="62" spans="1:23" ht="24" customHeight="1" x14ac:dyDescent="0.35">
      <c r="A62" s="383"/>
      <c r="B62" s="395"/>
      <c r="C62" s="396"/>
      <c r="D62" s="396"/>
      <c r="E62" s="382"/>
      <c r="F62" s="382"/>
      <c r="G62" s="382"/>
      <c r="H62" s="382"/>
      <c r="I62" s="382"/>
      <c r="J62" s="382"/>
      <c r="K62" s="382"/>
      <c r="L62" s="382"/>
      <c r="M62" s="382"/>
      <c r="N62" s="382"/>
      <c r="O62" s="382"/>
      <c r="P62" s="382"/>
      <c r="Q62" s="382"/>
      <c r="R62" s="382"/>
      <c r="S62" s="382"/>
      <c r="T62" s="382"/>
      <c r="U62" s="382"/>
      <c r="V62" s="382"/>
      <c r="W62" s="382"/>
    </row>
    <row r="63" spans="1:23" ht="24" customHeight="1" x14ac:dyDescent="0.35">
      <c r="A63" s="383"/>
      <c r="B63" s="395"/>
      <c r="C63" s="396"/>
      <c r="D63" s="396"/>
      <c r="E63" s="382"/>
      <c r="F63" s="382"/>
      <c r="G63" s="382"/>
      <c r="H63" s="382"/>
      <c r="I63" s="382"/>
      <c r="J63" s="382"/>
      <c r="K63" s="382"/>
      <c r="L63" s="382"/>
      <c r="M63" s="382"/>
      <c r="N63" s="382"/>
      <c r="O63" s="382"/>
      <c r="P63" s="382"/>
      <c r="Q63" s="382"/>
      <c r="R63" s="382"/>
      <c r="S63" s="382"/>
      <c r="T63" s="382"/>
      <c r="U63" s="382"/>
      <c r="V63" s="382"/>
      <c r="W63" s="382"/>
    </row>
    <row r="64" spans="1:23" ht="24" customHeight="1" x14ac:dyDescent="0.35">
      <c r="A64" s="383"/>
      <c r="B64" s="395"/>
      <c r="C64" s="396"/>
      <c r="D64" s="396"/>
      <c r="E64" s="382"/>
      <c r="F64" s="382"/>
      <c r="G64" s="382"/>
      <c r="H64" s="382"/>
      <c r="I64" s="382"/>
      <c r="J64" s="382"/>
      <c r="K64" s="382"/>
      <c r="L64" s="382"/>
      <c r="M64" s="382"/>
      <c r="N64" s="382"/>
      <c r="O64" s="382"/>
      <c r="P64" s="382"/>
      <c r="Q64" s="382"/>
      <c r="R64" s="382"/>
      <c r="S64" s="382"/>
      <c r="T64" s="382"/>
      <c r="U64" s="382"/>
      <c r="V64" s="382"/>
      <c r="W64" s="382"/>
    </row>
    <row r="65" spans="1:23" ht="24" customHeight="1" x14ac:dyDescent="0.35">
      <c r="A65" s="383"/>
      <c r="B65" s="395"/>
      <c r="C65" s="396"/>
      <c r="D65" s="396"/>
      <c r="E65" s="382"/>
      <c r="F65" s="382"/>
      <c r="G65" s="382"/>
      <c r="H65" s="382"/>
      <c r="I65" s="382"/>
      <c r="J65" s="382"/>
      <c r="K65" s="382"/>
      <c r="L65" s="382"/>
      <c r="M65" s="382"/>
      <c r="N65" s="382"/>
      <c r="O65" s="382"/>
      <c r="P65" s="382"/>
      <c r="Q65" s="382"/>
      <c r="R65" s="382"/>
      <c r="S65" s="382"/>
      <c r="T65" s="382"/>
      <c r="U65" s="382"/>
      <c r="V65" s="382"/>
      <c r="W65" s="382"/>
    </row>
    <row r="66" spans="1:23" ht="24" customHeight="1" x14ac:dyDescent="0.35">
      <c r="A66" s="383"/>
      <c r="B66" s="395"/>
      <c r="C66" s="396"/>
      <c r="D66" s="396"/>
      <c r="E66" s="382"/>
      <c r="F66" s="382"/>
      <c r="G66" s="382"/>
      <c r="H66" s="382"/>
      <c r="I66" s="382"/>
      <c r="J66" s="382"/>
      <c r="K66" s="382"/>
      <c r="L66" s="382"/>
      <c r="M66" s="382"/>
      <c r="N66" s="382"/>
      <c r="O66" s="382"/>
      <c r="P66" s="382"/>
      <c r="Q66" s="382"/>
      <c r="R66" s="382"/>
      <c r="S66" s="382"/>
      <c r="T66" s="382"/>
      <c r="U66" s="382"/>
      <c r="V66" s="382"/>
      <c r="W66" s="382"/>
    </row>
    <row r="67" spans="1:23" ht="24" customHeight="1" x14ac:dyDescent="0.35">
      <c r="A67" s="383"/>
      <c r="B67" s="395"/>
      <c r="C67" s="396"/>
      <c r="D67" s="396"/>
      <c r="E67" s="382"/>
      <c r="F67" s="382"/>
      <c r="G67" s="382"/>
      <c r="H67" s="382"/>
      <c r="I67" s="382"/>
      <c r="J67" s="382"/>
      <c r="K67" s="382"/>
      <c r="L67" s="382"/>
      <c r="M67" s="382"/>
      <c r="N67" s="382"/>
      <c r="O67" s="382"/>
      <c r="P67" s="382"/>
      <c r="Q67" s="382"/>
      <c r="R67" s="382"/>
      <c r="S67" s="382"/>
      <c r="T67" s="382"/>
      <c r="U67" s="382"/>
      <c r="V67" s="382"/>
      <c r="W67" s="382"/>
    </row>
    <row r="68" spans="1:23" ht="24" customHeight="1" x14ac:dyDescent="0.35">
      <c r="A68" s="383"/>
      <c r="B68" s="395"/>
      <c r="C68" s="396"/>
      <c r="D68" s="396"/>
      <c r="E68" s="382"/>
      <c r="F68" s="382"/>
      <c r="G68" s="382"/>
      <c r="H68" s="382"/>
      <c r="I68" s="382"/>
      <c r="J68" s="382"/>
      <c r="K68" s="382"/>
      <c r="L68" s="382"/>
      <c r="M68" s="382"/>
      <c r="N68" s="382"/>
      <c r="O68" s="382"/>
      <c r="P68" s="382"/>
      <c r="Q68" s="382"/>
      <c r="R68" s="382"/>
      <c r="S68" s="382"/>
      <c r="T68" s="382"/>
      <c r="U68" s="382"/>
      <c r="V68" s="382"/>
      <c r="W68" s="382"/>
    </row>
    <row r="69" spans="1:23" ht="24" customHeight="1" x14ac:dyDescent="0.35">
      <c r="A69" s="383"/>
      <c r="B69" s="395"/>
      <c r="C69" s="396"/>
      <c r="D69" s="396"/>
      <c r="E69" s="382"/>
      <c r="F69" s="382"/>
      <c r="G69" s="382"/>
      <c r="H69" s="382"/>
      <c r="I69" s="382"/>
      <c r="J69" s="382"/>
      <c r="K69" s="382"/>
      <c r="L69" s="382"/>
      <c r="M69" s="382"/>
      <c r="N69" s="382"/>
      <c r="O69" s="382"/>
      <c r="P69" s="382"/>
      <c r="Q69" s="382"/>
      <c r="R69" s="382"/>
      <c r="S69" s="382"/>
      <c r="T69" s="382"/>
      <c r="U69" s="382"/>
      <c r="V69" s="382"/>
      <c r="W69" s="382"/>
    </row>
    <row r="70" spans="1:23" ht="24" customHeight="1" x14ac:dyDescent="0.35">
      <c r="A70" s="383"/>
      <c r="B70" s="395"/>
      <c r="C70" s="396"/>
      <c r="D70" s="396"/>
      <c r="E70" s="382"/>
      <c r="F70" s="382"/>
      <c r="G70" s="382"/>
      <c r="H70" s="382"/>
      <c r="I70" s="382"/>
      <c r="J70" s="382"/>
      <c r="K70" s="382"/>
      <c r="L70" s="382"/>
      <c r="M70" s="382"/>
      <c r="N70" s="382"/>
      <c r="O70" s="382"/>
      <c r="P70" s="382"/>
      <c r="Q70" s="382"/>
      <c r="R70" s="382"/>
      <c r="S70" s="382"/>
      <c r="T70" s="382"/>
      <c r="U70" s="382"/>
      <c r="V70" s="382"/>
      <c r="W70" s="382"/>
    </row>
    <row r="71" spans="1:23" ht="24" customHeight="1" x14ac:dyDescent="0.35">
      <c r="A71" s="383"/>
      <c r="B71" s="395"/>
      <c r="C71" s="396"/>
      <c r="D71" s="396"/>
      <c r="E71" s="382"/>
      <c r="F71" s="382"/>
      <c r="G71" s="382"/>
      <c r="H71" s="382"/>
      <c r="I71" s="382"/>
      <c r="J71" s="382"/>
      <c r="K71" s="382"/>
      <c r="L71" s="382"/>
      <c r="M71" s="382"/>
      <c r="N71" s="382"/>
      <c r="O71" s="382"/>
      <c r="P71" s="382"/>
      <c r="Q71" s="382"/>
      <c r="R71" s="382"/>
      <c r="S71" s="382"/>
      <c r="T71" s="382"/>
      <c r="U71" s="382"/>
      <c r="V71" s="382"/>
      <c r="W71" s="382"/>
    </row>
    <row r="72" spans="1:23" ht="24" customHeight="1" x14ac:dyDescent="0.35">
      <c r="A72" s="383"/>
      <c r="B72" s="395"/>
      <c r="C72" s="396"/>
      <c r="D72" s="396"/>
      <c r="E72" s="382"/>
      <c r="F72" s="382"/>
      <c r="G72" s="382"/>
      <c r="H72" s="382"/>
      <c r="I72" s="382"/>
      <c r="J72" s="382"/>
      <c r="K72" s="382"/>
      <c r="L72" s="382"/>
      <c r="M72" s="382"/>
      <c r="N72" s="382"/>
      <c r="O72" s="382"/>
      <c r="P72" s="382"/>
      <c r="Q72" s="382"/>
      <c r="R72" s="382"/>
      <c r="S72" s="382"/>
      <c r="T72" s="382"/>
      <c r="U72" s="382"/>
      <c r="V72" s="382"/>
      <c r="W72" s="382"/>
    </row>
    <row r="73" spans="1:23" ht="24" customHeight="1" x14ac:dyDescent="0.35">
      <c r="A73" s="383"/>
      <c r="B73" s="395"/>
      <c r="C73" s="396"/>
      <c r="D73" s="396"/>
      <c r="E73" s="382"/>
      <c r="F73" s="382"/>
      <c r="G73" s="382"/>
      <c r="H73" s="382"/>
      <c r="I73" s="382"/>
      <c r="J73" s="382"/>
      <c r="K73" s="382"/>
      <c r="L73" s="382"/>
      <c r="M73" s="382"/>
      <c r="N73" s="382"/>
      <c r="O73" s="382"/>
      <c r="P73" s="382"/>
      <c r="Q73" s="382"/>
      <c r="R73" s="382"/>
      <c r="S73" s="382"/>
      <c r="T73" s="382"/>
      <c r="U73" s="382"/>
      <c r="V73" s="382"/>
      <c r="W73" s="382"/>
    </row>
    <row r="74" spans="1:23" ht="24" customHeight="1" x14ac:dyDescent="0.35">
      <c r="A74" s="383"/>
      <c r="B74" s="395"/>
      <c r="C74" s="396"/>
      <c r="D74" s="396"/>
      <c r="E74" s="382"/>
      <c r="F74" s="382"/>
      <c r="G74" s="382"/>
      <c r="H74" s="382"/>
      <c r="I74" s="382"/>
      <c r="J74" s="382"/>
      <c r="K74" s="382"/>
      <c r="L74" s="382"/>
      <c r="M74" s="382"/>
      <c r="N74" s="382"/>
      <c r="O74" s="382"/>
      <c r="P74" s="382"/>
      <c r="Q74" s="382"/>
      <c r="R74" s="382"/>
      <c r="S74" s="382"/>
      <c r="T74" s="382"/>
      <c r="U74" s="382"/>
      <c r="V74" s="382"/>
      <c r="W74" s="382"/>
    </row>
    <row r="75" spans="1:23" ht="24" customHeight="1" x14ac:dyDescent="0.35">
      <c r="A75" s="383"/>
      <c r="B75" s="395"/>
      <c r="C75" s="396"/>
      <c r="D75" s="396"/>
      <c r="E75" s="382"/>
      <c r="F75" s="382"/>
      <c r="G75" s="382"/>
      <c r="H75" s="382"/>
      <c r="I75" s="382"/>
      <c r="J75" s="382"/>
      <c r="K75" s="382"/>
      <c r="L75" s="382"/>
      <c r="M75" s="382"/>
      <c r="N75" s="382"/>
      <c r="O75" s="382"/>
      <c r="P75" s="382"/>
      <c r="Q75" s="382"/>
      <c r="R75" s="382"/>
      <c r="S75" s="382"/>
      <c r="T75" s="382"/>
      <c r="U75" s="382"/>
      <c r="V75" s="382"/>
      <c r="W75" s="382"/>
    </row>
    <row r="76" spans="1:23" ht="24" customHeight="1" x14ac:dyDescent="0.35">
      <c r="A76" s="383"/>
      <c r="B76" s="395"/>
      <c r="C76" s="396"/>
      <c r="D76" s="396"/>
      <c r="E76" s="382"/>
      <c r="F76" s="382"/>
      <c r="G76" s="382"/>
      <c r="H76" s="382"/>
      <c r="I76" s="382"/>
      <c r="J76" s="382"/>
      <c r="K76" s="382"/>
      <c r="L76" s="382"/>
      <c r="M76" s="382"/>
      <c r="N76" s="382"/>
      <c r="O76" s="382"/>
      <c r="P76" s="382"/>
      <c r="Q76" s="382"/>
      <c r="R76" s="382"/>
      <c r="S76" s="382"/>
      <c r="T76" s="382"/>
      <c r="U76" s="382"/>
      <c r="V76" s="382"/>
      <c r="W76" s="382"/>
    </row>
    <row r="77" spans="1:23" ht="24" customHeight="1" x14ac:dyDescent="0.35">
      <c r="A77" s="383"/>
      <c r="B77" s="395"/>
      <c r="C77" s="396"/>
      <c r="D77" s="396"/>
      <c r="E77" s="382"/>
      <c r="F77" s="382"/>
      <c r="G77" s="382"/>
      <c r="H77" s="382"/>
      <c r="I77" s="382"/>
      <c r="J77" s="382"/>
      <c r="K77" s="382"/>
      <c r="L77" s="382"/>
      <c r="M77" s="382"/>
      <c r="N77" s="382"/>
      <c r="O77" s="382"/>
      <c r="P77" s="382"/>
      <c r="Q77" s="382"/>
      <c r="R77" s="382"/>
      <c r="S77" s="382"/>
      <c r="T77" s="382"/>
      <c r="U77" s="382"/>
      <c r="V77" s="382"/>
      <c r="W77" s="382"/>
    </row>
    <row r="78" spans="1:23" ht="24" customHeight="1" x14ac:dyDescent="0.35">
      <c r="A78" s="383"/>
      <c r="B78" s="395"/>
      <c r="C78" s="396"/>
      <c r="D78" s="396"/>
      <c r="E78" s="382"/>
      <c r="F78" s="382"/>
      <c r="G78" s="382"/>
      <c r="H78" s="382"/>
      <c r="I78" s="382"/>
      <c r="J78" s="382"/>
      <c r="K78" s="382"/>
      <c r="L78" s="382"/>
      <c r="M78" s="382"/>
      <c r="N78" s="382"/>
      <c r="O78" s="382"/>
      <c r="P78" s="382"/>
      <c r="Q78" s="382"/>
      <c r="R78" s="382"/>
      <c r="S78" s="382"/>
      <c r="T78" s="382"/>
      <c r="U78" s="382"/>
      <c r="V78" s="382"/>
      <c r="W78" s="382"/>
    </row>
    <row r="79" spans="1:23" ht="24" customHeight="1" x14ac:dyDescent="0.35">
      <c r="A79" s="383"/>
      <c r="B79" s="395"/>
      <c r="C79" s="396"/>
      <c r="D79" s="396"/>
      <c r="E79" s="382"/>
      <c r="F79" s="382"/>
      <c r="G79" s="382"/>
      <c r="H79" s="382"/>
      <c r="I79" s="382"/>
      <c r="J79" s="382"/>
      <c r="K79" s="382"/>
      <c r="L79" s="382"/>
      <c r="M79" s="382"/>
      <c r="N79" s="382"/>
      <c r="O79" s="382"/>
      <c r="P79" s="382"/>
      <c r="Q79" s="382"/>
      <c r="R79" s="382"/>
      <c r="S79" s="382"/>
      <c r="T79" s="382"/>
      <c r="U79" s="382"/>
      <c r="V79" s="382"/>
      <c r="W79" s="382"/>
    </row>
    <row r="80" spans="1:23" ht="24" customHeight="1" x14ac:dyDescent="0.35">
      <c r="A80" s="383"/>
      <c r="B80" s="395"/>
      <c r="C80" s="396"/>
      <c r="D80" s="396"/>
      <c r="E80" s="382"/>
      <c r="F80" s="382"/>
      <c r="G80" s="382"/>
      <c r="H80" s="382"/>
      <c r="I80" s="382"/>
      <c r="J80" s="382"/>
      <c r="K80" s="382"/>
      <c r="L80" s="382"/>
      <c r="M80" s="382"/>
      <c r="N80" s="382"/>
      <c r="O80" s="382"/>
      <c r="P80" s="382"/>
      <c r="Q80" s="382"/>
      <c r="R80" s="382"/>
      <c r="S80" s="382"/>
      <c r="T80" s="382"/>
      <c r="U80" s="382"/>
      <c r="V80" s="382"/>
      <c r="W80" s="382"/>
    </row>
    <row r="81" spans="1:23" ht="24" customHeight="1" x14ac:dyDescent="0.35">
      <c r="A81" s="383"/>
      <c r="B81" s="395"/>
      <c r="C81" s="396"/>
      <c r="D81" s="396"/>
      <c r="E81" s="382"/>
      <c r="F81" s="382"/>
      <c r="G81" s="382"/>
      <c r="H81" s="382"/>
      <c r="I81" s="382"/>
      <c r="J81" s="382"/>
      <c r="K81" s="382"/>
      <c r="L81" s="382"/>
      <c r="M81" s="382"/>
      <c r="N81" s="382"/>
      <c r="O81" s="382"/>
      <c r="P81" s="382"/>
      <c r="Q81" s="382"/>
      <c r="R81" s="382"/>
      <c r="S81" s="382"/>
      <c r="T81" s="382"/>
      <c r="U81" s="382"/>
      <c r="V81" s="382"/>
      <c r="W81" s="382"/>
    </row>
    <row r="82" spans="1:23" ht="24" customHeight="1" x14ac:dyDescent="0.35">
      <c r="A82" s="383"/>
      <c r="B82" s="395"/>
      <c r="C82" s="396"/>
      <c r="D82" s="396"/>
      <c r="E82" s="382"/>
      <c r="F82" s="382"/>
      <c r="G82" s="382"/>
      <c r="H82" s="382"/>
      <c r="I82" s="382"/>
      <c r="J82" s="382"/>
      <c r="K82" s="382"/>
      <c r="L82" s="382"/>
      <c r="M82" s="382"/>
      <c r="N82" s="382"/>
      <c r="O82" s="382"/>
      <c r="P82" s="382"/>
      <c r="Q82" s="382"/>
      <c r="R82" s="382"/>
      <c r="S82" s="382"/>
      <c r="T82" s="382"/>
      <c r="U82" s="382"/>
      <c r="V82" s="382"/>
      <c r="W82" s="382"/>
    </row>
    <row r="83" spans="1:23" ht="24" customHeight="1" x14ac:dyDescent="0.35">
      <c r="A83" s="383"/>
      <c r="B83" s="395"/>
      <c r="C83" s="396"/>
      <c r="D83" s="396"/>
      <c r="E83" s="382"/>
      <c r="F83" s="382"/>
      <c r="G83" s="382"/>
      <c r="H83" s="382"/>
      <c r="I83" s="382"/>
      <c r="J83" s="382"/>
      <c r="K83" s="382"/>
      <c r="L83" s="382"/>
      <c r="M83" s="382"/>
      <c r="N83" s="382"/>
      <c r="O83" s="382"/>
      <c r="P83" s="382"/>
      <c r="Q83" s="382"/>
      <c r="R83" s="382"/>
      <c r="S83" s="382"/>
      <c r="T83" s="382"/>
      <c r="U83" s="382"/>
      <c r="V83" s="382"/>
      <c r="W83" s="382"/>
    </row>
    <row r="84" spans="1:23" ht="24" customHeight="1" x14ac:dyDescent="0.35">
      <c r="A84" s="383"/>
      <c r="B84" s="395"/>
      <c r="C84" s="396"/>
      <c r="D84" s="396"/>
      <c r="E84" s="382"/>
      <c r="F84" s="382"/>
      <c r="G84" s="382"/>
      <c r="H84" s="382"/>
      <c r="I84" s="382"/>
      <c r="J84" s="382"/>
      <c r="K84" s="382"/>
      <c r="L84" s="382"/>
      <c r="M84" s="382"/>
      <c r="N84" s="382"/>
      <c r="O84" s="382"/>
      <c r="P84" s="382"/>
      <c r="Q84" s="382"/>
      <c r="R84" s="382"/>
      <c r="S84" s="382"/>
      <c r="T84" s="382"/>
      <c r="U84" s="382"/>
      <c r="V84" s="382"/>
      <c r="W84" s="382"/>
    </row>
    <row r="85" spans="1:23" ht="24" customHeight="1" x14ac:dyDescent="0.35">
      <c r="A85" s="383"/>
      <c r="B85" s="395"/>
      <c r="C85" s="396"/>
      <c r="D85" s="396"/>
      <c r="E85" s="382"/>
      <c r="F85" s="382"/>
      <c r="G85" s="382"/>
      <c r="H85" s="382"/>
      <c r="I85" s="382"/>
      <c r="J85" s="382"/>
      <c r="K85" s="382"/>
      <c r="L85" s="382"/>
      <c r="M85" s="382"/>
      <c r="N85" s="382"/>
      <c r="O85" s="382"/>
      <c r="P85" s="382"/>
      <c r="Q85" s="382"/>
      <c r="R85" s="382"/>
      <c r="S85" s="382"/>
      <c r="T85" s="382"/>
      <c r="U85" s="382"/>
      <c r="V85" s="382"/>
      <c r="W85" s="382"/>
    </row>
    <row r="86" spans="1:23" ht="24" customHeight="1" x14ac:dyDescent="0.35">
      <c r="A86" s="383"/>
      <c r="B86" s="395"/>
      <c r="C86" s="396"/>
      <c r="D86" s="396"/>
      <c r="E86" s="382"/>
      <c r="F86" s="382"/>
      <c r="G86" s="382"/>
      <c r="H86" s="382"/>
      <c r="I86" s="382"/>
      <c r="J86" s="382"/>
      <c r="K86" s="382"/>
      <c r="L86" s="382"/>
      <c r="M86" s="382"/>
      <c r="N86" s="382"/>
      <c r="O86" s="382"/>
      <c r="P86" s="382"/>
      <c r="Q86" s="382"/>
      <c r="R86" s="382"/>
      <c r="S86" s="382"/>
      <c r="T86" s="382"/>
      <c r="U86" s="382"/>
      <c r="V86" s="382"/>
      <c r="W86" s="382"/>
    </row>
    <row r="87" spans="1:23" ht="24" customHeight="1" x14ac:dyDescent="0.35">
      <c r="A87" s="383"/>
      <c r="B87" s="395"/>
      <c r="C87" s="396"/>
      <c r="D87" s="396"/>
      <c r="E87" s="382"/>
      <c r="F87" s="382"/>
      <c r="G87" s="382"/>
      <c r="H87" s="382"/>
      <c r="I87" s="382"/>
      <c r="J87" s="382"/>
      <c r="K87" s="382"/>
      <c r="L87" s="382"/>
      <c r="M87" s="382"/>
      <c r="N87" s="382"/>
      <c r="O87" s="382"/>
      <c r="P87" s="382"/>
      <c r="Q87" s="382"/>
      <c r="R87" s="382"/>
      <c r="S87" s="382"/>
      <c r="T87" s="382"/>
      <c r="U87" s="382"/>
      <c r="V87" s="382"/>
      <c r="W87" s="382"/>
    </row>
    <row r="88" spans="1:23" ht="24" customHeight="1" x14ac:dyDescent="0.35">
      <c r="A88" s="383"/>
      <c r="B88" s="395"/>
      <c r="C88" s="396"/>
      <c r="D88" s="396"/>
      <c r="E88" s="382"/>
      <c r="F88" s="382"/>
      <c r="G88" s="382"/>
      <c r="H88" s="382"/>
      <c r="I88" s="382"/>
      <c r="J88" s="382"/>
      <c r="K88" s="382"/>
      <c r="L88" s="382"/>
      <c r="M88" s="382"/>
      <c r="N88" s="382"/>
      <c r="O88" s="382"/>
      <c r="P88" s="382"/>
      <c r="Q88" s="382"/>
      <c r="R88" s="382"/>
      <c r="S88" s="382"/>
      <c r="T88" s="382"/>
      <c r="U88" s="382"/>
      <c r="V88" s="382"/>
      <c r="W88" s="382"/>
    </row>
    <row r="89" spans="1:23" ht="24" customHeight="1" x14ac:dyDescent="0.35">
      <c r="A89" s="383"/>
      <c r="B89" s="395"/>
      <c r="C89" s="396"/>
      <c r="D89" s="396"/>
      <c r="E89" s="382"/>
      <c r="F89" s="382"/>
      <c r="G89" s="382"/>
      <c r="H89" s="382"/>
      <c r="I89" s="382"/>
      <c r="J89" s="382"/>
      <c r="K89" s="382"/>
      <c r="L89" s="382"/>
      <c r="M89" s="382"/>
      <c r="N89" s="382"/>
      <c r="O89" s="382"/>
      <c r="P89" s="382"/>
      <c r="Q89" s="382"/>
      <c r="R89" s="382"/>
      <c r="S89" s="382"/>
      <c r="T89" s="382"/>
      <c r="U89" s="382"/>
      <c r="V89" s="382"/>
      <c r="W89" s="382"/>
    </row>
    <row r="90" spans="1:23" ht="24" customHeight="1" x14ac:dyDescent="0.35">
      <c r="A90" s="383"/>
      <c r="B90" s="395"/>
      <c r="C90" s="396"/>
      <c r="D90" s="396"/>
      <c r="E90" s="382"/>
      <c r="F90" s="382"/>
      <c r="G90" s="382"/>
      <c r="H90" s="382"/>
      <c r="I90" s="382"/>
      <c r="J90" s="382"/>
      <c r="K90" s="382"/>
      <c r="L90" s="382"/>
      <c r="M90" s="382"/>
      <c r="N90" s="382"/>
      <c r="O90" s="382"/>
      <c r="P90" s="382"/>
      <c r="Q90" s="382"/>
      <c r="R90" s="382"/>
      <c r="S90" s="382"/>
      <c r="T90" s="382"/>
      <c r="U90" s="382"/>
      <c r="V90" s="382"/>
      <c r="W90" s="382"/>
    </row>
    <row r="91" spans="1:23" ht="24" customHeight="1" x14ac:dyDescent="0.35">
      <c r="A91" s="383"/>
      <c r="B91" s="395"/>
      <c r="C91" s="396"/>
      <c r="D91" s="396"/>
      <c r="E91" s="382"/>
      <c r="F91" s="382"/>
      <c r="G91" s="382"/>
      <c r="H91" s="382"/>
      <c r="I91" s="382"/>
      <c r="J91" s="382"/>
      <c r="K91" s="382"/>
      <c r="L91" s="382"/>
      <c r="M91" s="382"/>
      <c r="N91" s="382"/>
      <c r="O91" s="382"/>
      <c r="P91" s="382"/>
      <c r="Q91" s="382"/>
      <c r="R91" s="382"/>
      <c r="S91" s="382"/>
      <c r="T91" s="382"/>
      <c r="U91" s="382"/>
      <c r="V91" s="382"/>
      <c r="W91" s="382"/>
    </row>
    <row r="92" spans="1:23" ht="24" customHeight="1" x14ac:dyDescent="0.35">
      <c r="A92" s="383"/>
      <c r="B92" s="395"/>
      <c r="C92" s="396"/>
      <c r="D92" s="396"/>
      <c r="E92" s="382"/>
      <c r="F92" s="382"/>
      <c r="G92" s="382"/>
      <c r="H92" s="382"/>
      <c r="I92" s="382"/>
      <c r="J92" s="382"/>
      <c r="K92" s="382"/>
      <c r="L92" s="382"/>
      <c r="M92" s="382"/>
      <c r="N92" s="382"/>
      <c r="O92" s="382"/>
      <c r="P92" s="382"/>
      <c r="Q92" s="382"/>
      <c r="R92" s="382"/>
      <c r="S92" s="382"/>
      <c r="T92" s="382"/>
      <c r="U92" s="382"/>
      <c r="V92" s="382"/>
      <c r="W92" s="382"/>
    </row>
    <row r="93" spans="1:23" ht="24" customHeight="1" x14ac:dyDescent="0.35">
      <c r="A93" s="383"/>
      <c r="B93" s="395"/>
      <c r="C93" s="396"/>
      <c r="D93" s="396"/>
      <c r="E93" s="382"/>
      <c r="F93" s="382"/>
      <c r="G93" s="382"/>
      <c r="H93" s="382"/>
      <c r="I93" s="382"/>
      <c r="J93" s="382"/>
      <c r="K93" s="382"/>
      <c r="L93" s="382"/>
      <c r="M93" s="382"/>
      <c r="N93" s="382"/>
      <c r="O93" s="382"/>
      <c r="P93" s="382"/>
      <c r="Q93" s="382"/>
      <c r="R93" s="382"/>
      <c r="S93" s="382"/>
      <c r="T93" s="382"/>
      <c r="U93" s="382"/>
      <c r="V93" s="382"/>
      <c r="W93" s="382"/>
    </row>
    <row r="94" spans="1:23" ht="24" customHeight="1" x14ac:dyDescent="0.35">
      <c r="A94" s="383"/>
      <c r="B94" s="395"/>
      <c r="C94" s="396"/>
      <c r="D94" s="396"/>
      <c r="E94" s="382"/>
      <c r="F94" s="382"/>
      <c r="G94" s="382"/>
      <c r="H94" s="382"/>
      <c r="I94" s="382"/>
      <c r="J94" s="382"/>
      <c r="K94" s="382"/>
      <c r="L94" s="382"/>
      <c r="M94" s="382"/>
      <c r="N94" s="382"/>
      <c r="O94" s="382"/>
      <c r="P94" s="382"/>
      <c r="Q94" s="382"/>
      <c r="R94" s="382"/>
      <c r="S94" s="382"/>
      <c r="T94" s="382"/>
      <c r="U94" s="382"/>
      <c r="V94" s="382"/>
      <c r="W94" s="382"/>
    </row>
    <row r="95" spans="1:23" ht="24" customHeight="1" x14ac:dyDescent="0.35">
      <c r="A95" s="383"/>
      <c r="B95" s="395"/>
      <c r="C95" s="396"/>
      <c r="D95" s="396"/>
      <c r="E95" s="382"/>
      <c r="F95" s="382"/>
      <c r="G95" s="382"/>
      <c r="H95" s="382"/>
      <c r="I95" s="382"/>
      <c r="J95" s="382"/>
      <c r="K95" s="382"/>
      <c r="L95" s="382"/>
      <c r="M95" s="382"/>
      <c r="N95" s="382"/>
      <c r="O95" s="382"/>
      <c r="P95" s="382"/>
      <c r="Q95" s="382"/>
      <c r="R95" s="382"/>
      <c r="S95" s="382"/>
      <c r="T95" s="382"/>
      <c r="U95" s="382"/>
      <c r="V95" s="382"/>
      <c r="W95" s="382"/>
    </row>
    <row r="96" spans="1:23" ht="24" customHeight="1" x14ac:dyDescent="0.35">
      <c r="A96" s="383"/>
      <c r="B96" s="395"/>
      <c r="C96" s="396"/>
      <c r="D96" s="396"/>
      <c r="E96" s="382"/>
      <c r="F96" s="382"/>
      <c r="G96" s="382"/>
      <c r="H96" s="382"/>
      <c r="I96" s="382"/>
      <c r="J96" s="382"/>
      <c r="K96" s="382"/>
      <c r="L96" s="382"/>
      <c r="M96" s="382"/>
      <c r="N96" s="382"/>
      <c r="O96" s="382"/>
      <c r="P96" s="382"/>
      <c r="Q96" s="382"/>
      <c r="R96" s="382"/>
      <c r="S96" s="382"/>
      <c r="T96" s="382"/>
      <c r="U96" s="382"/>
      <c r="V96" s="382"/>
      <c r="W96" s="382"/>
    </row>
    <row r="97" spans="1:23" ht="24" customHeight="1" x14ac:dyDescent="0.35">
      <c r="A97" s="383"/>
      <c r="B97" s="395"/>
      <c r="C97" s="396"/>
      <c r="D97" s="396"/>
      <c r="E97" s="382"/>
      <c r="F97" s="382"/>
      <c r="G97" s="382"/>
      <c r="H97" s="382"/>
      <c r="I97" s="382"/>
      <c r="J97" s="382"/>
      <c r="K97" s="382"/>
      <c r="L97" s="382"/>
      <c r="M97" s="382"/>
      <c r="N97" s="382"/>
      <c r="O97" s="382"/>
      <c r="P97" s="382"/>
      <c r="Q97" s="382"/>
      <c r="R97" s="382"/>
      <c r="S97" s="382"/>
      <c r="T97" s="382"/>
      <c r="U97" s="382"/>
      <c r="V97" s="382"/>
      <c r="W97" s="382"/>
    </row>
    <row r="98" spans="1:23" ht="24" customHeight="1" x14ac:dyDescent="0.35">
      <c r="A98" s="383"/>
      <c r="B98" s="395"/>
      <c r="C98" s="396"/>
      <c r="D98" s="396"/>
      <c r="E98" s="382"/>
      <c r="F98" s="382"/>
      <c r="G98" s="382"/>
      <c r="H98" s="382"/>
      <c r="I98" s="382"/>
      <c r="J98" s="382"/>
      <c r="K98" s="382"/>
      <c r="L98" s="382"/>
      <c r="M98" s="382"/>
      <c r="N98" s="382"/>
      <c r="O98" s="382"/>
      <c r="P98" s="382"/>
      <c r="Q98" s="382"/>
      <c r="R98" s="382"/>
      <c r="S98" s="382"/>
      <c r="T98" s="382"/>
      <c r="U98" s="382"/>
      <c r="V98" s="382"/>
      <c r="W98" s="382"/>
    </row>
    <row r="99" spans="1:23" ht="24" customHeight="1" x14ac:dyDescent="0.35">
      <c r="A99" s="383"/>
      <c r="B99" s="395"/>
      <c r="C99" s="396"/>
      <c r="D99" s="396"/>
      <c r="E99" s="382"/>
      <c r="F99" s="382"/>
      <c r="G99" s="382"/>
      <c r="H99" s="382"/>
      <c r="I99" s="382"/>
      <c r="J99" s="382"/>
      <c r="K99" s="382"/>
      <c r="L99" s="382"/>
      <c r="M99" s="382"/>
      <c r="N99" s="382"/>
      <c r="O99" s="382"/>
      <c r="P99" s="382"/>
      <c r="Q99" s="382"/>
      <c r="R99" s="382"/>
      <c r="S99" s="382"/>
      <c r="T99" s="382"/>
      <c r="U99" s="382"/>
      <c r="V99" s="382"/>
      <c r="W99" s="382"/>
    </row>
    <row r="100" spans="1:23" ht="24" customHeight="1" x14ac:dyDescent="0.35">
      <c r="A100" s="383"/>
      <c r="B100" s="395"/>
      <c r="C100" s="396"/>
      <c r="D100" s="396"/>
      <c r="E100" s="382"/>
      <c r="F100" s="382"/>
      <c r="G100" s="382"/>
      <c r="H100" s="382"/>
      <c r="I100" s="382"/>
      <c r="J100" s="382"/>
      <c r="K100" s="382"/>
      <c r="L100" s="382"/>
      <c r="M100" s="382"/>
      <c r="N100" s="382"/>
      <c r="O100" s="382"/>
      <c r="P100" s="382"/>
      <c r="Q100" s="382"/>
      <c r="R100" s="382"/>
      <c r="S100" s="382"/>
      <c r="T100" s="382"/>
      <c r="U100" s="382"/>
      <c r="V100" s="382"/>
      <c r="W100" s="382"/>
    </row>
    <row r="101" spans="1:23" ht="24" customHeight="1" x14ac:dyDescent="0.35">
      <c r="A101" s="383"/>
      <c r="B101" s="395"/>
      <c r="C101" s="396"/>
      <c r="D101" s="396"/>
      <c r="E101" s="382"/>
      <c r="F101" s="382"/>
      <c r="G101" s="382"/>
      <c r="H101" s="382"/>
      <c r="I101" s="382"/>
      <c r="J101" s="382"/>
      <c r="K101" s="382"/>
      <c r="L101" s="382"/>
      <c r="M101" s="382"/>
      <c r="N101" s="382"/>
      <c r="O101" s="382"/>
      <c r="P101" s="382"/>
      <c r="Q101" s="382"/>
      <c r="R101" s="382"/>
      <c r="S101" s="382"/>
      <c r="T101" s="382"/>
      <c r="U101" s="382"/>
      <c r="V101" s="382"/>
      <c r="W101" s="382"/>
    </row>
    <row r="102" spans="1:23" ht="24" customHeight="1" x14ac:dyDescent="0.35">
      <c r="A102" s="383"/>
      <c r="B102" s="395"/>
      <c r="C102" s="396"/>
      <c r="D102" s="396"/>
      <c r="E102" s="382"/>
      <c r="F102" s="382"/>
      <c r="G102" s="382"/>
      <c r="H102" s="382"/>
      <c r="I102" s="382"/>
      <c r="J102" s="382"/>
      <c r="K102" s="382"/>
      <c r="L102" s="382"/>
      <c r="M102" s="382"/>
      <c r="N102" s="382"/>
      <c r="O102" s="382"/>
      <c r="P102" s="382"/>
      <c r="Q102" s="382"/>
      <c r="R102" s="382"/>
      <c r="S102" s="382"/>
      <c r="T102" s="382"/>
      <c r="U102" s="382"/>
      <c r="V102" s="382"/>
      <c r="W102" s="382"/>
    </row>
    <row r="103" spans="1:23" ht="24" customHeight="1" x14ac:dyDescent="0.35">
      <c r="A103" s="383"/>
      <c r="B103" s="395"/>
      <c r="C103" s="396"/>
      <c r="D103" s="396"/>
      <c r="E103" s="382"/>
      <c r="F103" s="382"/>
      <c r="G103" s="382"/>
      <c r="H103" s="382"/>
      <c r="I103" s="382"/>
      <c r="J103" s="382"/>
      <c r="K103" s="382"/>
      <c r="L103" s="382"/>
      <c r="M103" s="382"/>
      <c r="N103" s="382"/>
      <c r="O103" s="382"/>
      <c r="P103" s="382"/>
      <c r="Q103" s="382"/>
      <c r="R103" s="382"/>
      <c r="S103" s="382"/>
      <c r="T103" s="382"/>
      <c r="U103" s="382"/>
      <c r="V103" s="382"/>
      <c r="W103" s="382"/>
    </row>
    <row r="104" spans="1:23" ht="24" customHeight="1" x14ac:dyDescent="0.35">
      <c r="A104" s="383"/>
      <c r="B104" s="395"/>
      <c r="C104" s="396"/>
      <c r="D104" s="396"/>
      <c r="E104" s="382"/>
      <c r="F104" s="382"/>
      <c r="G104" s="382"/>
      <c r="H104" s="382"/>
      <c r="I104" s="382"/>
      <c r="J104" s="382"/>
      <c r="K104" s="382"/>
      <c r="L104" s="382"/>
      <c r="M104" s="382"/>
      <c r="N104" s="382"/>
      <c r="O104" s="382"/>
      <c r="P104" s="382"/>
      <c r="Q104" s="382"/>
      <c r="R104" s="382"/>
      <c r="S104" s="382"/>
      <c r="T104" s="382"/>
      <c r="U104" s="382"/>
      <c r="V104" s="382"/>
      <c r="W104" s="382"/>
    </row>
    <row r="105" spans="1:23" ht="24" customHeight="1" x14ac:dyDescent="0.35">
      <c r="A105" s="383"/>
      <c r="B105" s="395"/>
      <c r="C105" s="396"/>
      <c r="D105" s="396"/>
      <c r="E105" s="382"/>
      <c r="F105" s="382"/>
      <c r="G105" s="382"/>
      <c r="H105" s="382"/>
      <c r="I105" s="382"/>
      <c r="J105" s="382"/>
      <c r="K105" s="382"/>
      <c r="L105" s="382"/>
      <c r="M105" s="382"/>
      <c r="N105" s="382"/>
      <c r="O105" s="382"/>
      <c r="P105" s="382"/>
      <c r="Q105" s="382"/>
      <c r="R105" s="382"/>
      <c r="S105" s="382"/>
      <c r="T105" s="382"/>
      <c r="U105" s="382"/>
      <c r="V105" s="382"/>
      <c r="W105" s="382"/>
    </row>
    <row r="106" spans="1:23" ht="24" customHeight="1" x14ac:dyDescent="0.35">
      <c r="A106" s="383"/>
      <c r="B106" s="395"/>
      <c r="C106" s="396"/>
      <c r="D106" s="396"/>
      <c r="E106" s="382"/>
      <c r="F106" s="382"/>
      <c r="G106" s="382"/>
      <c r="H106" s="382"/>
      <c r="I106" s="382"/>
      <c r="J106" s="382"/>
      <c r="K106" s="382"/>
      <c r="L106" s="382"/>
      <c r="M106" s="382"/>
      <c r="N106" s="382"/>
      <c r="O106" s="382"/>
      <c r="P106" s="382"/>
      <c r="Q106" s="382"/>
      <c r="R106" s="382"/>
      <c r="S106" s="382"/>
      <c r="T106" s="382"/>
      <c r="U106" s="382"/>
      <c r="V106" s="382"/>
      <c r="W106" s="382"/>
    </row>
    <row r="107" spans="1:23" ht="24" customHeight="1" x14ac:dyDescent="0.35">
      <c r="A107" s="383"/>
      <c r="B107" s="395"/>
      <c r="C107" s="396"/>
      <c r="D107" s="396"/>
      <c r="E107" s="382"/>
      <c r="F107" s="382"/>
      <c r="G107" s="382"/>
      <c r="H107" s="382"/>
      <c r="I107" s="382"/>
      <c r="J107" s="382"/>
      <c r="K107" s="382"/>
      <c r="L107" s="382"/>
      <c r="M107" s="382"/>
      <c r="N107" s="382"/>
      <c r="O107" s="382"/>
      <c r="P107" s="382"/>
      <c r="Q107" s="382"/>
      <c r="R107" s="382"/>
      <c r="S107" s="382"/>
      <c r="T107" s="382"/>
      <c r="U107" s="382"/>
      <c r="V107" s="382"/>
      <c r="W107" s="382"/>
    </row>
    <row r="108" spans="1:23" ht="24" customHeight="1" x14ac:dyDescent="0.35">
      <c r="A108" s="383"/>
      <c r="B108" s="395"/>
      <c r="C108" s="396"/>
      <c r="D108" s="396"/>
      <c r="E108" s="382"/>
      <c r="F108" s="382"/>
      <c r="G108" s="382"/>
      <c r="H108" s="382"/>
      <c r="I108" s="382"/>
      <c r="J108" s="382"/>
      <c r="K108" s="382"/>
      <c r="L108" s="382"/>
      <c r="M108" s="382"/>
      <c r="N108" s="382"/>
      <c r="O108" s="382"/>
      <c r="P108" s="382"/>
      <c r="Q108" s="382"/>
      <c r="R108" s="382"/>
      <c r="S108" s="382"/>
      <c r="T108" s="382"/>
      <c r="U108" s="382"/>
      <c r="V108" s="382"/>
      <c r="W108" s="382"/>
    </row>
    <row r="109" spans="1:23" ht="24" customHeight="1" x14ac:dyDescent="0.35">
      <c r="A109" s="383"/>
      <c r="B109" s="395"/>
      <c r="C109" s="396"/>
      <c r="D109" s="396"/>
      <c r="E109" s="382"/>
      <c r="F109" s="382"/>
      <c r="G109" s="382"/>
      <c r="H109" s="382"/>
      <c r="I109" s="382"/>
      <c r="J109" s="382"/>
      <c r="K109" s="382"/>
      <c r="L109" s="382"/>
      <c r="M109" s="382"/>
      <c r="N109" s="382"/>
      <c r="O109" s="382"/>
      <c r="P109" s="382"/>
      <c r="Q109" s="382"/>
      <c r="R109" s="382"/>
      <c r="S109" s="382"/>
      <c r="T109" s="382"/>
      <c r="U109" s="382"/>
      <c r="V109" s="382"/>
      <c r="W109" s="382"/>
    </row>
    <row r="110" spans="1:23" ht="24" customHeight="1" x14ac:dyDescent="0.35">
      <c r="A110" s="383"/>
      <c r="B110" s="395"/>
      <c r="C110" s="396"/>
      <c r="D110" s="396"/>
      <c r="E110" s="382"/>
      <c r="F110" s="382"/>
      <c r="G110" s="382"/>
      <c r="H110" s="382"/>
      <c r="I110" s="382"/>
      <c r="J110" s="382"/>
      <c r="K110" s="382"/>
      <c r="L110" s="382"/>
      <c r="M110" s="382"/>
      <c r="N110" s="382"/>
      <c r="O110" s="382"/>
      <c r="P110" s="382"/>
      <c r="Q110" s="382"/>
      <c r="R110" s="382"/>
      <c r="S110" s="382"/>
      <c r="T110" s="382"/>
      <c r="U110" s="382"/>
      <c r="V110" s="382"/>
      <c r="W110" s="382"/>
    </row>
    <row r="111" spans="1:23" ht="24" customHeight="1" x14ac:dyDescent="0.35">
      <c r="A111" s="383"/>
      <c r="B111" s="395"/>
      <c r="C111" s="396"/>
      <c r="D111" s="396"/>
      <c r="E111" s="382"/>
      <c r="F111" s="382"/>
      <c r="G111" s="382"/>
      <c r="H111" s="382"/>
      <c r="I111" s="382"/>
      <c r="J111" s="382"/>
      <c r="K111" s="382"/>
      <c r="L111" s="382"/>
      <c r="M111" s="382"/>
      <c r="N111" s="382"/>
      <c r="O111" s="382"/>
      <c r="P111" s="382"/>
      <c r="Q111" s="382"/>
      <c r="R111" s="382"/>
      <c r="S111" s="382"/>
      <c r="T111" s="382"/>
      <c r="U111" s="382"/>
      <c r="V111" s="382"/>
      <c r="W111" s="382"/>
    </row>
    <row r="112" spans="1:23" ht="24" customHeight="1" x14ac:dyDescent="0.35">
      <c r="A112" s="383"/>
      <c r="B112" s="395"/>
      <c r="C112" s="396"/>
      <c r="D112" s="396"/>
      <c r="E112" s="382"/>
      <c r="F112" s="382"/>
      <c r="G112" s="382"/>
      <c r="H112" s="382"/>
      <c r="I112" s="382"/>
      <c r="J112" s="382"/>
      <c r="K112" s="382"/>
      <c r="L112" s="382"/>
      <c r="M112" s="382"/>
      <c r="N112" s="382"/>
      <c r="O112" s="382"/>
      <c r="P112" s="382"/>
      <c r="Q112" s="382"/>
      <c r="R112" s="382"/>
      <c r="S112" s="382"/>
      <c r="T112" s="382"/>
      <c r="U112" s="382"/>
      <c r="V112" s="382"/>
      <c r="W112" s="382"/>
    </row>
    <row r="113" spans="1:23" ht="24" customHeight="1" x14ac:dyDescent="0.35">
      <c r="A113" s="383"/>
      <c r="B113" s="395"/>
      <c r="C113" s="396"/>
      <c r="D113" s="396"/>
      <c r="E113" s="382"/>
      <c r="F113" s="382"/>
      <c r="G113" s="382"/>
      <c r="H113" s="382"/>
      <c r="I113" s="382"/>
      <c r="J113" s="382"/>
      <c r="K113" s="382"/>
      <c r="L113" s="382"/>
      <c r="M113" s="382"/>
      <c r="N113" s="382"/>
      <c r="O113" s="382"/>
      <c r="P113" s="382"/>
      <c r="Q113" s="382"/>
      <c r="R113" s="382"/>
      <c r="S113" s="382"/>
      <c r="T113" s="382"/>
      <c r="U113" s="382"/>
      <c r="V113" s="382"/>
      <c r="W113" s="382"/>
    </row>
    <row r="114" spans="1:23" ht="24" customHeight="1" x14ac:dyDescent="0.35">
      <c r="A114" s="383"/>
      <c r="B114" s="395"/>
      <c r="C114" s="396"/>
      <c r="D114" s="396"/>
      <c r="E114" s="382"/>
      <c r="F114" s="382"/>
      <c r="G114" s="382"/>
      <c r="H114" s="382"/>
      <c r="I114" s="382"/>
      <c r="J114" s="382"/>
      <c r="K114" s="382"/>
      <c r="L114" s="382"/>
      <c r="M114" s="382"/>
      <c r="N114" s="382"/>
      <c r="O114" s="382"/>
      <c r="P114" s="382"/>
      <c r="Q114" s="382"/>
      <c r="R114" s="382"/>
      <c r="S114" s="382"/>
      <c r="T114" s="382"/>
      <c r="U114" s="382"/>
      <c r="V114" s="382"/>
      <c r="W114" s="382"/>
    </row>
    <row r="115" spans="1:23" ht="24" customHeight="1" x14ac:dyDescent="0.35">
      <c r="A115" s="383"/>
      <c r="B115" s="395"/>
      <c r="C115" s="396"/>
      <c r="D115" s="396"/>
      <c r="E115" s="382"/>
      <c r="F115" s="382"/>
      <c r="G115" s="382"/>
      <c r="H115" s="382"/>
      <c r="I115" s="382"/>
      <c r="J115" s="382"/>
      <c r="K115" s="382"/>
      <c r="L115" s="382"/>
      <c r="M115" s="382"/>
      <c r="N115" s="382"/>
      <c r="O115" s="382"/>
      <c r="P115" s="382"/>
      <c r="Q115" s="382"/>
      <c r="R115" s="382"/>
      <c r="S115" s="382"/>
      <c r="T115" s="382"/>
      <c r="U115" s="382"/>
      <c r="V115" s="382"/>
      <c r="W115" s="382"/>
    </row>
    <row r="116" spans="1:23" ht="24" customHeight="1" x14ac:dyDescent="0.35">
      <c r="A116" s="383"/>
      <c r="B116" s="395"/>
      <c r="C116" s="396"/>
      <c r="D116" s="396"/>
      <c r="E116" s="382"/>
      <c r="F116" s="382"/>
      <c r="G116" s="382"/>
      <c r="H116" s="382"/>
      <c r="I116" s="382"/>
      <c r="J116" s="382"/>
      <c r="K116" s="382"/>
      <c r="L116" s="382"/>
      <c r="M116" s="382"/>
      <c r="N116" s="382"/>
      <c r="O116" s="382"/>
      <c r="P116" s="382"/>
      <c r="Q116" s="382"/>
      <c r="R116" s="382"/>
      <c r="S116" s="382"/>
      <c r="T116" s="382"/>
      <c r="U116" s="382"/>
      <c r="V116" s="382"/>
      <c r="W116" s="382"/>
    </row>
    <row r="117" spans="1:23" ht="24" customHeight="1" x14ac:dyDescent="0.35">
      <c r="A117" s="383"/>
      <c r="B117" s="395"/>
      <c r="C117" s="396"/>
      <c r="D117" s="396"/>
      <c r="E117" s="382"/>
      <c r="F117" s="382"/>
      <c r="G117" s="382"/>
      <c r="H117" s="382"/>
      <c r="I117" s="382"/>
      <c r="J117" s="382"/>
      <c r="K117" s="382"/>
      <c r="L117" s="382"/>
      <c r="M117" s="382"/>
      <c r="N117" s="382"/>
      <c r="O117" s="382"/>
      <c r="P117" s="382"/>
      <c r="Q117" s="382"/>
      <c r="R117" s="382"/>
      <c r="S117" s="382"/>
      <c r="T117" s="382"/>
      <c r="U117" s="382"/>
      <c r="V117" s="382"/>
      <c r="W117" s="382"/>
    </row>
    <row r="118" spans="1:23" ht="24" customHeight="1" x14ac:dyDescent="0.35">
      <c r="A118" s="383"/>
      <c r="B118" s="395"/>
      <c r="C118" s="396"/>
      <c r="D118" s="396"/>
      <c r="E118" s="382"/>
      <c r="F118" s="382"/>
      <c r="G118" s="382"/>
      <c r="H118" s="382"/>
      <c r="I118" s="382"/>
      <c r="J118" s="382"/>
      <c r="K118" s="382"/>
      <c r="L118" s="382"/>
      <c r="M118" s="382"/>
      <c r="N118" s="382"/>
      <c r="O118" s="382"/>
      <c r="P118" s="382"/>
      <c r="Q118" s="382"/>
      <c r="R118" s="382"/>
      <c r="S118" s="382"/>
      <c r="T118" s="382"/>
      <c r="U118" s="382"/>
      <c r="V118" s="382"/>
      <c r="W118" s="382"/>
    </row>
    <row r="119" spans="1:23" ht="24" customHeight="1" x14ac:dyDescent="0.35">
      <c r="A119" s="383"/>
      <c r="B119" s="395"/>
      <c r="C119" s="396"/>
      <c r="D119" s="396"/>
      <c r="E119" s="382"/>
      <c r="F119" s="382"/>
      <c r="G119" s="382"/>
      <c r="H119" s="382"/>
      <c r="I119" s="382"/>
      <c r="J119" s="382"/>
      <c r="K119" s="382"/>
      <c r="L119" s="382"/>
      <c r="M119" s="382"/>
      <c r="N119" s="382"/>
      <c r="O119" s="382"/>
      <c r="P119" s="382"/>
      <c r="Q119" s="382"/>
      <c r="R119" s="382"/>
      <c r="S119" s="382"/>
      <c r="T119" s="382"/>
      <c r="U119" s="382"/>
      <c r="V119" s="382"/>
      <c r="W119" s="382"/>
    </row>
    <row r="120" spans="1:23" ht="24" customHeight="1" x14ac:dyDescent="0.35">
      <c r="A120" s="383"/>
      <c r="B120" s="395"/>
      <c r="C120" s="396"/>
      <c r="D120" s="396"/>
      <c r="E120" s="382"/>
      <c r="F120" s="382"/>
      <c r="G120" s="382"/>
      <c r="H120" s="382"/>
      <c r="I120" s="382"/>
      <c r="J120" s="382"/>
      <c r="K120" s="382"/>
      <c r="L120" s="382"/>
      <c r="M120" s="382"/>
      <c r="N120" s="382"/>
      <c r="O120" s="382"/>
      <c r="P120" s="382"/>
      <c r="Q120" s="382"/>
      <c r="R120" s="382"/>
      <c r="S120" s="382"/>
      <c r="T120" s="382"/>
      <c r="U120" s="382"/>
      <c r="V120" s="382"/>
      <c r="W120" s="382"/>
    </row>
    <row r="121" spans="1:23" ht="24" customHeight="1" x14ac:dyDescent="0.35">
      <c r="A121" s="383"/>
      <c r="B121" s="395"/>
      <c r="C121" s="396"/>
      <c r="D121" s="396"/>
      <c r="E121" s="382"/>
      <c r="F121" s="382"/>
      <c r="G121" s="382"/>
      <c r="H121" s="382"/>
      <c r="I121" s="382"/>
      <c r="J121" s="382"/>
      <c r="K121" s="382"/>
      <c r="L121" s="382"/>
      <c r="M121" s="382"/>
      <c r="N121" s="382"/>
      <c r="O121" s="382"/>
      <c r="P121" s="382"/>
      <c r="Q121" s="382"/>
      <c r="R121" s="382"/>
      <c r="S121" s="382"/>
      <c r="T121" s="382"/>
      <c r="U121" s="382"/>
      <c r="V121" s="382"/>
      <c r="W121" s="382"/>
    </row>
    <row r="122" spans="1:23" ht="24" customHeight="1" x14ac:dyDescent="0.35">
      <c r="A122" s="383"/>
      <c r="B122" s="395"/>
      <c r="C122" s="396"/>
      <c r="D122" s="396"/>
      <c r="E122" s="382"/>
      <c r="F122" s="382"/>
      <c r="G122" s="382"/>
      <c r="H122" s="382"/>
      <c r="I122" s="382"/>
      <c r="J122" s="382"/>
      <c r="K122" s="382"/>
      <c r="L122" s="382"/>
      <c r="M122" s="382"/>
      <c r="N122" s="382"/>
      <c r="O122" s="382"/>
      <c r="P122" s="382"/>
      <c r="Q122" s="382"/>
      <c r="R122" s="382"/>
      <c r="S122" s="382"/>
      <c r="T122" s="382"/>
      <c r="U122" s="382"/>
      <c r="V122" s="382"/>
      <c r="W122" s="382"/>
    </row>
    <row r="123" spans="1:23" ht="24" customHeight="1" x14ac:dyDescent="0.35">
      <c r="A123" s="383"/>
      <c r="B123" s="395"/>
      <c r="C123" s="396"/>
      <c r="D123" s="396"/>
      <c r="E123" s="382"/>
      <c r="F123" s="382"/>
      <c r="G123" s="382"/>
      <c r="H123" s="382"/>
      <c r="I123" s="382"/>
      <c r="J123" s="382"/>
      <c r="K123" s="382"/>
      <c r="L123" s="382"/>
      <c r="M123" s="382"/>
      <c r="N123" s="382"/>
      <c r="O123" s="382"/>
      <c r="P123" s="382"/>
      <c r="Q123" s="382"/>
      <c r="R123" s="382"/>
      <c r="S123" s="382"/>
      <c r="T123" s="382"/>
      <c r="U123" s="382"/>
      <c r="V123" s="382"/>
      <c r="W123" s="382"/>
    </row>
    <row r="124" spans="1:23" ht="24" customHeight="1" x14ac:dyDescent="0.35">
      <c r="A124" s="383"/>
      <c r="B124" s="395"/>
      <c r="C124" s="396"/>
      <c r="D124" s="396"/>
      <c r="E124" s="382"/>
      <c r="F124" s="382"/>
      <c r="G124" s="382"/>
      <c r="H124" s="382"/>
      <c r="I124" s="382"/>
      <c r="J124" s="382"/>
      <c r="K124" s="382"/>
      <c r="L124" s="382"/>
      <c r="M124" s="382"/>
      <c r="N124" s="382"/>
      <c r="O124" s="382"/>
      <c r="P124" s="382"/>
      <c r="Q124" s="382"/>
      <c r="R124" s="382"/>
      <c r="S124" s="382"/>
      <c r="T124" s="382"/>
      <c r="U124" s="382"/>
      <c r="V124" s="382"/>
      <c r="W124" s="382"/>
    </row>
    <row r="125" spans="1:23" ht="24" customHeight="1" x14ac:dyDescent="0.35">
      <c r="A125" s="383"/>
      <c r="B125" s="395"/>
      <c r="C125" s="396"/>
      <c r="D125" s="396"/>
      <c r="E125" s="382"/>
      <c r="F125" s="382"/>
      <c r="G125" s="382"/>
      <c r="H125" s="382"/>
      <c r="I125" s="382"/>
      <c r="J125" s="382"/>
      <c r="K125" s="382"/>
      <c r="L125" s="382"/>
      <c r="M125" s="382"/>
      <c r="N125" s="382"/>
      <c r="O125" s="382"/>
      <c r="P125" s="382"/>
      <c r="Q125" s="382"/>
      <c r="R125" s="382"/>
      <c r="S125" s="382"/>
      <c r="T125" s="382"/>
      <c r="U125" s="382"/>
      <c r="V125" s="382"/>
      <c r="W125" s="382"/>
    </row>
    <row r="126" spans="1:23" ht="24" customHeight="1" x14ac:dyDescent="0.35">
      <c r="A126" s="383"/>
      <c r="B126" s="395"/>
      <c r="C126" s="396"/>
      <c r="D126" s="396"/>
      <c r="E126" s="382"/>
      <c r="F126" s="382"/>
      <c r="G126" s="382"/>
      <c r="H126" s="382"/>
      <c r="I126" s="382"/>
      <c r="J126" s="382"/>
      <c r="K126" s="382"/>
      <c r="L126" s="382"/>
      <c r="M126" s="382"/>
      <c r="N126" s="382"/>
      <c r="O126" s="382"/>
      <c r="P126" s="382"/>
      <c r="Q126" s="382"/>
      <c r="R126" s="382"/>
      <c r="S126" s="382"/>
      <c r="T126" s="382"/>
      <c r="U126" s="382"/>
      <c r="V126" s="382"/>
      <c r="W126" s="382"/>
    </row>
    <row r="127" spans="1:23" ht="24" customHeight="1" x14ac:dyDescent="0.35">
      <c r="A127" s="383"/>
      <c r="B127" s="395"/>
      <c r="C127" s="396"/>
      <c r="D127" s="396"/>
      <c r="E127" s="382"/>
      <c r="F127" s="382"/>
      <c r="G127" s="382"/>
      <c r="H127" s="382"/>
      <c r="I127" s="382"/>
      <c r="J127" s="382"/>
      <c r="K127" s="382"/>
      <c r="L127" s="382"/>
      <c r="M127" s="382"/>
      <c r="N127" s="382"/>
      <c r="O127" s="382"/>
      <c r="P127" s="382"/>
      <c r="Q127" s="382"/>
      <c r="R127" s="382"/>
      <c r="S127" s="382"/>
      <c r="T127" s="382"/>
      <c r="U127" s="382"/>
      <c r="V127" s="382"/>
      <c r="W127" s="382"/>
    </row>
    <row r="128" spans="1:23" ht="24" customHeight="1" x14ac:dyDescent="0.35">
      <c r="A128" s="383"/>
      <c r="B128" s="395"/>
      <c r="C128" s="396"/>
      <c r="D128" s="396"/>
      <c r="E128" s="382"/>
      <c r="F128" s="382"/>
      <c r="G128" s="382"/>
      <c r="H128" s="382"/>
      <c r="I128" s="382"/>
      <c r="J128" s="382"/>
      <c r="K128" s="382"/>
      <c r="L128" s="382"/>
      <c r="M128" s="382"/>
      <c r="N128" s="382"/>
      <c r="O128" s="382"/>
      <c r="P128" s="382"/>
      <c r="Q128" s="382"/>
      <c r="R128" s="382"/>
      <c r="S128" s="382"/>
      <c r="T128" s="382"/>
      <c r="U128" s="382"/>
      <c r="V128" s="382"/>
      <c r="W128" s="382"/>
    </row>
    <row r="129" spans="1:23" ht="24" customHeight="1" x14ac:dyDescent="0.35">
      <c r="A129" s="383"/>
      <c r="B129" s="395"/>
      <c r="C129" s="396"/>
      <c r="D129" s="396"/>
      <c r="E129" s="382"/>
      <c r="F129" s="382"/>
      <c r="G129" s="382"/>
      <c r="H129" s="382"/>
      <c r="I129" s="382"/>
      <c r="J129" s="382"/>
      <c r="K129" s="382"/>
      <c r="L129" s="382"/>
      <c r="M129" s="382"/>
      <c r="N129" s="382"/>
      <c r="O129" s="382"/>
      <c r="P129" s="382"/>
      <c r="Q129" s="382"/>
      <c r="R129" s="382"/>
      <c r="S129" s="382"/>
      <c r="T129" s="382"/>
      <c r="U129" s="382"/>
      <c r="V129" s="382"/>
      <c r="W129" s="382"/>
    </row>
    <row r="130" spans="1:23" ht="24" customHeight="1" x14ac:dyDescent="0.35">
      <c r="A130" s="383"/>
      <c r="B130" s="395"/>
      <c r="C130" s="396"/>
      <c r="D130" s="396"/>
      <c r="E130" s="382"/>
      <c r="F130" s="382"/>
      <c r="G130" s="382"/>
      <c r="H130" s="382"/>
      <c r="I130" s="382"/>
      <c r="J130" s="382"/>
      <c r="K130" s="382"/>
      <c r="L130" s="382"/>
      <c r="M130" s="382"/>
      <c r="N130" s="382"/>
      <c r="O130" s="382"/>
      <c r="P130" s="382"/>
      <c r="Q130" s="382"/>
      <c r="R130" s="382"/>
      <c r="S130" s="382"/>
      <c r="T130" s="382"/>
      <c r="U130" s="382"/>
      <c r="V130" s="382"/>
      <c r="W130" s="382"/>
    </row>
    <row r="131" spans="1:23" ht="24" customHeight="1" x14ac:dyDescent="0.35">
      <c r="A131" s="383"/>
      <c r="B131" s="395"/>
      <c r="C131" s="396"/>
      <c r="D131" s="396"/>
      <c r="E131" s="382"/>
      <c r="F131" s="382"/>
      <c r="G131" s="382"/>
      <c r="H131" s="382"/>
      <c r="I131" s="382"/>
      <c r="J131" s="382"/>
      <c r="K131" s="382"/>
      <c r="L131" s="382"/>
      <c r="M131" s="382"/>
      <c r="N131" s="382"/>
      <c r="O131" s="382"/>
      <c r="P131" s="382"/>
      <c r="Q131" s="382"/>
      <c r="R131" s="382"/>
      <c r="S131" s="382"/>
      <c r="T131" s="382"/>
      <c r="U131" s="382"/>
      <c r="V131" s="382"/>
      <c r="W131" s="382"/>
    </row>
    <row r="132" spans="1:23" ht="24" customHeight="1" x14ac:dyDescent="0.35">
      <c r="A132" s="383"/>
      <c r="B132" s="395"/>
      <c r="C132" s="396"/>
      <c r="D132" s="396"/>
      <c r="E132" s="382"/>
      <c r="F132" s="382"/>
      <c r="G132" s="382"/>
      <c r="H132" s="382"/>
      <c r="I132" s="382"/>
      <c r="J132" s="382"/>
      <c r="K132" s="382"/>
      <c r="L132" s="382"/>
      <c r="M132" s="382"/>
      <c r="N132" s="382"/>
      <c r="O132" s="382"/>
      <c r="P132" s="382"/>
      <c r="Q132" s="382"/>
      <c r="R132" s="382"/>
      <c r="S132" s="382"/>
      <c r="T132" s="382"/>
      <c r="U132" s="382"/>
      <c r="V132" s="382"/>
      <c r="W132" s="382"/>
    </row>
    <row r="133" spans="1:23" ht="24" customHeight="1" x14ac:dyDescent="0.35">
      <c r="A133" s="383"/>
      <c r="B133" s="395"/>
      <c r="C133" s="396"/>
      <c r="D133" s="396"/>
      <c r="E133" s="382"/>
      <c r="F133" s="382"/>
      <c r="G133" s="382"/>
      <c r="H133" s="382"/>
      <c r="I133" s="382"/>
      <c r="J133" s="382"/>
      <c r="K133" s="382"/>
      <c r="L133" s="382"/>
      <c r="M133" s="382"/>
      <c r="N133" s="382"/>
      <c r="O133" s="382"/>
      <c r="P133" s="382"/>
      <c r="Q133" s="382"/>
      <c r="R133" s="382"/>
      <c r="S133" s="382"/>
      <c r="T133" s="382"/>
      <c r="U133" s="382"/>
      <c r="V133" s="382"/>
      <c r="W133" s="382"/>
    </row>
    <row r="134" spans="1:23" ht="24" customHeight="1" x14ac:dyDescent="0.35">
      <c r="A134" s="383"/>
      <c r="B134" s="395"/>
      <c r="C134" s="396"/>
      <c r="D134" s="396"/>
      <c r="E134" s="382"/>
      <c r="F134" s="382"/>
      <c r="G134" s="382"/>
      <c r="H134" s="382"/>
      <c r="I134" s="382"/>
      <c r="J134" s="382"/>
      <c r="K134" s="382"/>
      <c r="L134" s="382"/>
      <c r="M134" s="382"/>
      <c r="N134" s="382"/>
      <c r="O134" s="382"/>
      <c r="P134" s="382"/>
      <c r="Q134" s="382"/>
      <c r="R134" s="382"/>
      <c r="S134" s="382"/>
      <c r="T134" s="382"/>
      <c r="U134" s="382"/>
      <c r="V134" s="382"/>
      <c r="W134" s="382"/>
    </row>
    <row r="135" spans="1:23" ht="24" customHeight="1" x14ac:dyDescent="0.35">
      <c r="A135" s="383"/>
      <c r="B135" s="395"/>
      <c r="C135" s="396"/>
      <c r="D135" s="396"/>
      <c r="E135" s="382"/>
      <c r="F135" s="382"/>
      <c r="G135" s="382"/>
      <c r="H135" s="382"/>
      <c r="I135" s="382"/>
      <c r="J135" s="382"/>
      <c r="K135" s="382"/>
      <c r="L135" s="382"/>
      <c r="M135" s="382"/>
      <c r="N135" s="382"/>
      <c r="O135" s="382"/>
      <c r="P135" s="382"/>
      <c r="Q135" s="382"/>
      <c r="R135" s="382"/>
      <c r="S135" s="382"/>
      <c r="T135" s="382"/>
      <c r="U135" s="382"/>
      <c r="V135" s="382"/>
      <c r="W135" s="382"/>
    </row>
    <row r="136" spans="1:23" ht="24" customHeight="1" x14ac:dyDescent="0.35">
      <c r="A136" s="383"/>
      <c r="B136" s="395"/>
      <c r="C136" s="396"/>
      <c r="D136" s="396"/>
      <c r="E136" s="382"/>
      <c r="F136" s="382"/>
      <c r="G136" s="382"/>
      <c r="H136" s="382"/>
      <c r="I136" s="382"/>
      <c r="J136" s="382"/>
      <c r="K136" s="382"/>
      <c r="L136" s="382"/>
      <c r="M136" s="382"/>
      <c r="N136" s="382"/>
      <c r="O136" s="382"/>
      <c r="P136" s="382"/>
      <c r="Q136" s="382"/>
      <c r="R136" s="382"/>
      <c r="S136" s="382"/>
      <c r="T136" s="382"/>
      <c r="U136" s="382"/>
      <c r="V136" s="382"/>
      <c r="W136" s="382"/>
    </row>
    <row r="137" spans="1:23" ht="24" customHeight="1" x14ac:dyDescent="0.35">
      <c r="A137" s="383"/>
      <c r="B137" s="395"/>
      <c r="C137" s="396"/>
      <c r="D137" s="396"/>
      <c r="E137" s="382"/>
      <c r="F137" s="382"/>
      <c r="G137" s="382"/>
      <c r="H137" s="382"/>
      <c r="I137" s="382"/>
      <c r="J137" s="382"/>
      <c r="K137" s="382"/>
      <c r="L137" s="382"/>
      <c r="M137" s="382"/>
      <c r="N137" s="382"/>
      <c r="O137" s="382"/>
      <c r="P137" s="382"/>
      <c r="Q137" s="382"/>
      <c r="R137" s="382"/>
      <c r="S137" s="382"/>
      <c r="T137" s="382"/>
      <c r="U137" s="382"/>
      <c r="V137" s="382"/>
      <c r="W137" s="382"/>
    </row>
    <row r="138" spans="1:23" ht="24" customHeight="1" x14ac:dyDescent="0.35">
      <c r="A138" s="383"/>
      <c r="B138" s="395"/>
      <c r="C138" s="396"/>
      <c r="D138" s="396"/>
      <c r="E138" s="382"/>
      <c r="F138" s="382"/>
      <c r="G138" s="382"/>
      <c r="H138" s="382"/>
      <c r="I138" s="382"/>
      <c r="J138" s="382"/>
      <c r="K138" s="382"/>
      <c r="L138" s="382"/>
      <c r="M138" s="382"/>
      <c r="N138" s="382"/>
      <c r="O138" s="382"/>
      <c r="P138" s="382"/>
      <c r="Q138" s="382"/>
      <c r="R138" s="382"/>
      <c r="S138" s="382"/>
      <c r="T138" s="382"/>
      <c r="U138" s="382"/>
      <c r="V138" s="382"/>
      <c r="W138" s="382"/>
    </row>
    <row r="139" spans="1:23" ht="24" customHeight="1" x14ac:dyDescent="0.35">
      <c r="A139" s="383"/>
      <c r="B139" s="395"/>
      <c r="C139" s="396"/>
      <c r="D139" s="396"/>
      <c r="E139" s="382"/>
      <c r="F139" s="382"/>
      <c r="G139" s="382"/>
      <c r="H139" s="382"/>
      <c r="I139" s="382"/>
      <c r="J139" s="382"/>
      <c r="K139" s="382"/>
      <c r="L139" s="382"/>
      <c r="M139" s="382"/>
      <c r="N139" s="382"/>
      <c r="O139" s="382"/>
      <c r="P139" s="382"/>
      <c r="Q139" s="382"/>
      <c r="R139" s="382"/>
      <c r="S139" s="382"/>
      <c r="T139" s="382"/>
      <c r="U139" s="382"/>
      <c r="V139" s="382"/>
      <c r="W139" s="382"/>
    </row>
    <row r="140" spans="1:23" ht="24" customHeight="1" x14ac:dyDescent="0.35">
      <c r="A140" s="383"/>
      <c r="B140" s="395"/>
      <c r="C140" s="396"/>
      <c r="D140" s="396"/>
      <c r="E140" s="382"/>
      <c r="F140" s="382"/>
      <c r="G140" s="382"/>
      <c r="H140" s="382"/>
      <c r="I140" s="382"/>
      <c r="J140" s="382"/>
      <c r="K140" s="382"/>
      <c r="L140" s="382"/>
      <c r="M140" s="382"/>
      <c r="N140" s="382"/>
      <c r="O140" s="382"/>
      <c r="P140" s="382"/>
      <c r="Q140" s="382"/>
      <c r="R140" s="382"/>
      <c r="S140" s="382"/>
      <c r="T140" s="382"/>
      <c r="U140" s="382"/>
      <c r="V140" s="382"/>
      <c r="W140" s="382"/>
    </row>
    <row r="141" spans="1:23" ht="24" customHeight="1" x14ac:dyDescent="0.35">
      <c r="A141" s="383"/>
      <c r="B141" s="395"/>
      <c r="C141" s="396"/>
      <c r="D141" s="396"/>
      <c r="E141" s="382"/>
      <c r="F141" s="382"/>
      <c r="G141" s="382"/>
      <c r="H141" s="382"/>
      <c r="I141" s="382"/>
      <c r="J141" s="382"/>
      <c r="K141" s="382"/>
      <c r="L141" s="382"/>
      <c r="M141" s="382"/>
      <c r="N141" s="382"/>
      <c r="O141" s="382"/>
      <c r="P141" s="382"/>
      <c r="Q141" s="382"/>
      <c r="R141" s="382"/>
      <c r="S141" s="382"/>
      <c r="T141" s="382"/>
      <c r="U141" s="382"/>
      <c r="V141" s="382"/>
      <c r="W141" s="382"/>
    </row>
    <row r="142" spans="1:23" ht="24" customHeight="1" x14ac:dyDescent="0.35">
      <c r="A142" s="383"/>
      <c r="B142" s="395"/>
      <c r="C142" s="396"/>
      <c r="D142" s="396"/>
      <c r="E142" s="382"/>
      <c r="F142" s="382"/>
      <c r="G142" s="382"/>
      <c r="H142" s="382"/>
      <c r="I142" s="382"/>
      <c r="J142" s="382"/>
      <c r="K142" s="382"/>
      <c r="L142" s="382"/>
      <c r="M142" s="382"/>
      <c r="N142" s="382"/>
      <c r="O142" s="382"/>
      <c r="P142" s="382"/>
      <c r="Q142" s="382"/>
      <c r="R142" s="382"/>
      <c r="S142" s="382"/>
      <c r="T142" s="382"/>
      <c r="U142" s="382"/>
      <c r="V142" s="382"/>
      <c r="W142" s="382"/>
    </row>
    <row r="143" spans="1:23" ht="24" customHeight="1" x14ac:dyDescent="0.35">
      <c r="A143" s="383"/>
      <c r="B143" s="395"/>
      <c r="C143" s="396"/>
      <c r="D143" s="396"/>
      <c r="E143" s="382"/>
      <c r="F143" s="382"/>
      <c r="G143" s="382"/>
      <c r="H143" s="382"/>
      <c r="I143" s="382"/>
      <c r="J143" s="382"/>
      <c r="K143" s="382"/>
      <c r="L143" s="382"/>
      <c r="M143" s="382"/>
      <c r="N143" s="382"/>
      <c r="O143" s="382"/>
      <c r="P143" s="382"/>
      <c r="Q143" s="382"/>
      <c r="R143" s="382"/>
      <c r="S143" s="382"/>
      <c r="T143" s="382"/>
      <c r="U143" s="382"/>
      <c r="V143" s="382"/>
      <c r="W143" s="382"/>
    </row>
    <row r="144" spans="1:23" ht="24" customHeight="1" x14ac:dyDescent="0.35">
      <c r="A144" s="383"/>
      <c r="B144" s="395"/>
      <c r="C144" s="396"/>
      <c r="D144" s="396"/>
      <c r="E144" s="382"/>
      <c r="F144" s="382"/>
      <c r="G144" s="382"/>
      <c r="H144" s="382"/>
      <c r="I144" s="382"/>
      <c r="J144" s="382"/>
      <c r="K144" s="382"/>
      <c r="L144" s="382"/>
      <c r="M144" s="382"/>
      <c r="N144" s="382"/>
      <c r="O144" s="382"/>
      <c r="P144" s="382"/>
      <c r="Q144" s="382"/>
      <c r="R144" s="382"/>
      <c r="S144" s="382"/>
      <c r="T144" s="382"/>
      <c r="U144" s="382"/>
      <c r="V144" s="382"/>
      <c r="W144" s="382"/>
    </row>
    <row r="145" spans="1:23" ht="24" customHeight="1" x14ac:dyDescent="0.35">
      <c r="A145" s="383"/>
      <c r="B145" s="395"/>
      <c r="C145" s="396"/>
      <c r="D145" s="396"/>
      <c r="E145" s="382"/>
      <c r="F145" s="382"/>
      <c r="G145" s="382"/>
      <c r="H145" s="382"/>
      <c r="I145" s="382"/>
      <c r="J145" s="382"/>
      <c r="K145" s="382"/>
      <c r="L145" s="382"/>
      <c r="M145" s="382"/>
      <c r="N145" s="382"/>
      <c r="O145" s="382"/>
      <c r="P145" s="382"/>
      <c r="Q145" s="382"/>
      <c r="R145" s="382"/>
      <c r="S145" s="382"/>
      <c r="T145" s="382"/>
      <c r="U145" s="382"/>
      <c r="V145" s="382"/>
      <c r="W145" s="382"/>
    </row>
    <row r="146" spans="1:23" ht="24" customHeight="1" x14ac:dyDescent="0.35">
      <c r="A146" s="383"/>
      <c r="B146" s="395"/>
      <c r="C146" s="396"/>
      <c r="D146" s="396"/>
      <c r="E146" s="382"/>
      <c r="F146" s="382"/>
      <c r="G146" s="382"/>
      <c r="H146" s="382"/>
      <c r="I146" s="382"/>
      <c r="J146" s="382"/>
      <c r="K146" s="382"/>
      <c r="L146" s="382"/>
      <c r="M146" s="382"/>
      <c r="N146" s="382"/>
      <c r="O146" s="382"/>
      <c r="P146" s="382"/>
      <c r="Q146" s="382"/>
      <c r="R146" s="382"/>
      <c r="S146" s="382"/>
      <c r="T146" s="382"/>
      <c r="U146" s="382"/>
      <c r="V146" s="382"/>
      <c r="W146" s="382"/>
    </row>
    <row r="147" spans="1:23" ht="24" customHeight="1" x14ac:dyDescent="0.35">
      <c r="A147" s="383"/>
      <c r="B147" s="395"/>
      <c r="C147" s="396"/>
      <c r="D147" s="396"/>
      <c r="E147" s="382"/>
      <c r="F147" s="382"/>
      <c r="G147" s="382"/>
      <c r="H147" s="382"/>
      <c r="I147" s="382"/>
      <c r="J147" s="382"/>
      <c r="K147" s="382"/>
      <c r="L147" s="382"/>
      <c r="M147" s="382"/>
      <c r="N147" s="382"/>
      <c r="O147" s="382"/>
      <c r="P147" s="382"/>
      <c r="Q147" s="382"/>
      <c r="R147" s="382"/>
      <c r="S147" s="382"/>
      <c r="T147" s="382"/>
      <c r="U147" s="382"/>
      <c r="V147" s="382"/>
      <c r="W147" s="382"/>
    </row>
    <row r="148" spans="1:23" ht="24" customHeight="1" x14ac:dyDescent="0.35">
      <c r="A148" s="383"/>
      <c r="B148" s="395"/>
      <c r="C148" s="396"/>
      <c r="D148" s="396"/>
      <c r="E148" s="382"/>
      <c r="F148" s="382"/>
      <c r="G148" s="382"/>
      <c r="H148" s="382"/>
      <c r="I148" s="382"/>
      <c r="J148" s="382"/>
      <c r="K148" s="382"/>
      <c r="L148" s="382"/>
      <c r="M148" s="382"/>
      <c r="N148" s="382"/>
      <c r="O148" s="382"/>
      <c r="P148" s="382"/>
      <c r="Q148" s="382"/>
      <c r="R148" s="382"/>
      <c r="S148" s="382"/>
      <c r="T148" s="382"/>
      <c r="U148" s="382"/>
      <c r="V148" s="382"/>
      <c r="W148" s="382"/>
    </row>
    <row r="149" spans="1:23" ht="24" customHeight="1" x14ac:dyDescent="0.35">
      <c r="A149" s="383"/>
      <c r="B149" s="395"/>
      <c r="C149" s="396"/>
      <c r="D149" s="396"/>
      <c r="E149" s="382"/>
      <c r="F149" s="382"/>
      <c r="G149" s="382"/>
      <c r="H149" s="382"/>
      <c r="I149" s="382"/>
      <c r="J149" s="382"/>
      <c r="K149" s="382"/>
      <c r="L149" s="382"/>
      <c r="M149" s="382"/>
      <c r="N149" s="382"/>
      <c r="O149" s="382"/>
      <c r="P149" s="382"/>
      <c r="Q149" s="382"/>
      <c r="R149" s="382"/>
      <c r="S149" s="382"/>
      <c r="T149" s="382"/>
      <c r="U149" s="382"/>
      <c r="V149" s="382"/>
      <c r="W149" s="382"/>
    </row>
    <row r="150" spans="1:23" ht="24" customHeight="1" x14ac:dyDescent="0.35">
      <c r="A150" s="383"/>
      <c r="B150" s="395"/>
      <c r="C150" s="396"/>
      <c r="D150" s="396"/>
      <c r="E150" s="382"/>
      <c r="F150" s="382"/>
      <c r="G150" s="382"/>
      <c r="H150" s="382"/>
      <c r="I150" s="382"/>
      <c r="J150" s="382"/>
      <c r="K150" s="382"/>
      <c r="L150" s="382"/>
      <c r="M150" s="382"/>
      <c r="N150" s="382"/>
      <c r="O150" s="382"/>
      <c r="P150" s="382"/>
      <c r="Q150" s="382"/>
      <c r="R150" s="382"/>
      <c r="S150" s="382"/>
      <c r="T150" s="382"/>
      <c r="U150" s="382"/>
      <c r="V150" s="382"/>
      <c r="W150" s="382"/>
    </row>
    <row r="151" spans="1:23" ht="24" customHeight="1" x14ac:dyDescent="0.35">
      <c r="A151" s="383"/>
      <c r="B151" s="395"/>
      <c r="C151" s="396"/>
      <c r="D151" s="396"/>
      <c r="E151" s="382"/>
      <c r="F151" s="382"/>
      <c r="G151" s="382"/>
      <c r="H151" s="382"/>
      <c r="I151" s="382"/>
      <c r="J151" s="382"/>
      <c r="K151" s="382"/>
      <c r="L151" s="382"/>
      <c r="M151" s="382"/>
      <c r="N151" s="382"/>
      <c r="O151" s="382"/>
      <c r="P151" s="382"/>
      <c r="Q151" s="382"/>
      <c r="R151" s="382"/>
      <c r="S151" s="382"/>
      <c r="T151" s="382"/>
      <c r="U151" s="382"/>
      <c r="V151" s="382"/>
      <c r="W151" s="382"/>
    </row>
    <row r="152" spans="1:23" ht="24" customHeight="1" x14ac:dyDescent="0.35">
      <c r="A152" s="383"/>
      <c r="B152" s="395"/>
      <c r="C152" s="396"/>
      <c r="D152" s="396"/>
      <c r="E152" s="382"/>
      <c r="F152" s="382"/>
      <c r="G152" s="382"/>
      <c r="H152" s="382"/>
      <c r="I152" s="382"/>
      <c r="J152" s="382"/>
      <c r="K152" s="382"/>
      <c r="L152" s="382"/>
      <c r="M152" s="382"/>
      <c r="N152" s="382"/>
      <c r="O152" s="382"/>
      <c r="P152" s="382"/>
      <c r="Q152" s="382"/>
      <c r="R152" s="382"/>
      <c r="S152" s="382"/>
      <c r="T152" s="382"/>
      <c r="U152" s="382"/>
      <c r="V152" s="382"/>
      <c r="W152" s="382"/>
    </row>
    <row r="153" spans="1:23" ht="24" customHeight="1" x14ac:dyDescent="0.35">
      <c r="A153" s="383"/>
      <c r="B153" s="395"/>
      <c r="C153" s="396"/>
      <c r="D153" s="396"/>
      <c r="E153" s="382"/>
      <c r="F153" s="382"/>
      <c r="G153" s="382"/>
      <c r="H153" s="382"/>
      <c r="I153" s="382"/>
      <c r="J153" s="382"/>
      <c r="K153" s="382"/>
      <c r="L153" s="382"/>
      <c r="M153" s="382"/>
      <c r="N153" s="382"/>
      <c r="O153" s="382"/>
      <c r="P153" s="382"/>
      <c r="Q153" s="382"/>
      <c r="R153" s="382"/>
      <c r="S153" s="382"/>
      <c r="T153" s="382"/>
      <c r="U153" s="382"/>
      <c r="V153" s="382"/>
      <c r="W153" s="382"/>
    </row>
    <row r="154" spans="1:23" ht="24" customHeight="1" x14ac:dyDescent="0.35">
      <c r="A154" s="383"/>
      <c r="B154" s="395"/>
      <c r="C154" s="396"/>
      <c r="D154" s="396"/>
      <c r="E154" s="382"/>
      <c r="F154" s="382"/>
      <c r="G154" s="382"/>
      <c r="H154" s="382"/>
      <c r="I154" s="382"/>
      <c r="J154" s="382"/>
      <c r="K154" s="382"/>
      <c r="L154" s="382"/>
      <c r="M154" s="382"/>
      <c r="N154" s="382"/>
      <c r="O154" s="382"/>
      <c r="P154" s="382"/>
      <c r="Q154" s="382"/>
      <c r="R154" s="382"/>
      <c r="S154" s="382"/>
      <c r="T154" s="382"/>
      <c r="U154" s="382"/>
      <c r="V154" s="382"/>
      <c r="W154" s="382"/>
    </row>
    <row r="155" spans="1:23" ht="24" customHeight="1" x14ac:dyDescent="0.35">
      <c r="A155" s="383"/>
      <c r="B155" s="395"/>
      <c r="C155" s="396"/>
      <c r="D155" s="396"/>
      <c r="E155" s="382"/>
      <c r="F155" s="382"/>
      <c r="G155" s="382"/>
      <c r="H155" s="382"/>
      <c r="I155" s="382"/>
      <c r="J155" s="382"/>
      <c r="K155" s="382"/>
      <c r="L155" s="382"/>
      <c r="M155" s="382"/>
      <c r="N155" s="382"/>
      <c r="O155" s="382"/>
      <c r="P155" s="382"/>
      <c r="Q155" s="382"/>
      <c r="R155" s="382"/>
      <c r="S155" s="382"/>
      <c r="T155" s="382"/>
      <c r="U155" s="382"/>
      <c r="V155" s="382"/>
      <c r="W155" s="382"/>
    </row>
    <row r="156" spans="1:23" ht="24" customHeight="1" x14ac:dyDescent="0.35">
      <c r="A156" s="383"/>
      <c r="B156" s="395"/>
      <c r="C156" s="396"/>
      <c r="D156" s="396"/>
      <c r="E156" s="382"/>
      <c r="F156" s="382"/>
      <c r="G156" s="382"/>
      <c r="H156" s="382"/>
      <c r="I156" s="382"/>
      <c r="J156" s="382"/>
      <c r="K156" s="382"/>
      <c r="L156" s="382"/>
      <c r="M156" s="382"/>
      <c r="N156" s="382"/>
      <c r="O156" s="382"/>
      <c r="P156" s="382"/>
      <c r="Q156" s="382"/>
      <c r="R156" s="382"/>
      <c r="S156" s="382"/>
      <c r="T156" s="382"/>
      <c r="U156" s="382"/>
      <c r="V156" s="382"/>
      <c r="W156" s="382"/>
    </row>
    <row r="157" spans="1:23" ht="24" customHeight="1" x14ac:dyDescent="0.35">
      <c r="A157" s="383"/>
      <c r="B157" s="395"/>
      <c r="C157" s="396"/>
      <c r="D157" s="396"/>
      <c r="E157" s="382"/>
      <c r="F157" s="382"/>
      <c r="G157" s="382"/>
      <c r="H157" s="382"/>
      <c r="I157" s="382"/>
      <c r="J157" s="382"/>
      <c r="K157" s="382"/>
      <c r="L157" s="382"/>
      <c r="M157" s="382"/>
      <c r="N157" s="382"/>
      <c r="O157" s="382"/>
      <c r="P157" s="382"/>
      <c r="Q157" s="382"/>
      <c r="R157" s="382"/>
      <c r="S157" s="382"/>
      <c r="T157" s="382"/>
      <c r="U157" s="382"/>
      <c r="V157" s="382"/>
      <c r="W157" s="382"/>
    </row>
    <row r="158" spans="1:23" ht="24" customHeight="1" x14ac:dyDescent="0.35">
      <c r="A158" s="383"/>
      <c r="B158" s="395"/>
      <c r="C158" s="396"/>
      <c r="D158" s="396"/>
      <c r="E158" s="382"/>
      <c r="F158" s="382"/>
      <c r="G158" s="382"/>
      <c r="H158" s="382"/>
      <c r="I158" s="382"/>
      <c r="J158" s="382"/>
      <c r="K158" s="382"/>
      <c r="L158" s="382"/>
      <c r="M158" s="382"/>
      <c r="N158" s="382"/>
      <c r="O158" s="382"/>
      <c r="P158" s="382"/>
      <c r="Q158" s="382"/>
      <c r="R158" s="382"/>
      <c r="S158" s="382"/>
      <c r="T158" s="382"/>
      <c r="U158" s="382"/>
      <c r="V158" s="382"/>
      <c r="W158" s="382"/>
    </row>
    <row r="159" spans="1:23" ht="24" customHeight="1" x14ac:dyDescent="0.35">
      <c r="A159" s="383"/>
      <c r="B159" s="395"/>
      <c r="C159" s="396"/>
      <c r="D159" s="396"/>
      <c r="E159" s="382"/>
      <c r="F159" s="382"/>
      <c r="G159" s="382"/>
      <c r="H159" s="382"/>
      <c r="I159" s="382"/>
      <c r="J159" s="382"/>
      <c r="K159" s="382"/>
      <c r="L159" s="382"/>
      <c r="M159" s="382"/>
      <c r="N159" s="382"/>
      <c r="O159" s="382"/>
      <c r="P159" s="382"/>
      <c r="Q159" s="382"/>
      <c r="R159" s="382"/>
      <c r="S159" s="382"/>
      <c r="T159" s="382"/>
      <c r="U159" s="382"/>
      <c r="V159" s="382"/>
      <c r="W159" s="382"/>
    </row>
    <row r="160" spans="1:23" ht="24" customHeight="1" x14ac:dyDescent="0.35">
      <c r="A160" s="383"/>
      <c r="B160" s="395"/>
      <c r="C160" s="396"/>
      <c r="D160" s="396"/>
      <c r="E160" s="382"/>
      <c r="F160" s="382"/>
      <c r="G160" s="382"/>
      <c r="H160" s="382"/>
      <c r="I160" s="382"/>
      <c r="J160" s="382"/>
      <c r="K160" s="382"/>
      <c r="L160" s="382"/>
      <c r="M160" s="382"/>
      <c r="N160" s="382"/>
      <c r="O160" s="382"/>
      <c r="P160" s="382"/>
      <c r="Q160" s="382"/>
      <c r="R160" s="382"/>
      <c r="S160" s="382"/>
      <c r="T160" s="382"/>
      <c r="U160" s="382"/>
      <c r="V160" s="382"/>
      <c r="W160" s="382"/>
    </row>
    <row r="161" spans="1:23" ht="24" customHeight="1" x14ac:dyDescent="0.35">
      <c r="A161" s="383"/>
      <c r="B161" s="395"/>
      <c r="C161" s="396"/>
      <c r="D161" s="396"/>
      <c r="E161" s="382"/>
      <c r="F161" s="382"/>
      <c r="G161" s="382"/>
      <c r="H161" s="382"/>
      <c r="I161" s="382"/>
      <c r="J161" s="382"/>
      <c r="K161" s="382"/>
      <c r="L161" s="382"/>
      <c r="M161" s="382"/>
      <c r="N161" s="382"/>
      <c r="O161" s="382"/>
      <c r="P161" s="382"/>
      <c r="Q161" s="382"/>
      <c r="R161" s="382"/>
      <c r="S161" s="382"/>
      <c r="T161" s="382"/>
      <c r="U161" s="382"/>
      <c r="V161" s="382"/>
      <c r="W161" s="382"/>
    </row>
    <row r="162" spans="1:23" ht="24" customHeight="1" x14ac:dyDescent="0.35">
      <c r="A162" s="383"/>
      <c r="B162" s="395"/>
      <c r="C162" s="396"/>
      <c r="D162" s="396"/>
      <c r="E162" s="382"/>
      <c r="F162" s="382"/>
      <c r="G162" s="382"/>
      <c r="H162" s="382"/>
      <c r="I162" s="382"/>
      <c r="J162" s="382"/>
      <c r="K162" s="382"/>
      <c r="L162" s="382"/>
      <c r="M162" s="382"/>
      <c r="N162" s="382"/>
      <c r="O162" s="382"/>
      <c r="P162" s="382"/>
      <c r="Q162" s="382"/>
      <c r="R162" s="382"/>
      <c r="S162" s="382"/>
      <c r="T162" s="382"/>
      <c r="U162" s="382"/>
      <c r="V162" s="382"/>
      <c r="W162" s="382"/>
    </row>
    <row r="163" spans="1:23" ht="24" customHeight="1" x14ac:dyDescent="0.35">
      <c r="A163" s="383"/>
      <c r="B163" s="395"/>
      <c r="C163" s="396"/>
      <c r="D163" s="396"/>
      <c r="E163" s="382"/>
      <c r="F163" s="382"/>
      <c r="G163" s="382"/>
      <c r="H163" s="382"/>
      <c r="I163" s="382"/>
      <c r="J163" s="382"/>
      <c r="K163" s="382"/>
      <c r="L163" s="382"/>
      <c r="M163" s="382"/>
      <c r="N163" s="382"/>
      <c r="O163" s="382"/>
      <c r="P163" s="382"/>
      <c r="Q163" s="382"/>
      <c r="R163" s="382"/>
      <c r="S163" s="382"/>
      <c r="T163" s="382"/>
      <c r="U163" s="382"/>
      <c r="V163" s="382"/>
      <c r="W163" s="382"/>
    </row>
    <row r="164" spans="1:23" ht="24" customHeight="1" x14ac:dyDescent="0.35">
      <c r="A164" s="383"/>
      <c r="B164" s="395"/>
      <c r="C164" s="396"/>
      <c r="D164" s="396"/>
      <c r="E164" s="382"/>
      <c r="F164" s="382"/>
      <c r="G164" s="382"/>
      <c r="H164" s="382"/>
      <c r="I164" s="382"/>
      <c r="J164" s="382"/>
      <c r="K164" s="382"/>
      <c r="L164" s="382"/>
      <c r="M164" s="382"/>
      <c r="N164" s="382"/>
      <c r="O164" s="382"/>
      <c r="P164" s="382"/>
      <c r="Q164" s="382"/>
      <c r="R164" s="382"/>
      <c r="S164" s="382"/>
      <c r="T164" s="382"/>
      <c r="U164" s="382"/>
      <c r="V164" s="382"/>
      <c r="W164" s="382"/>
    </row>
    <row r="165" spans="1:23" ht="24" customHeight="1" x14ac:dyDescent="0.35">
      <c r="A165" s="383"/>
      <c r="B165" s="395"/>
      <c r="C165" s="396"/>
      <c r="D165" s="396"/>
      <c r="E165" s="382"/>
      <c r="F165" s="382"/>
      <c r="G165" s="382"/>
      <c r="H165" s="382"/>
      <c r="I165" s="382"/>
      <c r="J165" s="382"/>
      <c r="K165" s="382"/>
      <c r="L165" s="382"/>
      <c r="M165" s="382"/>
      <c r="N165" s="382"/>
      <c r="O165" s="382"/>
      <c r="P165" s="382"/>
      <c r="Q165" s="382"/>
      <c r="R165" s="382"/>
      <c r="S165" s="382"/>
      <c r="T165" s="382"/>
      <c r="U165" s="382"/>
      <c r="V165" s="382"/>
      <c r="W165" s="382"/>
    </row>
    <row r="166" spans="1:23" ht="24" customHeight="1" x14ac:dyDescent="0.35">
      <c r="A166" s="383"/>
      <c r="B166" s="395"/>
      <c r="C166" s="396"/>
      <c r="D166" s="396"/>
      <c r="E166" s="382"/>
      <c r="F166" s="382"/>
      <c r="G166" s="382"/>
      <c r="H166" s="382"/>
      <c r="I166" s="382"/>
      <c r="J166" s="382"/>
      <c r="K166" s="382"/>
      <c r="L166" s="382"/>
      <c r="M166" s="382"/>
      <c r="N166" s="382"/>
      <c r="O166" s="382"/>
      <c r="P166" s="382"/>
      <c r="Q166" s="382"/>
      <c r="R166" s="382"/>
      <c r="S166" s="382"/>
      <c r="T166" s="382"/>
      <c r="U166" s="382"/>
      <c r="V166" s="382"/>
      <c r="W166" s="382"/>
    </row>
    <row r="167" spans="1:23" ht="24" customHeight="1" x14ac:dyDescent="0.35">
      <c r="A167" s="383"/>
      <c r="B167" s="395"/>
      <c r="C167" s="396"/>
      <c r="D167" s="396"/>
      <c r="E167" s="382"/>
      <c r="F167" s="382"/>
      <c r="G167" s="382"/>
      <c r="H167" s="382"/>
      <c r="I167" s="382"/>
      <c r="J167" s="382"/>
      <c r="K167" s="382"/>
      <c r="L167" s="382"/>
      <c r="M167" s="382"/>
      <c r="N167" s="382"/>
      <c r="O167" s="382"/>
      <c r="P167" s="382"/>
      <c r="Q167" s="382"/>
      <c r="R167" s="382"/>
      <c r="S167" s="382"/>
      <c r="T167" s="382"/>
      <c r="U167" s="382"/>
      <c r="V167" s="382"/>
      <c r="W167" s="382"/>
    </row>
    <row r="168" spans="1:23" ht="24" customHeight="1" x14ac:dyDescent="0.35">
      <c r="A168" s="383"/>
      <c r="B168" s="395"/>
      <c r="C168" s="396"/>
      <c r="D168" s="396"/>
      <c r="E168" s="382"/>
      <c r="F168" s="382"/>
      <c r="G168" s="382"/>
      <c r="H168" s="382"/>
      <c r="I168" s="382"/>
      <c r="J168" s="382"/>
      <c r="K168" s="382"/>
      <c r="L168" s="382"/>
      <c r="M168" s="382"/>
      <c r="N168" s="382"/>
      <c r="O168" s="382"/>
      <c r="P168" s="382"/>
      <c r="Q168" s="382"/>
      <c r="R168" s="382"/>
      <c r="S168" s="382"/>
      <c r="T168" s="382"/>
      <c r="U168" s="382"/>
      <c r="V168" s="382"/>
      <c r="W168" s="382"/>
    </row>
    <row r="169" spans="1:23" ht="24" customHeight="1" x14ac:dyDescent="0.35">
      <c r="A169" s="383"/>
      <c r="B169" s="395"/>
      <c r="C169" s="396"/>
      <c r="D169" s="396"/>
      <c r="E169" s="382"/>
      <c r="F169" s="382"/>
      <c r="G169" s="382"/>
      <c r="H169" s="382"/>
      <c r="I169" s="382"/>
      <c r="J169" s="382"/>
      <c r="K169" s="382"/>
      <c r="L169" s="382"/>
      <c r="M169" s="382"/>
      <c r="N169" s="382"/>
      <c r="O169" s="382"/>
      <c r="P169" s="382"/>
      <c r="Q169" s="382"/>
      <c r="R169" s="382"/>
      <c r="S169" s="382"/>
      <c r="T169" s="382"/>
      <c r="U169" s="382"/>
      <c r="V169" s="382"/>
      <c r="W169" s="382"/>
    </row>
    <row r="170" spans="1:23" ht="24" customHeight="1" x14ac:dyDescent="0.35">
      <c r="A170" s="383"/>
      <c r="B170" s="395"/>
      <c r="C170" s="396"/>
      <c r="D170" s="396"/>
      <c r="E170" s="382"/>
      <c r="F170" s="382"/>
      <c r="G170" s="382"/>
      <c r="H170" s="382"/>
      <c r="I170" s="382"/>
      <c r="J170" s="382"/>
      <c r="K170" s="382"/>
      <c r="L170" s="382"/>
      <c r="M170" s="382"/>
      <c r="N170" s="382"/>
      <c r="O170" s="382"/>
      <c r="P170" s="382"/>
      <c r="Q170" s="382"/>
      <c r="R170" s="382"/>
      <c r="S170" s="382"/>
      <c r="T170" s="382"/>
      <c r="U170" s="382"/>
      <c r="V170" s="382"/>
      <c r="W170" s="382"/>
    </row>
    <row r="171" spans="1:23" ht="24" customHeight="1" x14ac:dyDescent="0.35">
      <c r="A171" s="383"/>
      <c r="B171" s="395"/>
      <c r="C171" s="396"/>
      <c r="D171" s="396"/>
      <c r="E171" s="382"/>
      <c r="F171" s="382"/>
      <c r="G171" s="382"/>
      <c r="H171" s="382"/>
      <c r="I171" s="382"/>
      <c r="J171" s="382"/>
      <c r="K171" s="382"/>
      <c r="L171" s="382"/>
      <c r="M171" s="382"/>
      <c r="N171" s="382"/>
      <c r="O171" s="382"/>
      <c r="P171" s="382"/>
      <c r="Q171" s="382"/>
      <c r="R171" s="382"/>
      <c r="S171" s="382"/>
      <c r="T171" s="382"/>
      <c r="U171" s="382"/>
      <c r="V171" s="382"/>
      <c r="W171" s="382"/>
    </row>
    <row r="172" spans="1:23" ht="24" customHeight="1" x14ac:dyDescent="0.35">
      <c r="A172" s="383"/>
      <c r="B172" s="395"/>
      <c r="C172" s="396"/>
      <c r="D172" s="396"/>
      <c r="E172" s="382"/>
      <c r="F172" s="382"/>
      <c r="G172" s="382"/>
      <c r="H172" s="382"/>
      <c r="I172" s="382"/>
      <c r="J172" s="382"/>
      <c r="K172" s="382"/>
      <c r="L172" s="382"/>
      <c r="M172" s="382"/>
      <c r="N172" s="382"/>
      <c r="O172" s="382"/>
      <c r="P172" s="382"/>
      <c r="Q172" s="382"/>
      <c r="R172" s="382"/>
      <c r="S172" s="382"/>
      <c r="T172" s="382"/>
      <c r="U172" s="382"/>
      <c r="V172" s="382"/>
      <c r="W172" s="382"/>
    </row>
    <row r="173" spans="1:23" ht="24" customHeight="1" x14ac:dyDescent="0.35">
      <c r="A173" s="383"/>
      <c r="B173" s="395"/>
      <c r="C173" s="396"/>
      <c r="D173" s="396"/>
      <c r="E173" s="382"/>
      <c r="F173" s="382"/>
      <c r="G173" s="382"/>
      <c r="H173" s="382"/>
      <c r="I173" s="382"/>
      <c r="J173" s="382"/>
      <c r="K173" s="382"/>
      <c r="L173" s="382"/>
      <c r="M173" s="382"/>
      <c r="N173" s="382"/>
      <c r="O173" s="382"/>
      <c r="P173" s="382"/>
      <c r="Q173" s="382"/>
      <c r="R173" s="382"/>
      <c r="S173" s="382"/>
      <c r="T173" s="382"/>
      <c r="U173" s="382"/>
      <c r="V173" s="382"/>
      <c r="W173" s="382"/>
    </row>
    <row r="174" spans="1:23" ht="24" customHeight="1" x14ac:dyDescent="0.35">
      <c r="A174" s="383"/>
      <c r="B174" s="395"/>
      <c r="C174" s="396"/>
      <c r="D174" s="396"/>
      <c r="E174" s="382"/>
      <c r="F174" s="382"/>
      <c r="G174" s="382"/>
      <c r="H174" s="382"/>
      <c r="I174" s="382"/>
      <c r="J174" s="382"/>
      <c r="K174" s="382"/>
      <c r="L174" s="382"/>
      <c r="M174" s="382"/>
      <c r="N174" s="382"/>
      <c r="O174" s="382"/>
      <c r="P174" s="382"/>
      <c r="Q174" s="382"/>
      <c r="R174" s="382"/>
      <c r="S174" s="382"/>
      <c r="T174" s="382"/>
      <c r="U174" s="382"/>
      <c r="V174" s="382"/>
      <c r="W174" s="382"/>
    </row>
    <row r="175" spans="1:23" ht="24" customHeight="1" x14ac:dyDescent="0.35">
      <c r="A175" s="383"/>
      <c r="B175" s="395"/>
      <c r="C175" s="396"/>
      <c r="D175" s="396"/>
      <c r="E175" s="382"/>
      <c r="F175" s="382"/>
      <c r="G175" s="382"/>
      <c r="H175" s="382"/>
      <c r="I175" s="382"/>
      <c r="J175" s="382"/>
      <c r="K175" s="382"/>
      <c r="L175" s="382"/>
      <c r="M175" s="382"/>
      <c r="N175" s="382"/>
      <c r="O175" s="382"/>
      <c r="P175" s="382"/>
      <c r="Q175" s="382"/>
      <c r="R175" s="382"/>
      <c r="S175" s="382"/>
      <c r="T175" s="382"/>
      <c r="U175" s="382"/>
      <c r="V175" s="382"/>
      <c r="W175" s="382"/>
    </row>
    <row r="176" spans="1:23" ht="24" customHeight="1" x14ac:dyDescent="0.35">
      <c r="A176" s="383"/>
      <c r="B176" s="395"/>
      <c r="C176" s="396"/>
      <c r="D176" s="396"/>
      <c r="E176" s="382"/>
      <c r="F176" s="382"/>
      <c r="G176" s="382"/>
      <c r="H176" s="382"/>
      <c r="I176" s="382"/>
      <c r="J176" s="382"/>
      <c r="K176" s="382"/>
      <c r="L176" s="382"/>
      <c r="M176" s="382"/>
      <c r="N176" s="382"/>
      <c r="O176" s="382"/>
      <c r="P176" s="382"/>
      <c r="Q176" s="382"/>
      <c r="R176" s="382"/>
      <c r="S176" s="382"/>
      <c r="T176" s="382"/>
      <c r="U176" s="382"/>
      <c r="V176" s="382"/>
      <c r="W176" s="382"/>
    </row>
    <row r="177" spans="1:23" ht="24" customHeight="1" x14ac:dyDescent="0.35">
      <c r="A177" s="383"/>
      <c r="B177" s="395"/>
      <c r="C177" s="396"/>
      <c r="D177" s="396"/>
      <c r="E177" s="382"/>
      <c r="F177" s="382"/>
      <c r="G177" s="382"/>
      <c r="H177" s="382"/>
      <c r="I177" s="382"/>
      <c r="J177" s="382"/>
      <c r="K177" s="382"/>
      <c r="L177" s="382"/>
      <c r="M177" s="382"/>
      <c r="N177" s="382"/>
      <c r="O177" s="382"/>
      <c r="P177" s="382"/>
      <c r="Q177" s="382"/>
      <c r="R177" s="382"/>
      <c r="S177" s="382"/>
      <c r="T177" s="382"/>
      <c r="U177" s="382"/>
      <c r="V177" s="382"/>
      <c r="W177" s="382"/>
    </row>
    <row r="178" spans="1:23" ht="24" customHeight="1" x14ac:dyDescent="0.35">
      <c r="A178" s="383"/>
      <c r="B178" s="395"/>
      <c r="C178" s="396"/>
      <c r="D178" s="396"/>
      <c r="E178" s="382"/>
      <c r="F178" s="382"/>
      <c r="G178" s="382"/>
      <c r="H178" s="382"/>
      <c r="I178" s="382"/>
      <c r="J178" s="382"/>
      <c r="K178" s="382"/>
      <c r="L178" s="382"/>
      <c r="M178" s="382"/>
      <c r="N178" s="382"/>
      <c r="O178" s="382"/>
      <c r="P178" s="382"/>
      <c r="Q178" s="382"/>
      <c r="R178" s="382"/>
      <c r="S178" s="382"/>
      <c r="T178" s="382"/>
      <c r="U178" s="382"/>
      <c r="V178" s="382"/>
      <c r="W178" s="382"/>
    </row>
    <row r="179" spans="1:23" ht="24" customHeight="1" x14ac:dyDescent="0.35">
      <c r="A179" s="383"/>
      <c r="B179" s="395"/>
      <c r="C179" s="396"/>
      <c r="D179" s="396"/>
      <c r="E179" s="382"/>
      <c r="F179" s="382"/>
      <c r="G179" s="382"/>
      <c r="H179" s="382"/>
      <c r="I179" s="382"/>
      <c r="J179" s="382"/>
      <c r="K179" s="382"/>
      <c r="L179" s="382"/>
      <c r="M179" s="382"/>
      <c r="N179" s="382"/>
      <c r="O179" s="382"/>
      <c r="P179" s="382"/>
      <c r="Q179" s="382"/>
      <c r="R179" s="382"/>
      <c r="S179" s="382"/>
      <c r="T179" s="382"/>
      <c r="U179" s="382"/>
      <c r="V179" s="382"/>
      <c r="W179" s="382"/>
    </row>
    <row r="180" spans="1:23" ht="24" customHeight="1" x14ac:dyDescent="0.35">
      <c r="A180" s="383"/>
      <c r="B180" s="395"/>
      <c r="C180" s="396"/>
      <c r="D180" s="396"/>
      <c r="E180" s="382"/>
      <c r="F180" s="382"/>
      <c r="G180" s="382"/>
      <c r="H180" s="382"/>
      <c r="I180" s="382"/>
      <c r="J180" s="382"/>
      <c r="K180" s="382"/>
      <c r="L180" s="382"/>
      <c r="M180" s="382"/>
      <c r="N180" s="382"/>
      <c r="O180" s="382"/>
      <c r="P180" s="382"/>
      <c r="Q180" s="382"/>
      <c r="R180" s="382"/>
      <c r="S180" s="382"/>
      <c r="T180" s="382"/>
      <c r="U180" s="382"/>
      <c r="V180" s="382"/>
      <c r="W180" s="382"/>
    </row>
    <row r="181" spans="1:23" ht="24" customHeight="1" x14ac:dyDescent="0.35">
      <c r="A181" s="383"/>
      <c r="B181" s="395"/>
      <c r="C181" s="396"/>
      <c r="D181" s="396"/>
      <c r="E181" s="382"/>
      <c r="F181" s="382"/>
      <c r="G181" s="382"/>
      <c r="H181" s="382"/>
      <c r="I181" s="382"/>
      <c r="J181" s="382"/>
      <c r="K181" s="382"/>
      <c r="L181" s="382"/>
      <c r="M181" s="382"/>
      <c r="N181" s="382"/>
      <c r="O181" s="382"/>
      <c r="P181" s="382"/>
      <c r="Q181" s="382"/>
      <c r="R181" s="382"/>
      <c r="S181" s="382"/>
      <c r="T181" s="382"/>
      <c r="U181" s="382"/>
      <c r="V181" s="382"/>
      <c r="W181" s="382"/>
    </row>
    <row r="182" spans="1:23" ht="24" customHeight="1" x14ac:dyDescent="0.35">
      <c r="A182" s="383"/>
      <c r="B182" s="395"/>
      <c r="C182" s="396"/>
      <c r="D182" s="396"/>
      <c r="E182" s="382"/>
      <c r="F182" s="382"/>
      <c r="G182" s="382"/>
      <c r="H182" s="382"/>
      <c r="I182" s="382"/>
      <c r="J182" s="382"/>
      <c r="K182" s="382"/>
      <c r="L182" s="382"/>
      <c r="M182" s="382"/>
      <c r="N182" s="382"/>
      <c r="O182" s="382"/>
      <c r="P182" s="382"/>
      <c r="Q182" s="382"/>
      <c r="R182" s="382"/>
      <c r="S182" s="382"/>
      <c r="T182" s="382"/>
      <c r="U182" s="382"/>
      <c r="V182" s="382"/>
      <c r="W182" s="382"/>
    </row>
    <row r="183" spans="1:23" ht="24" customHeight="1" x14ac:dyDescent="0.35">
      <c r="A183" s="383"/>
      <c r="B183" s="395"/>
      <c r="C183" s="396"/>
      <c r="D183" s="396"/>
      <c r="E183" s="382"/>
      <c r="F183" s="382"/>
      <c r="G183" s="382"/>
      <c r="H183" s="382"/>
      <c r="I183" s="382"/>
      <c r="J183" s="382"/>
      <c r="K183" s="382"/>
      <c r="L183" s="382"/>
      <c r="M183" s="382"/>
      <c r="N183" s="382"/>
      <c r="O183" s="382"/>
      <c r="P183" s="382"/>
      <c r="Q183" s="382"/>
      <c r="R183" s="382"/>
      <c r="S183" s="382"/>
      <c r="T183" s="382"/>
      <c r="U183" s="382"/>
      <c r="V183" s="382"/>
      <c r="W183" s="382"/>
    </row>
    <row r="184" spans="1:23" ht="24" customHeight="1" x14ac:dyDescent="0.35">
      <c r="A184" s="383"/>
      <c r="B184" s="395"/>
      <c r="C184" s="396"/>
      <c r="D184" s="396"/>
      <c r="E184" s="382"/>
      <c r="F184" s="382"/>
      <c r="G184" s="382"/>
      <c r="H184" s="382"/>
      <c r="I184" s="382"/>
      <c r="J184" s="382"/>
      <c r="K184" s="382"/>
      <c r="L184" s="382"/>
      <c r="M184" s="382"/>
      <c r="N184" s="382"/>
      <c r="O184" s="382"/>
      <c r="P184" s="382"/>
      <c r="Q184" s="382"/>
      <c r="R184" s="382"/>
      <c r="S184" s="382"/>
      <c r="T184" s="382"/>
      <c r="U184" s="382"/>
      <c r="V184" s="382"/>
      <c r="W184" s="382"/>
    </row>
    <row r="185" spans="1:23" ht="24" customHeight="1" x14ac:dyDescent="0.35">
      <c r="A185" s="383"/>
      <c r="B185" s="395"/>
      <c r="C185" s="396"/>
      <c r="D185" s="396"/>
      <c r="E185" s="382"/>
      <c r="F185" s="382"/>
      <c r="G185" s="382"/>
      <c r="H185" s="382"/>
      <c r="I185" s="382"/>
      <c r="J185" s="382"/>
      <c r="K185" s="382"/>
      <c r="L185" s="382"/>
      <c r="M185" s="382"/>
      <c r="N185" s="382"/>
      <c r="O185" s="382"/>
      <c r="P185" s="382"/>
      <c r="Q185" s="382"/>
      <c r="R185" s="382"/>
      <c r="S185" s="382"/>
      <c r="T185" s="382"/>
      <c r="U185" s="382"/>
      <c r="V185" s="382"/>
      <c r="W185" s="382"/>
    </row>
    <row r="186" spans="1:23" ht="24" customHeight="1" x14ac:dyDescent="0.35">
      <c r="A186" s="383"/>
      <c r="B186" s="395"/>
      <c r="C186" s="396"/>
      <c r="D186" s="396"/>
      <c r="E186" s="382"/>
      <c r="F186" s="382"/>
      <c r="G186" s="382"/>
      <c r="H186" s="382"/>
      <c r="I186" s="382"/>
      <c r="J186" s="382"/>
      <c r="K186" s="382"/>
      <c r="L186" s="382"/>
      <c r="M186" s="382"/>
      <c r="N186" s="382"/>
      <c r="O186" s="382"/>
      <c r="P186" s="382"/>
      <c r="Q186" s="382"/>
      <c r="R186" s="382"/>
      <c r="S186" s="382"/>
      <c r="T186" s="382"/>
      <c r="U186" s="382"/>
      <c r="V186" s="382"/>
      <c r="W186" s="382"/>
    </row>
    <row r="187" spans="1:23" ht="24" customHeight="1" x14ac:dyDescent="0.35">
      <c r="A187" s="383"/>
      <c r="B187" s="395"/>
      <c r="C187" s="396"/>
      <c r="D187" s="396"/>
      <c r="E187" s="382"/>
      <c r="F187" s="382"/>
      <c r="G187" s="382"/>
      <c r="H187" s="382"/>
      <c r="I187" s="382"/>
      <c r="J187" s="382"/>
      <c r="K187" s="382"/>
      <c r="L187" s="382"/>
      <c r="M187" s="382"/>
      <c r="N187" s="382"/>
      <c r="O187" s="382"/>
      <c r="P187" s="382"/>
      <c r="Q187" s="382"/>
      <c r="R187" s="382"/>
      <c r="S187" s="382"/>
      <c r="T187" s="382"/>
      <c r="U187" s="382"/>
      <c r="V187" s="382"/>
      <c r="W187" s="382"/>
    </row>
    <row r="188" spans="1:23" ht="24" customHeight="1" x14ac:dyDescent="0.35">
      <c r="A188" s="383"/>
      <c r="B188" s="395"/>
      <c r="C188" s="396"/>
      <c r="D188" s="396"/>
      <c r="E188" s="382"/>
      <c r="F188" s="382"/>
      <c r="G188" s="382"/>
      <c r="H188" s="382"/>
      <c r="I188" s="382"/>
      <c r="J188" s="382"/>
      <c r="K188" s="382"/>
      <c r="L188" s="382"/>
      <c r="M188" s="382"/>
      <c r="N188" s="382"/>
      <c r="O188" s="382"/>
      <c r="P188" s="382"/>
      <c r="Q188" s="382"/>
      <c r="R188" s="382"/>
      <c r="S188" s="382"/>
      <c r="T188" s="382"/>
      <c r="U188" s="382"/>
      <c r="V188" s="382"/>
      <c r="W188" s="382"/>
    </row>
    <row r="189" spans="1:23" ht="24" customHeight="1" x14ac:dyDescent="0.35">
      <c r="A189" s="383"/>
      <c r="B189" s="395"/>
      <c r="C189" s="396"/>
      <c r="D189" s="396"/>
      <c r="E189" s="382"/>
      <c r="F189" s="382"/>
      <c r="G189" s="382"/>
      <c r="H189" s="382"/>
      <c r="I189" s="382"/>
      <c r="J189" s="382"/>
      <c r="K189" s="382"/>
      <c r="L189" s="382"/>
      <c r="M189" s="382"/>
      <c r="N189" s="382"/>
      <c r="O189" s="382"/>
      <c r="P189" s="382"/>
      <c r="Q189" s="382"/>
      <c r="R189" s="382"/>
      <c r="S189" s="382"/>
      <c r="T189" s="382"/>
      <c r="U189" s="382"/>
      <c r="V189" s="382"/>
      <c r="W189" s="382"/>
    </row>
    <row r="190" spans="1:23" ht="24" customHeight="1" x14ac:dyDescent="0.35">
      <c r="A190" s="383"/>
      <c r="B190" s="395"/>
      <c r="C190" s="396"/>
      <c r="D190" s="396"/>
      <c r="E190" s="382"/>
      <c r="F190" s="382"/>
      <c r="G190" s="382"/>
      <c r="H190" s="382"/>
      <c r="I190" s="382"/>
      <c r="J190" s="382"/>
      <c r="K190" s="382"/>
      <c r="L190" s="382"/>
      <c r="M190" s="382"/>
      <c r="N190" s="382"/>
      <c r="O190" s="382"/>
      <c r="P190" s="382"/>
      <c r="Q190" s="382"/>
      <c r="R190" s="382"/>
      <c r="S190" s="382"/>
      <c r="T190" s="382"/>
      <c r="U190" s="382"/>
      <c r="V190" s="382"/>
      <c r="W190" s="382"/>
    </row>
    <row r="191" spans="1:23" ht="24" customHeight="1" x14ac:dyDescent="0.35">
      <c r="A191" s="383"/>
      <c r="B191" s="395"/>
      <c r="C191" s="396"/>
      <c r="D191" s="396"/>
      <c r="E191" s="382"/>
      <c r="F191" s="382"/>
      <c r="G191" s="382"/>
      <c r="H191" s="382"/>
      <c r="I191" s="382"/>
      <c r="J191" s="382"/>
      <c r="K191" s="382"/>
      <c r="L191" s="382"/>
      <c r="M191" s="382"/>
      <c r="N191" s="382"/>
      <c r="O191" s="382"/>
      <c r="P191" s="382"/>
      <c r="Q191" s="382"/>
      <c r="R191" s="382"/>
      <c r="S191" s="382"/>
      <c r="T191" s="382"/>
      <c r="U191" s="382"/>
      <c r="V191" s="382"/>
      <c r="W191" s="382"/>
    </row>
    <row r="192" spans="1:23" ht="24" customHeight="1" x14ac:dyDescent="0.35">
      <c r="A192" s="383"/>
      <c r="B192" s="395"/>
      <c r="C192" s="396"/>
      <c r="D192" s="396"/>
      <c r="E192" s="382"/>
      <c r="F192" s="382"/>
      <c r="G192" s="382"/>
      <c r="H192" s="382"/>
      <c r="I192" s="382"/>
      <c r="J192" s="382"/>
      <c r="K192" s="382"/>
      <c r="L192" s="382"/>
      <c r="M192" s="382"/>
      <c r="N192" s="382"/>
      <c r="O192" s="382"/>
      <c r="P192" s="382"/>
      <c r="Q192" s="382"/>
      <c r="R192" s="382"/>
      <c r="S192" s="382"/>
      <c r="T192" s="382"/>
      <c r="U192" s="382"/>
      <c r="V192" s="382"/>
      <c r="W192" s="382"/>
    </row>
    <row r="193" spans="1:23" ht="24" customHeight="1" x14ac:dyDescent="0.35">
      <c r="A193" s="383"/>
      <c r="B193" s="395"/>
      <c r="C193" s="396"/>
      <c r="D193" s="396"/>
      <c r="E193" s="382"/>
      <c r="F193" s="382"/>
      <c r="G193" s="382"/>
      <c r="H193" s="382"/>
      <c r="I193" s="382"/>
      <c r="J193" s="382"/>
      <c r="K193" s="382"/>
      <c r="L193" s="382"/>
      <c r="M193" s="382"/>
      <c r="N193" s="382"/>
      <c r="O193" s="382"/>
      <c r="P193" s="382"/>
      <c r="Q193" s="382"/>
      <c r="R193" s="382"/>
      <c r="S193" s="382"/>
      <c r="T193" s="382"/>
      <c r="U193" s="382"/>
      <c r="V193" s="382"/>
      <c r="W193" s="382"/>
    </row>
    <row r="194" spans="1:23" ht="24" customHeight="1" x14ac:dyDescent="0.35">
      <c r="A194" s="383"/>
      <c r="B194" s="395"/>
      <c r="C194" s="396"/>
      <c r="D194" s="396"/>
      <c r="E194" s="382"/>
      <c r="F194" s="382"/>
      <c r="G194" s="382"/>
      <c r="H194" s="382"/>
      <c r="I194" s="382"/>
      <c r="J194" s="382"/>
      <c r="K194" s="382"/>
      <c r="L194" s="382"/>
      <c r="M194" s="382"/>
      <c r="N194" s="382"/>
      <c r="O194" s="382"/>
      <c r="P194" s="382"/>
      <c r="Q194" s="382"/>
      <c r="R194" s="382"/>
      <c r="S194" s="382"/>
      <c r="T194" s="382"/>
      <c r="U194" s="382"/>
      <c r="V194" s="382"/>
      <c r="W194" s="382"/>
    </row>
    <row r="195" spans="1:23" ht="24" customHeight="1" x14ac:dyDescent="0.35">
      <c r="A195" s="383"/>
      <c r="B195" s="395"/>
      <c r="C195" s="396"/>
      <c r="D195" s="396"/>
      <c r="E195" s="382"/>
      <c r="F195" s="382"/>
      <c r="G195" s="382"/>
      <c r="H195" s="382"/>
      <c r="I195" s="382"/>
      <c r="J195" s="382"/>
      <c r="K195" s="382"/>
      <c r="L195" s="382"/>
      <c r="M195" s="382"/>
      <c r="N195" s="382"/>
      <c r="O195" s="382"/>
      <c r="P195" s="382"/>
      <c r="Q195" s="382"/>
      <c r="R195" s="382"/>
      <c r="S195" s="382"/>
      <c r="T195" s="382"/>
      <c r="U195" s="382"/>
      <c r="V195" s="382"/>
      <c r="W195" s="382"/>
    </row>
    <row r="196" spans="1:23" ht="24" customHeight="1" x14ac:dyDescent="0.35">
      <c r="A196" s="383"/>
      <c r="B196" s="395"/>
      <c r="C196" s="396"/>
      <c r="D196" s="396"/>
      <c r="E196" s="382"/>
      <c r="F196" s="382"/>
      <c r="G196" s="382"/>
      <c r="H196" s="382"/>
      <c r="I196" s="382"/>
      <c r="J196" s="382"/>
      <c r="K196" s="382"/>
      <c r="L196" s="382"/>
      <c r="M196" s="382"/>
      <c r="N196" s="382"/>
      <c r="O196" s="382"/>
      <c r="P196" s="382"/>
      <c r="Q196" s="382"/>
      <c r="R196" s="382"/>
      <c r="S196" s="382"/>
      <c r="T196" s="382"/>
      <c r="U196" s="382"/>
      <c r="V196" s="382"/>
      <c r="W196" s="382"/>
    </row>
    <row r="197" spans="1:23" ht="24" customHeight="1" x14ac:dyDescent="0.35">
      <c r="A197" s="383"/>
      <c r="B197" s="395"/>
      <c r="C197" s="396"/>
      <c r="D197" s="396"/>
      <c r="E197" s="382"/>
      <c r="F197" s="382"/>
      <c r="G197" s="382"/>
      <c r="H197" s="382"/>
      <c r="I197" s="382"/>
      <c r="J197" s="382"/>
      <c r="K197" s="382"/>
      <c r="L197" s="382"/>
      <c r="M197" s="382"/>
      <c r="N197" s="382"/>
      <c r="O197" s="382"/>
      <c r="P197" s="382"/>
      <c r="Q197" s="382"/>
      <c r="R197" s="382"/>
      <c r="S197" s="382"/>
      <c r="T197" s="382"/>
      <c r="U197" s="382"/>
      <c r="V197" s="382"/>
      <c r="W197" s="382"/>
    </row>
    <row r="198" spans="1:23" ht="24" customHeight="1" x14ac:dyDescent="0.35">
      <c r="A198" s="383"/>
      <c r="B198" s="395"/>
      <c r="C198" s="396"/>
      <c r="D198" s="396"/>
      <c r="E198" s="382"/>
      <c r="F198" s="382"/>
      <c r="G198" s="382"/>
      <c r="H198" s="382"/>
      <c r="I198" s="382"/>
      <c r="J198" s="382"/>
      <c r="K198" s="382"/>
      <c r="L198" s="382"/>
      <c r="M198" s="382"/>
      <c r="N198" s="382"/>
      <c r="O198" s="382"/>
      <c r="P198" s="382"/>
      <c r="Q198" s="382"/>
      <c r="R198" s="382"/>
      <c r="S198" s="382"/>
      <c r="T198" s="382"/>
      <c r="U198" s="382"/>
      <c r="V198" s="382"/>
      <c r="W198" s="382"/>
    </row>
    <row r="199" spans="1:23" ht="24" customHeight="1" x14ac:dyDescent="0.35">
      <c r="A199" s="383"/>
      <c r="B199" s="395"/>
      <c r="C199" s="396"/>
      <c r="D199" s="396"/>
      <c r="E199" s="382"/>
      <c r="F199" s="382"/>
      <c r="G199" s="382"/>
      <c r="H199" s="382"/>
      <c r="I199" s="382"/>
      <c r="J199" s="382"/>
      <c r="K199" s="382"/>
      <c r="L199" s="382"/>
      <c r="M199" s="382"/>
      <c r="N199" s="382"/>
      <c r="O199" s="382"/>
      <c r="P199" s="382"/>
      <c r="Q199" s="382"/>
      <c r="R199" s="382"/>
      <c r="S199" s="382"/>
      <c r="T199" s="382"/>
      <c r="U199" s="382"/>
      <c r="V199" s="382"/>
      <c r="W199" s="382"/>
    </row>
    <row r="200" spans="1:23" ht="24" customHeight="1" x14ac:dyDescent="0.35">
      <c r="A200" s="383"/>
      <c r="B200" s="395"/>
      <c r="C200" s="396"/>
      <c r="D200" s="396"/>
      <c r="E200" s="382"/>
      <c r="F200" s="382"/>
      <c r="G200" s="382"/>
      <c r="H200" s="382"/>
      <c r="I200" s="382"/>
      <c r="J200" s="382"/>
      <c r="K200" s="382"/>
      <c r="L200" s="382"/>
      <c r="M200" s="382"/>
      <c r="N200" s="382"/>
      <c r="O200" s="382"/>
      <c r="P200" s="382"/>
      <c r="Q200" s="382"/>
      <c r="R200" s="382"/>
      <c r="S200" s="382"/>
      <c r="T200" s="382"/>
      <c r="U200" s="382"/>
      <c r="V200" s="382"/>
      <c r="W200" s="382"/>
    </row>
    <row r="201" spans="1:23" ht="24" customHeight="1" x14ac:dyDescent="0.35">
      <c r="A201" s="383"/>
      <c r="B201" s="395"/>
      <c r="C201" s="396"/>
      <c r="D201" s="396"/>
      <c r="E201" s="382"/>
      <c r="F201" s="382"/>
      <c r="G201" s="382"/>
      <c r="H201" s="382"/>
      <c r="I201" s="382"/>
      <c r="J201" s="382"/>
      <c r="K201" s="382"/>
      <c r="L201" s="382"/>
      <c r="M201" s="382"/>
      <c r="N201" s="382"/>
      <c r="O201" s="382"/>
      <c r="P201" s="382"/>
      <c r="Q201" s="382"/>
      <c r="R201" s="382"/>
      <c r="S201" s="382"/>
      <c r="T201" s="382"/>
      <c r="U201" s="382"/>
      <c r="V201" s="382"/>
      <c r="W201" s="382"/>
    </row>
    <row r="202" spans="1:23" ht="24" customHeight="1" x14ac:dyDescent="0.35">
      <c r="A202" s="383"/>
      <c r="B202" s="395"/>
      <c r="C202" s="396"/>
      <c r="D202" s="396"/>
      <c r="E202" s="382"/>
      <c r="F202" s="382"/>
      <c r="G202" s="382"/>
      <c r="H202" s="382"/>
      <c r="I202" s="382"/>
      <c r="J202" s="382"/>
      <c r="K202" s="382"/>
      <c r="L202" s="382"/>
      <c r="M202" s="382"/>
      <c r="N202" s="382"/>
      <c r="O202" s="382"/>
      <c r="P202" s="382"/>
      <c r="Q202" s="382"/>
      <c r="R202" s="382"/>
      <c r="S202" s="382"/>
      <c r="T202" s="382"/>
      <c r="U202" s="382"/>
      <c r="V202" s="382"/>
      <c r="W202" s="382"/>
    </row>
    <row r="203" spans="1:23" ht="24" customHeight="1" x14ac:dyDescent="0.35">
      <c r="A203" s="383"/>
      <c r="B203" s="395"/>
      <c r="C203" s="396"/>
      <c r="D203" s="396"/>
      <c r="E203" s="382"/>
      <c r="F203" s="382"/>
      <c r="G203" s="382"/>
      <c r="H203" s="382"/>
      <c r="I203" s="382"/>
      <c r="J203" s="382"/>
      <c r="K203" s="382"/>
      <c r="L203" s="382"/>
      <c r="M203" s="382"/>
      <c r="N203" s="382"/>
      <c r="O203" s="382"/>
      <c r="P203" s="382"/>
      <c r="Q203" s="382"/>
      <c r="R203" s="382"/>
      <c r="S203" s="382"/>
      <c r="T203" s="382"/>
      <c r="U203" s="382"/>
      <c r="V203" s="382"/>
      <c r="W203" s="382"/>
    </row>
    <row r="204" spans="1:23" ht="24" customHeight="1" x14ac:dyDescent="0.35">
      <c r="A204" s="383"/>
      <c r="B204" s="395"/>
      <c r="C204" s="396"/>
      <c r="D204" s="396"/>
      <c r="E204" s="382"/>
      <c r="F204" s="382"/>
      <c r="G204" s="382"/>
      <c r="H204" s="382"/>
      <c r="I204" s="382"/>
      <c r="J204" s="382"/>
      <c r="K204" s="382"/>
      <c r="L204" s="382"/>
      <c r="M204" s="382"/>
      <c r="N204" s="382"/>
      <c r="O204" s="382"/>
      <c r="P204" s="382"/>
      <c r="Q204" s="382"/>
      <c r="R204" s="382"/>
      <c r="S204" s="382"/>
      <c r="T204" s="382"/>
      <c r="U204" s="382"/>
      <c r="V204" s="382"/>
      <c r="W204" s="382"/>
    </row>
    <row r="205" spans="1:23" ht="24" customHeight="1" x14ac:dyDescent="0.35">
      <c r="A205" s="383"/>
      <c r="B205" s="395"/>
      <c r="C205" s="396"/>
      <c r="D205" s="396"/>
      <c r="E205" s="382"/>
      <c r="F205" s="382"/>
      <c r="G205" s="382"/>
      <c r="H205" s="382"/>
      <c r="I205" s="382"/>
      <c r="J205" s="382"/>
      <c r="K205" s="382"/>
      <c r="L205" s="382"/>
      <c r="M205" s="382"/>
      <c r="N205" s="382"/>
      <c r="O205" s="382"/>
      <c r="P205" s="382"/>
      <c r="Q205" s="382"/>
      <c r="R205" s="382"/>
      <c r="S205" s="382"/>
      <c r="T205" s="382"/>
      <c r="U205" s="382"/>
      <c r="V205" s="382"/>
      <c r="W205" s="382"/>
    </row>
    <row r="206" spans="1:23" ht="24" customHeight="1" x14ac:dyDescent="0.35">
      <c r="A206" s="383"/>
      <c r="B206" s="395"/>
      <c r="C206" s="396"/>
      <c r="D206" s="396"/>
      <c r="E206" s="382"/>
      <c r="F206" s="382"/>
      <c r="G206" s="382"/>
      <c r="H206" s="382"/>
      <c r="I206" s="382"/>
      <c r="J206" s="382"/>
      <c r="K206" s="382"/>
      <c r="L206" s="382"/>
      <c r="M206" s="382"/>
      <c r="N206" s="382"/>
      <c r="O206" s="382"/>
      <c r="P206" s="382"/>
      <c r="Q206" s="382"/>
      <c r="R206" s="382"/>
      <c r="S206" s="382"/>
      <c r="T206" s="382"/>
      <c r="U206" s="382"/>
      <c r="V206" s="382"/>
      <c r="W206" s="382"/>
    </row>
    <row r="207" spans="1:23" ht="24" customHeight="1" x14ac:dyDescent="0.35">
      <c r="A207" s="383"/>
      <c r="B207" s="395"/>
      <c r="C207" s="396"/>
      <c r="D207" s="396"/>
      <c r="E207" s="382"/>
      <c r="F207" s="382"/>
      <c r="G207" s="382"/>
      <c r="H207" s="382"/>
      <c r="I207" s="382"/>
      <c r="J207" s="382"/>
      <c r="K207" s="382"/>
      <c r="L207" s="382"/>
      <c r="M207" s="382"/>
      <c r="N207" s="382"/>
      <c r="O207" s="382"/>
      <c r="P207" s="382"/>
      <c r="Q207" s="382"/>
      <c r="R207" s="382"/>
      <c r="S207" s="382"/>
      <c r="T207" s="382"/>
      <c r="U207" s="382"/>
      <c r="V207" s="382"/>
      <c r="W207" s="382"/>
    </row>
    <row r="208" spans="1:23" ht="24" customHeight="1" x14ac:dyDescent="0.35">
      <c r="A208" s="383"/>
      <c r="B208" s="395"/>
      <c r="C208" s="396"/>
      <c r="D208" s="396"/>
      <c r="E208" s="382"/>
      <c r="F208" s="382"/>
      <c r="G208" s="382"/>
      <c r="H208" s="382"/>
      <c r="I208" s="382"/>
      <c r="J208" s="382"/>
      <c r="K208" s="382"/>
      <c r="L208" s="382"/>
      <c r="M208" s="382"/>
      <c r="N208" s="382"/>
      <c r="O208" s="382"/>
      <c r="P208" s="382"/>
      <c r="Q208" s="382"/>
      <c r="R208" s="382"/>
      <c r="S208" s="382"/>
      <c r="T208" s="382"/>
      <c r="U208" s="382"/>
      <c r="V208" s="382"/>
      <c r="W208" s="382"/>
    </row>
    <row r="209" spans="1:23" ht="24" customHeight="1" x14ac:dyDescent="0.35">
      <c r="A209" s="383"/>
      <c r="B209" s="395"/>
      <c r="C209" s="396"/>
      <c r="D209" s="396"/>
      <c r="E209" s="382"/>
      <c r="F209" s="382"/>
      <c r="G209" s="382"/>
      <c r="H209" s="382"/>
      <c r="I209" s="382"/>
      <c r="J209" s="382"/>
      <c r="K209" s="382"/>
      <c r="L209" s="382"/>
      <c r="M209" s="382"/>
      <c r="N209" s="382"/>
      <c r="O209" s="382"/>
      <c r="P209" s="382"/>
      <c r="Q209" s="382"/>
      <c r="R209" s="382"/>
      <c r="S209" s="382"/>
      <c r="T209" s="382"/>
      <c r="U209" s="382"/>
      <c r="V209" s="382"/>
      <c r="W209" s="382"/>
    </row>
    <row r="210" spans="1:23" ht="24" customHeight="1" x14ac:dyDescent="0.35">
      <c r="A210" s="383"/>
      <c r="B210" s="395"/>
      <c r="C210" s="396"/>
      <c r="D210" s="396"/>
      <c r="E210" s="382"/>
      <c r="F210" s="382"/>
      <c r="G210" s="382"/>
      <c r="H210" s="382"/>
      <c r="I210" s="382"/>
      <c r="J210" s="382"/>
      <c r="K210" s="382"/>
      <c r="L210" s="382"/>
      <c r="M210" s="382"/>
      <c r="N210" s="382"/>
      <c r="O210" s="382"/>
      <c r="P210" s="382"/>
      <c r="Q210" s="382"/>
      <c r="R210" s="382"/>
      <c r="S210" s="382"/>
      <c r="T210" s="382"/>
      <c r="U210" s="382"/>
      <c r="V210" s="382"/>
      <c r="W210" s="382"/>
    </row>
    <row r="211" spans="1:23" ht="24" customHeight="1" x14ac:dyDescent="0.35">
      <c r="A211" s="383"/>
      <c r="B211" s="395"/>
      <c r="C211" s="396"/>
      <c r="D211" s="396"/>
      <c r="E211" s="382"/>
      <c r="F211" s="382"/>
      <c r="G211" s="382"/>
      <c r="H211" s="382"/>
      <c r="I211" s="382"/>
      <c r="J211" s="382"/>
      <c r="K211" s="382"/>
      <c r="L211" s="382"/>
      <c r="M211" s="382"/>
      <c r="N211" s="382"/>
      <c r="O211" s="382"/>
      <c r="P211" s="382"/>
      <c r="Q211" s="382"/>
      <c r="R211" s="382"/>
      <c r="S211" s="382"/>
      <c r="T211" s="382"/>
      <c r="U211" s="382"/>
      <c r="V211" s="382"/>
      <c r="W211" s="382"/>
    </row>
    <row r="212" spans="1:23" ht="24" customHeight="1" x14ac:dyDescent="0.35">
      <c r="A212" s="383"/>
      <c r="B212" s="395"/>
      <c r="C212" s="396"/>
      <c r="D212" s="396"/>
      <c r="E212" s="382"/>
      <c r="F212" s="382"/>
      <c r="G212" s="382"/>
      <c r="H212" s="382"/>
      <c r="I212" s="382"/>
      <c r="J212" s="382"/>
      <c r="K212" s="382"/>
      <c r="L212" s="382"/>
      <c r="M212" s="382"/>
      <c r="N212" s="382"/>
      <c r="O212" s="382"/>
      <c r="P212" s="382"/>
      <c r="Q212" s="382"/>
      <c r="R212" s="382"/>
      <c r="S212" s="382"/>
      <c r="T212" s="382"/>
      <c r="U212" s="382"/>
      <c r="V212" s="382"/>
      <c r="W212" s="382"/>
    </row>
    <row r="213" spans="1:23" ht="24" customHeight="1" x14ac:dyDescent="0.35">
      <c r="A213" s="383"/>
      <c r="B213" s="395"/>
      <c r="C213" s="396"/>
      <c r="D213" s="396"/>
      <c r="E213" s="382"/>
      <c r="F213" s="382"/>
      <c r="G213" s="382"/>
      <c r="H213" s="382"/>
      <c r="I213" s="382"/>
      <c r="J213" s="382"/>
      <c r="K213" s="382"/>
      <c r="L213" s="382"/>
      <c r="M213" s="382"/>
      <c r="N213" s="382"/>
      <c r="O213" s="382"/>
      <c r="P213" s="382"/>
      <c r="Q213" s="382"/>
      <c r="R213" s="382"/>
      <c r="S213" s="382"/>
      <c r="T213" s="382"/>
      <c r="U213" s="382"/>
      <c r="V213" s="382"/>
      <c r="W213" s="382"/>
    </row>
    <row r="214" spans="1:23" ht="24" customHeight="1" x14ac:dyDescent="0.35">
      <c r="A214" s="383"/>
      <c r="B214" s="395"/>
      <c r="C214" s="396"/>
      <c r="D214" s="396"/>
      <c r="E214" s="382"/>
      <c r="F214" s="382"/>
      <c r="G214" s="382"/>
      <c r="H214" s="382"/>
      <c r="I214" s="382"/>
      <c r="J214" s="382"/>
      <c r="K214" s="382"/>
      <c r="L214" s="382"/>
      <c r="M214" s="382"/>
      <c r="N214" s="382"/>
      <c r="O214" s="382"/>
      <c r="P214" s="382"/>
      <c r="Q214" s="382"/>
      <c r="R214" s="382"/>
      <c r="S214" s="382"/>
      <c r="T214" s="382"/>
      <c r="U214" s="382"/>
      <c r="V214" s="382"/>
      <c r="W214" s="382"/>
    </row>
    <row r="215" spans="1:23" ht="24" customHeight="1" x14ac:dyDescent="0.35">
      <c r="A215" s="383"/>
      <c r="B215" s="395"/>
      <c r="C215" s="396"/>
      <c r="D215" s="396"/>
      <c r="E215" s="382"/>
      <c r="F215" s="382"/>
      <c r="G215" s="382"/>
      <c r="H215" s="382"/>
      <c r="I215" s="382"/>
      <c r="J215" s="382"/>
      <c r="K215" s="382"/>
      <c r="L215" s="382"/>
      <c r="M215" s="382"/>
      <c r="N215" s="382"/>
      <c r="O215" s="382"/>
      <c r="P215" s="382"/>
      <c r="Q215" s="382"/>
      <c r="R215" s="382"/>
      <c r="S215" s="382"/>
      <c r="T215" s="382"/>
      <c r="U215" s="382"/>
      <c r="V215" s="382"/>
      <c r="W215" s="382"/>
    </row>
    <row r="216" spans="1:23" ht="24" customHeight="1" x14ac:dyDescent="0.35">
      <c r="A216" s="383"/>
      <c r="B216" s="395"/>
      <c r="C216" s="396"/>
      <c r="D216" s="396"/>
      <c r="E216" s="382"/>
      <c r="F216" s="382"/>
      <c r="G216" s="382"/>
      <c r="H216" s="382"/>
      <c r="I216" s="382"/>
      <c r="J216" s="382"/>
      <c r="K216" s="382"/>
      <c r="L216" s="382"/>
      <c r="M216" s="382"/>
      <c r="N216" s="382"/>
      <c r="O216" s="382"/>
      <c r="P216" s="382"/>
      <c r="Q216" s="382"/>
      <c r="R216" s="382"/>
      <c r="S216" s="382"/>
      <c r="T216" s="382"/>
      <c r="U216" s="382"/>
      <c r="V216" s="382"/>
      <c r="W216" s="382"/>
    </row>
    <row r="217" spans="1:23" ht="24" customHeight="1" x14ac:dyDescent="0.35">
      <c r="A217" s="383"/>
      <c r="B217" s="395"/>
      <c r="C217" s="396"/>
      <c r="D217" s="396"/>
      <c r="E217" s="382"/>
      <c r="F217" s="382"/>
      <c r="G217" s="382"/>
      <c r="H217" s="382"/>
      <c r="I217" s="382"/>
      <c r="J217" s="382"/>
      <c r="K217" s="382"/>
      <c r="L217" s="382"/>
      <c r="M217" s="382"/>
      <c r="N217" s="382"/>
      <c r="O217" s="382"/>
      <c r="P217" s="382"/>
      <c r="Q217" s="382"/>
      <c r="R217" s="382"/>
      <c r="S217" s="382"/>
      <c r="T217" s="382"/>
      <c r="U217" s="382"/>
      <c r="V217" s="382"/>
      <c r="W217" s="382"/>
    </row>
    <row r="218" spans="1:23" ht="24" customHeight="1" x14ac:dyDescent="0.35">
      <c r="A218" s="383"/>
      <c r="B218" s="395"/>
      <c r="C218" s="396"/>
      <c r="D218" s="396"/>
      <c r="E218" s="382"/>
      <c r="F218" s="382"/>
      <c r="G218" s="382"/>
      <c r="H218" s="382"/>
      <c r="I218" s="382"/>
      <c r="J218" s="382"/>
      <c r="K218" s="382"/>
      <c r="L218" s="382"/>
      <c r="M218" s="382"/>
      <c r="N218" s="382"/>
      <c r="O218" s="382"/>
      <c r="P218" s="382"/>
      <c r="Q218" s="382"/>
      <c r="R218" s="382"/>
      <c r="S218" s="382"/>
      <c r="T218" s="382"/>
      <c r="U218" s="382"/>
      <c r="V218" s="382"/>
      <c r="W218" s="382"/>
    </row>
    <row r="219" spans="1:23" ht="24" customHeight="1" x14ac:dyDescent="0.35">
      <c r="A219" s="383"/>
      <c r="B219" s="395"/>
      <c r="C219" s="396"/>
      <c r="D219" s="396"/>
      <c r="E219" s="382"/>
      <c r="F219" s="382"/>
      <c r="G219" s="382"/>
      <c r="H219" s="382"/>
      <c r="I219" s="382"/>
      <c r="J219" s="382"/>
      <c r="K219" s="382"/>
      <c r="L219" s="382"/>
      <c r="M219" s="382"/>
      <c r="N219" s="382"/>
      <c r="O219" s="382"/>
      <c r="P219" s="382"/>
      <c r="Q219" s="382"/>
      <c r="R219" s="382"/>
      <c r="S219" s="382"/>
      <c r="T219" s="382"/>
      <c r="U219" s="382"/>
      <c r="V219" s="382"/>
      <c r="W219" s="382"/>
    </row>
    <row r="220" spans="1:23" ht="24" customHeight="1" x14ac:dyDescent="0.35">
      <c r="A220" s="383"/>
      <c r="B220" s="395"/>
      <c r="C220" s="396"/>
      <c r="D220" s="396"/>
      <c r="E220" s="382"/>
      <c r="F220" s="382"/>
      <c r="G220" s="382"/>
      <c r="H220" s="382"/>
      <c r="I220" s="382"/>
      <c r="J220" s="382"/>
      <c r="K220" s="382"/>
      <c r="L220" s="382"/>
      <c r="M220" s="382"/>
      <c r="N220" s="382"/>
      <c r="O220" s="382"/>
      <c r="P220" s="382"/>
      <c r="Q220" s="382"/>
      <c r="R220" s="382"/>
      <c r="S220" s="382"/>
      <c r="T220" s="382"/>
      <c r="U220" s="382"/>
      <c r="V220" s="382"/>
      <c r="W220" s="382"/>
    </row>
    <row r="221" spans="1:23" ht="24" customHeight="1" x14ac:dyDescent="0.35">
      <c r="A221" s="383"/>
      <c r="B221" s="395"/>
      <c r="C221" s="396"/>
      <c r="D221" s="396"/>
      <c r="E221" s="382"/>
      <c r="F221" s="382"/>
      <c r="G221" s="382"/>
      <c r="H221" s="382"/>
      <c r="I221" s="382"/>
      <c r="J221" s="382"/>
      <c r="K221" s="382"/>
      <c r="L221" s="382"/>
      <c r="M221" s="382"/>
      <c r="N221" s="382"/>
      <c r="O221" s="382"/>
      <c r="P221" s="382"/>
      <c r="Q221" s="382"/>
      <c r="R221" s="382"/>
      <c r="S221" s="382"/>
      <c r="T221" s="382"/>
      <c r="U221" s="382"/>
      <c r="V221" s="382"/>
      <c r="W221" s="382"/>
    </row>
    <row r="222" spans="1:23" ht="24" customHeight="1" x14ac:dyDescent="0.35">
      <c r="A222" s="383"/>
      <c r="B222" s="395"/>
      <c r="C222" s="396"/>
      <c r="D222" s="396"/>
      <c r="E222" s="382"/>
      <c r="F222" s="382"/>
      <c r="G222" s="382"/>
      <c r="H222" s="382"/>
      <c r="I222" s="382"/>
      <c r="J222" s="382"/>
      <c r="K222" s="382"/>
      <c r="L222" s="382"/>
      <c r="M222" s="382"/>
      <c r="N222" s="382"/>
      <c r="O222" s="382"/>
      <c r="P222" s="382"/>
      <c r="Q222" s="382"/>
      <c r="R222" s="382"/>
      <c r="S222" s="382"/>
      <c r="T222" s="382"/>
      <c r="U222" s="382"/>
      <c r="V222" s="382"/>
      <c r="W222" s="382"/>
    </row>
    <row r="223" spans="1:23" ht="24" customHeight="1" x14ac:dyDescent="0.35">
      <c r="A223" s="383"/>
      <c r="B223" s="395"/>
      <c r="C223" s="396"/>
      <c r="D223" s="396"/>
      <c r="E223" s="382"/>
      <c r="F223" s="382"/>
      <c r="G223" s="382"/>
      <c r="H223" s="382"/>
      <c r="I223" s="382"/>
      <c r="J223" s="382"/>
      <c r="K223" s="382"/>
      <c r="L223" s="382"/>
      <c r="M223" s="382"/>
      <c r="N223" s="382"/>
      <c r="O223" s="382"/>
      <c r="P223" s="382"/>
      <c r="Q223" s="382"/>
      <c r="R223" s="382"/>
      <c r="S223" s="382"/>
      <c r="T223" s="382"/>
      <c r="U223" s="382"/>
      <c r="V223" s="382"/>
      <c r="W223" s="382"/>
    </row>
    <row r="224" spans="1:23" ht="24" customHeight="1" x14ac:dyDescent="0.35">
      <c r="A224" s="383"/>
      <c r="B224" s="395"/>
      <c r="C224" s="396"/>
      <c r="D224" s="396"/>
      <c r="E224" s="382"/>
      <c r="F224" s="382"/>
      <c r="G224" s="382"/>
      <c r="H224" s="382"/>
      <c r="I224" s="382"/>
      <c r="J224" s="382"/>
      <c r="K224" s="382"/>
      <c r="L224" s="382"/>
      <c r="M224" s="382"/>
      <c r="N224" s="382"/>
      <c r="O224" s="382"/>
      <c r="P224" s="382"/>
      <c r="Q224" s="382"/>
      <c r="R224" s="382"/>
      <c r="S224" s="382"/>
      <c r="T224" s="382"/>
      <c r="U224" s="382"/>
      <c r="V224" s="382"/>
      <c r="W224" s="382"/>
    </row>
    <row r="225" spans="1:23" ht="24" customHeight="1" x14ac:dyDescent="0.35">
      <c r="A225" s="383"/>
      <c r="B225" s="395"/>
      <c r="C225" s="396"/>
      <c r="D225" s="396"/>
      <c r="E225" s="382"/>
      <c r="F225" s="382"/>
      <c r="G225" s="382"/>
      <c r="H225" s="382"/>
      <c r="I225" s="382"/>
      <c r="J225" s="382"/>
      <c r="K225" s="382"/>
      <c r="L225" s="382"/>
      <c r="M225" s="382"/>
      <c r="N225" s="382"/>
      <c r="O225" s="382"/>
      <c r="P225" s="382"/>
      <c r="Q225" s="382"/>
      <c r="R225" s="382"/>
      <c r="S225" s="382"/>
      <c r="T225" s="382"/>
      <c r="U225" s="382"/>
      <c r="V225" s="382"/>
      <c r="W225" s="382"/>
    </row>
    <row r="226" spans="1:23" ht="24" customHeight="1" x14ac:dyDescent="0.35">
      <c r="A226" s="383"/>
      <c r="B226" s="395"/>
      <c r="C226" s="396"/>
      <c r="D226" s="396"/>
      <c r="E226" s="382"/>
      <c r="F226" s="382"/>
      <c r="G226" s="382"/>
      <c r="H226" s="382"/>
      <c r="I226" s="382"/>
      <c r="J226" s="382"/>
      <c r="K226" s="382"/>
      <c r="L226" s="382"/>
      <c r="M226" s="382"/>
      <c r="N226" s="382"/>
      <c r="O226" s="382"/>
      <c r="P226" s="382"/>
      <c r="Q226" s="382"/>
      <c r="R226" s="382"/>
      <c r="S226" s="382"/>
      <c r="T226" s="382"/>
      <c r="U226" s="382"/>
      <c r="V226" s="382"/>
      <c r="W226" s="382"/>
    </row>
    <row r="227" spans="1:23" ht="24" customHeight="1" x14ac:dyDescent="0.35">
      <c r="A227" s="383"/>
      <c r="B227" s="395"/>
      <c r="C227" s="396"/>
      <c r="D227" s="396"/>
      <c r="E227" s="382"/>
      <c r="F227" s="382"/>
      <c r="G227" s="382"/>
      <c r="H227" s="382"/>
      <c r="I227" s="382"/>
      <c r="J227" s="382"/>
      <c r="K227" s="382"/>
      <c r="L227" s="382"/>
      <c r="M227" s="382"/>
      <c r="N227" s="382"/>
      <c r="O227" s="382"/>
      <c r="P227" s="382"/>
      <c r="Q227" s="382"/>
      <c r="R227" s="382"/>
      <c r="S227" s="382"/>
      <c r="T227" s="382"/>
      <c r="U227" s="382"/>
      <c r="V227" s="382"/>
      <c r="W227" s="382"/>
    </row>
    <row r="228" spans="1:23" ht="24" customHeight="1" x14ac:dyDescent="0.35">
      <c r="A228" s="383"/>
      <c r="B228" s="395"/>
      <c r="C228" s="396"/>
      <c r="D228" s="396"/>
      <c r="E228" s="382"/>
      <c r="F228" s="382"/>
      <c r="G228" s="382"/>
      <c r="H228" s="382"/>
      <c r="I228" s="382"/>
      <c r="J228" s="382"/>
      <c r="K228" s="382"/>
      <c r="L228" s="382"/>
      <c r="M228" s="382"/>
      <c r="N228" s="382"/>
      <c r="O228" s="382"/>
      <c r="P228" s="382"/>
      <c r="Q228" s="382"/>
      <c r="R228" s="382"/>
      <c r="S228" s="382"/>
      <c r="T228" s="382"/>
      <c r="U228" s="382"/>
      <c r="V228" s="382"/>
      <c r="W228" s="382"/>
    </row>
    <row r="229" spans="1:23" ht="24" customHeight="1" x14ac:dyDescent="0.35">
      <c r="A229" s="383"/>
      <c r="B229" s="395"/>
      <c r="C229" s="396"/>
      <c r="D229" s="396"/>
      <c r="E229" s="382"/>
      <c r="F229" s="382"/>
      <c r="G229" s="382"/>
      <c r="H229" s="382"/>
      <c r="I229" s="382"/>
      <c r="J229" s="382"/>
      <c r="K229" s="382"/>
      <c r="L229" s="382"/>
      <c r="M229" s="382"/>
      <c r="N229" s="382"/>
      <c r="O229" s="382"/>
      <c r="P229" s="382"/>
      <c r="Q229" s="382"/>
      <c r="R229" s="382"/>
      <c r="S229" s="382"/>
      <c r="T229" s="382"/>
      <c r="U229" s="382"/>
      <c r="V229" s="382"/>
      <c r="W229" s="382"/>
    </row>
    <row r="230" spans="1:23" ht="24" customHeight="1" x14ac:dyDescent="0.35">
      <c r="A230" s="383"/>
      <c r="B230" s="395"/>
      <c r="C230" s="396"/>
      <c r="D230" s="396"/>
      <c r="E230" s="382"/>
      <c r="F230" s="382"/>
      <c r="G230" s="382"/>
      <c r="H230" s="382"/>
      <c r="I230" s="382"/>
      <c r="J230" s="382"/>
      <c r="K230" s="382"/>
      <c r="L230" s="382"/>
      <c r="M230" s="382"/>
      <c r="N230" s="382"/>
      <c r="O230" s="382"/>
      <c r="P230" s="382"/>
      <c r="Q230" s="382"/>
      <c r="R230" s="382"/>
      <c r="S230" s="382"/>
      <c r="T230" s="382"/>
      <c r="U230" s="382"/>
      <c r="V230" s="382"/>
      <c r="W230" s="382"/>
    </row>
    <row r="231" spans="1:23" ht="15.75" customHeight="1" x14ac:dyDescent="0.2"/>
    <row r="232" spans="1:23" ht="15.75" customHeight="1" x14ac:dyDescent="0.2"/>
    <row r="233" spans="1:23" ht="15.75" customHeight="1" x14ac:dyDescent="0.2"/>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C2"/>
  </mergeCells>
  <pageMargins left="0.25" right="0.25" top="0.75" bottom="0.75" header="0" footer="0"/>
  <pageSetup scale="5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38030"/>
  </sheetPr>
  <dimension ref="A1:X1000"/>
  <sheetViews>
    <sheetView workbookViewId="0"/>
  </sheetViews>
  <sheetFormatPr baseColWidth="10" defaultColWidth="12.625" defaultRowHeight="15" customHeight="1" x14ac:dyDescent="0.2"/>
  <cols>
    <col min="1" max="2" width="3.25" customWidth="1"/>
    <col min="3" max="3" width="28.125" customWidth="1"/>
    <col min="4" max="4" width="196" customWidth="1"/>
    <col min="5" max="5" width="3.125" customWidth="1"/>
    <col min="6" max="6" width="10" customWidth="1"/>
    <col min="7" max="24" width="9.375" customWidth="1"/>
  </cols>
  <sheetData>
    <row r="1" spans="1:24" ht="44.25" customHeight="1" x14ac:dyDescent="0.35">
      <c r="A1" s="130"/>
      <c r="B1" s="130"/>
      <c r="C1" s="687" t="s">
        <v>895</v>
      </c>
      <c r="D1" s="507"/>
      <c r="E1" s="397"/>
      <c r="F1" s="130"/>
      <c r="G1" s="129"/>
      <c r="H1" s="129"/>
      <c r="I1" s="129"/>
      <c r="J1" s="129"/>
      <c r="K1" s="129"/>
      <c r="L1" s="129"/>
      <c r="M1" s="129"/>
      <c r="N1" s="129"/>
      <c r="O1" s="129"/>
      <c r="P1" s="129"/>
      <c r="Q1" s="129"/>
      <c r="R1" s="129"/>
      <c r="S1" s="129"/>
      <c r="T1" s="129"/>
      <c r="U1" s="129"/>
      <c r="V1" s="129"/>
      <c r="W1" s="129"/>
      <c r="X1" s="129"/>
    </row>
    <row r="2" spans="1:24" ht="14.25" customHeight="1" x14ac:dyDescent="0.2">
      <c r="A2" s="130"/>
      <c r="B2" s="130"/>
      <c r="C2" s="130"/>
      <c r="D2" s="130"/>
      <c r="E2" s="130"/>
      <c r="F2" s="130"/>
      <c r="G2" s="129"/>
      <c r="H2" s="129"/>
      <c r="I2" s="129"/>
      <c r="J2" s="129"/>
      <c r="K2" s="129"/>
      <c r="L2" s="129"/>
      <c r="M2" s="129"/>
      <c r="N2" s="129"/>
      <c r="O2" s="129"/>
      <c r="P2" s="129"/>
      <c r="Q2" s="129"/>
      <c r="R2" s="129"/>
      <c r="S2" s="129"/>
      <c r="T2" s="129"/>
      <c r="U2" s="129"/>
      <c r="V2" s="129"/>
      <c r="W2" s="129"/>
      <c r="X2" s="129"/>
    </row>
    <row r="3" spans="1:24" ht="14.25" customHeight="1" x14ac:dyDescent="0.25">
      <c r="A3" s="130"/>
      <c r="B3" s="130"/>
      <c r="C3" s="398" t="s">
        <v>896</v>
      </c>
      <c r="D3" s="399"/>
      <c r="E3" s="130"/>
      <c r="F3" s="130"/>
      <c r="G3" s="129"/>
      <c r="H3" s="129"/>
      <c r="I3" s="129"/>
      <c r="J3" s="129"/>
      <c r="K3" s="129"/>
      <c r="L3" s="129"/>
      <c r="M3" s="129"/>
      <c r="N3" s="129"/>
      <c r="O3" s="129"/>
      <c r="P3" s="129"/>
      <c r="Q3" s="129"/>
      <c r="R3" s="129"/>
      <c r="S3" s="129"/>
      <c r="T3" s="129"/>
      <c r="U3" s="129"/>
      <c r="V3" s="129"/>
      <c r="W3" s="129"/>
      <c r="X3" s="129"/>
    </row>
    <row r="4" spans="1:24" ht="14.25" customHeight="1" x14ac:dyDescent="0.25">
      <c r="A4" s="130"/>
      <c r="B4" s="130"/>
      <c r="C4" s="400"/>
      <c r="D4" s="130"/>
      <c r="E4" s="130"/>
      <c r="F4" s="130"/>
      <c r="G4" s="129"/>
      <c r="H4" s="129"/>
      <c r="I4" s="129"/>
      <c r="J4" s="129"/>
      <c r="K4" s="129"/>
      <c r="L4" s="129"/>
      <c r="M4" s="129"/>
      <c r="N4" s="129"/>
      <c r="O4" s="129"/>
      <c r="P4" s="129"/>
      <c r="Q4" s="129"/>
      <c r="R4" s="129"/>
      <c r="S4" s="129"/>
      <c r="T4" s="129"/>
      <c r="U4" s="129"/>
      <c r="V4" s="129"/>
      <c r="W4" s="129"/>
      <c r="X4" s="129"/>
    </row>
    <row r="5" spans="1:24" ht="14.25" customHeight="1" x14ac:dyDescent="0.2">
      <c r="A5" s="130"/>
      <c r="B5" s="401">
        <v>1</v>
      </c>
      <c r="C5" s="685" t="s">
        <v>897</v>
      </c>
      <c r="D5" s="510"/>
      <c r="E5" s="402"/>
      <c r="F5" s="130"/>
      <c r="G5" s="129"/>
      <c r="H5" s="129"/>
      <c r="I5" s="129"/>
      <c r="J5" s="129"/>
      <c r="K5" s="129"/>
      <c r="L5" s="129"/>
      <c r="M5" s="129"/>
      <c r="N5" s="129"/>
      <c r="O5" s="129"/>
      <c r="P5" s="129"/>
      <c r="Q5" s="129"/>
      <c r="R5" s="129"/>
      <c r="S5" s="129"/>
      <c r="T5" s="129"/>
      <c r="U5" s="129"/>
      <c r="V5" s="129"/>
      <c r="W5" s="129"/>
      <c r="X5" s="129"/>
    </row>
    <row r="6" spans="1:24" ht="14.25" customHeight="1" x14ac:dyDescent="0.2">
      <c r="A6" s="130"/>
      <c r="B6" s="401">
        <v>2</v>
      </c>
      <c r="C6" s="685" t="s">
        <v>898</v>
      </c>
      <c r="D6" s="510"/>
      <c r="E6" s="402"/>
      <c r="F6" s="130"/>
      <c r="G6" s="129"/>
      <c r="H6" s="129"/>
      <c r="I6" s="129"/>
      <c r="J6" s="129"/>
      <c r="K6" s="129"/>
      <c r="L6" s="129"/>
      <c r="M6" s="129"/>
      <c r="N6" s="129"/>
      <c r="O6" s="129"/>
      <c r="P6" s="129"/>
      <c r="Q6" s="129"/>
      <c r="R6" s="129"/>
      <c r="S6" s="129"/>
      <c r="T6" s="129"/>
      <c r="U6" s="129"/>
      <c r="V6" s="129"/>
      <c r="W6" s="129"/>
      <c r="X6" s="129"/>
    </row>
    <row r="7" spans="1:24" ht="14.25" customHeight="1" x14ac:dyDescent="0.2">
      <c r="A7" s="130"/>
      <c r="B7" s="401">
        <v>3</v>
      </c>
      <c r="C7" s="685" t="s">
        <v>899</v>
      </c>
      <c r="D7" s="510"/>
      <c r="E7" s="402"/>
      <c r="F7" s="130"/>
      <c r="G7" s="129"/>
      <c r="H7" s="129"/>
      <c r="I7" s="129"/>
      <c r="J7" s="129"/>
      <c r="K7" s="129"/>
      <c r="L7" s="129"/>
      <c r="M7" s="129"/>
      <c r="N7" s="129"/>
      <c r="O7" s="129"/>
      <c r="P7" s="129"/>
      <c r="Q7" s="129"/>
      <c r="R7" s="129"/>
      <c r="S7" s="129"/>
      <c r="T7" s="129"/>
      <c r="U7" s="129"/>
      <c r="V7" s="129"/>
      <c r="W7" s="129"/>
      <c r="X7" s="129"/>
    </row>
    <row r="8" spans="1:24" ht="14.25" customHeight="1" x14ac:dyDescent="0.2">
      <c r="A8" s="130"/>
      <c r="B8" s="401">
        <v>4</v>
      </c>
      <c r="C8" s="685" t="s">
        <v>900</v>
      </c>
      <c r="D8" s="510"/>
      <c r="E8" s="402"/>
      <c r="F8" s="130"/>
      <c r="G8" s="129"/>
      <c r="H8" s="129"/>
      <c r="I8" s="129"/>
      <c r="J8" s="129"/>
      <c r="K8" s="129"/>
      <c r="L8" s="129"/>
      <c r="M8" s="129"/>
      <c r="N8" s="129"/>
      <c r="O8" s="129"/>
      <c r="P8" s="129"/>
      <c r="Q8" s="129"/>
      <c r="R8" s="129"/>
      <c r="S8" s="129"/>
      <c r="T8" s="129"/>
      <c r="U8" s="129"/>
      <c r="V8" s="129"/>
      <c r="W8" s="129"/>
      <c r="X8" s="129"/>
    </row>
    <row r="9" spans="1:24" ht="45" customHeight="1" x14ac:dyDescent="0.2">
      <c r="A9" s="130"/>
      <c r="B9" s="401">
        <v>5</v>
      </c>
      <c r="C9" s="685" t="s">
        <v>901</v>
      </c>
      <c r="D9" s="510"/>
      <c r="E9" s="402"/>
      <c r="F9" s="130"/>
      <c r="G9" s="129"/>
      <c r="H9" s="129"/>
      <c r="I9" s="129"/>
      <c r="J9" s="129"/>
      <c r="K9" s="129"/>
      <c r="L9" s="129"/>
      <c r="M9" s="129"/>
      <c r="N9" s="129"/>
      <c r="O9" s="129"/>
      <c r="P9" s="129"/>
      <c r="Q9" s="129"/>
      <c r="R9" s="129"/>
      <c r="S9" s="129"/>
      <c r="T9" s="129"/>
      <c r="U9" s="129"/>
      <c r="V9" s="129"/>
      <c r="W9" s="129"/>
      <c r="X9" s="129"/>
    </row>
    <row r="10" spans="1:24" ht="12.75" customHeight="1" x14ac:dyDescent="0.2">
      <c r="A10" s="130"/>
      <c r="B10" s="401">
        <v>6</v>
      </c>
      <c r="C10" s="685" t="s">
        <v>902</v>
      </c>
      <c r="D10" s="510"/>
      <c r="E10" s="402"/>
      <c r="F10" s="130"/>
      <c r="G10" s="129"/>
      <c r="H10" s="129"/>
      <c r="I10" s="129"/>
      <c r="J10" s="129"/>
      <c r="K10" s="129"/>
      <c r="L10" s="129"/>
      <c r="M10" s="129"/>
      <c r="N10" s="129"/>
      <c r="O10" s="129"/>
      <c r="P10" s="129"/>
      <c r="Q10" s="129"/>
      <c r="R10" s="129"/>
      <c r="S10" s="129"/>
      <c r="T10" s="129"/>
      <c r="U10" s="129"/>
      <c r="V10" s="129"/>
      <c r="W10" s="129"/>
      <c r="X10" s="129"/>
    </row>
    <row r="11" spans="1:24" ht="31.5" customHeight="1" x14ac:dyDescent="0.2">
      <c r="A11" s="130"/>
      <c r="B11" s="401">
        <v>7</v>
      </c>
      <c r="C11" s="685" t="s">
        <v>903</v>
      </c>
      <c r="D11" s="510"/>
      <c r="E11" s="402"/>
      <c r="F11" s="130"/>
      <c r="G11" s="129"/>
      <c r="H11" s="129"/>
      <c r="I11" s="129"/>
      <c r="J11" s="129"/>
      <c r="K11" s="129"/>
      <c r="L11" s="129"/>
      <c r="M11" s="129"/>
      <c r="N11" s="129"/>
      <c r="O11" s="129"/>
      <c r="P11" s="129"/>
      <c r="Q11" s="129"/>
      <c r="R11" s="129"/>
      <c r="S11" s="129"/>
      <c r="T11" s="129"/>
      <c r="U11" s="129"/>
      <c r="V11" s="129"/>
      <c r="W11" s="129"/>
      <c r="X11" s="129"/>
    </row>
    <row r="12" spans="1:24" ht="9.75" customHeight="1" x14ac:dyDescent="0.3">
      <c r="A12" s="130"/>
      <c r="B12" s="401">
        <v>8</v>
      </c>
      <c r="C12" s="403" t="s">
        <v>904</v>
      </c>
      <c r="D12" s="403"/>
      <c r="E12" s="130"/>
      <c r="F12" s="130"/>
      <c r="G12" s="129"/>
      <c r="H12" s="129"/>
      <c r="I12" s="129"/>
      <c r="J12" s="129"/>
      <c r="K12" s="129"/>
      <c r="L12" s="129"/>
      <c r="M12" s="129"/>
      <c r="N12" s="129"/>
      <c r="O12" s="129"/>
      <c r="P12" s="129"/>
      <c r="Q12" s="129"/>
      <c r="R12" s="129"/>
      <c r="S12" s="129"/>
      <c r="T12" s="129"/>
      <c r="U12" s="129"/>
      <c r="V12" s="129"/>
      <c r="W12" s="129"/>
      <c r="X12" s="129"/>
    </row>
    <row r="13" spans="1:24" ht="15.75" customHeight="1" x14ac:dyDescent="0.3">
      <c r="A13" s="130"/>
      <c r="B13" s="401">
        <v>9</v>
      </c>
      <c r="C13" s="403" t="s">
        <v>905</v>
      </c>
      <c r="D13" s="403"/>
      <c r="E13" s="130"/>
      <c r="F13" s="130"/>
      <c r="G13" s="129"/>
      <c r="H13" s="129"/>
      <c r="I13" s="129"/>
      <c r="J13" s="129"/>
      <c r="K13" s="129"/>
      <c r="L13" s="129"/>
      <c r="M13" s="129"/>
      <c r="N13" s="129"/>
      <c r="O13" s="129"/>
      <c r="P13" s="129"/>
      <c r="Q13" s="129"/>
      <c r="R13" s="129"/>
      <c r="S13" s="129"/>
      <c r="T13" s="129"/>
      <c r="U13" s="129"/>
      <c r="V13" s="129"/>
      <c r="W13" s="129"/>
      <c r="X13" s="129"/>
    </row>
    <row r="14" spans="1:24" ht="15.75" customHeight="1" x14ac:dyDescent="0.2">
      <c r="A14" s="130"/>
      <c r="B14" s="401">
        <v>10</v>
      </c>
      <c r="C14" s="686" t="s">
        <v>906</v>
      </c>
      <c r="D14" s="510"/>
      <c r="E14" s="404"/>
      <c r="F14" s="130"/>
      <c r="G14" s="129"/>
      <c r="H14" s="129"/>
      <c r="I14" s="129"/>
      <c r="J14" s="129"/>
      <c r="K14" s="129"/>
      <c r="L14" s="129"/>
      <c r="M14" s="129"/>
      <c r="N14" s="129"/>
      <c r="O14" s="129"/>
      <c r="P14" s="129"/>
      <c r="Q14" s="129"/>
      <c r="R14" s="129"/>
      <c r="S14" s="129"/>
      <c r="T14" s="129"/>
      <c r="U14" s="129"/>
      <c r="V14" s="129"/>
      <c r="W14" s="129"/>
      <c r="X14" s="129"/>
    </row>
    <row r="15" spans="1:24" ht="13.5" customHeight="1" x14ac:dyDescent="0.2">
      <c r="A15" s="405"/>
      <c r="B15" s="401">
        <v>11</v>
      </c>
      <c r="C15" s="686" t="s">
        <v>907</v>
      </c>
      <c r="D15" s="510"/>
      <c r="E15" s="405"/>
      <c r="F15" s="130"/>
      <c r="G15" s="129"/>
      <c r="H15" s="129"/>
      <c r="I15" s="129"/>
      <c r="J15" s="129"/>
      <c r="K15" s="129"/>
      <c r="L15" s="129"/>
      <c r="M15" s="129"/>
      <c r="N15" s="129"/>
      <c r="O15" s="129"/>
      <c r="P15" s="129"/>
      <c r="Q15" s="129"/>
      <c r="R15" s="129"/>
      <c r="S15" s="129"/>
      <c r="T15" s="129"/>
      <c r="U15" s="129"/>
      <c r="V15" s="129"/>
      <c r="W15" s="129"/>
      <c r="X15" s="129"/>
    </row>
    <row r="16" spans="1:24" ht="15.75" customHeight="1" x14ac:dyDescent="0.2">
      <c r="A16" s="406"/>
      <c r="B16" s="401">
        <v>12</v>
      </c>
      <c r="C16" s="686" t="s">
        <v>908</v>
      </c>
      <c r="D16" s="510"/>
      <c r="E16" s="405"/>
      <c r="F16" s="406"/>
      <c r="G16" s="129"/>
      <c r="H16" s="129"/>
      <c r="I16" s="129"/>
      <c r="J16" s="129"/>
      <c r="K16" s="129"/>
      <c r="L16" s="129"/>
      <c r="M16" s="129"/>
      <c r="N16" s="129"/>
      <c r="O16" s="129"/>
      <c r="P16" s="129"/>
      <c r="Q16" s="129"/>
      <c r="R16" s="129"/>
      <c r="S16" s="129"/>
      <c r="T16" s="129"/>
      <c r="U16" s="129"/>
      <c r="V16" s="129"/>
      <c r="W16" s="129"/>
      <c r="X16" s="129"/>
    </row>
    <row r="17" spans="1:24" ht="15.75" customHeight="1" x14ac:dyDescent="0.2">
      <c r="A17" s="406"/>
      <c r="B17" s="406"/>
      <c r="C17" s="406"/>
      <c r="D17" s="406"/>
      <c r="E17" s="407"/>
      <c r="F17" s="406"/>
      <c r="G17" s="129"/>
      <c r="H17" s="129"/>
      <c r="I17" s="129"/>
      <c r="J17" s="129"/>
      <c r="K17" s="129"/>
      <c r="L17" s="129"/>
      <c r="M17" s="129"/>
      <c r="N17" s="129"/>
      <c r="O17" s="129"/>
      <c r="P17" s="129"/>
      <c r="Q17" s="129"/>
      <c r="R17" s="129"/>
      <c r="S17" s="129"/>
      <c r="T17" s="129"/>
      <c r="U17" s="129"/>
      <c r="V17" s="129"/>
      <c r="W17" s="129"/>
      <c r="X17" s="129"/>
    </row>
    <row r="18" spans="1:24" ht="13.5" customHeight="1" x14ac:dyDescent="0.2">
      <c r="A18" s="130"/>
      <c r="B18" s="130"/>
      <c r="C18" s="130"/>
      <c r="D18" s="130"/>
      <c r="E18" s="130"/>
      <c r="F18" s="130"/>
      <c r="G18" s="129"/>
      <c r="H18" s="129"/>
      <c r="I18" s="129"/>
      <c r="J18" s="129"/>
      <c r="K18" s="129"/>
      <c r="L18" s="129"/>
      <c r="M18" s="129"/>
      <c r="N18" s="129"/>
      <c r="O18" s="129"/>
      <c r="P18" s="129"/>
      <c r="Q18" s="129"/>
      <c r="R18" s="129"/>
      <c r="S18" s="129"/>
      <c r="T18" s="129"/>
      <c r="U18" s="129"/>
      <c r="V18" s="129"/>
      <c r="W18" s="129"/>
      <c r="X18" s="129"/>
    </row>
    <row r="19" spans="1:24" ht="15" customHeight="1" x14ac:dyDescent="0.2">
      <c r="A19" s="408"/>
      <c r="B19" s="408"/>
      <c r="C19" s="409" t="s">
        <v>909</v>
      </c>
      <c r="D19" s="409" t="s">
        <v>910</v>
      </c>
      <c r="E19" s="410"/>
      <c r="F19" s="408"/>
      <c r="G19" s="129"/>
      <c r="H19" s="129"/>
      <c r="I19" s="129"/>
      <c r="J19" s="129"/>
      <c r="K19" s="129"/>
      <c r="L19" s="129"/>
      <c r="M19" s="129"/>
      <c r="N19" s="129"/>
      <c r="O19" s="129"/>
      <c r="P19" s="129"/>
      <c r="Q19" s="129"/>
      <c r="R19" s="129"/>
      <c r="S19" s="129"/>
      <c r="T19" s="129"/>
      <c r="U19" s="129"/>
      <c r="V19" s="129"/>
      <c r="W19" s="129"/>
      <c r="X19" s="129"/>
    </row>
    <row r="20" spans="1:24" ht="147.75" customHeight="1" x14ac:dyDescent="0.2">
      <c r="A20" s="130"/>
      <c r="B20" s="130"/>
      <c r="C20" s="411" t="s">
        <v>911</v>
      </c>
      <c r="D20" s="121" t="s">
        <v>912</v>
      </c>
      <c r="E20" s="404"/>
      <c r="F20" s="130"/>
      <c r="G20" s="129"/>
      <c r="H20" s="129"/>
      <c r="I20" s="129"/>
      <c r="J20" s="129"/>
      <c r="K20" s="129"/>
      <c r="L20" s="129"/>
      <c r="M20" s="129"/>
      <c r="N20" s="129"/>
      <c r="O20" s="129"/>
      <c r="P20" s="129"/>
      <c r="Q20" s="129"/>
      <c r="R20" s="129"/>
      <c r="S20" s="129"/>
      <c r="T20" s="129"/>
      <c r="U20" s="129"/>
      <c r="V20" s="129"/>
      <c r="W20" s="129"/>
      <c r="X20" s="129"/>
    </row>
    <row r="21" spans="1:24" ht="195" customHeight="1" x14ac:dyDescent="0.2">
      <c r="A21" s="130"/>
      <c r="B21" s="130"/>
      <c r="C21" s="411" t="s">
        <v>913</v>
      </c>
      <c r="D21" s="121" t="s">
        <v>914</v>
      </c>
      <c r="E21" s="404"/>
      <c r="F21" s="130"/>
      <c r="G21" s="129"/>
      <c r="H21" s="129"/>
      <c r="I21" s="129"/>
      <c r="J21" s="129"/>
      <c r="K21" s="129"/>
      <c r="L21" s="129"/>
      <c r="M21" s="129"/>
      <c r="N21" s="129"/>
      <c r="O21" s="129"/>
      <c r="P21" s="129"/>
      <c r="Q21" s="129"/>
      <c r="R21" s="129"/>
      <c r="S21" s="129"/>
      <c r="T21" s="129"/>
      <c r="U21" s="129"/>
      <c r="V21" s="129"/>
      <c r="W21" s="129"/>
      <c r="X21" s="129"/>
    </row>
    <row r="22" spans="1:24" ht="245.25" customHeight="1" x14ac:dyDescent="0.2">
      <c r="A22" s="130"/>
      <c r="B22" s="130"/>
      <c r="C22" s="411" t="s">
        <v>915</v>
      </c>
      <c r="D22" s="121" t="s">
        <v>916</v>
      </c>
      <c r="E22" s="404"/>
      <c r="F22" s="130"/>
      <c r="G22" s="129"/>
      <c r="H22" s="129"/>
      <c r="I22" s="129"/>
      <c r="J22" s="129"/>
      <c r="K22" s="129"/>
      <c r="L22" s="129"/>
      <c r="M22" s="129"/>
      <c r="N22" s="129"/>
      <c r="O22" s="129"/>
      <c r="P22" s="129"/>
      <c r="Q22" s="129"/>
      <c r="R22" s="129"/>
      <c r="S22" s="129"/>
      <c r="T22" s="129"/>
      <c r="U22" s="129"/>
      <c r="V22" s="129"/>
      <c r="W22" s="129"/>
      <c r="X22" s="129"/>
    </row>
    <row r="23" spans="1:24" ht="324.75" customHeight="1" x14ac:dyDescent="0.2">
      <c r="A23" s="130"/>
      <c r="B23" s="130"/>
      <c r="C23" s="412" t="s">
        <v>917</v>
      </c>
      <c r="D23" s="121" t="s">
        <v>918</v>
      </c>
      <c r="E23" s="404"/>
      <c r="F23" s="130"/>
      <c r="G23" s="129"/>
      <c r="H23" s="129"/>
      <c r="I23" s="129"/>
      <c r="J23" s="129"/>
      <c r="K23" s="129"/>
      <c r="L23" s="129"/>
      <c r="M23" s="129"/>
      <c r="N23" s="129"/>
      <c r="O23" s="129"/>
      <c r="P23" s="129"/>
      <c r="Q23" s="129"/>
      <c r="R23" s="129"/>
      <c r="S23" s="129"/>
      <c r="T23" s="129"/>
      <c r="U23" s="129"/>
      <c r="V23" s="129"/>
      <c r="W23" s="129"/>
      <c r="X23" s="129"/>
    </row>
    <row r="24" spans="1:24" ht="202.5" customHeight="1" x14ac:dyDescent="0.2">
      <c r="A24" s="130"/>
      <c r="B24" s="130"/>
      <c r="C24" s="411" t="s">
        <v>919</v>
      </c>
      <c r="D24" s="121" t="s">
        <v>920</v>
      </c>
      <c r="E24" s="404"/>
      <c r="F24" s="130"/>
      <c r="G24" s="129"/>
      <c r="H24" s="129"/>
      <c r="I24" s="129"/>
      <c r="J24" s="129"/>
      <c r="K24" s="129"/>
      <c r="L24" s="129"/>
      <c r="M24" s="129"/>
      <c r="N24" s="129"/>
      <c r="O24" s="129"/>
      <c r="P24" s="129"/>
      <c r="Q24" s="129"/>
      <c r="R24" s="129"/>
      <c r="S24" s="129"/>
      <c r="T24" s="129"/>
      <c r="U24" s="129"/>
      <c r="V24" s="129"/>
      <c r="W24" s="129"/>
      <c r="X24" s="129"/>
    </row>
    <row r="25" spans="1:24" ht="386.25" customHeight="1" x14ac:dyDescent="0.2">
      <c r="A25" s="130"/>
      <c r="B25" s="130"/>
      <c r="C25" s="412" t="s">
        <v>921</v>
      </c>
      <c r="D25" s="121" t="s">
        <v>922</v>
      </c>
      <c r="E25" s="404"/>
      <c r="F25" s="130"/>
      <c r="G25" s="413"/>
      <c r="H25" s="413"/>
      <c r="I25" s="413"/>
      <c r="J25" s="413"/>
      <c r="K25" s="413"/>
      <c r="L25" s="413"/>
      <c r="M25" s="413"/>
      <c r="N25" s="413"/>
      <c r="O25" s="413"/>
      <c r="P25" s="413"/>
      <c r="Q25" s="413"/>
      <c r="R25" s="413"/>
      <c r="S25" s="413"/>
      <c r="T25" s="413"/>
      <c r="U25" s="413"/>
      <c r="V25" s="413"/>
      <c r="W25" s="413"/>
      <c r="X25" s="413"/>
    </row>
    <row r="26" spans="1:24" ht="14.25" customHeight="1" x14ac:dyDescent="0.2">
      <c r="A26" s="130"/>
      <c r="B26" s="130"/>
      <c r="C26" s="412" t="s">
        <v>923</v>
      </c>
      <c r="D26" s="44" t="s">
        <v>924</v>
      </c>
      <c r="E26" s="414"/>
      <c r="F26" s="130"/>
      <c r="G26" s="415"/>
      <c r="H26" s="415"/>
      <c r="I26" s="415"/>
      <c r="J26" s="415"/>
      <c r="K26" s="415"/>
      <c r="L26" s="415"/>
      <c r="M26" s="415"/>
      <c r="N26" s="415"/>
      <c r="O26" s="415"/>
      <c r="P26" s="415"/>
      <c r="Q26" s="415"/>
      <c r="R26" s="415"/>
      <c r="S26" s="415"/>
      <c r="T26" s="415"/>
      <c r="U26" s="415"/>
      <c r="V26" s="415"/>
      <c r="W26" s="415"/>
      <c r="X26" s="415"/>
    </row>
    <row r="27" spans="1:24" ht="187.5" customHeight="1" x14ac:dyDescent="0.2">
      <c r="A27" s="130"/>
      <c r="B27" s="130"/>
      <c r="C27" s="416" t="s">
        <v>925</v>
      </c>
      <c r="D27" s="414" t="s">
        <v>926</v>
      </c>
      <c r="E27" s="414"/>
      <c r="F27" s="130"/>
      <c r="G27" s="129"/>
      <c r="H27" s="129"/>
      <c r="I27" s="129"/>
      <c r="J27" s="129"/>
      <c r="K27" s="129"/>
      <c r="L27" s="129"/>
      <c r="M27" s="129"/>
      <c r="N27" s="129"/>
      <c r="O27" s="129"/>
      <c r="P27" s="129"/>
      <c r="Q27" s="129"/>
      <c r="R27" s="129"/>
      <c r="S27" s="129"/>
      <c r="T27" s="129"/>
      <c r="U27" s="129"/>
      <c r="V27" s="129"/>
      <c r="W27" s="129"/>
      <c r="X27" s="129"/>
    </row>
    <row r="28" spans="1:24" ht="231.75" customHeight="1" x14ac:dyDescent="0.2">
      <c r="A28" s="130"/>
      <c r="B28" s="130"/>
      <c r="C28" s="417"/>
      <c r="D28" s="130"/>
      <c r="E28" s="130"/>
      <c r="F28" s="130"/>
      <c r="G28" s="129"/>
      <c r="H28" s="129"/>
      <c r="I28" s="129"/>
      <c r="J28" s="129"/>
      <c r="K28" s="129"/>
      <c r="L28" s="129"/>
      <c r="M28" s="129"/>
      <c r="N28" s="129"/>
      <c r="O28" s="129"/>
      <c r="P28" s="129"/>
      <c r="Q28" s="129"/>
      <c r="R28" s="129"/>
      <c r="S28" s="129"/>
      <c r="T28" s="129"/>
      <c r="U28" s="129"/>
      <c r="V28" s="129"/>
      <c r="W28" s="129"/>
      <c r="X28" s="129"/>
    </row>
    <row r="29" spans="1:24" ht="369.75" customHeight="1" x14ac:dyDescent="0.2">
      <c r="A29" s="130"/>
      <c r="B29" s="130"/>
      <c r="C29" s="418"/>
      <c r="D29" s="129"/>
      <c r="E29" s="130"/>
      <c r="F29" s="130"/>
      <c r="G29" s="129"/>
      <c r="H29" s="129"/>
      <c r="I29" s="129"/>
      <c r="J29" s="129"/>
      <c r="K29" s="129"/>
      <c r="L29" s="129"/>
      <c r="M29" s="129"/>
      <c r="N29" s="129"/>
      <c r="O29" s="129"/>
      <c r="P29" s="129"/>
      <c r="Q29" s="129"/>
      <c r="R29" s="129"/>
      <c r="S29" s="129"/>
      <c r="T29" s="129"/>
      <c r="U29" s="129"/>
      <c r="V29" s="129"/>
      <c r="W29" s="129"/>
      <c r="X29" s="129"/>
    </row>
    <row r="30" spans="1:24" ht="100.5" customHeight="1" x14ac:dyDescent="0.2">
      <c r="A30" s="129"/>
      <c r="B30" s="129"/>
      <c r="C30" s="418"/>
      <c r="D30" s="129"/>
      <c r="E30" s="129"/>
      <c r="F30" s="129"/>
      <c r="G30" s="129"/>
      <c r="H30" s="129"/>
      <c r="I30" s="129"/>
      <c r="J30" s="129"/>
      <c r="K30" s="129"/>
      <c r="L30" s="129"/>
      <c r="M30" s="129"/>
      <c r="N30" s="129"/>
      <c r="O30" s="129"/>
      <c r="P30" s="129"/>
      <c r="Q30" s="129"/>
      <c r="R30" s="129"/>
      <c r="S30" s="129"/>
      <c r="T30" s="129"/>
      <c r="U30" s="129"/>
      <c r="V30" s="129"/>
      <c r="W30" s="129"/>
      <c r="X30" s="129"/>
    </row>
    <row r="31" spans="1:24" ht="409.5" customHeight="1" x14ac:dyDescent="0.2">
      <c r="A31" s="129"/>
      <c r="B31" s="129"/>
      <c r="C31" s="418"/>
      <c r="D31" s="129"/>
      <c r="E31" s="129"/>
      <c r="F31" s="129"/>
      <c r="G31" s="129"/>
      <c r="H31" s="129"/>
      <c r="I31" s="129"/>
      <c r="J31" s="129"/>
      <c r="K31" s="129"/>
      <c r="L31" s="129"/>
      <c r="M31" s="129"/>
      <c r="N31" s="129"/>
      <c r="O31" s="129"/>
      <c r="P31" s="129"/>
      <c r="Q31" s="129"/>
      <c r="R31" s="129"/>
      <c r="S31" s="129"/>
      <c r="T31" s="129"/>
      <c r="U31" s="129"/>
      <c r="V31" s="129"/>
      <c r="W31" s="129"/>
      <c r="X31" s="129"/>
    </row>
    <row r="32" spans="1:24" ht="182.25" customHeight="1" x14ac:dyDescent="0.2">
      <c r="A32" s="129"/>
      <c r="B32" s="129"/>
      <c r="C32" s="418"/>
      <c r="D32" s="129"/>
      <c r="E32" s="129"/>
      <c r="F32" s="129"/>
      <c r="G32" s="129"/>
      <c r="H32" s="129"/>
      <c r="I32" s="129"/>
      <c r="J32" s="129"/>
      <c r="K32" s="129"/>
      <c r="L32" s="129"/>
      <c r="M32" s="129"/>
      <c r="N32" s="129"/>
      <c r="O32" s="129"/>
      <c r="P32" s="129"/>
      <c r="Q32" s="129"/>
      <c r="R32" s="129"/>
      <c r="S32" s="129"/>
      <c r="T32" s="129"/>
      <c r="U32" s="129"/>
      <c r="V32" s="129"/>
      <c r="W32" s="129"/>
      <c r="X32" s="129"/>
    </row>
    <row r="33" spans="1:24" ht="409.5" customHeight="1" x14ac:dyDescent="0.2">
      <c r="A33" s="129"/>
      <c r="B33" s="129"/>
      <c r="C33" s="418"/>
      <c r="D33" s="129"/>
      <c r="E33" s="129"/>
      <c r="F33" s="129"/>
      <c r="G33" s="129"/>
      <c r="H33" s="129"/>
      <c r="I33" s="129"/>
      <c r="J33" s="129"/>
      <c r="K33" s="129"/>
      <c r="L33" s="129"/>
      <c r="M33" s="129"/>
      <c r="N33" s="129"/>
      <c r="O33" s="129"/>
      <c r="P33" s="129"/>
      <c r="Q33" s="129"/>
      <c r="R33" s="129"/>
      <c r="S33" s="129"/>
      <c r="T33" s="129"/>
      <c r="U33" s="129"/>
      <c r="V33" s="129"/>
      <c r="W33" s="129"/>
      <c r="X33" s="129"/>
    </row>
    <row r="34" spans="1:24" ht="127.5" customHeight="1" x14ac:dyDescent="0.2">
      <c r="A34" s="129"/>
      <c r="B34" s="129"/>
      <c r="C34" s="418"/>
      <c r="D34" s="129"/>
      <c r="E34" s="129"/>
      <c r="F34" s="129"/>
      <c r="G34" s="129"/>
      <c r="H34" s="129"/>
      <c r="I34" s="129"/>
      <c r="J34" s="129"/>
      <c r="K34" s="129"/>
      <c r="L34" s="129"/>
      <c r="M34" s="129"/>
      <c r="N34" s="129"/>
      <c r="O34" s="129"/>
      <c r="P34" s="129"/>
      <c r="Q34" s="129"/>
      <c r="R34" s="129"/>
      <c r="S34" s="129"/>
      <c r="T34" s="129"/>
      <c r="U34" s="129"/>
      <c r="V34" s="129"/>
      <c r="W34" s="129"/>
      <c r="X34" s="129"/>
    </row>
    <row r="35" spans="1:24" ht="311.25" customHeight="1" x14ac:dyDescent="0.2">
      <c r="A35" s="129"/>
      <c r="B35" s="129"/>
      <c r="C35" s="418"/>
      <c r="D35" s="129"/>
      <c r="E35" s="129"/>
      <c r="F35" s="129"/>
      <c r="G35" s="129"/>
      <c r="H35" s="129"/>
      <c r="I35" s="129"/>
      <c r="J35" s="129"/>
      <c r="K35" s="129"/>
      <c r="L35" s="129"/>
      <c r="M35" s="129"/>
      <c r="N35" s="129"/>
      <c r="O35" s="129"/>
      <c r="P35" s="129"/>
      <c r="Q35" s="129"/>
      <c r="R35" s="129"/>
      <c r="S35" s="129"/>
      <c r="T35" s="129"/>
      <c r="U35" s="129"/>
      <c r="V35" s="129"/>
      <c r="W35" s="129"/>
      <c r="X35" s="129"/>
    </row>
    <row r="36" spans="1:24" ht="14.25" customHeight="1" x14ac:dyDescent="0.2">
      <c r="A36" s="129"/>
      <c r="B36" s="129"/>
      <c r="C36" s="418"/>
      <c r="D36" s="129"/>
      <c r="E36" s="129"/>
      <c r="F36" s="129"/>
      <c r="G36" s="129"/>
      <c r="H36" s="129"/>
      <c r="I36" s="129"/>
      <c r="J36" s="129"/>
      <c r="K36" s="129"/>
      <c r="L36" s="129"/>
      <c r="M36" s="129"/>
      <c r="N36" s="129"/>
      <c r="O36" s="129"/>
      <c r="P36" s="129"/>
      <c r="Q36" s="129"/>
      <c r="R36" s="129"/>
      <c r="S36" s="129"/>
      <c r="T36" s="129"/>
      <c r="U36" s="129"/>
      <c r="V36" s="129"/>
      <c r="W36" s="129"/>
      <c r="X36" s="129"/>
    </row>
    <row r="37" spans="1:24" ht="14.25" customHeight="1" x14ac:dyDescent="0.2">
      <c r="A37" s="129"/>
      <c r="B37" s="129"/>
      <c r="C37" s="418"/>
      <c r="D37" s="129"/>
      <c r="E37" s="129"/>
      <c r="F37" s="129"/>
      <c r="G37" s="129"/>
      <c r="H37" s="129"/>
      <c r="I37" s="129"/>
      <c r="J37" s="129"/>
      <c r="K37" s="129"/>
      <c r="L37" s="129"/>
      <c r="M37" s="129"/>
      <c r="N37" s="129"/>
      <c r="O37" s="129"/>
      <c r="P37" s="129"/>
      <c r="Q37" s="129"/>
      <c r="R37" s="129"/>
      <c r="S37" s="129"/>
      <c r="T37" s="129"/>
      <c r="U37" s="129"/>
      <c r="V37" s="129"/>
      <c r="W37" s="129"/>
      <c r="X37" s="129"/>
    </row>
    <row r="38" spans="1:24" ht="14.25" customHeight="1" x14ac:dyDescent="0.2">
      <c r="A38" s="129"/>
      <c r="B38" s="129"/>
      <c r="C38" s="418"/>
      <c r="D38" s="129"/>
      <c r="E38" s="129"/>
      <c r="F38" s="129"/>
      <c r="G38" s="129"/>
      <c r="H38" s="129"/>
      <c r="I38" s="129"/>
      <c r="J38" s="129"/>
      <c r="K38" s="129"/>
      <c r="L38" s="129"/>
      <c r="M38" s="129"/>
      <c r="N38" s="129"/>
      <c r="O38" s="129"/>
      <c r="P38" s="129"/>
      <c r="Q38" s="129"/>
      <c r="R38" s="129"/>
      <c r="S38" s="129"/>
      <c r="T38" s="129"/>
      <c r="U38" s="129"/>
      <c r="V38" s="129"/>
      <c r="W38" s="129"/>
      <c r="X38" s="129"/>
    </row>
    <row r="39" spans="1:24" ht="14.25" customHeight="1" x14ac:dyDescent="0.2">
      <c r="A39" s="129"/>
      <c r="B39" s="129"/>
      <c r="C39" s="418"/>
      <c r="D39" s="129"/>
      <c r="E39" s="129"/>
      <c r="F39" s="129"/>
      <c r="G39" s="129"/>
      <c r="H39" s="129"/>
      <c r="I39" s="129"/>
      <c r="J39" s="129"/>
      <c r="K39" s="129"/>
      <c r="L39" s="129"/>
      <c r="M39" s="129"/>
      <c r="N39" s="129"/>
      <c r="O39" s="129"/>
      <c r="P39" s="129"/>
      <c r="Q39" s="129"/>
      <c r="R39" s="129"/>
      <c r="S39" s="129"/>
      <c r="T39" s="129"/>
      <c r="U39" s="129"/>
      <c r="V39" s="129"/>
      <c r="W39" s="129"/>
      <c r="X39" s="129"/>
    </row>
    <row r="40" spans="1:24" ht="14.25" customHeight="1" x14ac:dyDescent="0.2">
      <c r="A40" s="129"/>
      <c r="B40" s="129"/>
      <c r="C40" s="418"/>
      <c r="D40" s="129"/>
      <c r="E40" s="129"/>
      <c r="F40" s="129"/>
      <c r="G40" s="129"/>
      <c r="H40" s="129"/>
      <c r="I40" s="129"/>
      <c r="J40" s="129"/>
      <c r="K40" s="129"/>
      <c r="L40" s="129"/>
      <c r="M40" s="129"/>
      <c r="N40" s="129"/>
      <c r="O40" s="129"/>
      <c r="P40" s="129"/>
      <c r="Q40" s="129"/>
      <c r="R40" s="129"/>
      <c r="S40" s="129"/>
      <c r="T40" s="129"/>
      <c r="U40" s="129"/>
      <c r="V40" s="129"/>
      <c r="W40" s="129"/>
      <c r="X40" s="129"/>
    </row>
    <row r="41" spans="1:24" ht="14.25" customHeight="1" x14ac:dyDescent="0.2">
      <c r="A41" s="129"/>
      <c r="B41" s="129"/>
      <c r="C41" s="418"/>
      <c r="D41" s="129"/>
      <c r="E41" s="129"/>
      <c r="F41" s="129"/>
      <c r="G41" s="129"/>
      <c r="H41" s="129"/>
      <c r="I41" s="129"/>
      <c r="J41" s="129"/>
      <c r="K41" s="129"/>
      <c r="L41" s="129"/>
      <c r="M41" s="129"/>
      <c r="N41" s="129"/>
      <c r="O41" s="129"/>
      <c r="P41" s="129"/>
      <c r="Q41" s="129"/>
      <c r="R41" s="129"/>
      <c r="S41" s="129"/>
      <c r="T41" s="129"/>
      <c r="U41" s="129"/>
      <c r="V41" s="129"/>
      <c r="W41" s="129"/>
      <c r="X41" s="129"/>
    </row>
    <row r="42" spans="1:24" ht="14.25" customHeight="1" x14ac:dyDescent="0.2">
      <c r="A42" s="129"/>
      <c r="B42" s="129"/>
      <c r="C42" s="418"/>
      <c r="D42" s="129"/>
      <c r="E42" s="129"/>
      <c r="F42" s="129"/>
      <c r="G42" s="129"/>
      <c r="H42" s="129"/>
      <c r="I42" s="129"/>
      <c r="J42" s="129"/>
      <c r="K42" s="129"/>
      <c r="L42" s="129"/>
      <c r="M42" s="129"/>
      <c r="N42" s="129"/>
      <c r="O42" s="129"/>
      <c r="P42" s="129"/>
      <c r="Q42" s="129"/>
      <c r="R42" s="129"/>
      <c r="S42" s="129"/>
      <c r="T42" s="129"/>
      <c r="U42" s="129"/>
      <c r="V42" s="129"/>
      <c r="W42" s="129"/>
      <c r="X42" s="129"/>
    </row>
    <row r="43" spans="1:24" ht="14.25" customHeight="1" x14ac:dyDescent="0.2">
      <c r="A43" s="129"/>
      <c r="B43" s="129"/>
      <c r="C43" s="418"/>
      <c r="D43" s="129"/>
      <c r="E43" s="129"/>
      <c r="F43" s="129"/>
      <c r="G43" s="129"/>
      <c r="H43" s="129"/>
      <c r="I43" s="129"/>
      <c r="J43" s="129"/>
      <c r="K43" s="129"/>
      <c r="L43" s="129"/>
      <c r="M43" s="129"/>
      <c r="N43" s="129"/>
      <c r="O43" s="129"/>
      <c r="P43" s="129"/>
      <c r="Q43" s="129"/>
      <c r="R43" s="129"/>
      <c r="S43" s="129"/>
      <c r="T43" s="129"/>
      <c r="U43" s="129"/>
      <c r="V43" s="129"/>
      <c r="W43" s="129"/>
      <c r="X43" s="129"/>
    </row>
    <row r="44" spans="1:24" ht="14.25" customHeight="1" x14ac:dyDescent="0.2">
      <c r="A44" s="129"/>
      <c r="B44" s="129"/>
      <c r="C44" s="418"/>
      <c r="D44" s="129"/>
      <c r="E44" s="129"/>
      <c r="F44" s="129"/>
      <c r="G44" s="129"/>
      <c r="H44" s="129"/>
      <c r="I44" s="129"/>
      <c r="J44" s="129"/>
      <c r="K44" s="129"/>
      <c r="L44" s="129"/>
      <c r="M44" s="129"/>
      <c r="N44" s="129"/>
      <c r="O44" s="129"/>
      <c r="P44" s="129"/>
      <c r="Q44" s="129"/>
      <c r="R44" s="129"/>
      <c r="S44" s="129"/>
      <c r="T44" s="129"/>
      <c r="U44" s="129"/>
      <c r="V44" s="129"/>
      <c r="W44" s="129"/>
      <c r="X44" s="129"/>
    </row>
    <row r="45" spans="1:24" ht="14.25" customHeight="1" x14ac:dyDescent="0.2">
      <c r="A45" s="129"/>
      <c r="B45" s="129"/>
      <c r="C45" s="418"/>
      <c r="D45" s="129"/>
      <c r="E45" s="129"/>
      <c r="F45" s="129"/>
      <c r="G45" s="129"/>
      <c r="H45" s="129"/>
      <c r="I45" s="129"/>
      <c r="J45" s="129"/>
      <c r="K45" s="129"/>
      <c r="L45" s="129"/>
      <c r="M45" s="129"/>
      <c r="N45" s="129"/>
      <c r="O45" s="129"/>
      <c r="P45" s="129"/>
      <c r="Q45" s="129"/>
      <c r="R45" s="129"/>
      <c r="S45" s="129"/>
      <c r="T45" s="129"/>
      <c r="U45" s="129"/>
      <c r="V45" s="129"/>
      <c r="W45" s="129"/>
      <c r="X45" s="129"/>
    </row>
    <row r="46" spans="1:24" ht="14.25" customHeight="1" x14ac:dyDescent="0.2">
      <c r="A46" s="129"/>
      <c r="B46" s="129"/>
      <c r="C46" s="418"/>
      <c r="D46" s="129"/>
      <c r="E46" s="129"/>
      <c r="F46" s="129"/>
      <c r="G46" s="129"/>
      <c r="H46" s="129"/>
      <c r="I46" s="129"/>
      <c r="J46" s="129"/>
      <c r="K46" s="129"/>
      <c r="L46" s="129"/>
      <c r="M46" s="129"/>
      <c r="N46" s="129"/>
      <c r="O46" s="129"/>
      <c r="P46" s="129"/>
      <c r="Q46" s="129"/>
      <c r="R46" s="129"/>
      <c r="S46" s="129"/>
      <c r="T46" s="129"/>
      <c r="U46" s="129"/>
      <c r="V46" s="129"/>
      <c r="W46" s="129"/>
      <c r="X46" s="129"/>
    </row>
    <row r="47" spans="1:24" ht="14.25" customHeight="1" x14ac:dyDescent="0.2">
      <c r="A47" s="129"/>
      <c r="B47" s="129"/>
      <c r="C47" s="418"/>
      <c r="D47" s="129"/>
      <c r="E47" s="129"/>
      <c r="F47" s="129"/>
      <c r="G47" s="129"/>
      <c r="H47" s="129"/>
      <c r="I47" s="129"/>
      <c r="J47" s="129"/>
      <c r="K47" s="129"/>
      <c r="L47" s="129"/>
      <c r="M47" s="129"/>
      <c r="N47" s="129"/>
      <c r="O47" s="129"/>
      <c r="P47" s="129"/>
      <c r="Q47" s="129"/>
      <c r="R47" s="129"/>
      <c r="S47" s="129"/>
      <c r="T47" s="129"/>
      <c r="U47" s="129"/>
      <c r="V47" s="129"/>
      <c r="W47" s="129"/>
      <c r="X47" s="129"/>
    </row>
    <row r="48" spans="1:24" ht="14.25" customHeight="1" x14ac:dyDescent="0.2">
      <c r="A48" s="129"/>
      <c r="B48" s="129"/>
      <c r="C48" s="418"/>
      <c r="D48" s="129"/>
      <c r="E48" s="129"/>
      <c r="F48" s="129"/>
      <c r="G48" s="129"/>
      <c r="H48" s="129"/>
      <c r="I48" s="129"/>
      <c r="J48" s="129"/>
      <c r="K48" s="129"/>
      <c r="L48" s="129"/>
      <c r="M48" s="129"/>
      <c r="N48" s="129"/>
      <c r="O48" s="129"/>
      <c r="P48" s="129"/>
      <c r="Q48" s="129"/>
      <c r="R48" s="129"/>
      <c r="S48" s="129"/>
      <c r="T48" s="129"/>
      <c r="U48" s="129"/>
      <c r="V48" s="129"/>
      <c r="W48" s="129"/>
      <c r="X48" s="129"/>
    </row>
    <row r="49" spans="1:24" ht="14.25" customHeight="1" x14ac:dyDescent="0.2">
      <c r="A49" s="129"/>
      <c r="B49" s="129"/>
      <c r="C49" s="418"/>
      <c r="D49" s="129"/>
      <c r="E49" s="129"/>
      <c r="F49" s="129"/>
      <c r="G49" s="129"/>
      <c r="H49" s="129"/>
      <c r="I49" s="129"/>
      <c r="J49" s="129"/>
      <c r="K49" s="129"/>
      <c r="L49" s="129"/>
      <c r="M49" s="129"/>
      <c r="N49" s="129"/>
      <c r="O49" s="129"/>
      <c r="P49" s="129"/>
      <c r="Q49" s="129"/>
      <c r="R49" s="129"/>
      <c r="S49" s="129"/>
      <c r="T49" s="129"/>
      <c r="U49" s="129"/>
      <c r="V49" s="129"/>
      <c r="W49" s="129"/>
      <c r="X49" s="129"/>
    </row>
    <row r="50" spans="1:24" ht="14.25" customHeight="1" x14ac:dyDescent="0.2">
      <c r="A50" s="129"/>
      <c r="B50" s="129"/>
      <c r="C50" s="418"/>
      <c r="D50" s="129"/>
      <c r="E50" s="129"/>
      <c r="F50" s="129"/>
      <c r="G50" s="129"/>
      <c r="H50" s="129"/>
      <c r="I50" s="129"/>
      <c r="J50" s="129"/>
      <c r="K50" s="129"/>
      <c r="L50" s="129"/>
      <c r="M50" s="129"/>
      <c r="N50" s="129"/>
      <c r="O50" s="129"/>
      <c r="P50" s="129"/>
      <c r="Q50" s="129"/>
      <c r="R50" s="129"/>
      <c r="S50" s="129"/>
      <c r="T50" s="129"/>
      <c r="U50" s="129"/>
      <c r="V50" s="129"/>
      <c r="W50" s="129"/>
      <c r="X50" s="129"/>
    </row>
    <row r="51" spans="1:24" ht="14.25" customHeight="1" x14ac:dyDescent="0.2">
      <c r="A51" s="129"/>
      <c r="B51" s="129"/>
      <c r="C51" s="418"/>
      <c r="D51" s="129"/>
      <c r="E51" s="129"/>
      <c r="F51" s="129"/>
      <c r="G51" s="129"/>
      <c r="H51" s="129"/>
      <c r="I51" s="129"/>
      <c r="J51" s="129"/>
      <c r="K51" s="129"/>
      <c r="L51" s="129"/>
      <c r="M51" s="129"/>
      <c r="N51" s="129"/>
      <c r="O51" s="129"/>
      <c r="P51" s="129"/>
      <c r="Q51" s="129"/>
      <c r="R51" s="129"/>
      <c r="S51" s="129"/>
      <c r="T51" s="129"/>
      <c r="U51" s="129"/>
      <c r="V51" s="129"/>
      <c r="W51" s="129"/>
      <c r="X51" s="129"/>
    </row>
    <row r="52" spans="1:24" ht="14.25" customHeight="1" x14ac:dyDescent="0.2">
      <c r="A52" s="129"/>
      <c r="B52" s="129"/>
      <c r="C52" s="418"/>
      <c r="D52" s="129"/>
      <c r="E52" s="129"/>
      <c r="F52" s="129"/>
      <c r="G52" s="129"/>
      <c r="H52" s="129"/>
      <c r="I52" s="129"/>
      <c r="J52" s="129"/>
      <c r="K52" s="129"/>
      <c r="L52" s="129"/>
      <c r="M52" s="129"/>
      <c r="N52" s="129"/>
      <c r="O52" s="129"/>
      <c r="P52" s="129"/>
      <c r="Q52" s="129"/>
      <c r="R52" s="129"/>
      <c r="S52" s="129"/>
      <c r="T52" s="129"/>
      <c r="U52" s="129"/>
      <c r="V52" s="129"/>
      <c r="W52" s="129"/>
      <c r="X52" s="129"/>
    </row>
    <row r="53" spans="1:24" ht="14.25" customHeight="1" x14ac:dyDescent="0.2">
      <c r="A53" s="129"/>
      <c r="B53" s="129"/>
      <c r="C53" s="418"/>
      <c r="D53" s="129"/>
      <c r="E53" s="129"/>
      <c r="F53" s="129"/>
      <c r="G53" s="129"/>
      <c r="H53" s="129"/>
      <c r="I53" s="129"/>
      <c r="J53" s="129"/>
      <c r="K53" s="129"/>
      <c r="L53" s="129"/>
      <c r="M53" s="129"/>
      <c r="N53" s="129"/>
      <c r="O53" s="129"/>
      <c r="P53" s="129"/>
      <c r="Q53" s="129"/>
      <c r="R53" s="129"/>
      <c r="S53" s="129"/>
      <c r="T53" s="129"/>
      <c r="U53" s="129"/>
      <c r="V53" s="129"/>
      <c r="W53" s="129"/>
      <c r="X53" s="129"/>
    </row>
    <row r="54" spans="1:24" ht="14.25" customHeight="1" x14ac:dyDescent="0.2">
      <c r="A54" s="129"/>
      <c r="B54" s="129"/>
      <c r="C54" s="418"/>
      <c r="D54" s="129"/>
      <c r="E54" s="129"/>
      <c r="F54" s="129"/>
      <c r="G54" s="129"/>
      <c r="H54" s="129"/>
      <c r="I54" s="129"/>
      <c r="J54" s="129"/>
      <c r="K54" s="129"/>
      <c r="L54" s="129"/>
      <c r="M54" s="129"/>
      <c r="N54" s="129"/>
      <c r="O54" s="129"/>
      <c r="P54" s="129"/>
      <c r="Q54" s="129"/>
      <c r="R54" s="129"/>
      <c r="S54" s="129"/>
      <c r="T54" s="129"/>
      <c r="U54" s="129"/>
      <c r="V54" s="129"/>
      <c r="W54" s="129"/>
      <c r="X54" s="129"/>
    </row>
    <row r="55" spans="1:24" ht="14.25" customHeight="1" x14ac:dyDescent="0.2">
      <c r="A55" s="129"/>
      <c r="B55" s="129"/>
      <c r="C55" s="418"/>
      <c r="D55" s="129"/>
      <c r="E55" s="129"/>
      <c r="F55" s="129"/>
      <c r="G55" s="129"/>
      <c r="H55" s="129"/>
      <c r="I55" s="129"/>
      <c r="J55" s="129"/>
      <c r="K55" s="129"/>
      <c r="L55" s="129"/>
      <c r="M55" s="129"/>
      <c r="N55" s="129"/>
      <c r="O55" s="129"/>
      <c r="P55" s="129"/>
      <c r="Q55" s="129"/>
      <c r="R55" s="129"/>
      <c r="S55" s="129"/>
      <c r="T55" s="129"/>
      <c r="U55" s="129"/>
      <c r="V55" s="129"/>
      <c r="W55" s="129"/>
      <c r="X55" s="129"/>
    </row>
    <row r="56" spans="1:24" ht="14.25" customHeight="1" x14ac:dyDescent="0.2">
      <c r="A56" s="129"/>
      <c r="B56" s="129"/>
      <c r="C56" s="418"/>
      <c r="D56" s="129"/>
      <c r="E56" s="129"/>
      <c r="F56" s="129"/>
      <c r="G56" s="129"/>
      <c r="H56" s="129"/>
      <c r="I56" s="129"/>
      <c r="J56" s="129"/>
      <c r="K56" s="129"/>
      <c r="L56" s="129"/>
      <c r="M56" s="129"/>
      <c r="N56" s="129"/>
      <c r="O56" s="129"/>
      <c r="P56" s="129"/>
      <c r="Q56" s="129"/>
      <c r="R56" s="129"/>
      <c r="S56" s="129"/>
      <c r="T56" s="129"/>
      <c r="U56" s="129"/>
      <c r="V56" s="129"/>
      <c r="W56" s="129"/>
      <c r="X56" s="129"/>
    </row>
    <row r="57" spans="1:24" ht="14.25" customHeight="1" x14ac:dyDescent="0.2">
      <c r="A57" s="129"/>
      <c r="B57" s="129"/>
      <c r="C57" s="418"/>
      <c r="D57" s="129"/>
      <c r="E57" s="129"/>
      <c r="F57" s="129"/>
      <c r="G57" s="129"/>
      <c r="H57" s="129"/>
      <c r="I57" s="129"/>
      <c r="J57" s="129"/>
      <c r="K57" s="129"/>
      <c r="L57" s="129"/>
      <c r="M57" s="129"/>
      <c r="N57" s="129"/>
      <c r="O57" s="129"/>
      <c r="P57" s="129"/>
      <c r="Q57" s="129"/>
      <c r="R57" s="129"/>
      <c r="S57" s="129"/>
      <c r="T57" s="129"/>
      <c r="U57" s="129"/>
      <c r="V57" s="129"/>
      <c r="W57" s="129"/>
      <c r="X57" s="129"/>
    </row>
    <row r="58" spans="1:24" ht="14.25" customHeight="1" x14ac:dyDescent="0.2">
      <c r="A58" s="129"/>
      <c r="B58" s="129"/>
      <c r="C58" s="418"/>
      <c r="D58" s="129"/>
      <c r="E58" s="129"/>
      <c r="F58" s="129"/>
      <c r="G58" s="129"/>
      <c r="H58" s="129"/>
      <c r="I58" s="129"/>
      <c r="J58" s="129"/>
      <c r="K58" s="129"/>
      <c r="L58" s="129"/>
      <c r="M58" s="129"/>
      <c r="N58" s="129"/>
      <c r="O58" s="129"/>
      <c r="P58" s="129"/>
      <c r="Q58" s="129"/>
      <c r="R58" s="129"/>
      <c r="S58" s="129"/>
      <c r="T58" s="129"/>
      <c r="U58" s="129"/>
      <c r="V58" s="129"/>
      <c r="W58" s="129"/>
      <c r="X58" s="129"/>
    </row>
    <row r="59" spans="1:24" ht="14.25" customHeight="1" x14ac:dyDescent="0.2">
      <c r="A59" s="129"/>
      <c r="B59" s="129"/>
      <c r="C59" s="418"/>
      <c r="D59" s="129"/>
      <c r="E59" s="129"/>
      <c r="F59" s="129"/>
      <c r="G59" s="129"/>
      <c r="H59" s="129"/>
      <c r="I59" s="129"/>
      <c r="J59" s="129"/>
      <c r="K59" s="129"/>
      <c r="L59" s="129"/>
      <c r="M59" s="129"/>
      <c r="N59" s="129"/>
      <c r="O59" s="129"/>
      <c r="P59" s="129"/>
      <c r="Q59" s="129"/>
      <c r="R59" s="129"/>
      <c r="S59" s="129"/>
      <c r="T59" s="129"/>
      <c r="U59" s="129"/>
      <c r="V59" s="129"/>
      <c r="W59" s="129"/>
      <c r="X59" s="129"/>
    </row>
    <row r="60" spans="1:24" ht="14.25" customHeight="1" x14ac:dyDescent="0.2">
      <c r="A60" s="129"/>
      <c r="B60" s="129"/>
      <c r="C60" s="418"/>
      <c r="D60" s="129"/>
      <c r="E60" s="129"/>
      <c r="F60" s="129"/>
      <c r="G60" s="129"/>
      <c r="H60" s="129"/>
      <c r="I60" s="129"/>
      <c r="J60" s="129"/>
      <c r="K60" s="129"/>
      <c r="L60" s="129"/>
      <c r="M60" s="129"/>
      <c r="N60" s="129"/>
      <c r="O60" s="129"/>
      <c r="P60" s="129"/>
      <c r="Q60" s="129"/>
      <c r="R60" s="129"/>
      <c r="S60" s="129"/>
      <c r="T60" s="129"/>
      <c r="U60" s="129"/>
      <c r="V60" s="129"/>
      <c r="W60" s="129"/>
      <c r="X60" s="129"/>
    </row>
    <row r="61" spans="1:24" ht="14.25" customHeight="1" x14ac:dyDescent="0.2">
      <c r="A61" s="129"/>
      <c r="B61" s="129"/>
      <c r="C61" s="418"/>
      <c r="D61" s="129"/>
      <c r="E61" s="129"/>
      <c r="F61" s="129"/>
      <c r="G61" s="129"/>
      <c r="H61" s="129"/>
      <c r="I61" s="129"/>
      <c r="J61" s="129"/>
      <c r="K61" s="129"/>
      <c r="L61" s="129"/>
      <c r="M61" s="129"/>
      <c r="N61" s="129"/>
      <c r="O61" s="129"/>
      <c r="P61" s="129"/>
      <c r="Q61" s="129"/>
      <c r="R61" s="129"/>
      <c r="S61" s="129"/>
      <c r="T61" s="129"/>
      <c r="U61" s="129"/>
      <c r="V61" s="129"/>
      <c r="W61" s="129"/>
      <c r="X61" s="129"/>
    </row>
    <row r="62" spans="1:24" ht="14.25" customHeight="1" x14ac:dyDescent="0.2">
      <c r="A62" s="129"/>
      <c r="B62" s="129"/>
      <c r="C62" s="418"/>
      <c r="D62" s="129"/>
      <c r="E62" s="129"/>
      <c r="F62" s="129"/>
      <c r="G62" s="129"/>
      <c r="H62" s="129"/>
      <c r="I62" s="129"/>
      <c r="J62" s="129"/>
      <c r="K62" s="129"/>
      <c r="L62" s="129"/>
      <c r="M62" s="129"/>
      <c r="N62" s="129"/>
      <c r="O62" s="129"/>
      <c r="P62" s="129"/>
      <c r="Q62" s="129"/>
      <c r="R62" s="129"/>
      <c r="S62" s="129"/>
      <c r="T62" s="129"/>
      <c r="U62" s="129"/>
      <c r="V62" s="129"/>
      <c r="W62" s="129"/>
      <c r="X62" s="129"/>
    </row>
    <row r="63" spans="1:24" ht="14.25" customHeight="1" x14ac:dyDescent="0.2">
      <c r="A63" s="129"/>
      <c r="B63" s="129"/>
      <c r="C63" s="418"/>
      <c r="D63" s="129"/>
      <c r="E63" s="129"/>
      <c r="F63" s="129"/>
      <c r="G63" s="129"/>
      <c r="H63" s="129"/>
      <c r="I63" s="129"/>
      <c r="J63" s="129"/>
      <c r="K63" s="129"/>
      <c r="L63" s="129"/>
      <c r="M63" s="129"/>
      <c r="N63" s="129"/>
      <c r="O63" s="129"/>
      <c r="P63" s="129"/>
      <c r="Q63" s="129"/>
      <c r="R63" s="129"/>
      <c r="S63" s="129"/>
      <c r="T63" s="129"/>
      <c r="U63" s="129"/>
      <c r="V63" s="129"/>
      <c r="W63" s="129"/>
      <c r="X63" s="129"/>
    </row>
    <row r="64" spans="1:24" ht="14.25" customHeight="1" x14ac:dyDescent="0.2">
      <c r="A64" s="129"/>
      <c r="B64" s="129"/>
      <c r="C64" s="418"/>
      <c r="D64" s="129"/>
      <c r="E64" s="129"/>
      <c r="F64" s="129"/>
      <c r="G64" s="129"/>
      <c r="H64" s="129"/>
      <c r="I64" s="129"/>
      <c r="J64" s="129"/>
      <c r="K64" s="129"/>
      <c r="L64" s="129"/>
      <c r="M64" s="129"/>
      <c r="N64" s="129"/>
      <c r="O64" s="129"/>
      <c r="P64" s="129"/>
      <c r="Q64" s="129"/>
      <c r="R64" s="129"/>
      <c r="S64" s="129"/>
      <c r="T64" s="129"/>
      <c r="U64" s="129"/>
      <c r="V64" s="129"/>
      <c r="W64" s="129"/>
      <c r="X64" s="129"/>
    </row>
    <row r="65" spans="1:24" ht="14.25" customHeight="1" x14ac:dyDescent="0.2">
      <c r="A65" s="129"/>
      <c r="B65" s="129"/>
      <c r="C65" s="418"/>
      <c r="D65" s="129"/>
      <c r="E65" s="129"/>
      <c r="F65" s="129"/>
      <c r="G65" s="129"/>
      <c r="H65" s="129"/>
      <c r="I65" s="129"/>
      <c r="J65" s="129"/>
      <c r="K65" s="129"/>
      <c r="L65" s="129"/>
      <c r="M65" s="129"/>
      <c r="N65" s="129"/>
      <c r="O65" s="129"/>
      <c r="P65" s="129"/>
      <c r="Q65" s="129"/>
      <c r="R65" s="129"/>
      <c r="S65" s="129"/>
      <c r="T65" s="129"/>
      <c r="U65" s="129"/>
      <c r="V65" s="129"/>
      <c r="W65" s="129"/>
      <c r="X65" s="129"/>
    </row>
    <row r="66" spans="1:24" ht="14.25" customHeight="1" x14ac:dyDescent="0.2">
      <c r="A66" s="129"/>
      <c r="B66" s="129"/>
      <c r="C66" s="418"/>
      <c r="D66" s="129"/>
      <c r="E66" s="129"/>
      <c r="F66" s="129"/>
      <c r="G66" s="129"/>
      <c r="H66" s="129"/>
      <c r="I66" s="129"/>
      <c r="J66" s="129"/>
      <c r="K66" s="129"/>
      <c r="L66" s="129"/>
      <c r="M66" s="129"/>
      <c r="N66" s="129"/>
      <c r="O66" s="129"/>
      <c r="P66" s="129"/>
      <c r="Q66" s="129"/>
      <c r="R66" s="129"/>
      <c r="S66" s="129"/>
      <c r="T66" s="129"/>
      <c r="U66" s="129"/>
      <c r="V66" s="129"/>
      <c r="W66" s="129"/>
      <c r="X66" s="129"/>
    </row>
    <row r="67" spans="1:24" ht="14.25" customHeight="1" x14ac:dyDescent="0.2">
      <c r="A67" s="129"/>
      <c r="B67" s="129"/>
      <c r="C67" s="418"/>
      <c r="D67" s="129"/>
      <c r="E67" s="129"/>
      <c r="F67" s="129"/>
      <c r="G67" s="129"/>
      <c r="H67" s="129"/>
      <c r="I67" s="129"/>
      <c r="J67" s="129"/>
      <c r="K67" s="129"/>
      <c r="L67" s="129"/>
      <c r="M67" s="129"/>
      <c r="N67" s="129"/>
      <c r="O67" s="129"/>
      <c r="P67" s="129"/>
      <c r="Q67" s="129"/>
      <c r="R67" s="129"/>
      <c r="S67" s="129"/>
      <c r="T67" s="129"/>
      <c r="U67" s="129"/>
      <c r="V67" s="129"/>
      <c r="W67" s="129"/>
      <c r="X67" s="129"/>
    </row>
    <row r="68" spans="1:24" ht="14.25" customHeight="1" x14ac:dyDescent="0.2">
      <c r="A68" s="129"/>
      <c r="B68" s="129"/>
      <c r="C68" s="418"/>
      <c r="D68" s="129"/>
      <c r="E68" s="129"/>
      <c r="F68" s="129"/>
      <c r="G68" s="129"/>
      <c r="H68" s="129"/>
      <c r="I68" s="129"/>
      <c r="J68" s="129"/>
      <c r="K68" s="129"/>
      <c r="L68" s="129"/>
      <c r="M68" s="129"/>
      <c r="N68" s="129"/>
      <c r="O68" s="129"/>
      <c r="P68" s="129"/>
      <c r="Q68" s="129"/>
      <c r="R68" s="129"/>
      <c r="S68" s="129"/>
      <c r="T68" s="129"/>
      <c r="U68" s="129"/>
      <c r="V68" s="129"/>
      <c r="W68" s="129"/>
      <c r="X68" s="129"/>
    </row>
    <row r="69" spans="1:24" ht="14.25" customHeight="1" x14ac:dyDescent="0.2">
      <c r="A69" s="129"/>
      <c r="B69" s="129"/>
      <c r="C69" s="418"/>
      <c r="D69" s="129"/>
      <c r="E69" s="129"/>
      <c r="F69" s="129"/>
      <c r="G69" s="129"/>
      <c r="H69" s="129"/>
      <c r="I69" s="129"/>
      <c r="J69" s="129"/>
      <c r="K69" s="129"/>
      <c r="L69" s="129"/>
      <c r="M69" s="129"/>
      <c r="N69" s="129"/>
      <c r="O69" s="129"/>
      <c r="P69" s="129"/>
      <c r="Q69" s="129"/>
      <c r="R69" s="129"/>
      <c r="S69" s="129"/>
      <c r="T69" s="129"/>
      <c r="U69" s="129"/>
      <c r="V69" s="129"/>
      <c r="W69" s="129"/>
      <c r="X69" s="129"/>
    </row>
    <row r="70" spans="1:24" ht="14.25" customHeight="1" x14ac:dyDescent="0.2">
      <c r="A70" s="129"/>
      <c r="B70" s="129"/>
      <c r="C70" s="418"/>
      <c r="D70" s="129"/>
      <c r="E70" s="129"/>
      <c r="F70" s="129"/>
      <c r="G70" s="129"/>
      <c r="H70" s="129"/>
      <c r="I70" s="129"/>
      <c r="J70" s="129"/>
      <c r="K70" s="129"/>
      <c r="L70" s="129"/>
      <c r="M70" s="129"/>
      <c r="N70" s="129"/>
      <c r="O70" s="129"/>
      <c r="P70" s="129"/>
      <c r="Q70" s="129"/>
      <c r="R70" s="129"/>
      <c r="S70" s="129"/>
      <c r="T70" s="129"/>
      <c r="U70" s="129"/>
      <c r="V70" s="129"/>
      <c r="W70" s="129"/>
      <c r="X70" s="129"/>
    </row>
    <row r="71" spans="1:24" ht="14.25" customHeight="1" x14ac:dyDescent="0.2">
      <c r="A71" s="129"/>
      <c r="B71" s="129"/>
      <c r="C71" s="418"/>
      <c r="D71" s="129"/>
      <c r="E71" s="129"/>
      <c r="F71" s="129"/>
      <c r="G71" s="129"/>
      <c r="H71" s="129"/>
      <c r="I71" s="129"/>
      <c r="J71" s="129"/>
      <c r="K71" s="129"/>
      <c r="L71" s="129"/>
      <c r="M71" s="129"/>
      <c r="N71" s="129"/>
      <c r="O71" s="129"/>
      <c r="P71" s="129"/>
      <c r="Q71" s="129"/>
      <c r="R71" s="129"/>
      <c r="S71" s="129"/>
      <c r="T71" s="129"/>
      <c r="U71" s="129"/>
      <c r="V71" s="129"/>
      <c r="W71" s="129"/>
      <c r="X71" s="129"/>
    </row>
    <row r="72" spans="1:24" ht="14.25" customHeight="1" x14ac:dyDescent="0.2">
      <c r="A72" s="129"/>
      <c r="B72" s="129"/>
      <c r="C72" s="418"/>
      <c r="D72" s="129"/>
      <c r="E72" s="129"/>
      <c r="F72" s="129"/>
      <c r="G72" s="129"/>
      <c r="H72" s="129"/>
      <c r="I72" s="129"/>
      <c r="J72" s="129"/>
      <c r="K72" s="129"/>
      <c r="L72" s="129"/>
      <c r="M72" s="129"/>
      <c r="N72" s="129"/>
      <c r="O72" s="129"/>
      <c r="P72" s="129"/>
      <c r="Q72" s="129"/>
      <c r="R72" s="129"/>
      <c r="S72" s="129"/>
      <c r="T72" s="129"/>
      <c r="U72" s="129"/>
      <c r="V72" s="129"/>
      <c r="W72" s="129"/>
      <c r="X72" s="129"/>
    </row>
    <row r="73" spans="1:24" ht="14.25" customHeight="1" x14ac:dyDescent="0.2">
      <c r="A73" s="129"/>
      <c r="B73" s="129"/>
      <c r="C73" s="418"/>
      <c r="D73" s="129"/>
      <c r="E73" s="129"/>
      <c r="F73" s="129"/>
      <c r="G73" s="129"/>
      <c r="H73" s="129"/>
      <c r="I73" s="129"/>
      <c r="J73" s="129"/>
      <c r="K73" s="129"/>
      <c r="L73" s="129"/>
      <c r="M73" s="129"/>
      <c r="N73" s="129"/>
      <c r="O73" s="129"/>
      <c r="P73" s="129"/>
      <c r="Q73" s="129"/>
      <c r="R73" s="129"/>
      <c r="S73" s="129"/>
      <c r="T73" s="129"/>
      <c r="U73" s="129"/>
      <c r="V73" s="129"/>
      <c r="W73" s="129"/>
      <c r="X73" s="129"/>
    </row>
    <row r="74" spans="1:24" ht="14.25" customHeight="1" x14ac:dyDescent="0.2">
      <c r="A74" s="129"/>
      <c r="B74" s="129"/>
      <c r="C74" s="418"/>
      <c r="D74" s="129"/>
      <c r="E74" s="129"/>
      <c r="F74" s="129"/>
      <c r="G74" s="129"/>
      <c r="H74" s="129"/>
      <c r="I74" s="129"/>
      <c r="J74" s="129"/>
      <c r="K74" s="129"/>
      <c r="L74" s="129"/>
      <c r="M74" s="129"/>
      <c r="N74" s="129"/>
      <c r="O74" s="129"/>
      <c r="P74" s="129"/>
      <c r="Q74" s="129"/>
      <c r="R74" s="129"/>
      <c r="S74" s="129"/>
      <c r="T74" s="129"/>
      <c r="U74" s="129"/>
      <c r="V74" s="129"/>
      <c r="W74" s="129"/>
      <c r="X74" s="129"/>
    </row>
    <row r="75" spans="1:24" ht="14.25" customHeight="1" x14ac:dyDescent="0.2">
      <c r="A75" s="129"/>
      <c r="B75" s="129"/>
      <c r="C75" s="418"/>
      <c r="D75" s="129"/>
      <c r="E75" s="129"/>
      <c r="F75" s="129"/>
      <c r="G75" s="129"/>
      <c r="H75" s="129"/>
      <c r="I75" s="129"/>
      <c r="J75" s="129"/>
      <c r="K75" s="129"/>
      <c r="L75" s="129"/>
      <c r="M75" s="129"/>
      <c r="N75" s="129"/>
      <c r="O75" s="129"/>
      <c r="P75" s="129"/>
      <c r="Q75" s="129"/>
      <c r="R75" s="129"/>
      <c r="S75" s="129"/>
      <c r="T75" s="129"/>
      <c r="U75" s="129"/>
      <c r="V75" s="129"/>
      <c r="W75" s="129"/>
      <c r="X75" s="129"/>
    </row>
    <row r="76" spans="1:24" ht="14.25" customHeight="1" x14ac:dyDescent="0.2">
      <c r="A76" s="129"/>
      <c r="B76" s="129"/>
      <c r="C76" s="418"/>
      <c r="D76" s="129"/>
      <c r="E76" s="129"/>
      <c r="F76" s="129"/>
      <c r="G76" s="129"/>
      <c r="H76" s="129"/>
      <c r="I76" s="129"/>
      <c r="J76" s="129"/>
      <c r="K76" s="129"/>
      <c r="L76" s="129"/>
      <c r="M76" s="129"/>
      <c r="N76" s="129"/>
      <c r="O76" s="129"/>
      <c r="P76" s="129"/>
      <c r="Q76" s="129"/>
      <c r="R76" s="129"/>
      <c r="S76" s="129"/>
      <c r="T76" s="129"/>
      <c r="U76" s="129"/>
      <c r="V76" s="129"/>
      <c r="W76" s="129"/>
      <c r="X76" s="129"/>
    </row>
    <row r="77" spans="1:24" ht="14.25" customHeight="1" x14ac:dyDescent="0.2">
      <c r="A77" s="129"/>
      <c r="B77" s="129"/>
      <c r="C77" s="418"/>
      <c r="D77" s="129"/>
      <c r="E77" s="129"/>
      <c r="F77" s="129"/>
      <c r="G77" s="129"/>
      <c r="H77" s="129"/>
      <c r="I77" s="129"/>
      <c r="J77" s="129"/>
      <c r="K77" s="129"/>
      <c r="L77" s="129"/>
      <c r="M77" s="129"/>
      <c r="N77" s="129"/>
      <c r="O77" s="129"/>
      <c r="P77" s="129"/>
      <c r="Q77" s="129"/>
      <c r="R77" s="129"/>
      <c r="S77" s="129"/>
      <c r="T77" s="129"/>
      <c r="U77" s="129"/>
      <c r="V77" s="129"/>
      <c r="W77" s="129"/>
      <c r="X77" s="129"/>
    </row>
    <row r="78" spans="1:24" ht="14.25" customHeight="1" x14ac:dyDescent="0.2">
      <c r="A78" s="129"/>
      <c r="B78" s="129"/>
      <c r="C78" s="418"/>
      <c r="D78" s="129"/>
      <c r="E78" s="129"/>
      <c r="F78" s="129"/>
      <c r="G78" s="129"/>
      <c r="H78" s="129"/>
      <c r="I78" s="129"/>
      <c r="J78" s="129"/>
      <c r="K78" s="129"/>
      <c r="L78" s="129"/>
      <c r="M78" s="129"/>
      <c r="N78" s="129"/>
      <c r="O78" s="129"/>
      <c r="P78" s="129"/>
      <c r="Q78" s="129"/>
      <c r="R78" s="129"/>
      <c r="S78" s="129"/>
      <c r="T78" s="129"/>
      <c r="U78" s="129"/>
      <c r="V78" s="129"/>
      <c r="W78" s="129"/>
      <c r="X78" s="129"/>
    </row>
    <row r="79" spans="1:24" ht="14.25" customHeight="1" x14ac:dyDescent="0.2">
      <c r="A79" s="129"/>
      <c r="B79" s="129"/>
      <c r="C79" s="418"/>
      <c r="D79" s="129"/>
      <c r="E79" s="129"/>
      <c r="F79" s="129"/>
      <c r="G79" s="129"/>
      <c r="H79" s="129"/>
      <c r="I79" s="129"/>
      <c r="J79" s="129"/>
      <c r="K79" s="129"/>
      <c r="L79" s="129"/>
      <c r="M79" s="129"/>
      <c r="N79" s="129"/>
      <c r="O79" s="129"/>
      <c r="P79" s="129"/>
      <c r="Q79" s="129"/>
      <c r="R79" s="129"/>
      <c r="S79" s="129"/>
      <c r="T79" s="129"/>
      <c r="U79" s="129"/>
      <c r="V79" s="129"/>
      <c r="W79" s="129"/>
      <c r="X79" s="129"/>
    </row>
    <row r="80" spans="1:24" ht="14.25" customHeight="1" x14ac:dyDescent="0.2">
      <c r="A80" s="129"/>
      <c r="B80" s="129"/>
      <c r="C80" s="418"/>
      <c r="D80" s="129"/>
      <c r="E80" s="129"/>
      <c r="F80" s="129"/>
      <c r="G80" s="129"/>
      <c r="H80" s="129"/>
      <c r="I80" s="129"/>
      <c r="J80" s="129"/>
      <c r="K80" s="129"/>
      <c r="L80" s="129"/>
      <c r="M80" s="129"/>
      <c r="N80" s="129"/>
      <c r="O80" s="129"/>
      <c r="P80" s="129"/>
      <c r="Q80" s="129"/>
      <c r="R80" s="129"/>
      <c r="S80" s="129"/>
      <c r="T80" s="129"/>
      <c r="U80" s="129"/>
      <c r="V80" s="129"/>
      <c r="W80" s="129"/>
      <c r="X80" s="129"/>
    </row>
    <row r="81" spans="1:24" ht="14.25" customHeight="1" x14ac:dyDescent="0.2">
      <c r="A81" s="129"/>
      <c r="B81" s="129"/>
      <c r="C81" s="418"/>
      <c r="D81" s="129"/>
      <c r="E81" s="129"/>
      <c r="F81" s="129"/>
      <c r="G81" s="129"/>
      <c r="H81" s="129"/>
      <c r="I81" s="129"/>
      <c r="J81" s="129"/>
      <c r="K81" s="129"/>
      <c r="L81" s="129"/>
      <c r="M81" s="129"/>
      <c r="N81" s="129"/>
      <c r="O81" s="129"/>
      <c r="P81" s="129"/>
      <c r="Q81" s="129"/>
      <c r="R81" s="129"/>
      <c r="S81" s="129"/>
      <c r="T81" s="129"/>
      <c r="U81" s="129"/>
      <c r="V81" s="129"/>
      <c r="W81" s="129"/>
      <c r="X81" s="129"/>
    </row>
    <row r="82" spans="1:24" ht="14.25" customHeight="1" x14ac:dyDescent="0.2">
      <c r="A82" s="129"/>
      <c r="B82" s="129"/>
      <c r="C82" s="418"/>
      <c r="D82" s="129"/>
      <c r="E82" s="129"/>
      <c r="F82" s="129"/>
      <c r="G82" s="129"/>
      <c r="H82" s="129"/>
      <c r="I82" s="129"/>
      <c r="J82" s="129"/>
      <c r="K82" s="129"/>
      <c r="L82" s="129"/>
      <c r="M82" s="129"/>
      <c r="N82" s="129"/>
      <c r="O82" s="129"/>
      <c r="P82" s="129"/>
      <c r="Q82" s="129"/>
      <c r="R82" s="129"/>
      <c r="S82" s="129"/>
      <c r="T82" s="129"/>
      <c r="U82" s="129"/>
      <c r="V82" s="129"/>
      <c r="W82" s="129"/>
      <c r="X82" s="129"/>
    </row>
    <row r="83" spans="1:24" ht="14.25" customHeight="1" x14ac:dyDescent="0.2">
      <c r="A83" s="129"/>
      <c r="B83" s="129"/>
      <c r="C83" s="418"/>
      <c r="D83" s="129"/>
      <c r="E83" s="129"/>
      <c r="F83" s="129"/>
      <c r="G83" s="129"/>
      <c r="H83" s="129"/>
      <c r="I83" s="129"/>
      <c r="J83" s="129"/>
      <c r="K83" s="129"/>
      <c r="L83" s="129"/>
      <c r="M83" s="129"/>
      <c r="N83" s="129"/>
      <c r="O83" s="129"/>
      <c r="P83" s="129"/>
      <c r="Q83" s="129"/>
      <c r="R83" s="129"/>
      <c r="S83" s="129"/>
      <c r="T83" s="129"/>
      <c r="U83" s="129"/>
      <c r="V83" s="129"/>
      <c r="W83" s="129"/>
      <c r="X83" s="129"/>
    </row>
    <row r="84" spans="1:24" ht="14.25" customHeight="1" x14ac:dyDescent="0.2">
      <c r="A84" s="129"/>
      <c r="B84" s="129"/>
      <c r="C84" s="418"/>
      <c r="D84" s="129"/>
      <c r="E84" s="129"/>
      <c r="F84" s="129"/>
      <c r="G84" s="129"/>
      <c r="H84" s="129"/>
      <c r="I84" s="129"/>
      <c r="J84" s="129"/>
      <c r="K84" s="129"/>
      <c r="L84" s="129"/>
      <c r="M84" s="129"/>
      <c r="N84" s="129"/>
      <c r="O84" s="129"/>
      <c r="P84" s="129"/>
      <c r="Q84" s="129"/>
      <c r="R84" s="129"/>
      <c r="S84" s="129"/>
      <c r="T84" s="129"/>
      <c r="U84" s="129"/>
      <c r="V84" s="129"/>
      <c r="W84" s="129"/>
      <c r="X84" s="129"/>
    </row>
    <row r="85" spans="1:24" ht="14.25" customHeight="1" x14ac:dyDescent="0.2">
      <c r="A85" s="129"/>
      <c r="B85" s="129"/>
      <c r="C85" s="418"/>
      <c r="D85" s="129"/>
      <c r="E85" s="129"/>
      <c r="F85" s="129"/>
      <c r="G85" s="129"/>
      <c r="H85" s="129"/>
      <c r="I85" s="129"/>
      <c r="J85" s="129"/>
      <c r="K85" s="129"/>
      <c r="L85" s="129"/>
      <c r="M85" s="129"/>
      <c r="N85" s="129"/>
      <c r="O85" s="129"/>
      <c r="P85" s="129"/>
      <c r="Q85" s="129"/>
      <c r="R85" s="129"/>
      <c r="S85" s="129"/>
      <c r="T85" s="129"/>
      <c r="U85" s="129"/>
      <c r="V85" s="129"/>
      <c r="W85" s="129"/>
      <c r="X85" s="129"/>
    </row>
    <row r="86" spans="1:24" ht="14.25" customHeight="1" x14ac:dyDescent="0.2">
      <c r="A86" s="129"/>
      <c r="B86" s="129"/>
      <c r="C86" s="418"/>
      <c r="D86" s="129"/>
      <c r="E86" s="129"/>
      <c r="F86" s="129"/>
      <c r="G86" s="129"/>
      <c r="H86" s="129"/>
      <c r="I86" s="129"/>
      <c r="J86" s="129"/>
      <c r="K86" s="129"/>
      <c r="L86" s="129"/>
      <c r="M86" s="129"/>
      <c r="N86" s="129"/>
      <c r="O86" s="129"/>
      <c r="P86" s="129"/>
      <c r="Q86" s="129"/>
      <c r="R86" s="129"/>
      <c r="S86" s="129"/>
      <c r="T86" s="129"/>
      <c r="U86" s="129"/>
      <c r="V86" s="129"/>
      <c r="W86" s="129"/>
      <c r="X86" s="129"/>
    </row>
    <row r="87" spans="1:24" ht="14.25" customHeight="1" x14ac:dyDescent="0.2">
      <c r="A87" s="129"/>
      <c r="B87" s="129"/>
      <c r="C87" s="418"/>
      <c r="D87" s="129"/>
      <c r="E87" s="129"/>
      <c r="F87" s="129"/>
      <c r="G87" s="129"/>
      <c r="H87" s="129"/>
      <c r="I87" s="129"/>
      <c r="J87" s="129"/>
      <c r="K87" s="129"/>
      <c r="L87" s="129"/>
      <c r="M87" s="129"/>
      <c r="N87" s="129"/>
      <c r="O87" s="129"/>
      <c r="P87" s="129"/>
      <c r="Q87" s="129"/>
      <c r="R87" s="129"/>
      <c r="S87" s="129"/>
      <c r="T87" s="129"/>
      <c r="U87" s="129"/>
      <c r="V87" s="129"/>
      <c r="W87" s="129"/>
      <c r="X87" s="129"/>
    </row>
    <row r="88" spans="1:24" ht="14.25" customHeight="1" x14ac:dyDescent="0.2">
      <c r="A88" s="129"/>
      <c r="B88" s="129"/>
      <c r="C88" s="418"/>
      <c r="D88" s="129"/>
      <c r="E88" s="129"/>
      <c r="F88" s="129"/>
      <c r="G88" s="129"/>
      <c r="H88" s="129"/>
      <c r="I88" s="129"/>
      <c r="J88" s="129"/>
      <c r="K88" s="129"/>
      <c r="L88" s="129"/>
      <c r="M88" s="129"/>
      <c r="N88" s="129"/>
      <c r="O88" s="129"/>
      <c r="P88" s="129"/>
      <c r="Q88" s="129"/>
      <c r="R88" s="129"/>
      <c r="S88" s="129"/>
      <c r="T88" s="129"/>
      <c r="U88" s="129"/>
      <c r="V88" s="129"/>
      <c r="W88" s="129"/>
      <c r="X88" s="129"/>
    </row>
    <row r="89" spans="1:24" ht="14.25" customHeight="1" x14ac:dyDescent="0.2">
      <c r="A89" s="129"/>
      <c r="B89" s="129"/>
      <c r="C89" s="418"/>
      <c r="D89" s="129"/>
      <c r="E89" s="129"/>
      <c r="F89" s="129"/>
      <c r="G89" s="129"/>
      <c r="H89" s="129"/>
      <c r="I89" s="129"/>
      <c r="J89" s="129"/>
      <c r="K89" s="129"/>
      <c r="L89" s="129"/>
      <c r="M89" s="129"/>
      <c r="N89" s="129"/>
      <c r="O89" s="129"/>
      <c r="P89" s="129"/>
      <c r="Q89" s="129"/>
      <c r="R89" s="129"/>
      <c r="S89" s="129"/>
      <c r="T89" s="129"/>
      <c r="U89" s="129"/>
      <c r="V89" s="129"/>
      <c r="W89" s="129"/>
      <c r="X89" s="129"/>
    </row>
    <row r="90" spans="1:24" ht="14.25" customHeight="1" x14ac:dyDescent="0.2">
      <c r="A90" s="129"/>
      <c r="B90" s="129"/>
      <c r="C90" s="418"/>
      <c r="D90" s="129"/>
      <c r="E90" s="129"/>
      <c r="F90" s="129"/>
      <c r="G90" s="129"/>
      <c r="H90" s="129"/>
      <c r="I90" s="129"/>
      <c r="J90" s="129"/>
      <c r="K90" s="129"/>
      <c r="L90" s="129"/>
      <c r="M90" s="129"/>
      <c r="N90" s="129"/>
      <c r="O90" s="129"/>
      <c r="P90" s="129"/>
      <c r="Q90" s="129"/>
      <c r="R90" s="129"/>
      <c r="S90" s="129"/>
      <c r="T90" s="129"/>
      <c r="U90" s="129"/>
      <c r="V90" s="129"/>
      <c r="W90" s="129"/>
      <c r="X90" s="129"/>
    </row>
    <row r="91" spans="1:24" ht="14.25" customHeight="1" x14ac:dyDescent="0.2">
      <c r="A91" s="129"/>
      <c r="B91" s="129"/>
      <c r="C91" s="418"/>
      <c r="D91" s="129"/>
      <c r="E91" s="129"/>
      <c r="F91" s="129"/>
      <c r="G91" s="129"/>
      <c r="H91" s="129"/>
      <c r="I91" s="129"/>
      <c r="J91" s="129"/>
      <c r="K91" s="129"/>
      <c r="L91" s="129"/>
      <c r="M91" s="129"/>
      <c r="N91" s="129"/>
      <c r="O91" s="129"/>
      <c r="P91" s="129"/>
      <c r="Q91" s="129"/>
      <c r="R91" s="129"/>
      <c r="S91" s="129"/>
      <c r="T91" s="129"/>
      <c r="U91" s="129"/>
      <c r="V91" s="129"/>
      <c r="W91" s="129"/>
      <c r="X91" s="129"/>
    </row>
    <row r="92" spans="1:24" ht="14.25" customHeight="1" x14ac:dyDescent="0.2">
      <c r="A92" s="129"/>
      <c r="B92" s="129"/>
      <c r="C92" s="418"/>
      <c r="D92" s="129"/>
      <c r="E92" s="129"/>
      <c r="F92" s="129"/>
      <c r="G92" s="129"/>
      <c r="H92" s="129"/>
      <c r="I92" s="129"/>
      <c r="J92" s="129"/>
      <c r="K92" s="129"/>
      <c r="L92" s="129"/>
      <c r="M92" s="129"/>
      <c r="N92" s="129"/>
      <c r="O92" s="129"/>
      <c r="P92" s="129"/>
      <c r="Q92" s="129"/>
      <c r="R92" s="129"/>
      <c r="S92" s="129"/>
      <c r="T92" s="129"/>
      <c r="U92" s="129"/>
      <c r="V92" s="129"/>
      <c r="W92" s="129"/>
      <c r="X92" s="129"/>
    </row>
    <row r="93" spans="1:24" ht="14.25" customHeight="1" x14ac:dyDescent="0.2">
      <c r="A93" s="129"/>
      <c r="B93" s="129"/>
      <c r="C93" s="418"/>
      <c r="D93" s="129"/>
      <c r="E93" s="129"/>
      <c r="F93" s="129"/>
      <c r="G93" s="129"/>
      <c r="H93" s="129"/>
      <c r="I93" s="129"/>
      <c r="J93" s="129"/>
      <c r="K93" s="129"/>
      <c r="L93" s="129"/>
      <c r="M93" s="129"/>
      <c r="N93" s="129"/>
      <c r="O93" s="129"/>
      <c r="P93" s="129"/>
      <c r="Q93" s="129"/>
      <c r="R93" s="129"/>
      <c r="S93" s="129"/>
      <c r="T93" s="129"/>
      <c r="U93" s="129"/>
      <c r="V93" s="129"/>
      <c r="W93" s="129"/>
      <c r="X93" s="129"/>
    </row>
    <row r="94" spans="1:24" ht="14.25" customHeight="1" x14ac:dyDescent="0.2">
      <c r="A94" s="129"/>
      <c r="B94" s="129"/>
      <c r="C94" s="418"/>
      <c r="D94" s="129"/>
      <c r="E94" s="129"/>
      <c r="F94" s="129"/>
      <c r="G94" s="129"/>
      <c r="H94" s="129"/>
      <c r="I94" s="129"/>
      <c r="J94" s="129"/>
      <c r="K94" s="129"/>
      <c r="L94" s="129"/>
      <c r="M94" s="129"/>
      <c r="N94" s="129"/>
      <c r="O94" s="129"/>
      <c r="P94" s="129"/>
      <c r="Q94" s="129"/>
      <c r="R94" s="129"/>
      <c r="S94" s="129"/>
      <c r="T94" s="129"/>
      <c r="U94" s="129"/>
      <c r="V94" s="129"/>
      <c r="W94" s="129"/>
      <c r="X94" s="129"/>
    </row>
    <row r="95" spans="1:24" ht="14.25" customHeight="1" x14ac:dyDescent="0.2">
      <c r="A95" s="129"/>
      <c r="B95" s="129"/>
      <c r="C95" s="418"/>
      <c r="D95" s="129"/>
      <c r="E95" s="129"/>
      <c r="F95" s="129"/>
      <c r="G95" s="129"/>
      <c r="H95" s="129"/>
      <c r="I95" s="129"/>
      <c r="J95" s="129"/>
      <c r="K95" s="129"/>
      <c r="L95" s="129"/>
      <c r="M95" s="129"/>
      <c r="N95" s="129"/>
      <c r="O95" s="129"/>
      <c r="P95" s="129"/>
      <c r="Q95" s="129"/>
      <c r="R95" s="129"/>
      <c r="S95" s="129"/>
      <c r="T95" s="129"/>
      <c r="U95" s="129"/>
      <c r="V95" s="129"/>
      <c r="W95" s="129"/>
      <c r="X95" s="129"/>
    </row>
    <row r="96" spans="1:24" ht="14.25" customHeight="1" x14ac:dyDescent="0.2">
      <c r="A96" s="129"/>
      <c r="B96" s="129"/>
      <c r="C96" s="418"/>
      <c r="D96" s="129"/>
      <c r="E96" s="129"/>
      <c r="F96" s="129"/>
      <c r="G96" s="129"/>
      <c r="H96" s="129"/>
      <c r="I96" s="129"/>
      <c r="J96" s="129"/>
      <c r="K96" s="129"/>
      <c r="L96" s="129"/>
      <c r="M96" s="129"/>
      <c r="N96" s="129"/>
      <c r="O96" s="129"/>
      <c r="P96" s="129"/>
      <c r="Q96" s="129"/>
      <c r="R96" s="129"/>
      <c r="S96" s="129"/>
      <c r="T96" s="129"/>
      <c r="U96" s="129"/>
      <c r="V96" s="129"/>
      <c r="W96" s="129"/>
      <c r="X96" s="129"/>
    </row>
    <row r="97" spans="1:24" ht="14.25" customHeight="1" x14ac:dyDescent="0.2">
      <c r="A97" s="129"/>
      <c r="B97" s="129"/>
      <c r="C97" s="418"/>
      <c r="D97" s="129"/>
      <c r="E97" s="129"/>
      <c r="F97" s="129"/>
      <c r="G97" s="129"/>
      <c r="H97" s="129"/>
      <c r="I97" s="129"/>
      <c r="J97" s="129"/>
      <c r="K97" s="129"/>
      <c r="L97" s="129"/>
      <c r="M97" s="129"/>
      <c r="N97" s="129"/>
      <c r="O97" s="129"/>
      <c r="P97" s="129"/>
      <c r="Q97" s="129"/>
      <c r="R97" s="129"/>
      <c r="S97" s="129"/>
      <c r="T97" s="129"/>
      <c r="U97" s="129"/>
      <c r="V97" s="129"/>
      <c r="W97" s="129"/>
      <c r="X97" s="129"/>
    </row>
    <row r="98" spans="1:24" ht="14.25" customHeight="1" x14ac:dyDescent="0.2">
      <c r="A98" s="129"/>
      <c r="B98" s="129"/>
      <c r="C98" s="418"/>
      <c r="D98" s="129"/>
      <c r="E98" s="129"/>
      <c r="F98" s="129"/>
      <c r="G98" s="129"/>
      <c r="H98" s="129"/>
      <c r="I98" s="129"/>
      <c r="J98" s="129"/>
      <c r="K98" s="129"/>
      <c r="L98" s="129"/>
      <c r="M98" s="129"/>
      <c r="N98" s="129"/>
      <c r="O98" s="129"/>
      <c r="P98" s="129"/>
      <c r="Q98" s="129"/>
      <c r="R98" s="129"/>
      <c r="S98" s="129"/>
      <c r="T98" s="129"/>
      <c r="U98" s="129"/>
      <c r="V98" s="129"/>
      <c r="W98" s="129"/>
      <c r="X98" s="129"/>
    </row>
    <row r="99" spans="1:24" ht="14.25" customHeight="1" x14ac:dyDescent="0.2">
      <c r="A99" s="129"/>
      <c r="B99" s="129"/>
      <c r="C99" s="418"/>
      <c r="D99" s="129"/>
      <c r="E99" s="129"/>
      <c r="F99" s="129"/>
      <c r="G99" s="129"/>
      <c r="H99" s="129"/>
      <c r="I99" s="129"/>
      <c r="J99" s="129"/>
      <c r="K99" s="129"/>
      <c r="L99" s="129"/>
      <c r="M99" s="129"/>
      <c r="N99" s="129"/>
      <c r="O99" s="129"/>
      <c r="P99" s="129"/>
      <c r="Q99" s="129"/>
      <c r="R99" s="129"/>
      <c r="S99" s="129"/>
      <c r="T99" s="129"/>
      <c r="U99" s="129"/>
      <c r="V99" s="129"/>
      <c r="W99" s="129"/>
      <c r="X99" s="129"/>
    </row>
    <row r="100" spans="1:24" ht="14.25" customHeight="1" x14ac:dyDescent="0.2">
      <c r="A100" s="129"/>
      <c r="B100" s="129"/>
      <c r="C100" s="418"/>
      <c r="D100" s="129"/>
      <c r="E100" s="129"/>
      <c r="F100" s="129"/>
      <c r="G100" s="129"/>
      <c r="H100" s="129"/>
      <c r="I100" s="129"/>
      <c r="J100" s="129"/>
      <c r="K100" s="129"/>
      <c r="L100" s="129"/>
      <c r="M100" s="129"/>
      <c r="N100" s="129"/>
      <c r="O100" s="129"/>
      <c r="P100" s="129"/>
      <c r="Q100" s="129"/>
      <c r="R100" s="129"/>
      <c r="S100" s="129"/>
      <c r="T100" s="129"/>
      <c r="U100" s="129"/>
      <c r="V100" s="129"/>
      <c r="W100" s="129"/>
      <c r="X100" s="129"/>
    </row>
    <row r="101" spans="1:24" ht="14.25" customHeight="1" x14ac:dyDescent="0.2">
      <c r="A101" s="129"/>
      <c r="B101" s="129"/>
      <c r="C101" s="418"/>
      <c r="D101" s="129"/>
      <c r="E101" s="129"/>
      <c r="F101" s="129"/>
      <c r="G101" s="129"/>
      <c r="H101" s="129"/>
      <c r="I101" s="129"/>
      <c r="J101" s="129"/>
      <c r="K101" s="129"/>
      <c r="L101" s="129"/>
      <c r="M101" s="129"/>
      <c r="N101" s="129"/>
      <c r="O101" s="129"/>
      <c r="P101" s="129"/>
      <c r="Q101" s="129"/>
      <c r="R101" s="129"/>
      <c r="S101" s="129"/>
      <c r="T101" s="129"/>
      <c r="U101" s="129"/>
      <c r="V101" s="129"/>
      <c r="W101" s="129"/>
      <c r="X101" s="129"/>
    </row>
    <row r="102" spans="1:24" ht="14.25" customHeight="1" x14ac:dyDescent="0.2">
      <c r="A102" s="129"/>
      <c r="B102" s="129"/>
      <c r="C102" s="418"/>
      <c r="D102" s="129"/>
      <c r="E102" s="129"/>
      <c r="F102" s="129"/>
      <c r="G102" s="129"/>
      <c r="H102" s="129"/>
      <c r="I102" s="129"/>
      <c r="J102" s="129"/>
      <c r="K102" s="129"/>
      <c r="L102" s="129"/>
      <c r="M102" s="129"/>
      <c r="N102" s="129"/>
      <c r="O102" s="129"/>
      <c r="P102" s="129"/>
      <c r="Q102" s="129"/>
      <c r="R102" s="129"/>
      <c r="S102" s="129"/>
      <c r="T102" s="129"/>
      <c r="U102" s="129"/>
      <c r="V102" s="129"/>
      <c r="W102" s="129"/>
      <c r="X102" s="129"/>
    </row>
    <row r="103" spans="1:24" ht="14.25" customHeight="1" x14ac:dyDescent="0.2">
      <c r="A103" s="129"/>
      <c r="B103" s="129"/>
      <c r="C103" s="418"/>
      <c r="D103" s="129"/>
      <c r="E103" s="129"/>
      <c r="F103" s="129"/>
      <c r="G103" s="129"/>
      <c r="H103" s="129"/>
      <c r="I103" s="129"/>
      <c r="J103" s="129"/>
      <c r="K103" s="129"/>
      <c r="L103" s="129"/>
      <c r="M103" s="129"/>
      <c r="N103" s="129"/>
      <c r="O103" s="129"/>
      <c r="P103" s="129"/>
      <c r="Q103" s="129"/>
      <c r="R103" s="129"/>
      <c r="S103" s="129"/>
      <c r="T103" s="129"/>
      <c r="U103" s="129"/>
      <c r="V103" s="129"/>
      <c r="W103" s="129"/>
      <c r="X103" s="129"/>
    </row>
    <row r="104" spans="1:24" ht="14.25" customHeight="1" x14ac:dyDescent="0.2">
      <c r="A104" s="129"/>
      <c r="B104" s="129"/>
      <c r="C104" s="418"/>
      <c r="D104" s="129"/>
      <c r="E104" s="129"/>
      <c r="F104" s="129"/>
      <c r="G104" s="129"/>
      <c r="H104" s="129"/>
      <c r="I104" s="129"/>
      <c r="J104" s="129"/>
      <c r="K104" s="129"/>
      <c r="L104" s="129"/>
      <c r="M104" s="129"/>
      <c r="N104" s="129"/>
      <c r="O104" s="129"/>
      <c r="P104" s="129"/>
      <c r="Q104" s="129"/>
      <c r="R104" s="129"/>
      <c r="S104" s="129"/>
      <c r="T104" s="129"/>
      <c r="U104" s="129"/>
      <c r="V104" s="129"/>
      <c r="W104" s="129"/>
      <c r="X104" s="129"/>
    </row>
    <row r="105" spans="1:24" ht="14.25" customHeight="1" x14ac:dyDescent="0.2">
      <c r="A105" s="129"/>
      <c r="B105" s="129"/>
      <c r="C105" s="418"/>
      <c r="D105" s="129"/>
      <c r="E105" s="129"/>
      <c r="F105" s="129"/>
      <c r="G105" s="129"/>
      <c r="H105" s="129"/>
      <c r="I105" s="129"/>
      <c r="J105" s="129"/>
      <c r="K105" s="129"/>
      <c r="L105" s="129"/>
      <c r="M105" s="129"/>
      <c r="N105" s="129"/>
      <c r="O105" s="129"/>
      <c r="P105" s="129"/>
      <c r="Q105" s="129"/>
      <c r="R105" s="129"/>
      <c r="S105" s="129"/>
      <c r="T105" s="129"/>
      <c r="U105" s="129"/>
      <c r="V105" s="129"/>
      <c r="W105" s="129"/>
      <c r="X105" s="129"/>
    </row>
    <row r="106" spans="1:24" ht="14.25" customHeight="1" x14ac:dyDescent="0.2">
      <c r="A106" s="129"/>
      <c r="B106" s="129"/>
      <c r="C106" s="418"/>
      <c r="D106" s="129"/>
      <c r="E106" s="129"/>
      <c r="F106" s="129"/>
      <c r="G106" s="129"/>
      <c r="H106" s="129"/>
      <c r="I106" s="129"/>
      <c r="J106" s="129"/>
      <c r="K106" s="129"/>
      <c r="L106" s="129"/>
      <c r="M106" s="129"/>
      <c r="N106" s="129"/>
      <c r="O106" s="129"/>
      <c r="P106" s="129"/>
      <c r="Q106" s="129"/>
      <c r="R106" s="129"/>
      <c r="S106" s="129"/>
      <c r="T106" s="129"/>
      <c r="U106" s="129"/>
      <c r="V106" s="129"/>
      <c r="W106" s="129"/>
      <c r="X106" s="129"/>
    </row>
    <row r="107" spans="1:24" ht="14.25" customHeight="1" x14ac:dyDescent="0.2">
      <c r="A107" s="129"/>
      <c r="B107" s="129"/>
      <c r="C107" s="418"/>
      <c r="D107" s="129"/>
      <c r="E107" s="129"/>
      <c r="F107" s="129"/>
      <c r="G107" s="129"/>
      <c r="H107" s="129"/>
      <c r="I107" s="129"/>
      <c r="J107" s="129"/>
      <c r="K107" s="129"/>
      <c r="L107" s="129"/>
      <c r="M107" s="129"/>
      <c r="N107" s="129"/>
      <c r="O107" s="129"/>
      <c r="P107" s="129"/>
      <c r="Q107" s="129"/>
      <c r="R107" s="129"/>
      <c r="S107" s="129"/>
      <c r="T107" s="129"/>
      <c r="U107" s="129"/>
      <c r="V107" s="129"/>
      <c r="W107" s="129"/>
      <c r="X107" s="129"/>
    </row>
    <row r="108" spans="1:24" ht="14.25" customHeight="1" x14ac:dyDescent="0.2">
      <c r="A108" s="129"/>
      <c r="B108" s="129"/>
      <c r="C108" s="418"/>
      <c r="D108" s="129"/>
      <c r="E108" s="129"/>
      <c r="F108" s="129"/>
      <c r="G108" s="129"/>
      <c r="H108" s="129"/>
      <c r="I108" s="129"/>
      <c r="J108" s="129"/>
      <c r="K108" s="129"/>
      <c r="L108" s="129"/>
      <c r="M108" s="129"/>
      <c r="N108" s="129"/>
      <c r="O108" s="129"/>
      <c r="P108" s="129"/>
      <c r="Q108" s="129"/>
      <c r="R108" s="129"/>
      <c r="S108" s="129"/>
      <c r="T108" s="129"/>
      <c r="U108" s="129"/>
      <c r="V108" s="129"/>
      <c r="W108" s="129"/>
      <c r="X108" s="129"/>
    </row>
    <row r="109" spans="1:24" ht="14.25" customHeight="1" x14ac:dyDescent="0.2">
      <c r="A109" s="129"/>
      <c r="B109" s="129"/>
      <c r="C109" s="418"/>
      <c r="D109" s="129"/>
      <c r="E109" s="129"/>
      <c r="F109" s="129"/>
      <c r="G109" s="129"/>
      <c r="H109" s="129"/>
      <c r="I109" s="129"/>
      <c r="J109" s="129"/>
      <c r="K109" s="129"/>
      <c r="L109" s="129"/>
      <c r="M109" s="129"/>
      <c r="N109" s="129"/>
      <c r="O109" s="129"/>
      <c r="P109" s="129"/>
      <c r="Q109" s="129"/>
      <c r="R109" s="129"/>
      <c r="S109" s="129"/>
      <c r="T109" s="129"/>
      <c r="U109" s="129"/>
      <c r="V109" s="129"/>
      <c r="W109" s="129"/>
      <c r="X109" s="129"/>
    </row>
    <row r="110" spans="1:24" ht="14.25" customHeight="1" x14ac:dyDescent="0.2">
      <c r="A110" s="129"/>
      <c r="B110" s="129"/>
      <c r="C110" s="418"/>
      <c r="D110" s="129"/>
      <c r="E110" s="129"/>
      <c r="F110" s="129"/>
      <c r="G110" s="129"/>
      <c r="H110" s="129"/>
      <c r="I110" s="129"/>
      <c r="J110" s="129"/>
      <c r="K110" s="129"/>
      <c r="L110" s="129"/>
      <c r="M110" s="129"/>
      <c r="N110" s="129"/>
      <c r="O110" s="129"/>
      <c r="P110" s="129"/>
      <c r="Q110" s="129"/>
      <c r="R110" s="129"/>
      <c r="S110" s="129"/>
      <c r="T110" s="129"/>
      <c r="U110" s="129"/>
      <c r="V110" s="129"/>
      <c r="W110" s="129"/>
      <c r="X110" s="129"/>
    </row>
    <row r="111" spans="1:24" ht="14.25" customHeight="1" x14ac:dyDescent="0.2">
      <c r="A111" s="129"/>
      <c r="B111" s="129"/>
      <c r="C111" s="418"/>
      <c r="D111" s="129"/>
      <c r="E111" s="129"/>
      <c r="F111" s="129"/>
      <c r="G111" s="129"/>
      <c r="H111" s="129"/>
      <c r="I111" s="129"/>
      <c r="J111" s="129"/>
      <c r="K111" s="129"/>
      <c r="L111" s="129"/>
      <c r="M111" s="129"/>
      <c r="N111" s="129"/>
      <c r="O111" s="129"/>
      <c r="P111" s="129"/>
      <c r="Q111" s="129"/>
      <c r="R111" s="129"/>
      <c r="S111" s="129"/>
      <c r="T111" s="129"/>
      <c r="U111" s="129"/>
      <c r="V111" s="129"/>
      <c r="W111" s="129"/>
      <c r="X111" s="129"/>
    </row>
    <row r="112" spans="1:24" ht="14.25" customHeight="1" x14ac:dyDescent="0.2">
      <c r="A112" s="129"/>
      <c r="B112" s="129"/>
      <c r="C112" s="418"/>
      <c r="D112" s="129"/>
      <c r="E112" s="129"/>
      <c r="F112" s="129"/>
      <c r="G112" s="129"/>
      <c r="H112" s="129"/>
      <c r="I112" s="129"/>
      <c r="J112" s="129"/>
      <c r="K112" s="129"/>
      <c r="L112" s="129"/>
      <c r="M112" s="129"/>
      <c r="N112" s="129"/>
      <c r="O112" s="129"/>
      <c r="P112" s="129"/>
      <c r="Q112" s="129"/>
      <c r="R112" s="129"/>
      <c r="S112" s="129"/>
      <c r="T112" s="129"/>
      <c r="U112" s="129"/>
      <c r="V112" s="129"/>
      <c r="W112" s="129"/>
      <c r="X112" s="129"/>
    </row>
    <row r="113" spans="1:24" ht="14.25" customHeight="1" x14ac:dyDescent="0.2">
      <c r="A113" s="129"/>
      <c r="B113" s="129"/>
      <c r="C113" s="418"/>
      <c r="D113" s="129"/>
      <c r="E113" s="129"/>
      <c r="F113" s="129"/>
      <c r="G113" s="129"/>
      <c r="H113" s="129"/>
      <c r="I113" s="129"/>
      <c r="J113" s="129"/>
      <c r="K113" s="129"/>
      <c r="L113" s="129"/>
      <c r="M113" s="129"/>
      <c r="N113" s="129"/>
      <c r="O113" s="129"/>
      <c r="P113" s="129"/>
      <c r="Q113" s="129"/>
      <c r="R113" s="129"/>
      <c r="S113" s="129"/>
      <c r="T113" s="129"/>
      <c r="U113" s="129"/>
      <c r="V113" s="129"/>
      <c r="W113" s="129"/>
      <c r="X113" s="129"/>
    </row>
    <row r="114" spans="1:24" ht="14.25" customHeight="1" x14ac:dyDescent="0.2">
      <c r="A114" s="129"/>
      <c r="B114" s="129"/>
      <c r="C114" s="418"/>
      <c r="D114" s="129"/>
      <c r="E114" s="129"/>
      <c r="F114" s="129"/>
      <c r="G114" s="129"/>
      <c r="H114" s="129"/>
      <c r="I114" s="129"/>
      <c r="J114" s="129"/>
      <c r="K114" s="129"/>
      <c r="L114" s="129"/>
      <c r="M114" s="129"/>
      <c r="N114" s="129"/>
      <c r="O114" s="129"/>
      <c r="P114" s="129"/>
      <c r="Q114" s="129"/>
      <c r="R114" s="129"/>
      <c r="S114" s="129"/>
      <c r="T114" s="129"/>
      <c r="U114" s="129"/>
      <c r="V114" s="129"/>
      <c r="W114" s="129"/>
      <c r="X114" s="129"/>
    </row>
    <row r="115" spans="1:24" ht="14.25" customHeight="1" x14ac:dyDescent="0.2">
      <c r="A115" s="129"/>
      <c r="B115" s="129"/>
      <c r="C115" s="418"/>
      <c r="D115" s="129"/>
      <c r="E115" s="129"/>
      <c r="F115" s="129"/>
      <c r="G115" s="129"/>
      <c r="H115" s="129"/>
      <c r="I115" s="129"/>
      <c r="J115" s="129"/>
      <c r="K115" s="129"/>
      <c r="L115" s="129"/>
      <c r="M115" s="129"/>
      <c r="N115" s="129"/>
      <c r="O115" s="129"/>
      <c r="P115" s="129"/>
      <c r="Q115" s="129"/>
      <c r="R115" s="129"/>
      <c r="S115" s="129"/>
      <c r="T115" s="129"/>
      <c r="U115" s="129"/>
      <c r="V115" s="129"/>
      <c r="W115" s="129"/>
      <c r="X115" s="129"/>
    </row>
    <row r="116" spans="1:24" ht="14.25" customHeight="1" x14ac:dyDescent="0.2">
      <c r="A116" s="129"/>
      <c r="B116" s="129"/>
      <c r="C116" s="418"/>
      <c r="D116" s="129"/>
      <c r="E116" s="129"/>
      <c r="F116" s="129"/>
      <c r="G116" s="129"/>
      <c r="H116" s="129"/>
      <c r="I116" s="129"/>
      <c r="J116" s="129"/>
      <c r="K116" s="129"/>
      <c r="L116" s="129"/>
      <c r="M116" s="129"/>
      <c r="N116" s="129"/>
      <c r="O116" s="129"/>
      <c r="P116" s="129"/>
      <c r="Q116" s="129"/>
      <c r="R116" s="129"/>
      <c r="S116" s="129"/>
      <c r="T116" s="129"/>
      <c r="U116" s="129"/>
      <c r="V116" s="129"/>
      <c r="W116" s="129"/>
      <c r="X116" s="129"/>
    </row>
    <row r="117" spans="1:24" ht="14.25" customHeight="1" x14ac:dyDescent="0.2">
      <c r="A117" s="129"/>
      <c r="B117" s="129"/>
      <c r="C117" s="418"/>
      <c r="D117" s="129"/>
      <c r="E117" s="129"/>
      <c r="F117" s="129"/>
      <c r="G117" s="129"/>
      <c r="H117" s="129"/>
      <c r="I117" s="129"/>
      <c r="J117" s="129"/>
      <c r="K117" s="129"/>
      <c r="L117" s="129"/>
      <c r="M117" s="129"/>
      <c r="N117" s="129"/>
      <c r="O117" s="129"/>
      <c r="P117" s="129"/>
      <c r="Q117" s="129"/>
      <c r="R117" s="129"/>
      <c r="S117" s="129"/>
      <c r="T117" s="129"/>
      <c r="U117" s="129"/>
      <c r="V117" s="129"/>
      <c r="W117" s="129"/>
      <c r="X117" s="129"/>
    </row>
    <row r="118" spans="1:24" ht="14.25" customHeight="1" x14ac:dyDescent="0.2">
      <c r="A118" s="129"/>
      <c r="B118" s="129"/>
      <c r="C118" s="418"/>
      <c r="D118" s="129"/>
      <c r="E118" s="129"/>
      <c r="F118" s="129"/>
      <c r="G118" s="129"/>
      <c r="H118" s="129"/>
      <c r="I118" s="129"/>
      <c r="J118" s="129"/>
      <c r="K118" s="129"/>
      <c r="L118" s="129"/>
      <c r="M118" s="129"/>
      <c r="N118" s="129"/>
      <c r="O118" s="129"/>
      <c r="P118" s="129"/>
      <c r="Q118" s="129"/>
      <c r="R118" s="129"/>
      <c r="S118" s="129"/>
      <c r="T118" s="129"/>
      <c r="U118" s="129"/>
      <c r="V118" s="129"/>
      <c r="W118" s="129"/>
      <c r="X118" s="129"/>
    </row>
    <row r="119" spans="1:24" ht="14.25" customHeight="1" x14ac:dyDescent="0.2">
      <c r="A119" s="129"/>
      <c r="B119" s="129"/>
      <c r="C119" s="418"/>
      <c r="D119" s="129"/>
      <c r="E119" s="129"/>
      <c r="F119" s="129"/>
      <c r="G119" s="129"/>
      <c r="H119" s="129"/>
      <c r="I119" s="129"/>
      <c r="J119" s="129"/>
      <c r="K119" s="129"/>
      <c r="L119" s="129"/>
      <c r="M119" s="129"/>
      <c r="N119" s="129"/>
      <c r="O119" s="129"/>
      <c r="P119" s="129"/>
      <c r="Q119" s="129"/>
      <c r="R119" s="129"/>
      <c r="S119" s="129"/>
      <c r="T119" s="129"/>
      <c r="U119" s="129"/>
      <c r="V119" s="129"/>
      <c r="W119" s="129"/>
      <c r="X119" s="129"/>
    </row>
    <row r="120" spans="1:24" ht="14.25" customHeight="1" x14ac:dyDescent="0.2">
      <c r="A120" s="129"/>
      <c r="B120" s="129"/>
      <c r="C120" s="418"/>
      <c r="D120" s="129"/>
      <c r="E120" s="129"/>
      <c r="F120" s="129"/>
      <c r="G120" s="129"/>
      <c r="H120" s="129"/>
      <c r="I120" s="129"/>
      <c r="J120" s="129"/>
      <c r="K120" s="129"/>
      <c r="L120" s="129"/>
      <c r="M120" s="129"/>
      <c r="N120" s="129"/>
      <c r="O120" s="129"/>
      <c r="P120" s="129"/>
      <c r="Q120" s="129"/>
      <c r="R120" s="129"/>
      <c r="S120" s="129"/>
      <c r="T120" s="129"/>
      <c r="U120" s="129"/>
      <c r="V120" s="129"/>
      <c r="W120" s="129"/>
      <c r="X120" s="129"/>
    </row>
    <row r="121" spans="1:24" ht="14.25" customHeight="1" x14ac:dyDescent="0.2">
      <c r="A121" s="129"/>
      <c r="B121" s="129"/>
      <c r="C121" s="418"/>
      <c r="D121" s="129"/>
      <c r="E121" s="129"/>
      <c r="F121" s="129"/>
      <c r="G121" s="129"/>
      <c r="H121" s="129"/>
      <c r="I121" s="129"/>
      <c r="J121" s="129"/>
      <c r="K121" s="129"/>
      <c r="L121" s="129"/>
      <c r="M121" s="129"/>
      <c r="N121" s="129"/>
      <c r="O121" s="129"/>
      <c r="P121" s="129"/>
      <c r="Q121" s="129"/>
      <c r="R121" s="129"/>
      <c r="S121" s="129"/>
      <c r="T121" s="129"/>
      <c r="U121" s="129"/>
      <c r="V121" s="129"/>
      <c r="W121" s="129"/>
      <c r="X121" s="129"/>
    </row>
    <row r="122" spans="1:24" ht="14.25" customHeight="1" x14ac:dyDescent="0.2">
      <c r="A122" s="129"/>
      <c r="B122" s="129"/>
      <c r="C122" s="418"/>
      <c r="D122" s="129"/>
      <c r="E122" s="129"/>
      <c r="F122" s="129"/>
      <c r="G122" s="129"/>
      <c r="H122" s="129"/>
      <c r="I122" s="129"/>
      <c r="J122" s="129"/>
      <c r="K122" s="129"/>
      <c r="L122" s="129"/>
      <c r="M122" s="129"/>
      <c r="N122" s="129"/>
      <c r="O122" s="129"/>
      <c r="P122" s="129"/>
      <c r="Q122" s="129"/>
      <c r="R122" s="129"/>
      <c r="S122" s="129"/>
      <c r="T122" s="129"/>
      <c r="U122" s="129"/>
      <c r="V122" s="129"/>
      <c r="W122" s="129"/>
      <c r="X122" s="129"/>
    </row>
    <row r="123" spans="1:24" ht="14.25" customHeight="1" x14ac:dyDescent="0.2">
      <c r="A123" s="129"/>
      <c r="B123" s="129"/>
      <c r="C123" s="418"/>
      <c r="D123" s="129"/>
      <c r="E123" s="129"/>
      <c r="F123" s="129"/>
      <c r="G123" s="129"/>
      <c r="H123" s="129"/>
      <c r="I123" s="129"/>
      <c r="J123" s="129"/>
      <c r="K123" s="129"/>
      <c r="L123" s="129"/>
      <c r="M123" s="129"/>
      <c r="N123" s="129"/>
      <c r="O123" s="129"/>
      <c r="P123" s="129"/>
      <c r="Q123" s="129"/>
      <c r="R123" s="129"/>
      <c r="S123" s="129"/>
      <c r="T123" s="129"/>
      <c r="U123" s="129"/>
      <c r="V123" s="129"/>
      <c r="W123" s="129"/>
      <c r="X123" s="129"/>
    </row>
    <row r="124" spans="1:24" ht="14.25" customHeight="1" x14ac:dyDescent="0.2">
      <c r="A124" s="129"/>
      <c r="B124" s="129"/>
      <c r="C124" s="418"/>
      <c r="D124" s="129"/>
      <c r="E124" s="129"/>
      <c r="F124" s="129"/>
      <c r="G124" s="129"/>
      <c r="H124" s="129"/>
      <c r="I124" s="129"/>
      <c r="J124" s="129"/>
      <c r="K124" s="129"/>
      <c r="L124" s="129"/>
      <c r="M124" s="129"/>
      <c r="N124" s="129"/>
      <c r="O124" s="129"/>
      <c r="P124" s="129"/>
      <c r="Q124" s="129"/>
      <c r="R124" s="129"/>
      <c r="S124" s="129"/>
      <c r="T124" s="129"/>
      <c r="U124" s="129"/>
      <c r="V124" s="129"/>
      <c r="W124" s="129"/>
      <c r="X124" s="129"/>
    </row>
    <row r="125" spans="1:24" ht="14.25" customHeight="1" x14ac:dyDescent="0.2">
      <c r="A125" s="129"/>
      <c r="B125" s="129"/>
      <c r="C125" s="418"/>
      <c r="D125" s="129"/>
      <c r="E125" s="129"/>
      <c r="F125" s="129"/>
      <c r="G125" s="129"/>
      <c r="H125" s="129"/>
      <c r="I125" s="129"/>
      <c r="J125" s="129"/>
      <c r="K125" s="129"/>
      <c r="L125" s="129"/>
      <c r="M125" s="129"/>
      <c r="N125" s="129"/>
      <c r="O125" s="129"/>
      <c r="P125" s="129"/>
      <c r="Q125" s="129"/>
      <c r="R125" s="129"/>
      <c r="S125" s="129"/>
      <c r="T125" s="129"/>
      <c r="U125" s="129"/>
      <c r="V125" s="129"/>
      <c r="W125" s="129"/>
      <c r="X125" s="129"/>
    </row>
    <row r="126" spans="1:24" ht="14.25" customHeight="1" x14ac:dyDescent="0.2">
      <c r="A126" s="129"/>
      <c r="B126" s="129"/>
      <c r="C126" s="418"/>
      <c r="D126" s="129"/>
      <c r="E126" s="129"/>
      <c r="F126" s="129"/>
      <c r="G126" s="129"/>
      <c r="H126" s="129"/>
      <c r="I126" s="129"/>
      <c r="J126" s="129"/>
      <c r="K126" s="129"/>
      <c r="L126" s="129"/>
      <c r="M126" s="129"/>
      <c r="N126" s="129"/>
      <c r="O126" s="129"/>
      <c r="P126" s="129"/>
      <c r="Q126" s="129"/>
      <c r="R126" s="129"/>
      <c r="S126" s="129"/>
      <c r="T126" s="129"/>
      <c r="U126" s="129"/>
      <c r="V126" s="129"/>
      <c r="W126" s="129"/>
      <c r="X126" s="129"/>
    </row>
    <row r="127" spans="1:24" ht="14.25" customHeight="1" x14ac:dyDescent="0.2">
      <c r="A127" s="129"/>
      <c r="B127" s="129"/>
      <c r="C127" s="418"/>
      <c r="D127" s="129"/>
      <c r="E127" s="129"/>
      <c r="F127" s="129"/>
      <c r="G127" s="129"/>
      <c r="H127" s="129"/>
      <c r="I127" s="129"/>
      <c r="J127" s="129"/>
      <c r="K127" s="129"/>
      <c r="L127" s="129"/>
      <c r="M127" s="129"/>
      <c r="N127" s="129"/>
      <c r="O127" s="129"/>
      <c r="P127" s="129"/>
      <c r="Q127" s="129"/>
      <c r="R127" s="129"/>
      <c r="S127" s="129"/>
      <c r="T127" s="129"/>
      <c r="U127" s="129"/>
      <c r="V127" s="129"/>
      <c r="W127" s="129"/>
      <c r="X127" s="129"/>
    </row>
    <row r="128" spans="1:24" ht="14.25" customHeight="1" x14ac:dyDescent="0.2">
      <c r="A128" s="129"/>
      <c r="B128" s="129"/>
      <c r="C128" s="418"/>
      <c r="D128" s="129"/>
      <c r="E128" s="129"/>
      <c r="F128" s="129"/>
      <c r="G128" s="129"/>
      <c r="H128" s="129"/>
      <c r="I128" s="129"/>
      <c r="J128" s="129"/>
      <c r="K128" s="129"/>
      <c r="L128" s="129"/>
      <c r="M128" s="129"/>
      <c r="N128" s="129"/>
      <c r="O128" s="129"/>
      <c r="P128" s="129"/>
      <c r="Q128" s="129"/>
      <c r="R128" s="129"/>
      <c r="S128" s="129"/>
      <c r="T128" s="129"/>
      <c r="U128" s="129"/>
      <c r="V128" s="129"/>
      <c r="W128" s="129"/>
      <c r="X128" s="129"/>
    </row>
    <row r="129" spans="1:24" ht="14.25" customHeight="1" x14ac:dyDescent="0.2">
      <c r="A129" s="129"/>
      <c r="B129" s="129"/>
      <c r="C129" s="418"/>
      <c r="D129" s="129"/>
      <c r="E129" s="129"/>
      <c r="F129" s="129"/>
      <c r="G129" s="129"/>
      <c r="H129" s="129"/>
      <c r="I129" s="129"/>
      <c r="J129" s="129"/>
      <c r="K129" s="129"/>
      <c r="L129" s="129"/>
      <c r="M129" s="129"/>
      <c r="N129" s="129"/>
      <c r="O129" s="129"/>
      <c r="P129" s="129"/>
      <c r="Q129" s="129"/>
      <c r="R129" s="129"/>
      <c r="S129" s="129"/>
      <c r="T129" s="129"/>
      <c r="U129" s="129"/>
      <c r="V129" s="129"/>
      <c r="W129" s="129"/>
      <c r="X129" s="129"/>
    </row>
    <row r="130" spans="1:24" ht="14.25" customHeight="1" x14ac:dyDescent="0.2">
      <c r="A130" s="129"/>
      <c r="B130" s="129"/>
      <c r="C130" s="418"/>
      <c r="D130" s="129"/>
      <c r="E130" s="129"/>
      <c r="F130" s="129"/>
      <c r="G130" s="129"/>
      <c r="H130" s="129"/>
      <c r="I130" s="129"/>
      <c r="J130" s="129"/>
      <c r="K130" s="129"/>
      <c r="L130" s="129"/>
      <c r="M130" s="129"/>
      <c r="N130" s="129"/>
      <c r="O130" s="129"/>
      <c r="P130" s="129"/>
      <c r="Q130" s="129"/>
      <c r="R130" s="129"/>
      <c r="S130" s="129"/>
      <c r="T130" s="129"/>
      <c r="U130" s="129"/>
      <c r="V130" s="129"/>
      <c r="W130" s="129"/>
      <c r="X130" s="129"/>
    </row>
    <row r="131" spans="1:24" ht="14.25" customHeight="1" x14ac:dyDescent="0.2">
      <c r="A131" s="129"/>
      <c r="B131" s="129"/>
      <c r="C131" s="418"/>
      <c r="D131" s="129"/>
      <c r="E131" s="129"/>
      <c r="F131" s="129"/>
      <c r="G131" s="129"/>
      <c r="H131" s="129"/>
      <c r="I131" s="129"/>
      <c r="J131" s="129"/>
      <c r="K131" s="129"/>
      <c r="L131" s="129"/>
      <c r="M131" s="129"/>
      <c r="N131" s="129"/>
      <c r="O131" s="129"/>
      <c r="P131" s="129"/>
      <c r="Q131" s="129"/>
      <c r="R131" s="129"/>
      <c r="S131" s="129"/>
      <c r="T131" s="129"/>
      <c r="U131" s="129"/>
      <c r="V131" s="129"/>
      <c r="W131" s="129"/>
      <c r="X131" s="129"/>
    </row>
    <row r="132" spans="1:24" ht="14.25" customHeight="1" x14ac:dyDescent="0.2">
      <c r="A132" s="129"/>
      <c r="B132" s="129"/>
      <c r="C132" s="418"/>
      <c r="D132" s="129"/>
      <c r="E132" s="129"/>
      <c r="F132" s="129"/>
      <c r="G132" s="129"/>
      <c r="H132" s="129"/>
      <c r="I132" s="129"/>
      <c r="J132" s="129"/>
      <c r="K132" s="129"/>
      <c r="L132" s="129"/>
      <c r="M132" s="129"/>
      <c r="N132" s="129"/>
      <c r="O132" s="129"/>
      <c r="P132" s="129"/>
      <c r="Q132" s="129"/>
      <c r="R132" s="129"/>
      <c r="S132" s="129"/>
      <c r="T132" s="129"/>
      <c r="U132" s="129"/>
      <c r="V132" s="129"/>
      <c r="W132" s="129"/>
      <c r="X132" s="129"/>
    </row>
    <row r="133" spans="1:24" ht="14.25" customHeight="1" x14ac:dyDescent="0.2">
      <c r="A133" s="129"/>
      <c r="B133" s="129"/>
      <c r="C133" s="418"/>
      <c r="D133" s="129"/>
      <c r="E133" s="129"/>
      <c r="F133" s="129"/>
      <c r="G133" s="129"/>
      <c r="H133" s="129"/>
      <c r="I133" s="129"/>
      <c r="J133" s="129"/>
      <c r="K133" s="129"/>
      <c r="L133" s="129"/>
      <c r="M133" s="129"/>
      <c r="N133" s="129"/>
      <c r="O133" s="129"/>
      <c r="P133" s="129"/>
      <c r="Q133" s="129"/>
      <c r="R133" s="129"/>
      <c r="S133" s="129"/>
      <c r="T133" s="129"/>
      <c r="U133" s="129"/>
      <c r="V133" s="129"/>
      <c r="W133" s="129"/>
      <c r="X133" s="129"/>
    </row>
    <row r="134" spans="1:24" ht="14.25" customHeight="1" x14ac:dyDescent="0.2">
      <c r="A134" s="129"/>
      <c r="B134" s="129"/>
      <c r="C134" s="418"/>
      <c r="D134" s="129"/>
      <c r="E134" s="129"/>
      <c r="F134" s="129"/>
      <c r="G134" s="129"/>
      <c r="H134" s="129"/>
      <c r="I134" s="129"/>
      <c r="J134" s="129"/>
      <c r="K134" s="129"/>
      <c r="L134" s="129"/>
      <c r="M134" s="129"/>
      <c r="N134" s="129"/>
      <c r="O134" s="129"/>
      <c r="P134" s="129"/>
      <c r="Q134" s="129"/>
      <c r="R134" s="129"/>
      <c r="S134" s="129"/>
      <c r="T134" s="129"/>
      <c r="U134" s="129"/>
      <c r="V134" s="129"/>
      <c r="W134" s="129"/>
      <c r="X134" s="129"/>
    </row>
    <row r="135" spans="1:24" ht="14.25" customHeight="1" x14ac:dyDescent="0.2">
      <c r="A135" s="129"/>
      <c r="B135" s="129"/>
      <c r="C135" s="418"/>
      <c r="D135" s="129"/>
      <c r="E135" s="129"/>
      <c r="F135" s="129"/>
      <c r="G135" s="129"/>
      <c r="H135" s="129"/>
      <c r="I135" s="129"/>
      <c r="J135" s="129"/>
      <c r="K135" s="129"/>
      <c r="L135" s="129"/>
      <c r="M135" s="129"/>
      <c r="N135" s="129"/>
      <c r="O135" s="129"/>
      <c r="P135" s="129"/>
      <c r="Q135" s="129"/>
      <c r="R135" s="129"/>
      <c r="S135" s="129"/>
      <c r="T135" s="129"/>
      <c r="U135" s="129"/>
      <c r="V135" s="129"/>
      <c r="W135" s="129"/>
      <c r="X135" s="129"/>
    </row>
    <row r="136" spans="1:24" ht="14.25" customHeight="1" x14ac:dyDescent="0.2">
      <c r="A136" s="129"/>
      <c r="B136" s="129"/>
      <c r="C136" s="418"/>
      <c r="D136" s="129"/>
      <c r="E136" s="129"/>
      <c r="F136" s="129"/>
      <c r="G136" s="129"/>
      <c r="H136" s="129"/>
      <c r="I136" s="129"/>
      <c r="J136" s="129"/>
      <c r="K136" s="129"/>
      <c r="L136" s="129"/>
      <c r="M136" s="129"/>
      <c r="N136" s="129"/>
      <c r="O136" s="129"/>
      <c r="P136" s="129"/>
      <c r="Q136" s="129"/>
      <c r="R136" s="129"/>
      <c r="S136" s="129"/>
      <c r="T136" s="129"/>
      <c r="U136" s="129"/>
      <c r="V136" s="129"/>
      <c r="W136" s="129"/>
      <c r="X136" s="129"/>
    </row>
    <row r="137" spans="1:24" ht="14.25" customHeight="1" x14ac:dyDescent="0.2">
      <c r="A137" s="129"/>
      <c r="B137" s="129"/>
      <c r="C137" s="418"/>
      <c r="D137" s="129"/>
      <c r="E137" s="129"/>
      <c r="F137" s="129"/>
      <c r="G137" s="129"/>
      <c r="H137" s="129"/>
      <c r="I137" s="129"/>
      <c r="J137" s="129"/>
      <c r="K137" s="129"/>
      <c r="L137" s="129"/>
      <c r="M137" s="129"/>
      <c r="N137" s="129"/>
      <c r="O137" s="129"/>
      <c r="P137" s="129"/>
      <c r="Q137" s="129"/>
      <c r="R137" s="129"/>
      <c r="S137" s="129"/>
      <c r="T137" s="129"/>
      <c r="U137" s="129"/>
      <c r="V137" s="129"/>
      <c r="W137" s="129"/>
      <c r="X137" s="129"/>
    </row>
    <row r="138" spans="1:24" ht="14.25" customHeight="1" x14ac:dyDescent="0.2">
      <c r="A138" s="129"/>
      <c r="B138" s="129"/>
      <c r="C138" s="418"/>
      <c r="D138" s="129"/>
      <c r="E138" s="129"/>
      <c r="F138" s="129"/>
      <c r="G138" s="129"/>
      <c r="H138" s="129"/>
      <c r="I138" s="129"/>
      <c r="J138" s="129"/>
      <c r="K138" s="129"/>
      <c r="L138" s="129"/>
      <c r="M138" s="129"/>
      <c r="N138" s="129"/>
      <c r="O138" s="129"/>
      <c r="P138" s="129"/>
      <c r="Q138" s="129"/>
      <c r="R138" s="129"/>
      <c r="S138" s="129"/>
      <c r="T138" s="129"/>
      <c r="U138" s="129"/>
      <c r="V138" s="129"/>
      <c r="W138" s="129"/>
      <c r="X138" s="129"/>
    </row>
    <row r="139" spans="1:24" ht="14.25" customHeight="1" x14ac:dyDescent="0.2">
      <c r="A139" s="129"/>
      <c r="B139" s="129"/>
      <c r="C139" s="418"/>
      <c r="D139" s="129"/>
      <c r="E139" s="129"/>
      <c r="F139" s="129"/>
      <c r="G139" s="129"/>
      <c r="H139" s="129"/>
      <c r="I139" s="129"/>
      <c r="J139" s="129"/>
      <c r="K139" s="129"/>
      <c r="L139" s="129"/>
      <c r="M139" s="129"/>
      <c r="N139" s="129"/>
      <c r="O139" s="129"/>
      <c r="P139" s="129"/>
      <c r="Q139" s="129"/>
      <c r="R139" s="129"/>
      <c r="S139" s="129"/>
      <c r="T139" s="129"/>
      <c r="U139" s="129"/>
      <c r="V139" s="129"/>
      <c r="W139" s="129"/>
      <c r="X139" s="129"/>
    </row>
    <row r="140" spans="1:24" ht="14.25" customHeight="1" x14ac:dyDescent="0.2">
      <c r="A140" s="129"/>
      <c r="B140" s="129"/>
      <c r="C140" s="418"/>
      <c r="D140" s="129"/>
      <c r="E140" s="129"/>
      <c r="F140" s="129"/>
      <c r="G140" s="129"/>
      <c r="H140" s="129"/>
      <c r="I140" s="129"/>
      <c r="J140" s="129"/>
      <c r="K140" s="129"/>
      <c r="L140" s="129"/>
      <c r="M140" s="129"/>
      <c r="N140" s="129"/>
      <c r="O140" s="129"/>
      <c r="P140" s="129"/>
      <c r="Q140" s="129"/>
      <c r="R140" s="129"/>
      <c r="S140" s="129"/>
      <c r="T140" s="129"/>
      <c r="U140" s="129"/>
      <c r="V140" s="129"/>
      <c r="W140" s="129"/>
      <c r="X140" s="129"/>
    </row>
    <row r="141" spans="1:24" ht="14.25" customHeight="1" x14ac:dyDescent="0.2">
      <c r="A141" s="129"/>
      <c r="B141" s="129"/>
      <c r="C141" s="418"/>
      <c r="D141" s="129"/>
      <c r="E141" s="129"/>
      <c r="F141" s="129"/>
      <c r="G141" s="129"/>
      <c r="H141" s="129"/>
      <c r="I141" s="129"/>
      <c r="J141" s="129"/>
      <c r="K141" s="129"/>
      <c r="L141" s="129"/>
      <c r="M141" s="129"/>
      <c r="N141" s="129"/>
      <c r="O141" s="129"/>
      <c r="P141" s="129"/>
      <c r="Q141" s="129"/>
      <c r="R141" s="129"/>
      <c r="S141" s="129"/>
      <c r="T141" s="129"/>
      <c r="U141" s="129"/>
      <c r="V141" s="129"/>
      <c r="W141" s="129"/>
      <c r="X141" s="129"/>
    </row>
    <row r="142" spans="1:24" ht="14.25" customHeight="1" x14ac:dyDescent="0.2">
      <c r="A142" s="129"/>
      <c r="B142" s="129"/>
      <c r="C142" s="418"/>
      <c r="D142" s="129"/>
      <c r="E142" s="129"/>
      <c r="F142" s="129"/>
      <c r="G142" s="129"/>
      <c r="H142" s="129"/>
      <c r="I142" s="129"/>
      <c r="J142" s="129"/>
      <c r="K142" s="129"/>
      <c r="L142" s="129"/>
      <c r="M142" s="129"/>
      <c r="N142" s="129"/>
      <c r="O142" s="129"/>
      <c r="P142" s="129"/>
      <c r="Q142" s="129"/>
      <c r="R142" s="129"/>
      <c r="S142" s="129"/>
      <c r="T142" s="129"/>
      <c r="U142" s="129"/>
      <c r="V142" s="129"/>
      <c r="W142" s="129"/>
      <c r="X142" s="129"/>
    </row>
    <row r="143" spans="1:24" ht="14.25" customHeight="1" x14ac:dyDescent="0.2">
      <c r="A143" s="129"/>
      <c r="B143" s="129"/>
      <c r="C143" s="418"/>
      <c r="D143" s="129"/>
      <c r="E143" s="129"/>
      <c r="F143" s="129"/>
      <c r="G143" s="129"/>
      <c r="H143" s="129"/>
      <c r="I143" s="129"/>
      <c r="J143" s="129"/>
      <c r="K143" s="129"/>
      <c r="L143" s="129"/>
      <c r="M143" s="129"/>
      <c r="N143" s="129"/>
      <c r="O143" s="129"/>
      <c r="P143" s="129"/>
      <c r="Q143" s="129"/>
      <c r="R143" s="129"/>
      <c r="S143" s="129"/>
      <c r="T143" s="129"/>
      <c r="U143" s="129"/>
      <c r="V143" s="129"/>
      <c r="W143" s="129"/>
      <c r="X143" s="129"/>
    </row>
    <row r="144" spans="1:24" ht="14.25" customHeight="1" x14ac:dyDescent="0.2">
      <c r="A144" s="129"/>
      <c r="B144" s="129"/>
      <c r="C144" s="418"/>
      <c r="D144" s="129"/>
      <c r="E144" s="129"/>
      <c r="F144" s="129"/>
      <c r="G144" s="129"/>
      <c r="H144" s="129"/>
      <c r="I144" s="129"/>
      <c r="J144" s="129"/>
      <c r="K144" s="129"/>
      <c r="L144" s="129"/>
      <c r="M144" s="129"/>
      <c r="N144" s="129"/>
      <c r="O144" s="129"/>
      <c r="P144" s="129"/>
      <c r="Q144" s="129"/>
      <c r="R144" s="129"/>
      <c r="S144" s="129"/>
      <c r="T144" s="129"/>
      <c r="U144" s="129"/>
      <c r="V144" s="129"/>
      <c r="W144" s="129"/>
      <c r="X144" s="129"/>
    </row>
    <row r="145" spans="1:24" ht="14.25" customHeight="1" x14ac:dyDescent="0.2">
      <c r="A145" s="129"/>
      <c r="B145" s="129"/>
      <c r="C145" s="418"/>
      <c r="D145" s="129"/>
      <c r="E145" s="129"/>
      <c r="F145" s="129"/>
      <c r="G145" s="129"/>
      <c r="H145" s="129"/>
      <c r="I145" s="129"/>
      <c r="J145" s="129"/>
      <c r="K145" s="129"/>
      <c r="L145" s="129"/>
      <c r="M145" s="129"/>
      <c r="N145" s="129"/>
      <c r="O145" s="129"/>
      <c r="P145" s="129"/>
      <c r="Q145" s="129"/>
      <c r="R145" s="129"/>
      <c r="S145" s="129"/>
      <c r="T145" s="129"/>
      <c r="U145" s="129"/>
      <c r="V145" s="129"/>
      <c r="W145" s="129"/>
      <c r="X145" s="129"/>
    </row>
    <row r="146" spans="1:24" ht="14.25" customHeight="1" x14ac:dyDescent="0.2">
      <c r="A146" s="129"/>
      <c r="B146" s="129"/>
      <c r="C146" s="418"/>
      <c r="D146" s="129"/>
      <c r="E146" s="129"/>
      <c r="F146" s="129"/>
      <c r="G146" s="129"/>
      <c r="H146" s="129"/>
      <c r="I146" s="129"/>
      <c r="J146" s="129"/>
      <c r="K146" s="129"/>
      <c r="L146" s="129"/>
      <c r="M146" s="129"/>
      <c r="N146" s="129"/>
      <c r="O146" s="129"/>
      <c r="P146" s="129"/>
      <c r="Q146" s="129"/>
      <c r="R146" s="129"/>
      <c r="S146" s="129"/>
      <c r="T146" s="129"/>
      <c r="U146" s="129"/>
      <c r="V146" s="129"/>
      <c r="W146" s="129"/>
      <c r="X146" s="129"/>
    </row>
    <row r="147" spans="1:24" ht="14.25" customHeight="1" x14ac:dyDescent="0.2">
      <c r="A147" s="129"/>
      <c r="B147" s="129"/>
      <c r="C147" s="418"/>
      <c r="D147" s="129"/>
      <c r="E147" s="129"/>
      <c r="F147" s="129"/>
      <c r="G147" s="129"/>
      <c r="H147" s="129"/>
      <c r="I147" s="129"/>
      <c r="J147" s="129"/>
      <c r="K147" s="129"/>
      <c r="L147" s="129"/>
      <c r="M147" s="129"/>
      <c r="N147" s="129"/>
      <c r="O147" s="129"/>
      <c r="P147" s="129"/>
      <c r="Q147" s="129"/>
      <c r="R147" s="129"/>
      <c r="S147" s="129"/>
      <c r="T147" s="129"/>
      <c r="U147" s="129"/>
      <c r="V147" s="129"/>
      <c r="W147" s="129"/>
      <c r="X147" s="129"/>
    </row>
    <row r="148" spans="1:24" ht="14.25" customHeight="1" x14ac:dyDescent="0.2">
      <c r="A148" s="129"/>
      <c r="B148" s="129"/>
      <c r="C148" s="418"/>
      <c r="D148" s="129"/>
      <c r="E148" s="129"/>
      <c r="F148" s="129"/>
      <c r="G148" s="129"/>
      <c r="H148" s="129"/>
      <c r="I148" s="129"/>
      <c r="J148" s="129"/>
      <c r="K148" s="129"/>
      <c r="L148" s="129"/>
      <c r="M148" s="129"/>
      <c r="N148" s="129"/>
      <c r="O148" s="129"/>
      <c r="P148" s="129"/>
      <c r="Q148" s="129"/>
      <c r="R148" s="129"/>
      <c r="S148" s="129"/>
      <c r="T148" s="129"/>
      <c r="U148" s="129"/>
      <c r="V148" s="129"/>
      <c r="W148" s="129"/>
      <c r="X148" s="129"/>
    </row>
    <row r="149" spans="1:24" ht="14.25" customHeight="1" x14ac:dyDescent="0.2">
      <c r="A149" s="129"/>
      <c r="B149" s="129"/>
      <c r="C149" s="418"/>
      <c r="D149" s="129"/>
      <c r="E149" s="129"/>
      <c r="F149" s="129"/>
      <c r="G149" s="129"/>
      <c r="H149" s="129"/>
      <c r="I149" s="129"/>
      <c r="J149" s="129"/>
      <c r="K149" s="129"/>
      <c r="L149" s="129"/>
      <c r="M149" s="129"/>
      <c r="N149" s="129"/>
      <c r="O149" s="129"/>
      <c r="P149" s="129"/>
      <c r="Q149" s="129"/>
      <c r="R149" s="129"/>
      <c r="S149" s="129"/>
      <c r="T149" s="129"/>
      <c r="U149" s="129"/>
      <c r="V149" s="129"/>
      <c r="W149" s="129"/>
      <c r="X149" s="129"/>
    </row>
    <row r="150" spans="1:24" ht="14.25" customHeight="1" x14ac:dyDescent="0.2">
      <c r="A150" s="129"/>
      <c r="B150" s="129"/>
      <c r="C150" s="418"/>
      <c r="D150" s="129"/>
      <c r="E150" s="129"/>
      <c r="F150" s="129"/>
      <c r="G150" s="129"/>
      <c r="H150" s="129"/>
      <c r="I150" s="129"/>
      <c r="J150" s="129"/>
      <c r="K150" s="129"/>
      <c r="L150" s="129"/>
      <c r="M150" s="129"/>
      <c r="N150" s="129"/>
      <c r="O150" s="129"/>
      <c r="P150" s="129"/>
      <c r="Q150" s="129"/>
      <c r="R150" s="129"/>
      <c r="S150" s="129"/>
      <c r="T150" s="129"/>
      <c r="U150" s="129"/>
      <c r="V150" s="129"/>
      <c r="W150" s="129"/>
      <c r="X150" s="129"/>
    </row>
    <row r="151" spans="1:24" ht="14.25" customHeight="1" x14ac:dyDescent="0.2">
      <c r="A151" s="129"/>
      <c r="B151" s="129"/>
      <c r="C151" s="418"/>
      <c r="D151" s="129"/>
      <c r="E151" s="129"/>
      <c r="F151" s="129"/>
      <c r="G151" s="129"/>
      <c r="H151" s="129"/>
      <c r="I151" s="129"/>
      <c r="J151" s="129"/>
      <c r="K151" s="129"/>
      <c r="L151" s="129"/>
      <c r="M151" s="129"/>
      <c r="N151" s="129"/>
      <c r="O151" s="129"/>
      <c r="P151" s="129"/>
      <c r="Q151" s="129"/>
      <c r="R151" s="129"/>
      <c r="S151" s="129"/>
      <c r="T151" s="129"/>
      <c r="U151" s="129"/>
      <c r="V151" s="129"/>
      <c r="W151" s="129"/>
      <c r="X151" s="129"/>
    </row>
    <row r="152" spans="1:24" ht="14.25" customHeight="1" x14ac:dyDescent="0.2">
      <c r="A152" s="129"/>
      <c r="B152" s="129"/>
      <c r="C152" s="418"/>
      <c r="D152" s="129"/>
      <c r="E152" s="129"/>
      <c r="F152" s="129"/>
      <c r="G152" s="129"/>
      <c r="H152" s="129"/>
      <c r="I152" s="129"/>
      <c r="J152" s="129"/>
      <c r="K152" s="129"/>
      <c r="L152" s="129"/>
      <c r="M152" s="129"/>
      <c r="N152" s="129"/>
      <c r="O152" s="129"/>
      <c r="P152" s="129"/>
      <c r="Q152" s="129"/>
      <c r="R152" s="129"/>
      <c r="S152" s="129"/>
      <c r="T152" s="129"/>
      <c r="U152" s="129"/>
      <c r="V152" s="129"/>
      <c r="W152" s="129"/>
      <c r="X152" s="129"/>
    </row>
    <row r="153" spans="1:24" ht="14.25" customHeight="1" x14ac:dyDescent="0.2">
      <c r="A153" s="129"/>
      <c r="B153" s="129"/>
      <c r="C153" s="418"/>
      <c r="D153" s="129"/>
      <c r="E153" s="129"/>
      <c r="F153" s="129"/>
      <c r="G153" s="129"/>
      <c r="H153" s="129"/>
      <c r="I153" s="129"/>
      <c r="J153" s="129"/>
      <c r="K153" s="129"/>
      <c r="L153" s="129"/>
      <c r="M153" s="129"/>
      <c r="N153" s="129"/>
      <c r="O153" s="129"/>
      <c r="P153" s="129"/>
      <c r="Q153" s="129"/>
      <c r="R153" s="129"/>
      <c r="S153" s="129"/>
      <c r="T153" s="129"/>
      <c r="U153" s="129"/>
      <c r="V153" s="129"/>
      <c r="W153" s="129"/>
      <c r="X153" s="129"/>
    </row>
    <row r="154" spans="1:24" ht="14.25" customHeight="1" x14ac:dyDescent="0.2">
      <c r="A154" s="129"/>
      <c r="B154" s="129"/>
      <c r="C154" s="418"/>
      <c r="D154" s="129"/>
      <c r="E154" s="129"/>
      <c r="F154" s="129"/>
      <c r="G154" s="129"/>
      <c r="H154" s="129"/>
      <c r="I154" s="129"/>
      <c r="J154" s="129"/>
      <c r="K154" s="129"/>
      <c r="L154" s="129"/>
      <c r="M154" s="129"/>
      <c r="N154" s="129"/>
      <c r="O154" s="129"/>
      <c r="P154" s="129"/>
      <c r="Q154" s="129"/>
      <c r="R154" s="129"/>
      <c r="S154" s="129"/>
      <c r="T154" s="129"/>
      <c r="U154" s="129"/>
      <c r="V154" s="129"/>
      <c r="W154" s="129"/>
      <c r="X154" s="129"/>
    </row>
    <row r="155" spans="1:24" ht="14.25" customHeight="1" x14ac:dyDescent="0.2">
      <c r="A155" s="129"/>
      <c r="B155" s="129"/>
      <c r="C155" s="418"/>
      <c r="D155" s="129"/>
      <c r="E155" s="129"/>
      <c r="F155" s="129"/>
      <c r="G155" s="129"/>
      <c r="H155" s="129"/>
      <c r="I155" s="129"/>
      <c r="J155" s="129"/>
      <c r="K155" s="129"/>
      <c r="L155" s="129"/>
      <c r="M155" s="129"/>
      <c r="N155" s="129"/>
      <c r="O155" s="129"/>
      <c r="P155" s="129"/>
      <c r="Q155" s="129"/>
      <c r="R155" s="129"/>
      <c r="S155" s="129"/>
      <c r="T155" s="129"/>
      <c r="U155" s="129"/>
      <c r="V155" s="129"/>
      <c r="W155" s="129"/>
      <c r="X155" s="129"/>
    </row>
    <row r="156" spans="1:24" ht="14.25" customHeight="1" x14ac:dyDescent="0.2">
      <c r="A156" s="129"/>
      <c r="B156" s="129"/>
      <c r="C156" s="418"/>
      <c r="D156" s="129"/>
      <c r="E156" s="129"/>
      <c r="F156" s="129"/>
      <c r="G156" s="129"/>
      <c r="H156" s="129"/>
      <c r="I156" s="129"/>
      <c r="J156" s="129"/>
      <c r="K156" s="129"/>
      <c r="L156" s="129"/>
      <c r="M156" s="129"/>
      <c r="N156" s="129"/>
      <c r="O156" s="129"/>
      <c r="P156" s="129"/>
      <c r="Q156" s="129"/>
      <c r="R156" s="129"/>
      <c r="S156" s="129"/>
      <c r="T156" s="129"/>
      <c r="U156" s="129"/>
      <c r="V156" s="129"/>
      <c r="W156" s="129"/>
      <c r="X156" s="129"/>
    </row>
    <row r="157" spans="1:24" ht="14.25" customHeight="1" x14ac:dyDescent="0.2">
      <c r="A157" s="129"/>
      <c r="B157" s="129"/>
      <c r="C157" s="418"/>
      <c r="D157" s="129"/>
      <c r="E157" s="129"/>
      <c r="F157" s="129"/>
      <c r="G157" s="129"/>
      <c r="H157" s="129"/>
      <c r="I157" s="129"/>
      <c r="J157" s="129"/>
      <c r="K157" s="129"/>
      <c r="L157" s="129"/>
      <c r="M157" s="129"/>
      <c r="N157" s="129"/>
      <c r="O157" s="129"/>
      <c r="P157" s="129"/>
      <c r="Q157" s="129"/>
      <c r="R157" s="129"/>
      <c r="S157" s="129"/>
      <c r="T157" s="129"/>
      <c r="U157" s="129"/>
      <c r="V157" s="129"/>
      <c r="W157" s="129"/>
      <c r="X157" s="129"/>
    </row>
    <row r="158" spans="1:24" ht="14.25" customHeight="1" x14ac:dyDescent="0.2">
      <c r="A158" s="129"/>
      <c r="B158" s="129"/>
      <c r="C158" s="418"/>
      <c r="D158" s="129"/>
      <c r="E158" s="129"/>
      <c r="F158" s="129"/>
      <c r="G158" s="129"/>
      <c r="H158" s="129"/>
      <c r="I158" s="129"/>
      <c r="J158" s="129"/>
      <c r="K158" s="129"/>
      <c r="L158" s="129"/>
      <c r="M158" s="129"/>
      <c r="N158" s="129"/>
      <c r="O158" s="129"/>
      <c r="P158" s="129"/>
      <c r="Q158" s="129"/>
      <c r="R158" s="129"/>
      <c r="S158" s="129"/>
      <c r="T158" s="129"/>
      <c r="U158" s="129"/>
      <c r="V158" s="129"/>
      <c r="W158" s="129"/>
      <c r="X158" s="129"/>
    </row>
    <row r="159" spans="1:24" ht="14.25" customHeight="1" x14ac:dyDescent="0.2">
      <c r="A159" s="129"/>
      <c r="B159" s="129"/>
      <c r="C159" s="418"/>
      <c r="D159" s="129"/>
      <c r="E159" s="129"/>
      <c r="F159" s="129"/>
      <c r="G159" s="129"/>
      <c r="H159" s="129"/>
      <c r="I159" s="129"/>
      <c r="J159" s="129"/>
      <c r="K159" s="129"/>
      <c r="L159" s="129"/>
      <c r="M159" s="129"/>
      <c r="N159" s="129"/>
      <c r="O159" s="129"/>
      <c r="P159" s="129"/>
      <c r="Q159" s="129"/>
      <c r="R159" s="129"/>
      <c r="S159" s="129"/>
      <c r="T159" s="129"/>
      <c r="U159" s="129"/>
      <c r="V159" s="129"/>
      <c r="W159" s="129"/>
      <c r="X159" s="129"/>
    </row>
    <row r="160" spans="1:24" ht="14.25" customHeight="1" x14ac:dyDescent="0.2">
      <c r="A160" s="129"/>
      <c r="B160" s="129"/>
      <c r="C160" s="418"/>
      <c r="D160" s="129"/>
      <c r="E160" s="129"/>
      <c r="F160" s="129"/>
      <c r="G160" s="129"/>
      <c r="H160" s="129"/>
      <c r="I160" s="129"/>
      <c r="J160" s="129"/>
      <c r="K160" s="129"/>
      <c r="L160" s="129"/>
      <c r="M160" s="129"/>
      <c r="N160" s="129"/>
      <c r="O160" s="129"/>
      <c r="P160" s="129"/>
      <c r="Q160" s="129"/>
      <c r="R160" s="129"/>
      <c r="S160" s="129"/>
      <c r="T160" s="129"/>
      <c r="U160" s="129"/>
      <c r="V160" s="129"/>
      <c r="W160" s="129"/>
      <c r="X160" s="129"/>
    </row>
    <row r="161" spans="1:24" ht="14.25" customHeight="1" x14ac:dyDescent="0.2">
      <c r="A161" s="129"/>
      <c r="B161" s="129"/>
      <c r="C161" s="418"/>
      <c r="D161" s="129"/>
      <c r="E161" s="129"/>
      <c r="F161" s="129"/>
      <c r="G161" s="129"/>
      <c r="H161" s="129"/>
      <c r="I161" s="129"/>
      <c r="J161" s="129"/>
      <c r="K161" s="129"/>
      <c r="L161" s="129"/>
      <c r="M161" s="129"/>
      <c r="N161" s="129"/>
      <c r="O161" s="129"/>
      <c r="P161" s="129"/>
      <c r="Q161" s="129"/>
      <c r="R161" s="129"/>
      <c r="S161" s="129"/>
      <c r="T161" s="129"/>
      <c r="U161" s="129"/>
      <c r="V161" s="129"/>
      <c r="W161" s="129"/>
      <c r="X161" s="129"/>
    </row>
    <row r="162" spans="1:24" ht="14.25" customHeight="1" x14ac:dyDescent="0.2">
      <c r="A162" s="129"/>
      <c r="B162" s="129"/>
      <c r="C162" s="418"/>
      <c r="D162" s="129"/>
      <c r="E162" s="129"/>
      <c r="F162" s="129"/>
      <c r="G162" s="129"/>
      <c r="H162" s="129"/>
      <c r="I162" s="129"/>
      <c r="J162" s="129"/>
      <c r="K162" s="129"/>
      <c r="L162" s="129"/>
      <c r="M162" s="129"/>
      <c r="N162" s="129"/>
      <c r="O162" s="129"/>
      <c r="P162" s="129"/>
      <c r="Q162" s="129"/>
      <c r="R162" s="129"/>
      <c r="S162" s="129"/>
      <c r="T162" s="129"/>
      <c r="U162" s="129"/>
      <c r="V162" s="129"/>
      <c r="W162" s="129"/>
      <c r="X162" s="129"/>
    </row>
    <row r="163" spans="1:24" ht="14.25" customHeight="1" x14ac:dyDescent="0.2">
      <c r="A163" s="129"/>
      <c r="B163" s="129"/>
      <c r="C163" s="418"/>
      <c r="D163" s="129"/>
      <c r="E163" s="129"/>
      <c r="F163" s="129"/>
      <c r="G163" s="129"/>
      <c r="H163" s="129"/>
      <c r="I163" s="129"/>
      <c r="J163" s="129"/>
      <c r="K163" s="129"/>
      <c r="L163" s="129"/>
      <c r="M163" s="129"/>
      <c r="N163" s="129"/>
      <c r="O163" s="129"/>
      <c r="P163" s="129"/>
      <c r="Q163" s="129"/>
      <c r="R163" s="129"/>
      <c r="S163" s="129"/>
      <c r="T163" s="129"/>
      <c r="U163" s="129"/>
      <c r="V163" s="129"/>
      <c r="W163" s="129"/>
      <c r="X163" s="129"/>
    </row>
    <row r="164" spans="1:24" ht="14.25" customHeight="1" x14ac:dyDescent="0.2">
      <c r="A164" s="129"/>
      <c r="B164" s="129"/>
      <c r="C164" s="418"/>
      <c r="D164" s="129"/>
      <c r="E164" s="129"/>
      <c r="F164" s="129"/>
      <c r="G164" s="129"/>
      <c r="H164" s="129"/>
      <c r="I164" s="129"/>
      <c r="J164" s="129"/>
      <c r="K164" s="129"/>
      <c r="L164" s="129"/>
      <c r="M164" s="129"/>
      <c r="N164" s="129"/>
      <c r="O164" s="129"/>
      <c r="P164" s="129"/>
      <c r="Q164" s="129"/>
      <c r="R164" s="129"/>
      <c r="S164" s="129"/>
      <c r="T164" s="129"/>
      <c r="U164" s="129"/>
      <c r="V164" s="129"/>
      <c r="W164" s="129"/>
      <c r="X164" s="129"/>
    </row>
    <row r="165" spans="1:24" ht="14.25" customHeight="1" x14ac:dyDescent="0.2">
      <c r="A165" s="129"/>
      <c r="B165" s="129"/>
      <c r="C165" s="418"/>
      <c r="D165" s="129"/>
      <c r="E165" s="129"/>
      <c r="F165" s="129"/>
      <c r="G165" s="129"/>
      <c r="H165" s="129"/>
      <c r="I165" s="129"/>
      <c r="J165" s="129"/>
      <c r="K165" s="129"/>
      <c r="L165" s="129"/>
      <c r="M165" s="129"/>
      <c r="N165" s="129"/>
      <c r="O165" s="129"/>
      <c r="P165" s="129"/>
      <c r="Q165" s="129"/>
      <c r="R165" s="129"/>
      <c r="S165" s="129"/>
      <c r="T165" s="129"/>
      <c r="U165" s="129"/>
      <c r="V165" s="129"/>
      <c r="W165" s="129"/>
      <c r="X165" s="129"/>
    </row>
    <row r="166" spans="1:24" ht="14.25" customHeight="1" x14ac:dyDescent="0.2">
      <c r="A166" s="129"/>
      <c r="B166" s="129"/>
      <c r="C166" s="418"/>
      <c r="D166" s="129"/>
      <c r="E166" s="129"/>
      <c r="F166" s="129"/>
      <c r="G166" s="129"/>
      <c r="H166" s="129"/>
      <c r="I166" s="129"/>
      <c r="J166" s="129"/>
      <c r="K166" s="129"/>
      <c r="L166" s="129"/>
      <c r="M166" s="129"/>
      <c r="N166" s="129"/>
      <c r="O166" s="129"/>
      <c r="P166" s="129"/>
      <c r="Q166" s="129"/>
      <c r="R166" s="129"/>
      <c r="S166" s="129"/>
      <c r="T166" s="129"/>
      <c r="U166" s="129"/>
      <c r="V166" s="129"/>
      <c r="W166" s="129"/>
      <c r="X166" s="129"/>
    </row>
    <row r="167" spans="1:24" ht="14.25" customHeight="1" x14ac:dyDescent="0.2">
      <c r="A167" s="129"/>
      <c r="B167" s="129"/>
      <c r="C167" s="418"/>
      <c r="D167" s="129"/>
      <c r="E167" s="129"/>
      <c r="F167" s="129"/>
      <c r="G167" s="129"/>
      <c r="H167" s="129"/>
      <c r="I167" s="129"/>
      <c r="J167" s="129"/>
      <c r="K167" s="129"/>
      <c r="L167" s="129"/>
      <c r="M167" s="129"/>
      <c r="N167" s="129"/>
      <c r="O167" s="129"/>
      <c r="P167" s="129"/>
      <c r="Q167" s="129"/>
      <c r="R167" s="129"/>
      <c r="S167" s="129"/>
      <c r="T167" s="129"/>
      <c r="U167" s="129"/>
      <c r="V167" s="129"/>
      <c r="W167" s="129"/>
      <c r="X167" s="129"/>
    </row>
    <row r="168" spans="1:24" ht="14.25" customHeight="1" x14ac:dyDescent="0.2">
      <c r="A168" s="129"/>
      <c r="B168" s="129"/>
      <c r="C168" s="418"/>
      <c r="D168" s="129"/>
      <c r="E168" s="129"/>
      <c r="F168" s="129"/>
      <c r="G168" s="129"/>
      <c r="H168" s="129"/>
      <c r="I168" s="129"/>
      <c r="J168" s="129"/>
      <c r="K168" s="129"/>
      <c r="L168" s="129"/>
      <c r="M168" s="129"/>
      <c r="N168" s="129"/>
      <c r="O168" s="129"/>
      <c r="P168" s="129"/>
      <c r="Q168" s="129"/>
      <c r="R168" s="129"/>
      <c r="S168" s="129"/>
      <c r="T168" s="129"/>
      <c r="U168" s="129"/>
      <c r="V168" s="129"/>
      <c r="W168" s="129"/>
      <c r="X168" s="129"/>
    </row>
    <row r="169" spans="1:24" ht="14.25" customHeight="1" x14ac:dyDescent="0.2">
      <c r="A169" s="129"/>
      <c r="B169" s="129"/>
      <c r="C169" s="418"/>
      <c r="D169" s="129"/>
      <c r="E169" s="129"/>
      <c r="F169" s="129"/>
      <c r="G169" s="129"/>
      <c r="H169" s="129"/>
      <c r="I169" s="129"/>
      <c r="J169" s="129"/>
      <c r="K169" s="129"/>
      <c r="L169" s="129"/>
      <c r="M169" s="129"/>
      <c r="N169" s="129"/>
      <c r="O169" s="129"/>
      <c r="P169" s="129"/>
      <c r="Q169" s="129"/>
      <c r="R169" s="129"/>
      <c r="S169" s="129"/>
      <c r="T169" s="129"/>
      <c r="U169" s="129"/>
      <c r="V169" s="129"/>
      <c r="W169" s="129"/>
      <c r="X169" s="129"/>
    </row>
    <row r="170" spans="1:24" ht="14.25" customHeight="1" x14ac:dyDescent="0.2">
      <c r="A170" s="129"/>
      <c r="B170" s="129"/>
      <c r="C170" s="418"/>
      <c r="D170" s="129"/>
      <c r="E170" s="129"/>
      <c r="F170" s="129"/>
      <c r="G170" s="129"/>
      <c r="H170" s="129"/>
      <c r="I170" s="129"/>
      <c r="J170" s="129"/>
      <c r="K170" s="129"/>
      <c r="L170" s="129"/>
      <c r="M170" s="129"/>
      <c r="N170" s="129"/>
      <c r="O170" s="129"/>
      <c r="P170" s="129"/>
      <c r="Q170" s="129"/>
      <c r="R170" s="129"/>
      <c r="S170" s="129"/>
      <c r="T170" s="129"/>
      <c r="U170" s="129"/>
      <c r="V170" s="129"/>
      <c r="W170" s="129"/>
      <c r="X170" s="129"/>
    </row>
    <row r="171" spans="1:24" ht="14.25" customHeight="1" x14ac:dyDescent="0.2">
      <c r="A171" s="129"/>
      <c r="B171" s="129"/>
      <c r="C171" s="418"/>
      <c r="D171" s="129"/>
      <c r="E171" s="129"/>
      <c r="F171" s="129"/>
      <c r="G171" s="129"/>
      <c r="H171" s="129"/>
      <c r="I171" s="129"/>
      <c r="J171" s="129"/>
      <c r="K171" s="129"/>
      <c r="L171" s="129"/>
      <c r="M171" s="129"/>
      <c r="N171" s="129"/>
      <c r="O171" s="129"/>
      <c r="P171" s="129"/>
      <c r="Q171" s="129"/>
      <c r="R171" s="129"/>
      <c r="S171" s="129"/>
      <c r="T171" s="129"/>
      <c r="U171" s="129"/>
      <c r="V171" s="129"/>
      <c r="W171" s="129"/>
      <c r="X171" s="129"/>
    </row>
    <row r="172" spans="1:24" ht="14.25" customHeight="1" x14ac:dyDescent="0.2">
      <c r="A172" s="129"/>
      <c r="B172" s="129"/>
      <c r="C172" s="418"/>
      <c r="D172" s="129"/>
      <c r="E172" s="129"/>
      <c r="F172" s="129"/>
      <c r="G172" s="129"/>
      <c r="H172" s="129"/>
      <c r="I172" s="129"/>
      <c r="J172" s="129"/>
      <c r="K172" s="129"/>
      <c r="L172" s="129"/>
      <c r="M172" s="129"/>
      <c r="N172" s="129"/>
      <c r="O172" s="129"/>
      <c r="P172" s="129"/>
      <c r="Q172" s="129"/>
      <c r="R172" s="129"/>
      <c r="S172" s="129"/>
      <c r="T172" s="129"/>
      <c r="U172" s="129"/>
      <c r="V172" s="129"/>
      <c r="W172" s="129"/>
      <c r="X172" s="129"/>
    </row>
    <row r="173" spans="1:24" ht="14.25" customHeight="1" x14ac:dyDescent="0.2">
      <c r="A173" s="129"/>
      <c r="B173" s="129"/>
      <c r="C173" s="418"/>
      <c r="D173" s="129"/>
      <c r="E173" s="129"/>
      <c r="F173" s="129"/>
      <c r="G173" s="129"/>
      <c r="H173" s="129"/>
      <c r="I173" s="129"/>
      <c r="J173" s="129"/>
      <c r="K173" s="129"/>
      <c r="L173" s="129"/>
      <c r="M173" s="129"/>
      <c r="N173" s="129"/>
      <c r="O173" s="129"/>
      <c r="P173" s="129"/>
      <c r="Q173" s="129"/>
      <c r="R173" s="129"/>
      <c r="S173" s="129"/>
      <c r="T173" s="129"/>
      <c r="U173" s="129"/>
      <c r="V173" s="129"/>
      <c r="W173" s="129"/>
      <c r="X173" s="129"/>
    </row>
    <row r="174" spans="1:24" ht="14.25" customHeight="1" x14ac:dyDescent="0.2">
      <c r="A174" s="129"/>
      <c r="B174" s="129"/>
      <c r="C174" s="418"/>
      <c r="D174" s="129"/>
      <c r="E174" s="129"/>
      <c r="F174" s="129"/>
      <c r="G174" s="129"/>
      <c r="H174" s="129"/>
      <c r="I174" s="129"/>
      <c r="J174" s="129"/>
      <c r="K174" s="129"/>
      <c r="L174" s="129"/>
      <c r="M174" s="129"/>
      <c r="N174" s="129"/>
      <c r="O174" s="129"/>
      <c r="P174" s="129"/>
      <c r="Q174" s="129"/>
      <c r="R174" s="129"/>
      <c r="S174" s="129"/>
      <c r="T174" s="129"/>
      <c r="U174" s="129"/>
      <c r="V174" s="129"/>
      <c r="W174" s="129"/>
      <c r="X174" s="129"/>
    </row>
    <row r="175" spans="1:24" ht="14.25" customHeight="1" x14ac:dyDescent="0.2">
      <c r="A175" s="129"/>
      <c r="B175" s="129"/>
      <c r="C175" s="418"/>
      <c r="D175" s="129"/>
      <c r="E175" s="129"/>
      <c r="F175" s="129"/>
      <c r="G175" s="129"/>
      <c r="H175" s="129"/>
      <c r="I175" s="129"/>
      <c r="J175" s="129"/>
      <c r="K175" s="129"/>
      <c r="L175" s="129"/>
      <c r="M175" s="129"/>
      <c r="N175" s="129"/>
      <c r="O175" s="129"/>
      <c r="P175" s="129"/>
      <c r="Q175" s="129"/>
      <c r="R175" s="129"/>
      <c r="S175" s="129"/>
      <c r="T175" s="129"/>
      <c r="U175" s="129"/>
      <c r="V175" s="129"/>
      <c r="W175" s="129"/>
      <c r="X175" s="129"/>
    </row>
    <row r="176" spans="1:24" ht="14.25" customHeight="1" x14ac:dyDescent="0.2">
      <c r="A176" s="129"/>
      <c r="B176" s="129"/>
      <c r="C176" s="418"/>
      <c r="D176" s="129"/>
      <c r="E176" s="129"/>
      <c r="F176" s="129"/>
      <c r="G176" s="129"/>
      <c r="H176" s="129"/>
      <c r="I176" s="129"/>
      <c r="J176" s="129"/>
      <c r="K176" s="129"/>
      <c r="L176" s="129"/>
      <c r="M176" s="129"/>
      <c r="N176" s="129"/>
      <c r="O176" s="129"/>
      <c r="P176" s="129"/>
      <c r="Q176" s="129"/>
      <c r="R176" s="129"/>
      <c r="S176" s="129"/>
      <c r="T176" s="129"/>
      <c r="U176" s="129"/>
      <c r="V176" s="129"/>
      <c r="W176" s="129"/>
      <c r="X176" s="129"/>
    </row>
    <row r="177" spans="1:24" ht="14.25" customHeight="1" x14ac:dyDescent="0.2">
      <c r="A177" s="129"/>
      <c r="B177" s="129"/>
      <c r="C177" s="418"/>
      <c r="D177" s="129"/>
      <c r="E177" s="129"/>
      <c r="F177" s="129"/>
      <c r="G177" s="129"/>
      <c r="H177" s="129"/>
      <c r="I177" s="129"/>
      <c r="J177" s="129"/>
      <c r="K177" s="129"/>
      <c r="L177" s="129"/>
      <c r="M177" s="129"/>
      <c r="N177" s="129"/>
      <c r="O177" s="129"/>
      <c r="P177" s="129"/>
      <c r="Q177" s="129"/>
      <c r="R177" s="129"/>
      <c r="S177" s="129"/>
      <c r="T177" s="129"/>
      <c r="U177" s="129"/>
      <c r="V177" s="129"/>
      <c r="W177" s="129"/>
      <c r="X177" s="129"/>
    </row>
    <row r="178" spans="1:24" ht="14.25" customHeight="1" x14ac:dyDescent="0.2">
      <c r="A178" s="129"/>
      <c r="B178" s="129"/>
      <c r="C178" s="418"/>
      <c r="D178" s="129"/>
      <c r="E178" s="129"/>
      <c r="F178" s="129"/>
      <c r="G178" s="129"/>
      <c r="H178" s="129"/>
      <c r="I178" s="129"/>
      <c r="J178" s="129"/>
      <c r="K178" s="129"/>
      <c r="L178" s="129"/>
      <c r="M178" s="129"/>
      <c r="N178" s="129"/>
      <c r="O178" s="129"/>
      <c r="P178" s="129"/>
      <c r="Q178" s="129"/>
      <c r="R178" s="129"/>
      <c r="S178" s="129"/>
      <c r="T178" s="129"/>
      <c r="U178" s="129"/>
      <c r="V178" s="129"/>
      <c r="W178" s="129"/>
      <c r="X178" s="129"/>
    </row>
    <row r="179" spans="1:24" ht="14.25" customHeight="1" x14ac:dyDescent="0.2">
      <c r="A179" s="129"/>
      <c r="B179" s="129"/>
      <c r="C179" s="418"/>
      <c r="D179" s="129"/>
      <c r="E179" s="129"/>
      <c r="F179" s="129"/>
      <c r="G179" s="129"/>
      <c r="H179" s="129"/>
      <c r="I179" s="129"/>
      <c r="J179" s="129"/>
      <c r="K179" s="129"/>
      <c r="L179" s="129"/>
      <c r="M179" s="129"/>
      <c r="N179" s="129"/>
      <c r="O179" s="129"/>
      <c r="P179" s="129"/>
      <c r="Q179" s="129"/>
      <c r="R179" s="129"/>
      <c r="S179" s="129"/>
      <c r="T179" s="129"/>
      <c r="U179" s="129"/>
      <c r="V179" s="129"/>
      <c r="W179" s="129"/>
      <c r="X179" s="129"/>
    </row>
    <row r="180" spans="1:24" ht="14.25" customHeight="1" x14ac:dyDescent="0.2">
      <c r="A180" s="129"/>
      <c r="B180" s="129"/>
      <c r="C180" s="418"/>
      <c r="D180" s="129"/>
      <c r="E180" s="129"/>
      <c r="F180" s="129"/>
      <c r="G180" s="129"/>
      <c r="H180" s="129"/>
      <c r="I180" s="129"/>
      <c r="J180" s="129"/>
      <c r="K180" s="129"/>
      <c r="L180" s="129"/>
      <c r="M180" s="129"/>
      <c r="N180" s="129"/>
      <c r="O180" s="129"/>
      <c r="P180" s="129"/>
      <c r="Q180" s="129"/>
      <c r="R180" s="129"/>
      <c r="S180" s="129"/>
      <c r="T180" s="129"/>
      <c r="U180" s="129"/>
      <c r="V180" s="129"/>
      <c r="W180" s="129"/>
      <c r="X180" s="129"/>
    </row>
    <row r="181" spans="1:24" ht="14.25" customHeight="1" x14ac:dyDescent="0.2">
      <c r="A181" s="129"/>
      <c r="B181" s="129"/>
      <c r="C181" s="418"/>
      <c r="D181" s="129"/>
      <c r="E181" s="129"/>
      <c r="F181" s="129"/>
      <c r="G181" s="129"/>
      <c r="H181" s="129"/>
      <c r="I181" s="129"/>
      <c r="J181" s="129"/>
      <c r="K181" s="129"/>
      <c r="L181" s="129"/>
      <c r="M181" s="129"/>
      <c r="N181" s="129"/>
      <c r="O181" s="129"/>
      <c r="P181" s="129"/>
      <c r="Q181" s="129"/>
      <c r="R181" s="129"/>
      <c r="S181" s="129"/>
      <c r="T181" s="129"/>
      <c r="U181" s="129"/>
      <c r="V181" s="129"/>
      <c r="W181" s="129"/>
      <c r="X181" s="129"/>
    </row>
    <row r="182" spans="1:24" ht="14.25" customHeight="1" x14ac:dyDescent="0.2">
      <c r="A182" s="129"/>
      <c r="B182" s="129"/>
      <c r="C182" s="418"/>
      <c r="D182" s="129"/>
      <c r="E182" s="129"/>
      <c r="F182" s="129"/>
      <c r="G182" s="129"/>
      <c r="H182" s="129"/>
      <c r="I182" s="129"/>
      <c r="J182" s="129"/>
      <c r="K182" s="129"/>
      <c r="L182" s="129"/>
      <c r="M182" s="129"/>
      <c r="N182" s="129"/>
      <c r="O182" s="129"/>
      <c r="P182" s="129"/>
      <c r="Q182" s="129"/>
      <c r="R182" s="129"/>
      <c r="S182" s="129"/>
      <c r="T182" s="129"/>
      <c r="U182" s="129"/>
      <c r="V182" s="129"/>
      <c r="W182" s="129"/>
      <c r="X182" s="129"/>
    </row>
    <row r="183" spans="1:24" ht="14.25" customHeight="1" x14ac:dyDescent="0.2">
      <c r="A183" s="129"/>
      <c r="B183" s="129"/>
      <c r="C183" s="418"/>
      <c r="D183" s="129"/>
      <c r="E183" s="129"/>
      <c r="F183" s="129"/>
      <c r="G183" s="129"/>
      <c r="H183" s="129"/>
      <c r="I183" s="129"/>
      <c r="J183" s="129"/>
      <c r="K183" s="129"/>
      <c r="L183" s="129"/>
      <c r="M183" s="129"/>
      <c r="N183" s="129"/>
      <c r="O183" s="129"/>
      <c r="P183" s="129"/>
      <c r="Q183" s="129"/>
      <c r="R183" s="129"/>
      <c r="S183" s="129"/>
      <c r="T183" s="129"/>
      <c r="U183" s="129"/>
      <c r="V183" s="129"/>
      <c r="W183" s="129"/>
      <c r="X183" s="129"/>
    </row>
    <row r="184" spans="1:24" ht="14.25" customHeight="1" x14ac:dyDescent="0.2">
      <c r="A184" s="129"/>
      <c r="B184" s="129"/>
      <c r="C184" s="418"/>
      <c r="D184" s="129"/>
      <c r="E184" s="129"/>
      <c r="F184" s="129"/>
      <c r="G184" s="129"/>
      <c r="H184" s="129"/>
      <c r="I184" s="129"/>
      <c r="J184" s="129"/>
      <c r="K184" s="129"/>
      <c r="L184" s="129"/>
      <c r="M184" s="129"/>
      <c r="N184" s="129"/>
      <c r="O184" s="129"/>
      <c r="P184" s="129"/>
      <c r="Q184" s="129"/>
      <c r="R184" s="129"/>
      <c r="S184" s="129"/>
      <c r="T184" s="129"/>
      <c r="U184" s="129"/>
      <c r="V184" s="129"/>
      <c r="W184" s="129"/>
      <c r="X184" s="129"/>
    </row>
    <row r="185" spans="1:24" ht="14.25" customHeight="1" x14ac:dyDescent="0.2">
      <c r="A185" s="129"/>
      <c r="B185" s="129"/>
      <c r="C185" s="418"/>
      <c r="D185" s="129"/>
      <c r="E185" s="129"/>
      <c r="F185" s="129"/>
      <c r="G185" s="129"/>
      <c r="H185" s="129"/>
      <c r="I185" s="129"/>
      <c r="J185" s="129"/>
      <c r="K185" s="129"/>
      <c r="L185" s="129"/>
      <c r="M185" s="129"/>
      <c r="N185" s="129"/>
      <c r="O185" s="129"/>
      <c r="P185" s="129"/>
      <c r="Q185" s="129"/>
      <c r="R185" s="129"/>
      <c r="S185" s="129"/>
      <c r="T185" s="129"/>
      <c r="U185" s="129"/>
      <c r="V185" s="129"/>
      <c r="W185" s="129"/>
      <c r="X185" s="129"/>
    </row>
    <row r="186" spans="1:24" ht="14.25" customHeight="1" x14ac:dyDescent="0.2">
      <c r="A186" s="129"/>
      <c r="B186" s="129"/>
      <c r="C186" s="418"/>
      <c r="D186" s="129"/>
      <c r="E186" s="129"/>
      <c r="F186" s="129"/>
      <c r="G186" s="129"/>
      <c r="H186" s="129"/>
      <c r="I186" s="129"/>
      <c r="J186" s="129"/>
      <c r="K186" s="129"/>
      <c r="L186" s="129"/>
      <c r="M186" s="129"/>
      <c r="N186" s="129"/>
      <c r="O186" s="129"/>
      <c r="P186" s="129"/>
      <c r="Q186" s="129"/>
      <c r="R186" s="129"/>
      <c r="S186" s="129"/>
      <c r="T186" s="129"/>
      <c r="U186" s="129"/>
      <c r="V186" s="129"/>
      <c r="W186" s="129"/>
      <c r="X186" s="129"/>
    </row>
    <row r="187" spans="1:24" ht="14.25" customHeight="1" x14ac:dyDescent="0.2">
      <c r="A187" s="129"/>
      <c r="B187" s="129"/>
      <c r="C187" s="418"/>
      <c r="D187" s="129"/>
      <c r="E187" s="129"/>
      <c r="F187" s="129"/>
      <c r="G187" s="129"/>
      <c r="H187" s="129"/>
      <c r="I187" s="129"/>
      <c r="J187" s="129"/>
      <c r="K187" s="129"/>
      <c r="L187" s="129"/>
      <c r="M187" s="129"/>
      <c r="N187" s="129"/>
      <c r="O187" s="129"/>
      <c r="P187" s="129"/>
      <c r="Q187" s="129"/>
      <c r="R187" s="129"/>
      <c r="S187" s="129"/>
      <c r="T187" s="129"/>
      <c r="U187" s="129"/>
      <c r="V187" s="129"/>
      <c r="W187" s="129"/>
      <c r="X187" s="129"/>
    </row>
    <row r="188" spans="1:24" ht="14.25" customHeight="1" x14ac:dyDescent="0.2">
      <c r="A188" s="129"/>
      <c r="B188" s="129"/>
      <c r="C188" s="418"/>
      <c r="D188" s="129"/>
      <c r="E188" s="129"/>
      <c r="F188" s="129"/>
      <c r="G188" s="129"/>
      <c r="H188" s="129"/>
      <c r="I188" s="129"/>
      <c r="J188" s="129"/>
      <c r="K188" s="129"/>
      <c r="L188" s="129"/>
      <c r="M188" s="129"/>
      <c r="N188" s="129"/>
      <c r="O188" s="129"/>
      <c r="P188" s="129"/>
      <c r="Q188" s="129"/>
      <c r="R188" s="129"/>
      <c r="S188" s="129"/>
      <c r="T188" s="129"/>
      <c r="U188" s="129"/>
      <c r="V188" s="129"/>
      <c r="W188" s="129"/>
      <c r="X188" s="129"/>
    </row>
    <row r="189" spans="1:24" ht="14.25" customHeight="1" x14ac:dyDescent="0.2">
      <c r="A189" s="129"/>
      <c r="B189" s="129"/>
      <c r="C189" s="418"/>
      <c r="D189" s="129"/>
      <c r="E189" s="129"/>
      <c r="F189" s="129"/>
      <c r="G189" s="129"/>
      <c r="H189" s="129"/>
      <c r="I189" s="129"/>
      <c r="J189" s="129"/>
      <c r="K189" s="129"/>
      <c r="L189" s="129"/>
      <c r="M189" s="129"/>
      <c r="N189" s="129"/>
      <c r="O189" s="129"/>
      <c r="P189" s="129"/>
      <c r="Q189" s="129"/>
      <c r="R189" s="129"/>
      <c r="S189" s="129"/>
      <c r="T189" s="129"/>
      <c r="U189" s="129"/>
      <c r="V189" s="129"/>
      <c r="W189" s="129"/>
      <c r="X189" s="129"/>
    </row>
    <row r="190" spans="1:24" ht="14.25" customHeight="1" x14ac:dyDescent="0.2">
      <c r="A190" s="129"/>
      <c r="B190" s="129"/>
      <c r="C190" s="418"/>
      <c r="D190" s="129"/>
      <c r="E190" s="129"/>
      <c r="F190" s="129"/>
      <c r="G190" s="129"/>
      <c r="H190" s="129"/>
      <c r="I190" s="129"/>
      <c r="J190" s="129"/>
      <c r="K190" s="129"/>
      <c r="L190" s="129"/>
      <c r="M190" s="129"/>
      <c r="N190" s="129"/>
      <c r="O190" s="129"/>
      <c r="P190" s="129"/>
      <c r="Q190" s="129"/>
      <c r="R190" s="129"/>
      <c r="S190" s="129"/>
      <c r="T190" s="129"/>
      <c r="U190" s="129"/>
      <c r="V190" s="129"/>
      <c r="W190" s="129"/>
      <c r="X190" s="129"/>
    </row>
    <row r="191" spans="1:24" ht="14.25" customHeight="1" x14ac:dyDescent="0.2">
      <c r="A191" s="129"/>
      <c r="B191" s="129"/>
      <c r="C191" s="418"/>
      <c r="D191" s="129"/>
      <c r="E191" s="129"/>
      <c r="F191" s="129"/>
      <c r="G191" s="129"/>
      <c r="H191" s="129"/>
      <c r="I191" s="129"/>
      <c r="J191" s="129"/>
      <c r="K191" s="129"/>
      <c r="L191" s="129"/>
      <c r="M191" s="129"/>
      <c r="N191" s="129"/>
      <c r="O191" s="129"/>
      <c r="P191" s="129"/>
      <c r="Q191" s="129"/>
      <c r="R191" s="129"/>
      <c r="S191" s="129"/>
      <c r="T191" s="129"/>
      <c r="U191" s="129"/>
      <c r="V191" s="129"/>
      <c r="W191" s="129"/>
      <c r="X191" s="129"/>
    </row>
    <row r="192" spans="1:24" ht="14.25" customHeight="1" x14ac:dyDescent="0.2">
      <c r="A192" s="129"/>
      <c r="B192" s="129"/>
      <c r="C192" s="418"/>
      <c r="D192" s="129"/>
      <c r="E192" s="129"/>
      <c r="F192" s="129"/>
      <c r="G192" s="129"/>
      <c r="H192" s="129"/>
      <c r="I192" s="129"/>
      <c r="J192" s="129"/>
      <c r="K192" s="129"/>
      <c r="L192" s="129"/>
      <c r="M192" s="129"/>
      <c r="N192" s="129"/>
      <c r="O192" s="129"/>
      <c r="P192" s="129"/>
      <c r="Q192" s="129"/>
      <c r="R192" s="129"/>
      <c r="S192" s="129"/>
      <c r="T192" s="129"/>
      <c r="U192" s="129"/>
      <c r="V192" s="129"/>
      <c r="W192" s="129"/>
      <c r="X192" s="129"/>
    </row>
    <row r="193" spans="1:24" ht="14.25" customHeight="1" x14ac:dyDescent="0.2">
      <c r="A193" s="129"/>
      <c r="B193" s="129"/>
      <c r="C193" s="418"/>
      <c r="D193" s="129"/>
      <c r="E193" s="129"/>
      <c r="F193" s="129"/>
      <c r="G193" s="129"/>
      <c r="H193" s="129"/>
      <c r="I193" s="129"/>
      <c r="J193" s="129"/>
      <c r="K193" s="129"/>
      <c r="L193" s="129"/>
      <c r="M193" s="129"/>
      <c r="N193" s="129"/>
      <c r="O193" s="129"/>
      <c r="P193" s="129"/>
      <c r="Q193" s="129"/>
      <c r="R193" s="129"/>
      <c r="S193" s="129"/>
      <c r="T193" s="129"/>
      <c r="U193" s="129"/>
      <c r="V193" s="129"/>
      <c r="W193" s="129"/>
      <c r="X193" s="129"/>
    </row>
    <row r="194" spans="1:24" ht="14.25" customHeight="1" x14ac:dyDescent="0.2">
      <c r="A194" s="129"/>
      <c r="B194" s="129"/>
      <c r="C194" s="418"/>
      <c r="D194" s="129"/>
      <c r="E194" s="129"/>
      <c r="F194" s="129"/>
      <c r="G194" s="129"/>
      <c r="H194" s="129"/>
      <c r="I194" s="129"/>
      <c r="J194" s="129"/>
      <c r="K194" s="129"/>
      <c r="L194" s="129"/>
      <c r="M194" s="129"/>
      <c r="N194" s="129"/>
      <c r="O194" s="129"/>
      <c r="P194" s="129"/>
      <c r="Q194" s="129"/>
      <c r="R194" s="129"/>
      <c r="S194" s="129"/>
      <c r="T194" s="129"/>
      <c r="U194" s="129"/>
      <c r="V194" s="129"/>
      <c r="W194" s="129"/>
      <c r="X194" s="129"/>
    </row>
    <row r="195" spans="1:24" ht="14.25" customHeight="1" x14ac:dyDescent="0.2">
      <c r="A195" s="129"/>
      <c r="B195" s="129"/>
      <c r="C195" s="418"/>
      <c r="D195" s="129"/>
      <c r="E195" s="129"/>
      <c r="F195" s="129"/>
      <c r="G195" s="129"/>
      <c r="H195" s="129"/>
      <c r="I195" s="129"/>
      <c r="J195" s="129"/>
      <c r="K195" s="129"/>
      <c r="L195" s="129"/>
      <c r="M195" s="129"/>
      <c r="N195" s="129"/>
      <c r="O195" s="129"/>
      <c r="P195" s="129"/>
      <c r="Q195" s="129"/>
      <c r="R195" s="129"/>
      <c r="S195" s="129"/>
      <c r="T195" s="129"/>
      <c r="U195" s="129"/>
      <c r="V195" s="129"/>
      <c r="W195" s="129"/>
      <c r="X195" s="129"/>
    </row>
    <row r="196" spans="1:24" ht="14.25" customHeight="1" x14ac:dyDescent="0.2">
      <c r="A196" s="129"/>
      <c r="B196" s="129"/>
      <c r="C196" s="418"/>
      <c r="D196" s="129"/>
      <c r="E196" s="129"/>
      <c r="F196" s="129"/>
      <c r="G196" s="129"/>
      <c r="H196" s="129"/>
      <c r="I196" s="129"/>
      <c r="J196" s="129"/>
      <c r="K196" s="129"/>
      <c r="L196" s="129"/>
      <c r="M196" s="129"/>
      <c r="N196" s="129"/>
      <c r="O196" s="129"/>
      <c r="P196" s="129"/>
      <c r="Q196" s="129"/>
      <c r="R196" s="129"/>
      <c r="S196" s="129"/>
      <c r="T196" s="129"/>
      <c r="U196" s="129"/>
      <c r="V196" s="129"/>
      <c r="W196" s="129"/>
      <c r="X196" s="129"/>
    </row>
    <row r="197" spans="1:24" ht="14.25" customHeight="1" x14ac:dyDescent="0.2">
      <c r="A197" s="129"/>
      <c r="B197" s="129"/>
      <c r="C197" s="418"/>
      <c r="D197" s="129"/>
      <c r="E197" s="129"/>
      <c r="F197" s="129"/>
      <c r="G197" s="129"/>
      <c r="H197" s="129"/>
      <c r="I197" s="129"/>
      <c r="J197" s="129"/>
      <c r="K197" s="129"/>
      <c r="L197" s="129"/>
      <c r="M197" s="129"/>
      <c r="N197" s="129"/>
      <c r="O197" s="129"/>
      <c r="P197" s="129"/>
      <c r="Q197" s="129"/>
      <c r="R197" s="129"/>
      <c r="S197" s="129"/>
      <c r="T197" s="129"/>
      <c r="U197" s="129"/>
      <c r="V197" s="129"/>
      <c r="W197" s="129"/>
      <c r="X197" s="129"/>
    </row>
    <row r="198" spans="1:24" ht="14.25" customHeight="1" x14ac:dyDescent="0.2">
      <c r="A198" s="129"/>
      <c r="B198" s="129"/>
      <c r="C198" s="418"/>
      <c r="D198" s="129"/>
      <c r="E198" s="129"/>
      <c r="F198" s="129"/>
      <c r="G198" s="129"/>
      <c r="H198" s="129"/>
      <c r="I198" s="129"/>
      <c r="J198" s="129"/>
      <c r="K198" s="129"/>
      <c r="L198" s="129"/>
      <c r="M198" s="129"/>
      <c r="N198" s="129"/>
      <c r="O198" s="129"/>
      <c r="P198" s="129"/>
      <c r="Q198" s="129"/>
      <c r="R198" s="129"/>
      <c r="S198" s="129"/>
      <c r="T198" s="129"/>
      <c r="U198" s="129"/>
      <c r="V198" s="129"/>
      <c r="W198" s="129"/>
      <c r="X198" s="129"/>
    </row>
    <row r="199" spans="1:24" ht="14.25" customHeight="1" x14ac:dyDescent="0.2">
      <c r="A199" s="129"/>
      <c r="B199" s="129"/>
      <c r="C199" s="418"/>
      <c r="D199" s="129"/>
      <c r="E199" s="129"/>
      <c r="F199" s="129"/>
      <c r="G199" s="129"/>
      <c r="H199" s="129"/>
      <c r="I199" s="129"/>
      <c r="J199" s="129"/>
      <c r="K199" s="129"/>
      <c r="L199" s="129"/>
      <c r="M199" s="129"/>
      <c r="N199" s="129"/>
      <c r="O199" s="129"/>
      <c r="P199" s="129"/>
      <c r="Q199" s="129"/>
      <c r="R199" s="129"/>
      <c r="S199" s="129"/>
      <c r="T199" s="129"/>
      <c r="U199" s="129"/>
      <c r="V199" s="129"/>
      <c r="W199" s="129"/>
      <c r="X199" s="129"/>
    </row>
    <row r="200" spans="1:24" ht="14.25" customHeight="1" x14ac:dyDescent="0.2">
      <c r="A200" s="129"/>
      <c r="B200" s="129"/>
      <c r="C200" s="418"/>
      <c r="D200" s="129"/>
      <c r="E200" s="129"/>
      <c r="F200" s="129"/>
      <c r="G200" s="129"/>
      <c r="H200" s="129"/>
      <c r="I200" s="129"/>
      <c r="J200" s="129"/>
      <c r="K200" s="129"/>
      <c r="L200" s="129"/>
      <c r="M200" s="129"/>
      <c r="N200" s="129"/>
      <c r="O200" s="129"/>
      <c r="P200" s="129"/>
      <c r="Q200" s="129"/>
      <c r="R200" s="129"/>
      <c r="S200" s="129"/>
      <c r="T200" s="129"/>
      <c r="U200" s="129"/>
      <c r="V200" s="129"/>
      <c r="W200" s="129"/>
      <c r="X200" s="129"/>
    </row>
    <row r="201" spans="1:24" ht="14.25" customHeight="1" x14ac:dyDescent="0.2">
      <c r="A201" s="129"/>
      <c r="B201" s="129"/>
      <c r="C201" s="418"/>
      <c r="D201" s="129"/>
      <c r="E201" s="129"/>
      <c r="F201" s="129"/>
      <c r="G201" s="129"/>
      <c r="H201" s="129"/>
      <c r="I201" s="129"/>
      <c r="J201" s="129"/>
      <c r="K201" s="129"/>
      <c r="L201" s="129"/>
      <c r="M201" s="129"/>
      <c r="N201" s="129"/>
      <c r="O201" s="129"/>
      <c r="P201" s="129"/>
      <c r="Q201" s="129"/>
      <c r="R201" s="129"/>
      <c r="S201" s="129"/>
      <c r="T201" s="129"/>
      <c r="U201" s="129"/>
      <c r="V201" s="129"/>
      <c r="W201" s="129"/>
      <c r="X201" s="129"/>
    </row>
    <row r="202" spans="1:24" ht="14.25" customHeight="1" x14ac:dyDescent="0.2">
      <c r="A202" s="129"/>
      <c r="B202" s="129"/>
      <c r="C202" s="418"/>
      <c r="D202" s="129"/>
      <c r="E202" s="129"/>
      <c r="F202" s="129"/>
      <c r="G202" s="129"/>
      <c r="H202" s="129"/>
      <c r="I202" s="129"/>
      <c r="J202" s="129"/>
      <c r="K202" s="129"/>
      <c r="L202" s="129"/>
      <c r="M202" s="129"/>
      <c r="N202" s="129"/>
      <c r="O202" s="129"/>
      <c r="P202" s="129"/>
      <c r="Q202" s="129"/>
      <c r="R202" s="129"/>
      <c r="S202" s="129"/>
      <c r="T202" s="129"/>
      <c r="U202" s="129"/>
      <c r="V202" s="129"/>
      <c r="W202" s="129"/>
      <c r="X202" s="129"/>
    </row>
    <row r="203" spans="1:24" ht="14.25" customHeight="1" x14ac:dyDescent="0.2">
      <c r="A203" s="129"/>
      <c r="B203" s="129"/>
      <c r="C203" s="418"/>
      <c r="D203" s="129"/>
      <c r="E203" s="129"/>
      <c r="F203" s="129"/>
      <c r="G203" s="129"/>
      <c r="H203" s="129"/>
      <c r="I203" s="129"/>
      <c r="J203" s="129"/>
      <c r="K203" s="129"/>
      <c r="L203" s="129"/>
      <c r="M203" s="129"/>
      <c r="N203" s="129"/>
      <c r="O203" s="129"/>
      <c r="P203" s="129"/>
      <c r="Q203" s="129"/>
      <c r="R203" s="129"/>
      <c r="S203" s="129"/>
      <c r="T203" s="129"/>
      <c r="U203" s="129"/>
      <c r="V203" s="129"/>
      <c r="W203" s="129"/>
      <c r="X203" s="129"/>
    </row>
    <row r="204" spans="1:24" ht="14.25" customHeight="1" x14ac:dyDescent="0.2">
      <c r="A204" s="129"/>
      <c r="B204" s="129"/>
      <c r="C204" s="418"/>
      <c r="D204" s="129"/>
      <c r="E204" s="129"/>
      <c r="F204" s="129"/>
      <c r="G204" s="129"/>
      <c r="H204" s="129"/>
      <c r="I204" s="129"/>
      <c r="J204" s="129"/>
      <c r="K204" s="129"/>
      <c r="L204" s="129"/>
      <c r="M204" s="129"/>
      <c r="N204" s="129"/>
      <c r="O204" s="129"/>
      <c r="P204" s="129"/>
      <c r="Q204" s="129"/>
      <c r="R204" s="129"/>
      <c r="S204" s="129"/>
      <c r="T204" s="129"/>
      <c r="U204" s="129"/>
      <c r="V204" s="129"/>
      <c r="W204" s="129"/>
      <c r="X204" s="129"/>
    </row>
    <row r="205" spans="1:24" ht="14.25" customHeight="1" x14ac:dyDescent="0.2">
      <c r="A205" s="129"/>
      <c r="B205" s="129"/>
      <c r="C205" s="418"/>
      <c r="D205" s="129"/>
      <c r="E205" s="129"/>
      <c r="F205" s="129"/>
      <c r="G205" s="129"/>
      <c r="H205" s="129"/>
      <c r="I205" s="129"/>
      <c r="J205" s="129"/>
      <c r="K205" s="129"/>
      <c r="L205" s="129"/>
      <c r="M205" s="129"/>
      <c r="N205" s="129"/>
      <c r="O205" s="129"/>
      <c r="P205" s="129"/>
      <c r="Q205" s="129"/>
      <c r="R205" s="129"/>
      <c r="S205" s="129"/>
      <c r="T205" s="129"/>
      <c r="U205" s="129"/>
      <c r="V205" s="129"/>
      <c r="W205" s="129"/>
      <c r="X205" s="129"/>
    </row>
    <row r="206" spans="1:24" ht="14.25" customHeight="1" x14ac:dyDescent="0.2">
      <c r="A206" s="129"/>
      <c r="B206" s="129"/>
      <c r="C206" s="418"/>
      <c r="D206" s="129"/>
      <c r="E206" s="129"/>
      <c r="F206" s="129"/>
      <c r="G206" s="129"/>
      <c r="H206" s="129"/>
      <c r="I206" s="129"/>
      <c r="J206" s="129"/>
      <c r="K206" s="129"/>
      <c r="L206" s="129"/>
      <c r="M206" s="129"/>
      <c r="N206" s="129"/>
      <c r="O206" s="129"/>
      <c r="P206" s="129"/>
      <c r="Q206" s="129"/>
      <c r="R206" s="129"/>
      <c r="S206" s="129"/>
      <c r="T206" s="129"/>
      <c r="U206" s="129"/>
      <c r="V206" s="129"/>
      <c r="W206" s="129"/>
      <c r="X206" s="129"/>
    </row>
    <row r="207" spans="1:24" ht="14.25" customHeight="1" x14ac:dyDescent="0.2">
      <c r="A207" s="129"/>
      <c r="B207" s="129"/>
      <c r="C207" s="418"/>
      <c r="D207" s="129"/>
      <c r="E207" s="129"/>
      <c r="F207" s="129"/>
      <c r="G207" s="129"/>
      <c r="H207" s="129"/>
      <c r="I207" s="129"/>
      <c r="J207" s="129"/>
      <c r="K207" s="129"/>
      <c r="L207" s="129"/>
      <c r="M207" s="129"/>
      <c r="N207" s="129"/>
      <c r="O207" s="129"/>
      <c r="P207" s="129"/>
      <c r="Q207" s="129"/>
      <c r="R207" s="129"/>
      <c r="S207" s="129"/>
      <c r="T207" s="129"/>
      <c r="U207" s="129"/>
      <c r="V207" s="129"/>
      <c r="W207" s="129"/>
      <c r="X207" s="129"/>
    </row>
    <row r="208" spans="1:24" ht="14.25" customHeight="1" x14ac:dyDescent="0.2">
      <c r="A208" s="129"/>
      <c r="B208" s="129"/>
      <c r="C208" s="418"/>
      <c r="D208" s="129"/>
      <c r="E208" s="129"/>
      <c r="F208" s="129"/>
      <c r="G208" s="129"/>
      <c r="H208" s="129"/>
      <c r="I208" s="129"/>
      <c r="J208" s="129"/>
      <c r="K208" s="129"/>
      <c r="L208" s="129"/>
      <c r="M208" s="129"/>
      <c r="N208" s="129"/>
      <c r="O208" s="129"/>
      <c r="P208" s="129"/>
      <c r="Q208" s="129"/>
      <c r="R208" s="129"/>
      <c r="S208" s="129"/>
      <c r="T208" s="129"/>
      <c r="U208" s="129"/>
      <c r="V208" s="129"/>
      <c r="W208" s="129"/>
      <c r="X208" s="129"/>
    </row>
    <row r="209" spans="1:24" ht="14.25" customHeight="1" x14ac:dyDescent="0.2">
      <c r="A209" s="129"/>
      <c r="B209" s="129"/>
      <c r="C209" s="418"/>
      <c r="D209" s="129"/>
      <c r="E209" s="129"/>
      <c r="F209" s="129"/>
      <c r="G209" s="129"/>
      <c r="H209" s="129"/>
      <c r="I209" s="129"/>
      <c r="J209" s="129"/>
      <c r="K209" s="129"/>
      <c r="L209" s="129"/>
      <c r="M209" s="129"/>
      <c r="N209" s="129"/>
      <c r="O209" s="129"/>
      <c r="P209" s="129"/>
      <c r="Q209" s="129"/>
      <c r="R209" s="129"/>
      <c r="S209" s="129"/>
      <c r="T209" s="129"/>
      <c r="U209" s="129"/>
      <c r="V209" s="129"/>
      <c r="W209" s="129"/>
      <c r="X209" s="129"/>
    </row>
    <row r="210" spans="1:24" ht="14.25" customHeight="1" x14ac:dyDescent="0.2">
      <c r="A210" s="129"/>
      <c r="B210" s="129"/>
      <c r="C210" s="418"/>
      <c r="D210" s="129"/>
      <c r="E210" s="129"/>
      <c r="F210" s="129"/>
      <c r="G210" s="129"/>
      <c r="H210" s="129"/>
      <c r="I210" s="129"/>
      <c r="J210" s="129"/>
      <c r="K210" s="129"/>
      <c r="L210" s="129"/>
      <c r="M210" s="129"/>
      <c r="N210" s="129"/>
      <c r="O210" s="129"/>
      <c r="P210" s="129"/>
      <c r="Q210" s="129"/>
      <c r="R210" s="129"/>
      <c r="S210" s="129"/>
      <c r="T210" s="129"/>
      <c r="U210" s="129"/>
      <c r="V210" s="129"/>
      <c r="W210" s="129"/>
      <c r="X210" s="129"/>
    </row>
    <row r="211" spans="1:24" ht="14.25" customHeight="1" x14ac:dyDescent="0.2">
      <c r="A211" s="129"/>
      <c r="B211" s="129"/>
      <c r="C211" s="418"/>
      <c r="D211" s="129"/>
      <c r="E211" s="129"/>
      <c r="F211" s="129"/>
      <c r="G211" s="129"/>
      <c r="H211" s="129"/>
      <c r="I211" s="129"/>
      <c r="J211" s="129"/>
      <c r="K211" s="129"/>
      <c r="L211" s="129"/>
      <c r="M211" s="129"/>
      <c r="N211" s="129"/>
      <c r="O211" s="129"/>
      <c r="P211" s="129"/>
      <c r="Q211" s="129"/>
      <c r="R211" s="129"/>
      <c r="S211" s="129"/>
      <c r="T211" s="129"/>
      <c r="U211" s="129"/>
      <c r="V211" s="129"/>
      <c r="W211" s="129"/>
      <c r="X211" s="129"/>
    </row>
    <row r="212" spans="1:24" ht="14.25" customHeight="1" x14ac:dyDescent="0.2">
      <c r="A212" s="129"/>
      <c r="B212" s="129"/>
      <c r="C212" s="418"/>
      <c r="D212" s="129"/>
      <c r="E212" s="129"/>
      <c r="F212" s="129"/>
      <c r="G212" s="129"/>
      <c r="H212" s="129"/>
      <c r="I212" s="129"/>
      <c r="J212" s="129"/>
      <c r="K212" s="129"/>
      <c r="L212" s="129"/>
      <c r="M212" s="129"/>
      <c r="N212" s="129"/>
      <c r="O212" s="129"/>
      <c r="P212" s="129"/>
      <c r="Q212" s="129"/>
      <c r="R212" s="129"/>
      <c r="S212" s="129"/>
      <c r="T212" s="129"/>
      <c r="U212" s="129"/>
      <c r="V212" s="129"/>
      <c r="W212" s="129"/>
      <c r="X212" s="129"/>
    </row>
    <row r="213" spans="1:24" ht="14.25" customHeight="1" x14ac:dyDescent="0.2">
      <c r="A213" s="129"/>
      <c r="B213" s="129"/>
      <c r="C213" s="418"/>
      <c r="D213" s="129"/>
      <c r="E213" s="129"/>
      <c r="F213" s="129"/>
      <c r="G213" s="129"/>
      <c r="H213" s="129"/>
      <c r="I213" s="129"/>
      <c r="J213" s="129"/>
      <c r="K213" s="129"/>
      <c r="L213" s="129"/>
      <c r="M213" s="129"/>
      <c r="N213" s="129"/>
      <c r="O213" s="129"/>
      <c r="P213" s="129"/>
      <c r="Q213" s="129"/>
      <c r="R213" s="129"/>
      <c r="S213" s="129"/>
      <c r="T213" s="129"/>
      <c r="U213" s="129"/>
      <c r="V213" s="129"/>
      <c r="W213" s="129"/>
      <c r="X213" s="129"/>
    </row>
    <row r="214" spans="1:24" ht="14.25" customHeight="1" x14ac:dyDescent="0.2">
      <c r="A214" s="129"/>
      <c r="B214" s="129"/>
      <c r="C214" s="418"/>
      <c r="D214" s="129"/>
      <c r="E214" s="129"/>
      <c r="F214" s="129"/>
      <c r="G214" s="129"/>
      <c r="H214" s="129"/>
      <c r="I214" s="129"/>
      <c r="J214" s="129"/>
      <c r="K214" s="129"/>
      <c r="L214" s="129"/>
      <c r="M214" s="129"/>
      <c r="N214" s="129"/>
      <c r="O214" s="129"/>
      <c r="P214" s="129"/>
      <c r="Q214" s="129"/>
      <c r="R214" s="129"/>
      <c r="S214" s="129"/>
      <c r="T214" s="129"/>
      <c r="U214" s="129"/>
      <c r="V214" s="129"/>
      <c r="W214" s="129"/>
      <c r="X214" s="129"/>
    </row>
    <row r="215" spans="1:24" ht="14.25" customHeight="1" x14ac:dyDescent="0.2">
      <c r="A215" s="129"/>
      <c r="B215" s="129"/>
      <c r="C215" s="418"/>
      <c r="D215" s="129"/>
      <c r="E215" s="129"/>
      <c r="F215" s="129"/>
      <c r="G215" s="129"/>
      <c r="H215" s="129"/>
      <c r="I215" s="129"/>
      <c r="J215" s="129"/>
      <c r="K215" s="129"/>
      <c r="L215" s="129"/>
      <c r="M215" s="129"/>
      <c r="N215" s="129"/>
      <c r="O215" s="129"/>
      <c r="P215" s="129"/>
      <c r="Q215" s="129"/>
      <c r="R215" s="129"/>
      <c r="S215" s="129"/>
      <c r="T215" s="129"/>
      <c r="U215" s="129"/>
      <c r="V215" s="129"/>
      <c r="W215" s="129"/>
      <c r="X215" s="129"/>
    </row>
    <row r="216" spans="1:24" ht="14.25" customHeight="1" x14ac:dyDescent="0.2">
      <c r="A216" s="129"/>
      <c r="B216" s="129"/>
      <c r="C216" s="418"/>
      <c r="D216" s="129"/>
      <c r="E216" s="129"/>
      <c r="F216" s="129"/>
      <c r="G216" s="129"/>
      <c r="H216" s="129"/>
      <c r="I216" s="129"/>
      <c r="J216" s="129"/>
      <c r="K216" s="129"/>
      <c r="L216" s="129"/>
      <c r="M216" s="129"/>
      <c r="N216" s="129"/>
      <c r="O216" s="129"/>
      <c r="P216" s="129"/>
      <c r="Q216" s="129"/>
      <c r="R216" s="129"/>
      <c r="S216" s="129"/>
      <c r="T216" s="129"/>
      <c r="U216" s="129"/>
      <c r="V216" s="129"/>
      <c r="W216" s="129"/>
      <c r="X216" s="129"/>
    </row>
    <row r="217" spans="1:24" ht="14.25" customHeight="1" x14ac:dyDescent="0.2">
      <c r="A217" s="129"/>
      <c r="B217" s="129"/>
      <c r="C217" s="418"/>
      <c r="D217" s="129"/>
      <c r="E217" s="129"/>
      <c r="F217" s="129"/>
      <c r="G217" s="129"/>
      <c r="H217" s="129"/>
      <c r="I217" s="129"/>
      <c r="J217" s="129"/>
      <c r="K217" s="129"/>
      <c r="L217" s="129"/>
      <c r="M217" s="129"/>
      <c r="N217" s="129"/>
      <c r="O217" s="129"/>
      <c r="P217" s="129"/>
      <c r="Q217" s="129"/>
      <c r="R217" s="129"/>
      <c r="S217" s="129"/>
      <c r="T217" s="129"/>
      <c r="U217" s="129"/>
      <c r="V217" s="129"/>
      <c r="W217" s="129"/>
      <c r="X217" s="129"/>
    </row>
    <row r="218" spans="1:24" ht="14.25" customHeight="1" x14ac:dyDescent="0.2">
      <c r="A218" s="129"/>
      <c r="B218" s="129"/>
      <c r="C218" s="418"/>
      <c r="D218" s="129"/>
      <c r="E218" s="129"/>
      <c r="F218" s="129"/>
      <c r="G218" s="129"/>
      <c r="H218" s="129"/>
      <c r="I218" s="129"/>
      <c r="J218" s="129"/>
      <c r="K218" s="129"/>
      <c r="L218" s="129"/>
      <c r="M218" s="129"/>
      <c r="N218" s="129"/>
      <c r="O218" s="129"/>
      <c r="P218" s="129"/>
      <c r="Q218" s="129"/>
      <c r="R218" s="129"/>
      <c r="S218" s="129"/>
      <c r="T218" s="129"/>
      <c r="U218" s="129"/>
      <c r="V218" s="129"/>
      <c r="W218" s="129"/>
      <c r="X218" s="129"/>
    </row>
    <row r="219" spans="1:24" ht="14.25" customHeight="1" x14ac:dyDescent="0.2">
      <c r="A219" s="129"/>
      <c r="B219" s="129"/>
      <c r="C219" s="418"/>
      <c r="D219" s="129"/>
      <c r="E219" s="129"/>
      <c r="F219" s="129"/>
      <c r="G219" s="129"/>
      <c r="H219" s="129"/>
      <c r="I219" s="129"/>
      <c r="J219" s="129"/>
      <c r="K219" s="129"/>
      <c r="L219" s="129"/>
      <c r="M219" s="129"/>
      <c r="N219" s="129"/>
      <c r="O219" s="129"/>
      <c r="P219" s="129"/>
      <c r="Q219" s="129"/>
      <c r="R219" s="129"/>
      <c r="S219" s="129"/>
      <c r="T219" s="129"/>
      <c r="U219" s="129"/>
      <c r="V219" s="129"/>
      <c r="W219" s="129"/>
      <c r="X219" s="129"/>
    </row>
    <row r="220" spans="1:24" ht="14.25" customHeight="1" x14ac:dyDescent="0.2">
      <c r="A220" s="129"/>
      <c r="B220" s="129"/>
      <c r="C220" s="418"/>
      <c r="D220" s="129"/>
      <c r="E220" s="129"/>
      <c r="F220" s="129"/>
      <c r="G220" s="129"/>
      <c r="H220" s="129"/>
      <c r="I220" s="129"/>
      <c r="J220" s="129"/>
      <c r="K220" s="129"/>
      <c r="L220" s="129"/>
      <c r="M220" s="129"/>
      <c r="N220" s="129"/>
      <c r="O220" s="129"/>
      <c r="P220" s="129"/>
      <c r="Q220" s="129"/>
      <c r="R220" s="129"/>
      <c r="S220" s="129"/>
      <c r="T220" s="129"/>
      <c r="U220" s="129"/>
      <c r="V220" s="129"/>
      <c r="W220" s="129"/>
      <c r="X220" s="129"/>
    </row>
    <row r="221" spans="1:24" ht="14.25" customHeight="1" x14ac:dyDescent="0.2">
      <c r="A221" s="129"/>
      <c r="B221" s="129"/>
      <c r="C221" s="418"/>
      <c r="D221" s="129"/>
      <c r="E221" s="129"/>
      <c r="F221" s="129"/>
      <c r="G221" s="129"/>
      <c r="H221" s="129"/>
      <c r="I221" s="129"/>
      <c r="J221" s="129"/>
      <c r="K221" s="129"/>
      <c r="L221" s="129"/>
      <c r="M221" s="129"/>
      <c r="N221" s="129"/>
      <c r="O221" s="129"/>
      <c r="P221" s="129"/>
      <c r="Q221" s="129"/>
      <c r="R221" s="129"/>
      <c r="S221" s="129"/>
      <c r="T221" s="129"/>
      <c r="U221" s="129"/>
      <c r="V221" s="129"/>
      <c r="W221" s="129"/>
      <c r="X221" s="129"/>
    </row>
    <row r="222" spans="1:24" ht="14.25" customHeight="1" x14ac:dyDescent="0.2">
      <c r="A222" s="129"/>
      <c r="B222" s="129"/>
      <c r="C222" s="418"/>
      <c r="D222" s="129"/>
      <c r="E222" s="129"/>
      <c r="F222" s="129"/>
      <c r="G222" s="129"/>
      <c r="H222" s="129"/>
      <c r="I222" s="129"/>
      <c r="J222" s="129"/>
      <c r="K222" s="129"/>
      <c r="L222" s="129"/>
      <c r="M222" s="129"/>
      <c r="N222" s="129"/>
      <c r="O222" s="129"/>
      <c r="P222" s="129"/>
      <c r="Q222" s="129"/>
      <c r="R222" s="129"/>
      <c r="S222" s="129"/>
      <c r="T222" s="129"/>
      <c r="U222" s="129"/>
      <c r="V222" s="129"/>
      <c r="W222" s="129"/>
      <c r="X222" s="129"/>
    </row>
    <row r="223" spans="1:24" ht="14.25" customHeight="1" x14ac:dyDescent="0.2">
      <c r="A223" s="129"/>
      <c r="B223" s="129"/>
      <c r="C223" s="418"/>
      <c r="D223" s="129"/>
      <c r="E223" s="129"/>
      <c r="F223" s="129"/>
      <c r="G223" s="129"/>
      <c r="H223" s="129"/>
      <c r="I223" s="129"/>
      <c r="J223" s="129"/>
      <c r="K223" s="129"/>
      <c r="L223" s="129"/>
      <c r="M223" s="129"/>
      <c r="N223" s="129"/>
      <c r="O223" s="129"/>
      <c r="P223" s="129"/>
      <c r="Q223" s="129"/>
      <c r="R223" s="129"/>
      <c r="S223" s="129"/>
      <c r="T223" s="129"/>
      <c r="U223" s="129"/>
      <c r="V223" s="129"/>
      <c r="W223" s="129"/>
      <c r="X223" s="129"/>
    </row>
    <row r="224" spans="1:24" ht="14.25" customHeight="1" x14ac:dyDescent="0.2">
      <c r="A224" s="129"/>
      <c r="B224" s="129"/>
      <c r="C224" s="418"/>
      <c r="D224" s="129"/>
      <c r="E224" s="129"/>
      <c r="F224" s="129"/>
      <c r="G224" s="129"/>
      <c r="H224" s="129"/>
      <c r="I224" s="129"/>
      <c r="J224" s="129"/>
      <c r="K224" s="129"/>
      <c r="L224" s="129"/>
      <c r="M224" s="129"/>
      <c r="N224" s="129"/>
      <c r="O224" s="129"/>
      <c r="P224" s="129"/>
      <c r="Q224" s="129"/>
      <c r="R224" s="129"/>
      <c r="S224" s="129"/>
      <c r="T224" s="129"/>
      <c r="U224" s="129"/>
      <c r="V224" s="129"/>
      <c r="W224" s="129"/>
      <c r="X224" s="129"/>
    </row>
    <row r="225" spans="1:24" ht="14.25" customHeight="1" x14ac:dyDescent="0.2">
      <c r="A225" s="129"/>
      <c r="B225" s="129"/>
      <c r="C225" s="418"/>
      <c r="D225" s="129"/>
      <c r="E225" s="129"/>
      <c r="F225" s="129"/>
      <c r="G225" s="129"/>
      <c r="H225" s="129"/>
      <c r="I225" s="129"/>
      <c r="J225" s="129"/>
      <c r="K225" s="129"/>
      <c r="L225" s="129"/>
      <c r="M225" s="129"/>
      <c r="N225" s="129"/>
      <c r="O225" s="129"/>
      <c r="P225" s="129"/>
      <c r="Q225" s="129"/>
      <c r="R225" s="129"/>
      <c r="S225" s="129"/>
      <c r="T225" s="129"/>
      <c r="U225" s="129"/>
      <c r="V225" s="129"/>
      <c r="W225" s="129"/>
      <c r="X225" s="129"/>
    </row>
    <row r="226" spans="1:24" ht="14.25" customHeight="1" x14ac:dyDescent="0.2">
      <c r="A226" s="129"/>
      <c r="B226" s="129"/>
      <c r="C226" s="418"/>
      <c r="D226" s="129"/>
      <c r="E226" s="129"/>
      <c r="F226" s="129"/>
      <c r="G226" s="129"/>
      <c r="H226" s="129"/>
      <c r="I226" s="129"/>
      <c r="J226" s="129"/>
      <c r="K226" s="129"/>
      <c r="L226" s="129"/>
      <c r="M226" s="129"/>
      <c r="N226" s="129"/>
      <c r="O226" s="129"/>
      <c r="P226" s="129"/>
      <c r="Q226" s="129"/>
      <c r="R226" s="129"/>
      <c r="S226" s="129"/>
      <c r="T226" s="129"/>
      <c r="U226" s="129"/>
      <c r="V226" s="129"/>
      <c r="W226" s="129"/>
      <c r="X226" s="129"/>
    </row>
    <row r="227" spans="1:24" ht="14.25" customHeight="1" x14ac:dyDescent="0.2">
      <c r="A227" s="129"/>
      <c r="B227" s="129"/>
      <c r="C227" s="418"/>
      <c r="D227" s="129"/>
      <c r="E227" s="129"/>
      <c r="F227" s="129"/>
      <c r="G227" s="129"/>
      <c r="H227" s="129"/>
      <c r="I227" s="129"/>
      <c r="J227" s="129"/>
      <c r="K227" s="129"/>
      <c r="L227" s="129"/>
      <c r="M227" s="129"/>
      <c r="N227" s="129"/>
      <c r="O227" s="129"/>
      <c r="P227" s="129"/>
      <c r="Q227" s="129"/>
      <c r="R227" s="129"/>
      <c r="S227" s="129"/>
      <c r="T227" s="129"/>
      <c r="U227" s="129"/>
      <c r="V227" s="129"/>
      <c r="W227" s="129"/>
      <c r="X227" s="129"/>
    </row>
    <row r="228" spans="1:24" ht="15.75" customHeight="1" x14ac:dyDescent="0.2"/>
    <row r="229" spans="1:24" ht="15.75" customHeight="1" x14ac:dyDescent="0.2"/>
    <row r="230" spans="1:24" ht="15.75" customHeight="1" x14ac:dyDescent="0.2"/>
    <row r="231" spans="1:24" ht="15.75" customHeight="1" x14ac:dyDescent="0.2"/>
    <row r="232" spans="1:24" ht="15.75" customHeight="1" x14ac:dyDescent="0.2"/>
    <row r="233" spans="1:24" ht="15.75" customHeight="1" x14ac:dyDescent="0.2"/>
    <row r="234" spans="1:24" ht="15.75" customHeight="1" x14ac:dyDescent="0.2"/>
    <row r="235" spans="1:24" ht="15.75" customHeight="1" x14ac:dyDescent="0.2"/>
    <row r="236" spans="1:24" ht="15.75" customHeight="1" x14ac:dyDescent="0.2"/>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B00-000000000000}"/>
    <hyperlink ref="C25" location="null!_Toc461442754" display="'2. SEGUIMIENTO METAS PRODUCTO'!_Toc461442754" xr:uid="{00000000-0004-0000-0B00-000001000000}"/>
    <hyperlink ref="C26" location="null!Área_de_impresión" display="'4. METAS RESULTADO PDD'!Área_de_impresión" xr:uid="{00000000-0004-0000-0B00-000002000000}"/>
  </hyperlinks>
  <pageMargins left="0.25" right="0.25" top="0.75" bottom="0.75" header="0" footer="0"/>
  <pageSetup orientation="portrait"/>
  <colBreaks count="1" manualBreakCount="1">
    <brk id="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38030"/>
  </sheetPr>
  <dimension ref="A1:AE1000"/>
  <sheetViews>
    <sheetView workbookViewId="0"/>
  </sheetViews>
  <sheetFormatPr baseColWidth="10" defaultColWidth="12.625" defaultRowHeight="15" customHeight="1" x14ac:dyDescent="0.2"/>
  <cols>
    <col min="1" max="2" width="10" customWidth="1"/>
    <col min="3" max="3" width="8.875" customWidth="1"/>
    <col min="4" max="4" width="33.375" customWidth="1"/>
    <col min="5" max="7" width="30" customWidth="1"/>
    <col min="8" max="8" width="14.125" customWidth="1"/>
    <col min="9" max="9" width="15.625" customWidth="1"/>
    <col min="10" max="11" width="14.125" customWidth="1"/>
    <col min="12" max="12" width="33.625" customWidth="1"/>
    <col min="13" max="13" width="45.625" customWidth="1"/>
    <col min="14" max="14" width="16.125" customWidth="1"/>
    <col min="15" max="18" width="10" customWidth="1"/>
    <col min="19" max="19" width="11.5" customWidth="1"/>
    <col min="20" max="23" width="10" customWidth="1"/>
    <col min="24" max="24" width="19.25" customWidth="1"/>
    <col min="25" max="25" width="21.5" customWidth="1"/>
    <col min="26" max="26" width="20.75" customWidth="1"/>
    <col min="27" max="27" width="15.375" customWidth="1"/>
    <col min="28" max="28" width="30.875" customWidth="1"/>
    <col min="29" max="29" width="10" customWidth="1"/>
    <col min="30" max="30" width="40.5" customWidth="1"/>
    <col min="31" max="31" width="21.875" customWidth="1"/>
  </cols>
  <sheetData>
    <row r="1" spans="1:31" ht="14.25" customHeight="1" x14ac:dyDescent="0.25">
      <c r="A1" s="419" t="s">
        <v>927</v>
      </c>
      <c r="B1" s="419" t="s">
        <v>928</v>
      </c>
      <c r="C1" s="419" t="s">
        <v>929</v>
      </c>
      <c r="D1" s="420" t="s">
        <v>26</v>
      </c>
      <c r="E1" s="420" t="s">
        <v>930</v>
      </c>
      <c r="F1" s="420" t="s">
        <v>931</v>
      </c>
      <c r="G1" s="420" t="s">
        <v>13</v>
      </c>
      <c r="H1" s="421" t="s">
        <v>932</v>
      </c>
      <c r="I1" s="422" t="s">
        <v>23</v>
      </c>
      <c r="J1" s="421" t="s">
        <v>933</v>
      </c>
      <c r="K1" s="421" t="s">
        <v>934</v>
      </c>
      <c r="L1" s="421" t="s">
        <v>935</v>
      </c>
      <c r="M1" s="421" t="s">
        <v>936</v>
      </c>
      <c r="N1" s="421" t="s">
        <v>937</v>
      </c>
      <c r="O1" s="421" t="s">
        <v>938</v>
      </c>
      <c r="P1" s="421" t="s">
        <v>939</v>
      </c>
      <c r="Q1" s="421" t="s">
        <v>940</v>
      </c>
      <c r="R1" s="421" t="s">
        <v>941</v>
      </c>
      <c r="S1" s="421" t="s">
        <v>942</v>
      </c>
      <c r="T1" s="421" t="s">
        <v>943</v>
      </c>
      <c r="U1" s="421" t="s">
        <v>944</v>
      </c>
      <c r="V1" s="421" t="s">
        <v>945</v>
      </c>
      <c r="W1" s="421" t="s">
        <v>946</v>
      </c>
      <c r="X1" s="421" t="s">
        <v>947</v>
      </c>
      <c r="Y1" s="420" t="s">
        <v>948</v>
      </c>
      <c r="Z1" s="420" t="s">
        <v>949</v>
      </c>
      <c r="AA1" s="420" t="s">
        <v>950</v>
      </c>
      <c r="AB1" s="420" t="s">
        <v>951</v>
      </c>
      <c r="AC1" s="419" t="s">
        <v>952</v>
      </c>
      <c r="AD1" s="423" t="s">
        <v>953</v>
      </c>
      <c r="AE1" s="419" t="s">
        <v>954</v>
      </c>
    </row>
    <row r="2" spans="1:31" ht="11.25" customHeight="1" x14ac:dyDescent="0.25">
      <c r="A2" s="424" t="s">
        <v>7</v>
      </c>
      <c r="B2" s="425" t="s">
        <v>31</v>
      </c>
      <c r="C2" s="426">
        <v>2020</v>
      </c>
      <c r="D2" s="424" t="s">
        <v>955</v>
      </c>
      <c r="E2" s="424" t="s">
        <v>956</v>
      </c>
      <c r="F2" s="424" t="s">
        <v>957</v>
      </c>
      <c r="G2" s="424" t="s">
        <v>958</v>
      </c>
      <c r="H2" s="427" t="s">
        <v>957</v>
      </c>
      <c r="I2" s="428">
        <v>202010010094</v>
      </c>
      <c r="J2" s="427">
        <v>7563</v>
      </c>
      <c r="K2" s="427" t="s">
        <v>959</v>
      </c>
      <c r="L2" s="427" t="s">
        <v>960</v>
      </c>
      <c r="M2" s="427" t="s">
        <v>507</v>
      </c>
      <c r="N2" s="427" t="s">
        <v>961</v>
      </c>
      <c r="O2" s="427" t="s">
        <v>99</v>
      </c>
      <c r="P2" s="429" t="s">
        <v>962</v>
      </c>
      <c r="Q2" s="429" t="s">
        <v>963</v>
      </c>
      <c r="R2" s="429" t="s">
        <v>62</v>
      </c>
      <c r="S2" s="429" t="s">
        <v>964</v>
      </c>
      <c r="T2" s="427" t="s">
        <v>965</v>
      </c>
      <c r="U2" s="427" t="s">
        <v>966</v>
      </c>
      <c r="V2" s="427" t="s">
        <v>967</v>
      </c>
      <c r="W2" s="427" t="s">
        <v>485</v>
      </c>
      <c r="X2" s="427" t="s">
        <v>723</v>
      </c>
      <c r="Y2" s="424" t="s">
        <v>312</v>
      </c>
      <c r="Z2" s="425" t="s">
        <v>968</v>
      </c>
      <c r="AA2" s="424" t="s">
        <v>969</v>
      </c>
      <c r="AB2" s="427" t="s">
        <v>315</v>
      </c>
      <c r="AC2" s="427" t="s">
        <v>970</v>
      </c>
      <c r="AD2" s="430" t="s">
        <v>971</v>
      </c>
      <c r="AE2" s="431">
        <v>2020110010119</v>
      </c>
    </row>
    <row r="3" spans="1:31" ht="11.25" customHeight="1" x14ac:dyDescent="0.25">
      <c r="A3" s="424"/>
      <c r="B3" s="425" t="s">
        <v>972</v>
      </c>
      <c r="C3" s="426">
        <v>2021</v>
      </c>
      <c r="D3" s="432" t="s">
        <v>25</v>
      </c>
      <c r="E3" s="424" t="s">
        <v>973</v>
      </c>
      <c r="F3" s="424" t="s">
        <v>974</v>
      </c>
      <c r="G3" s="424" t="s">
        <v>975</v>
      </c>
      <c r="H3" s="427" t="s">
        <v>976</v>
      </c>
      <c r="I3" s="428">
        <v>2020110010080</v>
      </c>
      <c r="J3" s="427">
        <v>7568</v>
      </c>
      <c r="K3" s="427" t="s">
        <v>977</v>
      </c>
      <c r="L3" s="427" t="s">
        <v>978</v>
      </c>
      <c r="M3" s="427" t="s">
        <v>508</v>
      </c>
      <c r="N3" s="427" t="s">
        <v>979</v>
      </c>
      <c r="O3" s="427" t="s">
        <v>980</v>
      </c>
      <c r="P3" s="429" t="s">
        <v>981</v>
      </c>
      <c r="Q3" s="429" t="s">
        <v>982</v>
      </c>
      <c r="R3" s="429" t="s">
        <v>983</v>
      </c>
      <c r="S3" s="429" t="s">
        <v>74</v>
      </c>
      <c r="T3" s="427" t="s">
        <v>317</v>
      </c>
      <c r="U3" s="427" t="s">
        <v>984</v>
      </c>
      <c r="V3" s="427" t="s">
        <v>985</v>
      </c>
      <c r="W3" s="427" t="s">
        <v>486</v>
      </c>
      <c r="X3" s="427" t="s">
        <v>726</v>
      </c>
      <c r="Y3" s="424" t="s">
        <v>986</v>
      </c>
      <c r="Z3" s="425" t="s">
        <v>987</v>
      </c>
      <c r="AA3" s="425" t="s">
        <v>314</v>
      </c>
      <c r="AB3" s="425" t="s">
        <v>988</v>
      </c>
      <c r="AC3" s="427" t="s">
        <v>989</v>
      </c>
      <c r="AD3" s="430" t="s">
        <v>990</v>
      </c>
      <c r="AE3" s="431">
        <v>2020110010120</v>
      </c>
    </row>
    <row r="4" spans="1:31" ht="11.25" customHeight="1" x14ac:dyDescent="0.25">
      <c r="A4" s="424"/>
      <c r="B4" s="425" t="s">
        <v>991</v>
      </c>
      <c r="C4" s="426">
        <v>2022</v>
      </c>
      <c r="D4" s="432" t="s">
        <v>992</v>
      </c>
      <c r="E4" s="424" t="s">
        <v>9</v>
      </c>
      <c r="F4" s="424" t="s">
        <v>11</v>
      </c>
      <c r="G4" s="424" t="s">
        <v>14</v>
      </c>
      <c r="H4" s="427" t="s">
        <v>993</v>
      </c>
      <c r="I4" s="428">
        <v>2020110010091</v>
      </c>
      <c r="J4" s="427">
        <v>7570</v>
      </c>
      <c r="K4" s="427" t="s">
        <v>994</v>
      </c>
      <c r="L4" s="427" t="s">
        <v>995</v>
      </c>
      <c r="M4" s="427" t="s">
        <v>509</v>
      </c>
      <c r="N4" s="427" t="s">
        <v>996</v>
      </c>
      <c r="O4" s="427" t="s">
        <v>997</v>
      </c>
      <c r="P4" s="429" t="s">
        <v>998</v>
      </c>
      <c r="Q4" s="429" t="s">
        <v>999</v>
      </c>
      <c r="R4" s="429" t="s">
        <v>133</v>
      </c>
      <c r="S4" s="429" t="s">
        <v>1000</v>
      </c>
      <c r="T4" s="427" t="s">
        <v>1001</v>
      </c>
      <c r="U4" s="427" t="s">
        <v>1002</v>
      </c>
      <c r="V4" s="427"/>
      <c r="W4" s="427" t="s">
        <v>1003</v>
      </c>
      <c r="X4" s="427" t="s">
        <v>729</v>
      </c>
      <c r="Y4" s="424" t="s">
        <v>1004</v>
      </c>
      <c r="Z4" s="425" t="s">
        <v>1005</v>
      </c>
      <c r="AA4" s="424" t="s">
        <v>1006</v>
      </c>
      <c r="AB4" s="425" t="s">
        <v>1007</v>
      </c>
      <c r="AC4" s="424" t="s">
        <v>1008</v>
      </c>
      <c r="AD4" s="433" t="s">
        <v>1009</v>
      </c>
      <c r="AE4" s="434">
        <v>2020110010093</v>
      </c>
    </row>
    <row r="5" spans="1:31" ht="11.25" customHeight="1" x14ac:dyDescent="0.25">
      <c r="A5" s="424"/>
      <c r="B5" s="425" t="s">
        <v>1010</v>
      </c>
      <c r="C5" s="426">
        <v>2023</v>
      </c>
      <c r="D5" s="432" t="s">
        <v>1011</v>
      </c>
      <c r="E5" s="424" t="s">
        <v>1012</v>
      </c>
      <c r="F5" s="424" t="s">
        <v>1013</v>
      </c>
      <c r="G5" s="424" t="s">
        <v>1014</v>
      </c>
      <c r="H5" s="427" t="s">
        <v>1015</v>
      </c>
      <c r="I5" s="428">
        <v>2020110010093</v>
      </c>
      <c r="J5" s="427">
        <v>7573</v>
      </c>
      <c r="K5" s="427" t="s">
        <v>1016</v>
      </c>
      <c r="L5" s="427" t="s">
        <v>1017</v>
      </c>
      <c r="M5" s="427" t="s">
        <v>510</v>
      </c>
      <c r="N5" s="427" t="s">
        <v>1018</v>
      </c>
      <c r="O5" s="427" t="s">
        <v>1019</v>
      </c>
      <c r="P5" s="429" t="s">
        <v>1020</v>
      </c>
      <c r="Q5" s="429" t="s">
        <v>1021</v>
      </c>
      <c r="R5" s="427" t="s">
        <v>1001</v>
      </c>
      <c r="S5" s="429" t="s">
        <v>1022</v>
      </c>
      <c r="T5" s="427" t="s">
        <v>1001</v>
      </c>
      <c r="U5" s="427" t="s">
        <v>1023</v>
      </c>
      <c r="V5" s="427"/>
      <c r="W5" s="427" t="s">
        <v>488</v>
      </c>
      <c r="X5" s="427" t="s">
        <v>733</v>
      </c>
      <c r="Y5" s="424"/>
      <c r="Z5" s="425" t="s">
        <v>313</v>
      </c>
      <c r="AA5" s="424" t="s">
        <v>1024</v>
      </c>
      <c r="AB5" s="425" t="s">
        <v>1025</v>
      </c>
      <c r="AC5" s="427" t="s">
        <v>1026</v>
      </c>
      <c r="AD5" s="430" t="s">
        <v>1027</v>
      </c>
      <c r="AE5" s="431">
        <v>2020110010080</v>
      </c>
    </row>
    <row r="6" spans="1:31" ht="11.25" customHeight="1" x14ac:dyDescent="0.25">
      <c r="A6" s="424"/>
      <c r="B6" s="425" t="s">
        <v>1028</v>
      </c>
      <c r="C6" s="426">
        <v>2024</v>
      </c>
      <c r="D6" s="432" t="s">
        <v>1029</v>
      </c>
      <c r="E6" s="424" t="s">
        <v>1001</v>
      </c>
      <c r="F6" s="424" t="s">
        <v>1030</v>
      </c>
      <c r="G6" s="424" t="s">
        <v>1031</v>
      </c>
      <c r="H6" s="427" t="s">
        <v>1032</v>
      </c>
      <c r="I6" s="428">
        <v>2020110010096</v>
      </c>
      <c r="J6" s="427">
        <v>7574</v>
      </c>
      <c r="K6" s="427" t="s">
        <v>1033</v>
      </c>
      <c r="L6" s="427" t="s">
        <v>1034</v>
      </c>
      <c r="M6" s="427" t="s">
        <v>511</v>
      </c>
      <c r="N6" s="427" t="s">
        <v>1035</v>
      </c>
      <c r="O6" s="427" t="s">
        <v>1001</v>
      </c>
      <c r="P6" s="429" t="s">
        <v>1036</v>
      </c>
      <c r="Q6" s="429" t="s">
        <v>1037</v>
      </c>
      <c r="R6" s="427" t="s">
        <v>1001</v>
      </c>
      <c r="S6" s="427" t="s">
        <v>1001</v>
      </c>
      <c r="T6" s="427" t="s">
        <v>1001</v>
      </c>
      <c r="U6" s="427" t="s">
        <v>1038</v>
      </c>
      <c r="V6" s="427"/>
      <c r="W6" s="427" t="s">
        <v>489</v>
      </c>
      <c r="X6" s="427" t="s">
        <v>316</v>
      </c>
      <c r="Y6" s="424"/>
      <c r="Z6" s="425" t="s">
        <v>1039</v>
      </c>
      <c r="AA6" s="424" t="s">
        <v>1040</v>
      </c>
      <c r="AB6" s="425" t="s">
        <v>1041</v>
      </c>
      <c r="AC6" s="427" t="s">
        <v>1042</v>
      </c>
      <c r="AD6" s="430" t="s">
        <v>1043</v>
      </c>
      <c r="AE6" s="431">
        <v>2020110010096</v>
      </c>
    </row>
    <row r="7" spans="1:31" ht="11.25" customHeight="1" x14ac:dyDescent="0.25">
      <c r="A7" s="424"/>
      <c r="B7" s="425" t="s">
        <v>1044</v>
      </c>
      <c r="C7" s="424" t="s">
        <v>1001</v>
      </c>
      <c r="D7" s="424" t="s">
        <v>1045</v>
      </c>
      <c r="E7" s="424" t="s">
        <v>1001</v>
      </c>
      <c r="F7" s="424"/>
      <c r="G7" s="424"/>
      <c r="H7" s="427" t="s">
        <v>1046</v>
      </c>
      <c r="I7" s="428">
        <v>2020110010101</v>
      </c>
      <c r="J7" s="427">
        <v>7576</v>
      </c>
      <c r="K7" s="427" t="s">
        <v>1047</v>
      </c>
      <c r="L7" s="427" t="s">
        <v>18</v>
      </c>
      <c r="M7" s="427" t="s">
        <v>512</v>
      </c>
      <c r="N7" s="427" t="s">
        <v>1048</v>
      </c>
      <c r="O7" s="427" t="s">
        <v>1001</v>
      </c>
      <c r="P7" s="429" t="s">
        <v>1049</v>
      </c>
      <c r="Q7" s="429" t="s">
        <v>1050</v>
      </c>
      <c r="R7" s="427" t="s">
        <v>1001</v>
      </c>
      <c r="S7" s="427" t="s">
        <v>1001</v>
      </c>
      <c r="T7" s="427" t="s">
        <v>1001</v>
      </c>
      <c r="U7" s="427" t="s">
        <v>1051</v>
      </c>
      <c r="V7" s="427"/>
      <c r="W7" s="427" t="s">
        <v>490</v>
      </c>
      <c r="X7" s="427" t="s">
        <v>742</v>
      </c>
      <c r="Y7" s="424"/>
      <c r="Z7" s="425" t="s">
        <v>1052</v>
      </c>
      <c r="AA7" s="424" t="s">
        <v>1053</v>
      </c>
      <c r="AB7" s="425" t="s">
        <v>1054</v>
      </c>
      <c r="AC7" s="424" t="s">
        <v>1055</v>
      </c>
      <c r="AD7" s="430" t="s">
        <v>1056</v>
      </c>
      <c r="AE7" s="431">
        <v>2020110010107</v>
      </c>
    </row>
    <row r="8" spans="1:31" ht="11.25" customHeight="1" x14ac:dyDescent="0.25">
      <c r="A8" s="424"/>
      <c r="B8" s="425" t="s">
        <v>1057</v>
      </c>
      <c r="C8" s="424" t="s">
        <v>1001</v>
      </c>
      <c r="D8" s="424" t="s">
        <v>1058</v>
      </c>
      <c r="E8" s="424" t="s">
        <v>1001</v>
      </c>
      <c r="F8" s="424"/>
      <c r="G8" s="424"/>
      <c r="H8" s="427" t="s">
        <v>1059</v>
      </c>
      <c r="I8" s="428">
        <v>2020110010102</v>
      </c>
      <c r="J8" s="427">
        <v>7578</v>
      </c>
      <c r="K8" s="427" t="s">
        <v>1060</v>
      </c>
      <c r="L8" s="427" t="s">
        <v>1061</v>
      </c>
      <c r="M8" s="427" t="s">
        <v>513</v>
      </c>
      <c r="N8" s="427" t="s">
        <v>1062</v>
      </c>
      <c r="O8" s="427" t="s">
        <v>1001</v>
      </c>
      <c r="P8" s="429" t="s">
        <v>1063</v>
      </c>
      <c r="Q8" s="429" t="s">
        <v>1064</v>
      </c>
      <c r="R8" s="427" t="s">
        <v>1001</v>
      </c>
      <c r="S8" s="427" t="s">
        <v>1001</v>
      </c>
      <c r="T8" s="427" t="s">
        <v>1001</v>
      </c>
      <c r="U8" s="427" t="s">
        <v>1065</v>
      </c>
      <c r="V8" s="427"/>
      <c r="W8" s="427" t="s">
        <v>491</v>
      </c>
      <c r="X8" s="427" t="s">
        <v>746</v>
      </c>
      <c r="Y8" s="427"/>
      <c r="Z8" s="424"/>
      <c r="AA8" s="435" t="s">
        <v>1066</v>
      </c>
      <c r="AB8" s="425" t="s">
        <v>1067</v>
      </c>
      <c r="AC8" s="427" t="s">
        <v>1068</v>
      </c>
      <c r="AD8" s="430" t="s">
        <v>1069</v>
      </c>
      <c r="AE8" s="431">
        <v>2020110010114</v>
      </c>
    </row>
    <row r="9" spans="1:31" ht="11.25" customHeight="1" x14ac:dyDescent="0.25">
      <c r="A9" s="424"/>
      <c r="B9" s="425" t="s">
        <v>1070</v>
      </c>
      <c r="C9" s="424" t="s">
        <v>1001</v>
      </c>
      <c r="D9" s="424" t="s">
        <v>1071</v>
      </c>
      <c r="E9" s="424" t="s">
        <v>1001</v>
      </c>
      <c r="F9" s="424"/>
      <c r="G9" s="424"/>
      <c r="H9" s="427" t="s">
        <v>1072</v>
      </c>
      <c r="I9" s="428">
        <v>2020110010103</v>
      </c>
      <c r="J9" s="427">
        <v>7579</v>
      </c>
      <c r="K9" s="427" t="s">
        <v>1073</v>
      </c>
      <c r="L9" s="427" t="s">
        <v>1074</v>
      </c>
      <c r="M9" s="427" t="s">
        <v>515</v>
      </c>
      <c r="N9" s="427" t="s">
        <v>1075</v>
      </c>
      <c r="O9" s="427" t="s">
        <v>1001</v>
      </c>
      <c r="P9" s="429" t="s">
        <v>1076</v>
      </c>
      <c r="Q9" s="429" t="s">
        <v>1077</v>
      </c>
      <c r="R9" s="427" t="s">
        <v>1001</v>
      </c>
      <c r="S9" s="427" t="s">
        <v>1001</v>
      </c>
      <c r="T9" s="427" t="s">
        <v>1001</v>
      </c>
      <c r="U9" s="427"/>
      <c r="V9" s="427"/>
      <c r="W9" s="427" t="s">
        <v>492</v>
      </c>
      <c r="X9" s="427" t="s">
        <v>750</v>
      </c>
      <c r="Y9" s="427"/>
      <c r="Z9" s="424"/>
      <c r="AA9" s="420"/>
      <c r="AB9" s="425" t="s">
        <v>1078</v>
      </c>
      <c r="AC9" s="427" t="s">
        <v>1079</v>
      </c>
      <c r="AD9" s="430" t="s">
        <v>1080</v>
      </c>
      <c r="AE9" s="434">
        <v>2020110010102</v>
      </c>
    </row>
    <row r="10" spans="1:31" ht="11.25" customHeight="1" x14ac:dyDescent="0.25">
      <c r="A10" s="424"/>
      <c r="B10" s="425" t="s">
        <v>1081</v>
      </c>
      <c r="C10" s="424" t="s">
        <v>1001</v>
      </c>
      <c r="D10" s="424" t="s">
        <v>1082</v>
      </c>
      <c r="E10" s="424" t="s">
        <v>1001</v>
      </c>
      <c r="F10" s="424"/>
      <c r="G10" s="424"/>
      <c r="H10" s="427" t="s">
        <v>1083</v>
      </c>
      <c r="I10" s="428">
        <v>2020110010104</v>
      </c>
      <c r="J10" s="427">
        <v>7581</v>
      </c>
      <c r="K10" s="427" t="s">
        <v>1084</v>
      </c>
      <c r="L10" s="427" t="s">
        <v>1085</v>
      </c>
      <c r="M10" s="427" t="s">
        <v>516</v>
      </c>
      <c r="N10" s="427" t="s">
        <v>1086</v>
      </c>
      <c r="O10" s="427" t="s">
        <v>1001</v>
      </c>
      <c r="P10" s="429" t="s">
        <v>1087</v>
      </c>
      <c r="Q10" s="427" t="s">
        <v>1001</v>
      </c>
      <c r="R10" s="427" t="s">
        <v>1001</v>
      </c>
      <c r="S10" s="427" t="s">
        <v>1001</v>
      </c>
      <c r="T10" s="427" t="s">
        <v>1001</v>
      </c>
      <c r="U10" s="427"/>
      <c r="V10" s="427"/>
      <c r="W10" s="427" t="s">
        <v>493</v>
      </c>
      <c r="X10" s="427" t="s">
        <v>754</v>
      </c>
      <c r="Y10" s="427"/>
      <c r="Z10" s="424"/>
      <c r="AA10" s="420"/>
      <c r="AB10" s="425" t="s">
        <v>1088</v>
      </c>
      <c r="AC10" s="424" t="s">
        <v>1089</v>
      </c>
      <c r="AD10" s="430" t="s">
        <v>1090</v>
      </c>
      <c r="AE10" s="431">
        <v>2020110010123</v>
      </c>
    </row>
    <row r="11" spans="1:31" ht="11.25" customHeight="1" x14ac:dyDescent="0.25">
      <c r="A11" s="424"/>
      <c r="B11" s="425" t="s">
        <v>1091</v>
      </c>
      <c r="C11" s="424" t="s">
        <v>1001</v>
      </c>
      <c r="D11" s="424" t="s">
        <v>1092</v>
      </c>
      <c r="E11" s="424" t="s">
        <v>1001</v>
      </c>
      <c r="F11" s="424"/>
      <c r="G11" s="424"/>
      <c r="H11" s="427" t="s">
        <v>1093</v>
      </c>
      <c r="I11" s="428">
        <v>2020110010106</v>
      </c>
      <c r="J11" s="427">
        <v>7583</v>
      </c>
      <c r="K11" s="427" t="s">
        <v>1094</v>
      </c>
      <c r="L11" s="427" t="s">
        <v>1095</v>
      </c>
      <c r="M11" s="427" t="s">
        <v>517</v>
      </c>
      <c r="N11" s="427" t="s">
        <v>1096</v>
      </c>
      <c r="O11" s="427" t="s">
        <v>1001</v>
      </c>
      <c r="P11" s="429" t="s">
        <v>1097</v>
      </c>
      <c r="Q11" s="427" t="s">
        <v>1001</v>
      </c>
      <c r="R11" s="427" t="s">
        <v>1001</v>
      </c>
      <c r="S11" s="427" t="s">
        <v>1001</v>
      </c>
      <c r="T11" s="427" t="s">
        <v>1001</v>
      </c>
      <c r="U11" s="427"/>
      <c r="V11" s="427"/>
      <c r="W11" s="427" t="s">
        <v>494</v>
      </c>
      <c r="X11" s="427" t="s">
        <v>759</v>
      </c>
      <c r="Y11" s="427"/>
      <c r="Z11" s="424"/>
      <c r="AA11" s="420"/>
      <c r="AB11" s="424" t="s">
        <v>1098</v>
      </c>
      <c r="AC11" s="427" t="s">
        <v>1099</v>
      </c>
      <c r="AD11" s="430" t="s">
        <v>1100</v>
      </c>
      <c r="AE11" s="431">
        <v>2020110010112</v>
      </c>
    </row>
    <row r="12" spans="1:31" ht="11.25" customHeight="1" x14ac:dyDescent="0.25">
      <c r="A12" s="424"/>
      <c r="B12" s="425" t="s">
        <v>1101</v>
      </c>
      <c r="C12" s="424" t="s">
        <v>1001</v>
      </c>
      <c r="D12" s="424" t="s">
        <v>1102</v>
      </c>
      <c r="E12" s="424" t="s">
        <v>1001</v>
      </c>
      <c r="F12" s="424"/>
      <c r="G12" s="424"/>
      <c r="H12" s="427" t="s">
        <v>1103</v>
      </c>
      <c r="I12" s="428">
        <v>2020110010107</v>
      </c>
      <c r="J12" s="427">
        <v>7587</v>
      </c>
      <c r="K12" s="427" t="s">
        <v>1104</v>
      </c>
      <c r="L12" s="427" t="s">
        <v>1105</v>
      </c>
      <c r="M12" s="427" t="s">
        <v>518</v>
      </c>
      <c r="N12" s="427" t="s">
        <v>1106</v>
      </c>
      <c r="O12" s="427" t="s">
        <v>1001</v>
      </c>
      <c r="P12" s="429" t="s">
        <v>1107</v>
      </c>
      <c r="Q12" s="427" t="s">
        <v>1001</v>
      </c>
      <c r="R12" s="427" t="s">
        <v>1001</v>
      </c>
      <c r="S12" s="427" t="s">
        <v>1001</v>
      </c>
      <c r="T12" s="427" t="s">
        <v>1001</v>
      </c>
      <c r="U12" s="427"/>
      <c r="V12" s="427"/>
      <c r="W12" s="436" t="s">
        <v>495</v>
      </c>
      <c r="X12" s="436"/>
      <c r="Y12" s="427"/>
      <c r="Z12" s="424"/>
      <c r="AA12" s="427"/>
      <c r="AB12" s="424" t="s">
        <v>1108</v>
      </c>
      <c r="AC12" s="427" t="s">
        <v>428</v>
      </c>
      <c r="AD12" s="430" t="s">
        <v>1109</v>
      </c>
      <c r="AE12" s="431">
        <v>2020110010091</v>
      </c>
    </row>
    <row r="13" spans="1:31" ht="11.25" customHeight="1" x14ac:dyDescent="0.25">
      <c r="A13" s="424"/>
      <c r="B13" s="425" t="s">
        <v>33</v>
      </c>
      <c r="C13" s="424" t="s">
        <v>1001</v>
      </c>
      <c r="D13" s="424" t="s">
        <v>1110</v>
      </c>
      <c r="E13" s="424" t="s">
        <v>1001</v>
      </c>
      <c r="F13" s="424"/>
      <c r="G13" s="424"/>
      <c r="H13" s="427" t="s">
        <v>1111</v>
      </c>
      <c r="I13" s="428">
        <v>2020110010111</v>
      </c>
      <c r="J13" s="427">
        <v>7588</v>
      </c>
      <c r="K13" s="427" t="s">
        <v>1112</v>
      </c>
      <c r="L13" s="427" t="s">
        <v>1113</v>
      </c>
      <c r="M13" s="427" t="s">
        <v>519</v>
      </c>
      <c r="N13" s="427" t="s">
        <v>1114</v>
      </c>
      <c r="O13" s="427" t="s">
        <v>1001</v>
      </c>
      <c r="P13" s="429" t="s">
        <v>1115</v>
      </c>
      <c r="Q13" s="427" t="s">
        <v>1001</v>
      </c>
      <c r="R13" s="427" t="s">
        <v>1001</v>
      </c>
      <c r="S13" s="427" t="s">
        <v>1001</v>
      </c>
      <c r="T13" s="427" t="s">
        <v>1001</v>
      </c>
      <c r="U13" s="427"/>
      <c r="V13" s="427"/>
      <c r="W13" s="436" t="s">
        <v>1116</v>
      </c>
      <c r="X13" s="436"/>
      <c r="Y13" s="436"/>
      <c r="Z13" s="424"/>
      <c r="AA13" s="427"/>
      <c r="AB13" s="424" t="s">
        <v>1117</v>
      </c>
      <c r="AC13" s="424" t="s">
        <v>429</v>
      </c>
      <c r="AD13" s="430" t="s">
        <v>1118</v>
      </c>
      <c r="AE13" s="431">
        <v>202010010094</v>
      </c>
    </row>
    <row r="14" spans="1:31" ht="11.25" customHeight="1" x14ac:dyDescent="0.25">
      <c r="A14" s="424"/>
      <c r="B14" s="424" t="s">
        <v>1001</v>
      </c>
      <c r="C14" s="424" t="s">
        <v>1001</v>
      </c>
      <c r="D14" s="424" t="s">
        <v>1119</v>
      </c>
      <c r="E14" s="424" t="s">
        <v>1001</v>
      </c>
      <c r="F14" s="424"/>
      <c r="G14" s="424"/>
      <c r="H14" s="427" t="s">
        <v>1120</v>
      </c>
      <c r="I14" s="428">
        <v>2020110010112</v>
      </c>
      <c r="J14" s="427">
        <v>7589</v>
      </c>
      <c r="K14" s="427" t="s">
        <v>1121</v>
      </c>
      <c r="L14" s="427" t="s">
        <v>1122</v>
      </c>
      <c r="M14" s="427" t="s">
        <v>520</v>
      </c>
      <c r="N14" s="427" t="s">
        <v>1123</v>
      </c>
      <c r="O14" s="427" t="s">
        <v>1001</v>
      </c>
      <c r="P14" s="429" t="s">
        <v>1124</v>
      </c>
      <c r="Q14" s="427" t="s">
        <v>1001</v>
      </c>
      <c r="R14" s="427" t="s">
        <v>1001</v>
      </c>
      <c r="S14" s="427" t="s">
        <v>1001</v>
      </c>
      <c r="T14" s="427" t="s">
        <v>1001</v>
      </c>
      <c r="U14" s="427"/>
      <c r="V14" s="427"/>
      <c r="W14" s="436" t="s">
        <v>497</v>
      </c>
      <c r="X14" s="436"/>
      <c r="Y14" s="424"/>
      <c r="Z14" s="424"/>
      <c r="AA14" s="427"/>
      <c r="AB14" s="424" t="s">
        <v>1125</v>
      </c>
      <c r="AC14" s="427" t="s">
        <v>430</v>
      </c>
      <c r="AD14" s="430" t="s">
        <v>1126</v>
      </c>
      <c r="AE14" s="431">
        <v>2020110010103</v>
      </c>
    </row>
    <row r="15" spans="1:31" ht="11.25" customHeight="1" x14ac:dyDescent="0.25">
      <c r="A15" s="424"/>
      <c r="B15" s="424" t="s">
        <v>1001</v>
      </c>
      <c r="C15" s="424" t="s">
        <v>1001</v>
      </c>
      <c r="D15" s="424" t="s">
        <v>1127</v>
      </c>
      <c r="E15" s="424" t="s">
        <v>1001</v>
      </c>
      <c r="F15" s="424"/>
      <c r="G15" s="424"/>
      <c r="H15" s="427" t="s">
        <v>1128</v>
      </c>
      <c r="I15" s="428">
        <v>2020110010114</v>
      </c>
      <c r="J15" s="427">
        <v>7593</v>
      </c>
      <c r="K15" s="427" t="s">
        <v>1121</v>
      </c>
      <c r="L15" s="427" t="s">
        <v>1129</v>
      </c>
      <c r="M15" s="427" t="s">
        <v>521</v>
      </c>
      <c r="N15" s="427" t="s">
        <v>1130</v>
      </c>
      <c r="O15" s="427" t="s">
        <v>1001</v>
      </c>
      <c r="P15" s="427" t="s">
        <v>1001</v>
      </c>
      <c r="Q15" s="427" t="s">
        <v>1001</v>
      </c>
      <c r="R15" s="427" t="s">
        <v>1001</v>
      </c>
      <c r="S15" s="427" t="s">
        <v>1001</v>
      </c>
      <c r="T15" s="427" t="s">
        <v>1001</v>
      </c>
      <c r="U15" s="427"/>
      <c r="V15" s="427"/>
      <c r="W15" s="436" t="s">
        <v>498</v>
      </c>
      <c r="X15" s="436"/>
      <c r="Y15" s="424"/>
      <c r="Z15" s="424"/>
      <c r="AA15" s="427"/>
      <c r="AB15" s="424" t="s">
        <v>1131</v>
      </c>
      <c r="AC15" s="427" t="s">
        <v>431</v>
      </c>
      <c r="AD15" s="430" t="s">
        <v>1132</v>
      </c>
      <c r="AE15" s="431">
        <v>2020110010101</v>
      </c>
    </row>
    <row r="16" spans="1:31" ht="11.25" customHeight="1" x14ac:dyDescent="0.25">
      <c r="A16" s="424"/>
      <c r="B16" s="426" t="s">
        <v>1001</v>
      </c>
      <c r="C16" s="426" t="s">
        <v>1001</v>
      </c>
      <c r="D16" s="426" t="s">
        <v>1133</v>
      </c>
      <c r="E16" s="426" t="s">
        <v>1001</v>
      </c>
      <c r="F16" s="426"/>
      <c r="G16" s="426"/>
      <c r="H16" s="427" t="s">
        <v>1134</v>
      </c>
      <c r="I16" s="428">
        <v>2020110010119</v>
      </c>
      <c r="J16" s="427">
        <v>7595</v>
      </c>
      <c r="K16" s="427" t="s">
        <v>1135</v>
      </c>
      <c r="L16" s="427" t="s">
        <v>1136</v>
      </c>
      <c r="M16" s="427" t="s">
        <v>522</v>
      </c>
      <c r="N16" s="427" t="s">
        <v>1001</v>
      </c>
      <c r="O16" s="427" t="s">
        <v>1001</v>
      </c>
      <c r="P16" s="427" t="s">
        <v>1001</v>
      </c>
      <c r="Q16" s="427" t="s">
        <v>1001</v>
      </c>
      <c r="R16" s="427" t="s">
        <v>1001</v>
      </c>
      <c r="S16" s="427" t="s">
        <v>1001</v>
      </c>
      <c r="T16" s="427" t="s">
        <v>1001</v>
      </c>
      <c r="U16" s="427"/>
      <c r="V16" s="427"/>
      <c r="W16" s="436" t="s">
        <v>499</v>
      </c>
      <c r="X16" s="436"/>
      <c r="Y16" s="424"/>
      <c r="Z16" s="424"/>
      <c r="AA16" s="427"/>
      <c r="AB16" s="424" t="s">
        <v>1137</v>
      </c>
      <c r="AC16" s="424" t="s">
        <v>423</v>
      </c>
      <c r="AD16" s="430" t="s">
        <v>1138</v>
      </c>
      <c r="AE16" s="431">
        <v>2020110010104</v>
      </c>
    </row>
    <row r="17" spans="1:31" ht="11.25" customHeight="1" x14ac:dyDescent="0.25">
      <c r="A17" s="424"/>
      <c r="B17" s="424" t="s">
        <v>1001</v>
      </c>
      <c r="C17" s="424" t="s">
        <v>1001</v>
      </c>
      <c r="D17" s="424" t="s">
        <v>1139</v>
      </c>
      <c r="E17" s="424" t="s">
        <v>1001</v>
      </c>
      <c r="F17" s="424"/>
      <c r="G17" s="424"/>
      <c r="H17" s="427" t="s">
        <v>1140</v>
      </c>
      <c r="I17" s="428">
        <v>2020110010120</v>
      </c>
      <c r="J17" s="427">
        <v>7596</v>
      </c>
      <c r="K17" s="427" t="s">
        <v>1141</v>
      </c>
      <c r="L17" s="427" t="s">
        <v>1142</v>
      </c>
      <c r="M17" s="427" t="s">
        <v>524</v>
      </c>
      <c r="N17" s="427" t="s">
        <v>1001</v>
      </c>
      <c r="O17" s="427" t="s">
        <v>1001</v>
      </c>
      <c r="P17" s="427" t="s">
        <v>1001</v>
      </c>
      <c r="Q17" s="427" t="s">
        <v>1001</v>
      </c>
      <c r="R17" s="427" t="s">
        <v>1001</v>
      </c>
      <c r="S17" s="427" t="s">
        <v>1001</v>
      </c>
      <c r="T17" s="427" t="s">
        <v>1001</v>
      </c>
      <c r="U17" s="427"/>
      <c r="V17" s="427"/>
      <c r="W17" s="436" t="s">
        <v>500</v>
      </c>
      <c r="X17" s="436"/>
      <c r="Y17" s="424"/>
      <c r="Z17" s="424"/>
      <c r="AA17" s="425"/>
      <c r="AB17" s="424" t="s">
        <v>1143</v>
      </c>
      <c r="AC17" s="427" t="s">
        <v>421</v>
      </c>
      <c r="AD17" s="433" t="s">
        <v>1144</v>
      </c>
      <c r="AE17" s="431">
        <v>2020110010106</v>
      </c>
    </row>
    <row r="18" spans="1:31" ht="11.25" customHeight="1" x14ac:dyDescent="0.25">
      <c r="A18" s="424"/>
      <c r="B18" s="424" t="s">
        <v>1001</v>
      </c>
      <c r="C18" s="424" t="s">
        <v>1001</v>
      </c>
      <c r="D18" s="424" t="s">
        <v>1145</v>
      </c>
      <c r="E18" s="424" t="s">
        <v>1001</v>
      </c>
      <c r="F18" s="424"/>
      <c r="G18" s="424"/>
      <c r="H18" s="427" t="s">
        <v>1146</v>
      </c>
      <c r="I18" s="428">
        <v>2020110010123</v>
      </c>
      <c r="J18" s="427">
        <v>7653</v>
      </c>
      <c r="K18" s="427" t="s">
        <v>1147</v>
      </c>
      <c r="L18" s="427" t="s">
        <v>1148</v>
      </c>
      <c r="M18" s="427" t="s">
        <v>525</v>
      </c>
      <c r="N18" s="427" t="s">
        <v>1001</v>
      </c>
      <c r="O18" s="427" t="s">
        <v>1001</v>
      </c>
      <c r="P18" s="427" t="s">
        <v>1001</v>
      </c>
      <c r="Q18" s="427" t="s">
        <v>1001</v>
      </c>
      <c r="R18" s="427" t="s">
        <v>1001</v>
      </c>
      <c r="S18" s="427" t="s">
        <v>1001</v>
      </c>
      <c r="T18" s="427" t="s">
        <v>1001</v>
      </c>
      <c r="U18" s="427"/>
      <c r="V18" s="427"/>
      <c r="W18" s="436" t="s">
        <v>501</v>
      </c>
      <c r="X18" s="436"/>
      <c r="Y18" s="424"/>
      <c r="Z18" s="424"/>
      <c r="AA18" s="425"/>
      <c r="AB18" s="424" t="s">
        <v>1149</v>
      </c>
      <c r="AC18" s="427" t="s">
        <v>425</v>
      </c>
      <c r="AD18" s="433" t="s">
        <v>1150</v>
      </c>
      <c r="AE18" s="431">
        <v>2020110010111</v>
      </c>
    </row>
    <row r="19" spans="1:31" ht="11.25" customHeight="1" x14ac:dyDescent="0.25">
      <c r="A19" s="424"/>
      <c r="B19" s="424" t="s">
        <v>1001</v>
      </c>
      <c r="C19" s="424" t="s">
        <v>1001</v>
      </c>
      <c r="D19" s="424" t="s">
        <v>1151</v>
      </c>
      <c r="E19" s="424" t="s">
        <v>1001</v>
      </c>
      <c r="F19" s="424"/>
      <c r="G19" s="424"/>
      <c r="H19" s="427" t="s">
        <v>1152</v>
      </c>
      <c r="I19" s="428"/>
      <c r="J19" s="427"/>
      <c r="K19" s="427"/>
      <c r="L19" s="427"/>
      <c r="M19" s="427" t="s">
        <v>526</v>
      </c>
      <c r="N19" s="427" t="s">
        <v>1001</v>
      </c>
      <c r="O19" s="427" t="s">
        <v>1001</v>
      </c>
      <c r="P19" s="427" t="s">
        <v>1001</v>
      </c>
      <c r="Q19" s="427" t="s">
        <v>1001</v>
      </c>
      <c r="R19" s="427" t="s">
        <v>1001</v>
      </c>
      <c r="S19" s="427" t="s">
        <v>1001</v>
      </c>
      <c r="T19" s="427" t="s">
        <v>1001</v>
      </c>
      <c r="U19" s="427"/>
      <c r="V19" s="427"/>
      <c r="W19" s="436" t="s">
        <v>1153</v>
      </c>
      <c r="X19" s="436"/>
      <c r="Y19" s="424"/>
      <c r="Z19" s="424"/>
      <c r="AA19" s="425"/>
      <c r="AB19" s="424"/>
      <c r="AC19" s="424" t="s">
        <v>455</v>
      </c>
      <c r="AD19" s="433" t="s">
        <v>1154</v>
      </c>
      <c r="AE19" s="424"/>
    </row>
    <row r="20" spans="1:31" ht="11.25" customHeight="1" x14ac:dyDescent="0.25">
      <c r="A20" s="424"/>
      <c r="B20" s="424" t="s">
        <v>1001</v>
      </c>
      <c r="C20" s="424" t="s">
        <v>1001</v>
      </c>
      <c r="D20" s="424" t="s">
        <v>1155</v>
      </c>
      <c r="E20" s="424" t="s">
        <v>1001</v>
      </c>
      <c r="F20" s="424"/>
      <c r="G20" s="424"/>
      <c r="H20" s="427" t="s">
        <v>1156</v>
      </c>
      <c r="I20" s="428"/>
      <c r="J20" s="427"/>
      <c r="K20" s="427"/>
      <c r="L20" s="427"/>
      <c r="M20" s="427" t="s">
        <v>527</v>
      </c>
      <c r="N20" s="427" t="s">
        <v>1001</v>
      </c>
      <c r="O20" s="427" t="s">
        <v>1001</v>
      </c>
      <c r="P20" s="427" t="s">
        <v>1001</v>
      </c>
      <c r="Q20" s="427" t="s">
        <v>1001</v>
      </c>
      <c r="R20" s="427" t="s">
        <v>1001</v>
      </c>
      <c r="S20" s="427" t="s">
        <v>1001</v>
      </c>
      <c r="T20" s="427" t="s">
        <v>1001</v>
      </c>
      <c r="U20" s="427"/>
      <c r="V20" s="427"/>
      <c r="W20" s="436" t="s">
        <v>1157</v>
      </c>
      <c r="X20" s="436"/>
      <c r="Y20" s="424"/>
      <c r="Z20" s="424"/>
      <c r="AA20" s="425"/>
      <c r="AB20" s="424"/>
      <c r="AC20" s="427" t="s">
        <v>456</v>
      </c>
      <c r="AD20" s="433" t="s">
        <v>1158</v>
      </c>
      <c r="AE20" s="424"/>
    </row>
    <row r="21" spans="1:31" ht="11.25" customHeight="1" x14ac:dyDescent="0.25">
      <c r="A21" s="424"/>
      <c r="B21" s="424" t="s">
        <v>1001</v>
      </c>
      <c r="C21" s="424" t="s">
        <v>1001</v>
      </c>
      <c r="D21" s="424" t="s">
        <v>1159</v>
      </c>
      <c r="E21" s="424" t="s">
        <v>1001</v>
      </c>
      <c r="F21" s="424"/>
      <c r="G21" s="424"/>
      <c r="H21" s="427" t="s">
        <v>1160</v>
      </c>
      <c r="I21" s="427"/>
      <c r="J21" s="427"/>
      <c r="K21" s="427"/>
      <c r="L21" s="427"/>
      <c r="M21" s="427" t="s">
        <v>528</v>
      </c>
      <c r="N21" s="427" t="s">
        <v>1001</v>
      </c>
      <c r="O21" s="427" t="s">
        <v>1001</v>
      </c>
      <c r="P21" s="427" t="s">
        <v>1001</v>
      </c>
      <c r="Q21" s="427" t="s">
        <v>1001</v>
      </c>
      <c r="R21" s="427" t="s">
        <v>1001</v>
      </c>
      <c r="S21" s="427" t="s">
        <v>1001</v>
      </c>
      <c r="T21" s="427" t="s">
        <v>1001</v>
      </c>
      <c r="U21" s="427"/>
      <c r="V21" s="427"/>
      <c r="W21" s="436" t="s">
        <v>504</v>
      </c>
      <c r="X21" s="436"/>
      <c r="Y21" s="424"/>
      <c r="Z21" s="424"/>
      <c r="AA21" s="424"/>
      <c r="AB21" s="424"/>
      <c r="AC21" s="427" t="s">
        <v>457</v>
      </c>
      <c r="AD21" s="433" t="s">
        <v>1161</v>
      </c>
      <c r="AE21" s="424"/>
    </row>
    <row r="22" spans="1:31" ht="11.25" customHeight="1" x14ac:dyDescent="0.25">
      <c r="A22" s="424"/>
      <c r="B22" s="424" t="s">
        <v>1001</v>
      </c>
      <c r="C22" s="424" t="s">
        <v>1001</v>
      </c>
      <c r="D22" s="424" t="s">
        <v>1162</v>
      </c>
      <c r="E22" s="424" t="s">
        <v>1001</v>
      </c>
      <c r="F22" s="424"/>
      <c r="G22" s="424"/>
      <c r="H22" s="427" t="s">
        <v>1163</v>
      </c>
      <c r="I22" s="428"/>
      <c r="J22" s="427"/>
      <c r="K22" s="427"/>
      <c r="L22" s="427"/>
      <c r="M22" s="427" t="s">
        <v>529</v>
      </c>
      <c r="N22" s="427" t="s">
        <v>1001</v>
      </c>
      <c r="O22" s="427" t="s">
        <v>1001</v>
      </c>
      <c r="P22" s="427" t="s">
        <v>1001</v>
      </c>
      <c r="Q22" s="427" t="s">
        <v>1001</v>
      </c>
      <c r="R22" s="427" t="s">
        <v>1001</v>
      </c>
      <c r="S22" s="427" t="s">
        <v>1001</v>
      </c>
      <c r="T22" s="427" t="s">
        <v>1001</v>
      </c>
      <c r="U22" s="427"/>
      <c r="V22" s="427"/>
      <c r="W22" s="436" t="s">
        <v>505</v>
      </c>
      <c r="X22" s="436"/>
      <c r="Y22" s="424"/>
      <c r="Z22" s="424"/>
      <c r="AA22" s="424"/>
      <c r="AB22" s="424"/>
      <c r="AC22" s="424" t="s">
        <v>458</v>
      </c>
      <c r="AD22" s="433" t="s">
        <v>1164</v>
      </c>
      <c r="AE22" s="424"/>
    </row>
    <row r="23" spans="1:31" ht="11.25" customHeight="1" x14ac:dyDescent="0.25">
      <c r="A23" s="424"/>
      <c r="B23" s="424" t="s">
        <v>1001</v>
      </c>
      <c r="C23" s="424" t="s">
        <v>1001</v>
      </c>
      <c r="D23" s="424" t="s">
        <v>1165</v>
      </c>
      <c r="E23" s="424" t="s">
        <v>1001</v>
      </c>
      <c r="F23" s="424"/>
      <c r="G23" s="424"/>
      <c r="H23" s="427" t="s">
        <v>1166</v>
      </c>
      <c r="I23" s="428"/>
      <c r="J23" s="427"/>
      <c r="K23" s="427"/>
      <c r="L23" s="427"/>
      <c r="M23" s="427" t="s">
        <v>530</v>
      </c>
      <c r="N23" s="427" t="s">
        <v>1001</v>
      </c>
      <c r="O23" s="427" t="s">
        <v>1001</v>
      </c>
      <c r="P23" s="427" t="s">
        <v>1001</v>
      </c>
      <c r="Q23" s="427" t="s">
        <v>1001</v>
      </c>
      <c r="R23" s="427" t="s">
        <v>1001</v>
      </c>
      <c r="S23" s="427" t="s">
        <v>1001</v>
      </c>
      <c r="T23" s="427" t="s">
        <v>1001</v>
      </c>
      <c r="U23" s="427"/>
      <c r="V23" s="427"/>
      <c r="W23" s="427" t="s">
        <v>1001</v>
      </c>
      <c r="X23" s="427"/>
      <c r="Y23" s="424"/>
      <c r="Z23" s="424"/>
      <c r="AA23" s="424"/>
      <c r="AB23" s="424"/>
      <c r="AC23" s="427" t="s">
        <v>1167</v>
      </c>
      <c r="AD23" s="433" t="s">
        <v>1168</v>
      </c>
      <c r="AE23" s="424"/>
    </row>
    <row r="24" spans="1:31" ht="11.25" customHeight="1" x14ac:dyDescent="0.25">
      <c r="A24" s="424"/>
      <c r="B24" s="424" t="s">
        <v>1001</v>
      </c>
      <c r="C24" s="424" t="s">
        <v>1001</v>
      </c>
      <c r="D24" s="424" t="s">
        <v>1169</v>
      </c>
      <c r="E24" s="424" t="s">
        <v>1001</v>
      </c>
      <c r="F24" s="424"/>
      <c r="G24" s="424"/>
      <c r="H24" s="427" t="s">
        <v>1001</v>
      </c>
      <c r="I24" s="428"/>
      <c r="J24" s="427"/>
      <c r="K24" s="427"/>
      <c r="L24" s="427"/>
      <c r="M24" s="427" t="s">
        <v>531</v>
      </c>
      <c r="N24" s="427" t="s">
        <v>1001</v>
      </c>
      <c r="O24" s="427" t="s">
        <v>1001</v>
      </c>
      <c r="P24" s="427" t="s">
        <v>1001</v>
      </c>
      <c r="Q24" s="427" t="s">
        <v>1001</v>
      </c>
      <c r="R24" s="427" t="s">
        <v>1001</v>
      </c>
      <c r="S24" s="427" t="s">
        <v>1001</v>
      </c>
      <c r="T24" s="427" t="s">
        <v>1001</v>
      </c>
      <c r="U24" s="427"/>
      <c r="V24" s="427"/>
      <c r="W24" s="427" t="s">
        <v>1001</v>
      </c>
      <c r="X24" s="427"/>
      <c r="Y24" s="424"/>
      <c r="Z24" s="424"/>
      <c r="AA24" s="424"/>
      <c r="AB24" s="424"/>
      <c r="AC24" s="427"/>
      <c r="AD24" s="433" t="s">
        <v>1170</v>
      </c>
      <c r="AE24" s="424"/>
    </row>
    <row r="25" spans="1:31" ht="11.25" customHeight="1" x14ac:dyDescent="0.25">
      <c r="A25" s="424"/>
      <c r="B25" s="424" t="s">
        <v>1001</v>
      </c>
      <c r="C25" s="437" t="s">
        <v>1001</v>
      </c>
      <c r="D25" s="425" t="s">
        <v>1171</v>
      </c>
      <c r="E25" s="424" t="s">
        <v>1001</v>
      </c>
      <c r="F25" s="424"/>
      <c r="G25" s="424"/>
      <c r="H25" s="427" t="s">
        <v>1001</v>
      </c>
      <c r="I25" s="428"/>
      <c r="J25" s="427"/>
      <c r="K25" s="427"/>
      <c r="L25" s="427"/>
      <c r="M25" s="427" t="s">
        <v>532</v>
      </c>
      <c r="N25" s="427" t="s">
        <v>1001</v>
      </c>
      <c r="O25" s="427" t="s">
        <v>1001</v>
      </c>
      <c r="P25" s="427" t="s">
        <v>1001</v>
      </c>
      <c r="Q25" s="427" t="s">
        <v>1001</v>
      </c>
      <c r="R25" s="427" t="s">
        <v>1001</v>
      </c>
      <c r="S25" s="427" t="s">
        <v>1001</v>
      </c>
      <c r="T25" s="427" t="s">
        <v>1001</v>
      </c>
      <c r="U25" s="427"/>
      <c r="V25" s="427"/>
      <c r="W25" s="427" t="s">
        <v>1001</v>
      </c>
      <c r="X25" s="427"/>
      <c r="Y25" s="424"/>
      <c r="Z25" s="424"/>
      <c r="AA25" s="424"/>
      <c r="AB25" s="424"/>
      <c r="AC25" s="424"/>
      <c r="AD25" s="433" t="s">
        <v>1172</v>
      </c>
      <c r="AE25" s="424"/>
    </row>
    <row r="26" spans="1:31" ht="11.25" customHeight="1" x14ac:dyDescent="0.25">
      <c r="A26" s="424"/>
      <c r="B26" s="424" t="s">
        <v>1001</v>
      </c>
      <c r="C26" s="437" t="s">
        <v>1001</v>
      </c>
      <c r="D26" s="425" t="s">
        <v>1173</v>
      </c>
      <c r="E26" s="424" t="s">
        <v>1001</v>
      </c>
      <c r="F26" s="424"/>
      <c r="G26" s="424"/>
      <c r="H26" s="427" t="s">
        <v>1001</v>
      </c>
      <c r="I26" s="428"/>
      <c r="J26" s="427"/>
      <c r="K26" s="427"/>
      <c r="L26" s="427"/>
      <c r="M26" s="427" t="s">
        <v>533</v>
      </c>
      <c r="N26" s="427" t="s">
        <v>1001</v>
      </c>
      <c r="O26" s="427" t="s">
        <v>1001</v>
      </c>
      <c r="P26" s="427" t="s">
        <v>1001</v>
      </c>
      <c r="Q26" s="427" t="s">
        <v>1001</v>
      </c>
      <c r="R26" s="427" t="s">
        <v>1001</v>
      </c>
      <c r="S26" s="427" t="s">
        <v>1001</v>
      </c>
      <c r="T26" s="427" t="s">
        <v>1001</v>
      </c>
      <c r="U26" s="427"/>
      <c r="V26" s="427"/>
      <c r="W26" s="427" t="s">
        <v>1001</v>
      </c>
      <c r="X26" s="427"/>
      <c r="Y26" s="424"/>
      <c r="Z26" s="424"/>
      <c r="AA26" s="424"/>
      <c r="AB26" s="424"/>
      <c r="AC26" s="424"/>
      <c r="AD26" s="430" t="s">
        <v>1174</v>
      </c>
      <c r="AE26" s="424"/>
    </row>
    <row r="27" spans="1:31" ht="11.25" customHeight="1" x14ac:dyDescent="0.25">
      <c r="A27" s="424"/>
      <c r="B27" s="424" t="s">
        <v>1001</v>
      </c>
      <c r="C27" s="437" t="s">
        <v>1001</v>
      </c>
      <c r="D27" s="425" t="s">
        <v>1175</v>
      </c>
      <c r="E27" s="424" t="s">
        <v>1001</v>
      </c>
      <c r="F27" s="424"/>
      <c r="G27" s="424"/>
      <c r="H27" s="427" t="s">
        <v>1001</v>
      </c>
      <c r="I27" s="428"/>
      <c r="J27" s="427"/>
      <c r="K27" s="427"/>
      <c r="L27" s="427"/>
      <c r="M27" s="427" t="s">
        <v>534</v>
      </c>
      <c r="N27" s="427" t="s">
        <v>1001</v>
      </c>
      <c r="O27" s="427" t="s">
        <v>1001</v>
      </c>
      <c r="P27" s="427" t="s">
        <v>1001</v>
      </c>
      <c r="Q27" s="427" t="s">
        <v>1001</v>
      </c>
      <c r="R27" s="427" t="s">
        <v>1001</v>
      </c>
      <c r="S27" s="427" t="s">
        <v>1001</v>
      </c>
      <c r="T27" s="427" t="s">
        <v>1001</v>
      </c>
      <c r="U27" s="427"/>
      <c r="V27" s="427"/>
      <c r="W27" s="427" t="s">
        <v>1001</v>
      </c>
      <c r="X27" s="427"/>
      <c r="Y27" s="424"/>
      <c r="Z27" s="424"/>
      <c r="AA27" s="424"/>
      <c r="AB27" s="424"/>
      <c r="AC27" s="424"/>
      <c r="AD27" s="430" t="s">
        <v>1176</v>
      </c>
      <c r="AE27" s="424"/>
    </row>
    <row r="28" spans="1:31" ht="11.25" customHeight="1" x14ac:dyDescent="0.25">
      <c r="A28" s="424"/>
      <c r="B28" s="424" t="s">
        <v>1001</v>
      </c>
      <c r="C28" s="437" t="s">
        <v>1001</v>
      </c>
      <c r="D28" s="425" t="s">
        <v>1177</v>
      </c>
      <c r="E28" s="424" t="s">
        <v>1001</v>
      </c>
      <c r="F28" s="424"/>
      <c r="G28" s="424"/>
      <c r="H28" s="427" t="s">
        <v>1001</v>
      </c>
      <c r="I28" s="428"/>
      <c r="J28" s="427"/>
      <c r="K28" s="427"/>
      <c r="L28" s="427"/>
      <c r="M28" s="427" t="s">
        <v>535</v>
      </c>
      <c r="N28" s="427" t="s">
        <v>1001</v>
      </c>
      <c r="O28" s="427" t="s">
        <v>1001</v>
      </c>
      <c r="P28" s="427" t="s">
        <v>1001</v>
      </c>
      <c r="Q28" s="427" t="s">
        <v>1001</v>
      </c>
      <c r="R28" s="427" t="s">
        <v>1001</v>
      </c>
      <c r="S28" s="427" t="s">
        <v>1001</v>
      </c>
      <c r="T28" s="427" t="s">
        <v>1001</v>
      </c>
      <c r="U28" s="427"/>
      <c r="V28" s="427"/>
      <c r="W28" s="427" t="s">
        <v>1001</v>
      </c>
      <c r="X28" s="427"/>
      <c r="Y28" s="424"/>
      <c r="Z28" s="424"/>
      <c r="AA28" s="424"/>
      <c r="AB28" s="424"/>
      <c r="AC28" s="424"/>
      <c r="AD28" s="430" t="s">
        <v>1178</v>
      </c>
      <c r="AE28" s="424"/>
    </row>
    <row r="29" spans="1:31" ht="11.25" customHeight="1" x14ac:dyDescent="0.25">
      <c r="A29" s="424"/>
      <c r="B29" s="424" t="s">
        <v>1001</v>
      </c>
      <c r="C29" s="437" t="s">
        <v>1001</v>
      </c>
      <c r="D29" s="425" t="s">
        <v>1179</v>
      </c>
      <c r="E29" s="424" t="s">
        <v>1001</v>
      </c>
      <c r="F29" s="424"/>
      <c r="G29" s="424"/>
      <c r="H29" s="427" t="s">
        <v>1001</v>
      </c>
      <c r="I29" s="428"/>
      <c r="J29" s="427"/>
      <c r="K29" s="427"/>
      <c r="L29" s="427"/>
      <c r="M29" s="427" t="s">
        <v>536</v>
      </c>
      <c r="N29" s="427" t="s">
        <v>1001</v>
      </c>
      <c r="O29" s="427" t="s">
        <v>1001</v>
      </c>
      <c r="P29" s="427" t="s">
        <v>1001</v>
      </c>
      <c r="Q29" s="427" t="s">
        <v>1001</v>
      </c>
      <c r="R29" s="427" t="s">
        <v>1001</v>
      </c>
      <c r="S29" s="427" t="s">
        <v>1001</v>
      </c>
      <c r="T29" s="427" t="s">
        <v>1001</v>
      </c>
      <c r="U29" s="427"/>
      <c r="V29" s="427"/>
      <c r="W29" s="427" t="s">
        <v>1001</v>
      </c>
      <c r="X29" s="427"/>
      <c r="Y29" s="424"/>
      <c r="Z29" s="424"/>
      <c r="AA29" s="424"/>
      <c r="AB29" s="424"/>
      <c r="AC29" s="424"/>
      <c r="AD29" s="430" t="s">
        <v>1180</v>
      </c>
      <c r="AE29" s="424"/>
    </row>
    <row r="30" spans="1:31" ht="11.25" customHeight="1" x14ac:dyDescent="0.25">
      <c r="A30" s="424"/>
      <c r="B30" s="437" t="s">
        <v>1001</v>
      </c>
      <c r="C30" s="437" t="s">
        <v>1001</v>
      </c>
      <c r="D30" s="424" t="s">
        <v>1181</v>
      </c>
      <c r="E30" s="424" t="s">
        <v>1001</v>
      </c>
      <c r="F30" s="424"/>
      <c r="G30" s="424"/>
      <c r="H30" s="427" t="s">
        <v>1001</v>
      </c>
      <c r="I30" s="428"/>
      <c r="J30" s="427"/>
      <c r="K30" s="427"/>
      <c r="L30" s="427"/>
      <c r="M30" s="427" t="s">
        <v>1001</v>
      </c>
      <c r="N30" s="427" t="s">
        <v>1001</v>
      </c>
      <c r="O30" s="427" t="s">
        <v>1001</v>
      </c>
      <c r="P30" s="427" t="s">
        <v>1001</v>
      </c>
      <c r="Q30" s="427" t="s">
        <v>1001</v>
      </c>
      <c r="R30" s="427" t="s">
        <v>1001</v>
      </c>
      <c r="S30" s="427" t="s">
        <v>1001</v>
      </c>
      <c r="T30" s="427" t="s">
        <v>1001</v>
      </c>
      <c r="U30" s="427"/>
      <c r="V30" s="427"/>
      <c r="W30" s="427" t="s">
        <v>1001</v>
      </c>
      <c r="X30" s="427"/>
      <c r="Y30" s="424"/>
      <c r="Z30" s="424"/>
      <c r="AA30" s="424"/>
      <c r="AB30" s="424"/>
      <c r="AC30" s="424"/>
      <c r="AD30" s="430" t="s">
        <v>1182</v>
      </c>
      <c r="AE30" s="424"/>
    </row>
    <row r="31" spans="1:31" ht="11.25" customHeight="1" x14ac:dyDescent="0.25">
      <c r="A31" s="424"/>
      <c r="B31" s="424" t="s">
        <v>1001</v>
      </c>
      <c r="C31" s="424" t="s">
        <v>1001</v>
      </c>
      <c r="D31" s="424" t="s">
        <v>1183</v>
      </c>
      <c r="E31" s="424" t="s">
        <v>1001</v>
      </c>
      <c r="F31" s="424"/>
      <c r="G31" s="424"/>
      <c r="H31" s="427" t="s">
        <v>1001</v>
      </c>
      <c r="I31" s="428"/>
      <c r="J31" s="427"/>
      <c r="K31" s="427"/>
      <c r="L31" s="427"/>
      <c r="M31" s="427" t="s">
        <v>1001</v>
      </c>
      <c r="N31" s="427" t="s">
        <v>1001</v>
      </c>
      <c r="O31" s="427" t="s">
        <v>1001</v>
      </c>
      <c r="P31" s="427" t="s">
        <v>1001</v>
      </c>
      <c r="Q31" s="427" t="s">
        <v>1001</v>
      </c>
      <c r="R31" s="427" t="s">
        <v>1001</v>
      </c>
      <c r="S31" s="427" t="s">
        <v>1001</v>
      </c>
      <c r="T31" s="427" t="s">
        <v>1001</v>
      </c>
      <c r="U31" s="427"/>
      <c r="V31" s="427"/>
      <c r="W31" s="427" t="s">
        <v>1001</v>
      </c>
      <c r="X31" s="427"/>
      <c r="Y31" s="424"/>
      <c r="Z31" s="424"/>
      <c r="AA31" s="424"/>
      <c r="AB31" s="424"/>
      <c r="AC31" s="424"/>
      <c r="AD31" s="430" t="s">
        <v>1184</v>
      </c>
      <c r="AE31" s="424"/>
    </row>
    <row r="32" spans="1:31" ht="11.25" customHeight="1" x14ac:dyDescent="0.25">
      <c r="A32" s="424"/>
      <c r="B32" s="424" t="s">
        <v>1001</v>
      </c>
      <c r="C32" s="424" t="s">
        <v>1001</v>
      </c>
      <c r="D32" s="424" t="s">
        <v>1185</v>
      </c>
      <c r="E32" s="424" t="s">
        <v>1001</v>
      </c>
      <c r="F32" s="424"/>
      <c r="G32" s="424"/>
      <c r="H32" s="427" t="s">
        <v>1001</v>
      </c>
      <c r="I32" s="428"/>
      <c r="J32" s="427"/>
      <c r="K32" s="427"/>
      <c r="L32" s="427"/>
      <c r="M32" s="427" t="s">
        <v>1001</v>
      </c>
      <c r="N32" s="427" t="s">
        <v>1001</v>
      </c>
      <c r="O32" s="427" t="s">
        <v>1001</v>
      </c>
      <c r="P32" s="427" t="s">
        <v>1001</v>
      </c>
      <c r="Q32" s="427" t="s">
        <v>1001</v>
      </c>
      <c r="R32" s="427" t="s">
        <v>1001</v>
      </c>
      <c r="S32" s="427" t="s">
        <v>1001</v>
      </c>
      <c r="T32" s="427" t="s">
        <v>1001</v>
      </c>
      <c r="U32" s="427"/>
      <c r="V32" s="427"/>
      <c r="W32" s="427" t="s">
        <v>1001</v>
      </c>
      <c r="X32" s="427"/>
      <c r="Y32" s="424"/>
      <c r="Z32" s="424"/>
      <c r="AA32" s="424"/>
      <c r="AB32" s="424"/>
      <c r="AC32" s="424"/>
      <c r="AD32" s="430" t="s">
        <v>1186</v>
      </c>
      <c r="AE32" s="424"/>
    </row>
    <row r="33" spans="1:31" ht="11.25" customHeight="1" x14ac:dyDescent="0.25">
      <c r="A33" s="424"/>
      <c r="B33" s="424"/>
      <c r="C33" s="424"/>
      <c r="D33" s="424" t="s">
        <v>1187</v>
      </c>
      <c r="E33" s="424"/>
      <c r="F33" s="424"/>
      <c r="G33" s="424"/>
      <c r="H33" s="427"/>
      <c r="I33" s="428"/>
      <c r="J33" s="427"/>
      <c r="K33" s="427"/>
      <c r="L33" s="427"/>
      <c r="M33" s="427"/>
      <c r="N33" s="427"/>
      <c r="O33" s="427"/>
      <c r="P33" s="427"/>
      <c r="Q33" s="427"/>
      <c r="R33" s="427"/>
      <c r="S33" s="427"/>
      <c r="T33" s="427"/>
      <c r="U33" s="427"/>
      <c r="V33" s="427"/>
      <c r="W33" s="427"/>
      <c r="X33" s="427"/>
      <c r="Y33" s="424"/>
      <c r="Z33" s="424"/>
      <c r="AA33" s="424"/>
      <c r="AB33" s="424"/>
      <c r="AC33" s="424"/>
      <c r="AD33" s="430" t="s">
        <v>1188</v>
      </c>
      <c r="AE33" s="424"/>
    </row>
    <row r="34" spans="1:31" ht="11.25" customHeight="1" x14ac:dyDescent="0.25">
      <c r="A34" s="424"/>
      <c r="B34" s="424"/>
      <c r="C34" s="424"/>
      <c r="D34" s="424" t="s">
        <v>1189</v>
      </c>
      <c r="E34" s="424"/>
      <c r="F34" s="424"/>
      <c r="G34" s="424"/>
      <c r="H34" s="427"/>
      <c r="I34" s="428"/>
      <c r="J34" s="427"/>
      <c r="K34" s="427"/>
      <c r="L34" s="427"/>
      <c r="M34" s="427"/>
      <c r="N34" s="427"/>
      <c r="O34" s="427"/>
      <c r="P34" s="427"/>
      <c r="Q34" s="427"/>
      <c r="R34" s="427"/>
      <c r="S34" s="427"/>
      <c r="T34" s="427"/>
      <c r="U34" s="427"/>
      <c r="V34" s="427"/>
      <c r="W34" s="427"/>
      <c r="X34" s="427"/>
      <c r="Y34" s="424"/>
      <c r="Z34" s="424"/>
      <c r="AA34" s="424"/>
      <c r="AB34" s="424"/>
      <c r="AC34" s="424"/>
      <c r="AD34" s="430" t="s">
        <v>1190</v>
      </c>
      <c r="AE34" s="424"/>
    </row>
    <row r="35" spans="1:31" ht="11.25" customHeight="1" x14ac:dyDescent="0.25">
      <c r="A35" s="424"/>
      <c r="B35" s="424"/>
      <c r="C35" s="424"/>
      <c r="D35" s="424" t="s">
        <v>1191</v>
      </c>
      <c r="E35" s="424"/>
      <c r="F35" s="424"/>
      <c r="G35" s="424"/>
      <c r="H35" s="427"/>
      <c r="I35" s="428"/>
      <c r="J35" s="427"/>
      <c r="K35" s="427"/>
      <c r="L35" s="427"/>
      <c r="M35" s="427"/>
      <c r="N35" s="427"/>
      <c r="O35" s="427"/>
      <c r="P35" s="427"/>
      <c r="Q35" s="427"/>
      <c r="R35" s="427"/>
      <c r="S35" s="427"/>
      <c r="T35" s="427"/>
      <c r="U35" s="427"/>
      <c r="V35" s="427"/>
      <c r="W35" s="427"/>
      <c r="X35" s="427"/>
      <c r="Y35" s="424"/>
      <c r="Z35" s="424"/>
      <c r="AA35" s="424"/>
      <c r="AB35" s="424"/>
      <c r="AC35" s="424"/>
      <c r="AD35" s="430" t="s">
        <v>1192</v>
      </c>
      <c r="AE35" s="424"/>
    </row>
    <row r="36" spans="1:31" ht="11.25" customHeight="1" x14ac:dyDescent="0.25">
      <c r="A36" s="424"/>
      <c r="B36" s="424"/>
      <c r="C36" s="424"/>
      <c r="D36" s="424" t="s">
        <v>1193</v>
      </c>
      <c r="E36" s="424"/>
      <c r="F36" s="424"/>
      <c r="G36" s="424"/>
      <c r="H36" s="427"/>
      <c r="I36" s="428"/>
      <c r="J36" s="427"/>
      <c r="K36" s="427"/>
      <c r="L36" s="427"/>
      <c r="M36" s="427"/>
      <c r="N36" s="427"/>
      <c r="O36" s="427"/>
      <c r="P36" s="427"/>
      <c r="Q36" s="427"/>
      <c r="R36" s="427"/>
      <c r="S36" s="427"/>
      <c r="T36" s="427"/>
      <c r="U36" s="427"/>
      <c r="V36" s="427"/>
      <c r="W36" s="427"/>
      <c r="X36" s="427"/>
      <c r="Y36" s="424"/>
      <c r="Z36" s="424"/>
      <c r="AA36" s="424"/>
      <c r="AB36" s="424"/>
      <c r="AC36" s="424"/>
      <c r="AD36" s="430" t="s">
        <v>1194</v>
      </c>
      <c r="AE36" s="424"/>
    </row>
    <row r="37" spans="1:31" ht="11.25" customHeight="1" x14ac:dyDescent="0.25">
      <c r="A37" s="424"/>
      <c r="B37" s="424"/>
      <c r="C37" s="424"/>
      <c r="D37" s="424" t="s">
        <v>1195</v>
      </c>
      <c r="E37" s="424"/>
      <c r="F37" s="424"/>
      <c r="G37" s="424"/>
      <c r="H37" s="438" t="s">
        <v>98</v>
      </c>
      <c r="I37" s="428"/>
      <c r="J37" s="427"/>
      <c r="K37" s="427"/>
      <c r="L37" s="427"/>
      <c r="M37" s="427"/>
      <c r="N37" s="427"/>
      <c r="O37" s="427"/>
      <c r="P37" s="427"/>
      <c r="Q37" s="427"/>
      <c r="R37" s="427"/>
      <c r="S37" s="427"/>
      <c r="T37" s="427"/>
      <c r="U37" s="427"/>
      <c r="V37" s="427"/>
      <c r="W37" s="427"/>
      <c r="X37" s="427"/>
      <c r="Y37" s="424"/>
      <c r="Z37" s="424"/>
      <c r="AA37" s="424"/>
      <c r="AB37" s="424"/>
      <c r="AC37" s="424"/>
      <c r="AD37" s="430" t="s">
        <v>1196</v>
      </c>
      <c r="AE37" s="424"/>
    </row>
    <row r="38" spans="1:31" ht="11.25" customHeight="1" x14ac:dyDescent="0.25">
      <c r="A38" s="424"/>
      <c r="B38" s="424"/>
      <c r="C38" s="424"/>
      <c r="D38" s="424" t="s">
        <v>1197</v>
      </c>
      <c r="E38" s="424"/>
      <c r="F38" s="424"/>
      <c r="G38" s="424"/>
      <c r="H38" s="438" t="s">
        <v>58</v>
      </c>
      <c r="I38" s="428"/>
      <c r="J38" s="427"/>
      <c r="K38" s="427"/>
      <c r="L38" s="427"/>
      <c r="M38" s="427"/>
      <c r="N38" s="427"/>
      <c r="O38" s="427"/>
      <c r="P38" s="427"/>
      <c r="Q38" s="427"/>
      <c r="R38" s="427"/>
      <c r="S38" s="427"/>
      <c r="T38" s="427"/>
      <c r="U38" s="427"/>
      <c r="V38" s="427"/>
      <c r="W38" s="427"/>
      <c r="X38" s="427"/>
      <c r="Y38" s="424"/>
      <c r="Z38" s="424"/>
      <c r="AA38" s="424"/>
      <c r="AB38" s="424"/>
      <c r="AC38" s="424"/>
      <c r="AD38" s="430" t="s">
        <v>1198</v>
      </c>
      <c r="AE38" s="424"/>
    </row>
    <row r="39" spans="1:31" ht="9.75" customHeight="1" x14ac:dyDescent="0.25">
      <c r="A39" s="424"/>
      <c r="B39" s="424"/>
      <c r="C39" s="424"/>
      <c r="D39" s="424"/>
      <c r="E39" s="424"/>
      <c r="F39" s="424"/>
      <c r="G39" s="424"/>
      <c r="H39" s="427"/>
      <c r="I39" s="428"/>
      <c r="J39" s="427"/>
      <c r="K39" s="427"/>
      <c r="L39" s="427"/>
      <c r="M39" s="427"/>
      <c r="N39" s="427"/>
      <c r="O39" s="427"/>
      <c r="P39" s="427"/>
      <c r="Q39" s="427"/>
      <c r="R39" s="427"/>
      <c r="S39" s="427"/>
      <c r="T39" s="427"/>
      <c r="U39" s="427"/>
      <c r="V39" s="427"/>
      <c r="W39" s="427"/>
      <c r="X39" s="427"/>
      <c r="Y39" s="424"/>
      <c r="Z39" s="424"/>
      <c r="AA39" s="424"/>
      <c r="AB39" s="424"/>
      <c r="AC39" s="424"/>
      <c r="AD39" s="430" t="s">
        <v>1199</v>
      </c>
      <c r="AE39" s="424"/>
    </row>
    <row r="40" spans="1:31" ht="9.75" customHeight="1" x14ac:dyDescent="0.25">
      <c r="A40" s="424"/>
      <c r="B40" s="424"/>
      <c r="C40" s="424"/>
      <c r="D40" s="424"/>
      <c r="E40" s="424"/>
      <c r="F40" s="424"/>
      <c r="G40" s="424"/>
      <c r="H40" s="427"/>
      <c r="I40" s="428"/>
      <c r="J40" s="427"/>
      <c r="K40" s="427"/>
      <c r="L40" s="427"/>
      <c r="M40" s="427"/>
      <c r="N40" s="427"/>
      <c r="O40" s="427"/>
      <c r="P40" s="427"/>
      <c r="Q40" s="427"/>
      <c r="R40" s="427"/>
      <c r="S40" s="427"/>
      <c r="T40" s="427"/>
      <c r="U40" s="427"/>
      <c r="V40" s="427"/>
      <c r="W40" s="427"/>
      <c r="X40" s="427"/>
      <c r="Y40" s="424"/>
      <c r="Z40" s="424"/>
      <c r="AA40" s="424"/>
      <c r="AB40" s="424"/>
      <c r="AC40" s="424"/>
      <c r="AD40" s="430" t="s">
        <v>1200</v>
      </c>
      <c r="AE40" s="424"/>
    </row>
    <row r="41" spans="1:31" ht="9.75" customHeight="1" x14ac:dyDescent="0.25">
      <c r="A41" s="424"/>
      <c r="B41" s="424"/>
      <c r="C41" s="424"/>
      <c r="D41" s="424"/>
      <c r="E41" s="424"/>
      <c r="F41" s="424"/>
      <c r="G41" s="424"/>
      <c r="H41" s="427"/>
      <c r="I41" s="428"/>
      <c r="J41" s="427"/>
      <c r="K41" s="427"/>
      <c r="L41" s="427"/>
      <c r="M41" s="427"/>
      <c r="N41" s="427"/>
      <c r="O41" s="427"/>
      <c r="P41" s="427"/>
      <c r="Q41" s="427"/>
      <c r="R41" s="427"/>
      <c r="S41" s="427"/>
      <c r="T41" s="427"/>
      <c r="U41" s="427"/>
      <c r="V41" s="427"/>
      <c r="W41" s="427"/>
      <c r="X41" s="427"/>
      <c r="Y41" s="424"/>
      <c r="Z41" s="424"/>
      <c r="AA41" s="424"/>
      <c r="AB41" s="424"/>
      <c r="AC41" s="424"/>
      <c r="AD41" s="430" t="s">
        <v>1201</v>
      </c>
      <c r="AE41" s="424"/>
    </row>
    <row r="42" spans="1:31" ht="9.75" customHeight="1" x14ac:dyDescent="0.25">
      <c r="A42" s="424"/>
      <c r="B42" s="424"/>
      <c r="C42" s="424"/>
      <c r="D42" s="424"/>
      <c r="E42" s="424"/>
      <c r="F42" s="424"/>
      <c r="G42" s="424"/>
      <c r="H42" s="427"/>
      <c r="I42" s="428"/>
      <c r="J42" s="427"/>
      <c r="K42" s="427"/>
      <c r="L42" s="427"/>
      <c r="M42" s="427"/>
      <c r="N42" s="427"/>
      <c r="O42" s="427"/>
      <c r="P42" s="427"/>
      <c r="Q42" s="427"/>
      <c r="R42" s="427"/>
      <c r="S42" s="427"/>
      <c r="T42" s="427"/>
      <c r="U42" s="427"/>
      <c r="V42" s="427"/>
      <c r="W42" s="427"/>
      <c r="X42" s="427"/>
      <c r="Y42" s="424"/>
      <c r="Z42" s="424"/>
      <c r="AA42" s="424"/>
      <c r="AB42" s="424"/>
      <c r="AC42" s="424"/>
      <c r="AD42" s="430" t="s">
        <v>1202</v>
      </c>
      <c r="AE42" s="424"/>
    </row>
    <row r="43" spans="1:31" ht="9.75" customHeight="1" x14ac:dyDescent="0.25">
      <c r="A43" s="424"/>
      <c r="B43" s="424"/>
      <c r="C43" s="424"/>
      <c r="D43" s="424"/>
      <c r="E43" s="424"/>
      <c r="F43" s="424"/>
      <c r="G43" s="424"/>
      <c r="H43" s="427"/>
      <c r="I43" s="428"/>
      <c r="J43" s="427"/>
      <c r="K43" s="427"/>
      <c r="L43" s="427"/>
      <c r="M43" s="427"/>
      <c r="N43" s="427"/>
      <c r="O43" s="427"/>
      <c r="P43" s="427"/>
      <c r="Q43" s="427"/>
      <c r="R43" s="427"/>
      <c r="S43" s="427"/>
      <c r="T43" s="427"/>
      <c r="U43" s="427"/>
      <c r="V43" s="427"/>
      <c r="W43" s="427"/>
      <c r="X43" s="427"/>
      <c r="Y43" s="424"/>
      <c r="Z43" s="424"/>
      <c r="AA43" s="424"/>
      <c r="AB43" s="424"/>
      <c r="AC43" s="424"/>
      <c r="AD43" s="430" t="s">
        <v>1203</v>
      </c>
      <c r="AE43" s="424"/>
    </row>
    <row r="44" spans="1:31" ht="9.75" customHeight="1" x14ac:dyDescent="0.25">
      <c r="A44" s="424"/>
      <c r="B44" s="424"/>
      <c r="C44" s="424"/>
      <c r="D44" s="424"/>
      <c r="E44" s="424"/>
      <c r="F44" s="424"/>
      <c r="G44" s="424"/>
      <c r="H44" s="427"/>
      <c r="I44" s="428"/>
      <c r="J44" s="427"/>
      <c r="K44" s="427"/>
      <c r="L44" s="427"/>
      <c r="M44" s="427"/>
      <c r="N44" s="427"/>
      <c r="O44" s="427"/>
      <c r="P44" s="427"/>
      <c r="Q44" s="427"/>
      <c r="R44" s="427"/>
      <c r="S44" s="427"/>
      <c r="T44" s="427"/>
      <c r="U44" s="427"/>
      <c r="V44" s="427"/>
      <c r="W44" s="427"/>
      <c r="X44" s="427"/>
      <c r="Y44" s="424"/>
      <c r="Z44" s="424"/>
      <c r="AA44" s="424"/>
      <c r="AB44" s="424"/>
      <c r="AC44" s="424"/>
      <c r="AD44" s="430" t="s">
        <v>1204</v>
      </c>
      <c r="AE44" s="424"/>
    </row>
    <row r="45" spans="1:31" ht="9.75" customHeight="1" x14ac:dyDescent="0.25">
      <c r="A45" s="424"/>
      <c r="B45" s="424"/>
      <c r="C45" s="424"/>
      <c r="D45" s="424"/>
      <c r="E45" s="424"/>
      <c r="F45" s="424"/>
      <c r="G45" s="424"/>
      <c r="H45" s="427"/>
      <c r="I45" s="428"/>
      <c r="J45" s="427"/>
      <c r="K45" s="427"/>
      <c r="L45" s="427"/>
      <c r="M45" s="427"/>
      <c r="N45" s="427"/>
      <c r="O45" s="427"/>
      <c r="P45" s="427"/>
      <c r="Q45" s="427"/>
      <c r="R45" s="427"/>
      <c r="S45" s="427"/>
      <c r="T45" s="427"/>
      <c r="U45" s="427"/>
      <c r="V45" s="427"/>
      <c r="W45" s="427"/>
      <c r="X45" s="427"/>
      <c r="Y45" s="424"/>
      <c r="Z45" s="424"/>
      <c r="AA45" s="424"/>
      <c r="AB45" s="424"/>
      <c r="AC45" s="424"/>
      <c r="AD45" s="430" t="s">
        <v>1205</v>
      </c>
      <c r="AE45" s="424"/>
    </row>
    <row r="46" spans="1:31" ht="9.75" customHeight="1" x14ac:dyDescent="0.25">
      <c r="A46" s="424"/>
      <c r="B46" s="424"/>
      <c r="C46" s="424"/>
      <c r="D46" s="424"/>
      <c r="E46" s="424"/>
      <c r="F46" s="424"/>
      <c r="G46" s="424"/>
      <c r="H46" s="427"/>
      <c r="I46" s="428"/>
      <c r="J46" s="427"/>
      <c r="K46" s="427"/>
      <c r="L46" s="427"/>
      <c r="M46" s="427"/>
      <c r="N46" s="427"/>
      <c r="O46" s="427"/>
      <c r="P46" s="427"/>
      <c r="Q46" s="427"/>
      <c r="R46" s="427"/>
      <c r="S46" s="427"/>
      <c r="T46" s="427"/>
      <c r="U46" s="427"/>
      <c r="V46" s="427"/>
      <c r="W46" s="427"/>
      <c r="X46" s="427"/>
      <c r="Y46" s="424"/>
      <c r="Z46" s="424"/>
      <c r="AA46" s="424"/>
      <c r="AB46" s="424"/>
      <c r="AC46" s="424"/>
      <c r="AD46" s="430" t="s">
        <v>1206</v>
      </c>
      <c r="AE46" s="424"/>
    </row>
    <row r="47" spans="1:31" ht="9.75" customHeight="1" x14ac:dyDescent="0.25">
      <c r="A47" s="424"/>
      <c r="B47" s="424"/>
      <c r="C47" s="424"/>
      <c r="D47" s="424"/>
      <c r="E47" s="424"/>
      <c r="F47" s="424"/>
      <c r="G47" s="424"/>
      <c r="H47" s="427"/>
      <c r="I47" s="428"/>
      <c r="J47" s="427"/>
      <c r="K47" s="427"/>
      <c r="L47" s="427"/>
      <c r="M47" s="427"/>
      <c r="N47" s="427"/>
      <c r="O47" s="427"/>
      <c r="P47" s="427"/>
      <c r="Q47" s="427"/>
      <c r="R47" s="427"/>
      <c r="S47" s="427"/>
      <c r="T47" s="427"/>
      <c r="U47" s="427"/>
      <c r="V47" s="427"/>
      <c r="W47" s="427"/>
      <c r="X47" s="427"/>
      <c r="Y47" s="424"/>
      <c r="Z47" s="424"/>
      <c r="AA47" s="424"/>
      <c r="AB47" s="424"/>
      <c r="AC47" s="424"/>
      <c r="AD47" s="430" t="s">
        <v>1207</v>
      </c>
      <c r="AE47" s="424"/>
    </row>
    <row r="48" spans="1:31" ht="9.75" customHeight="1" x14ac:dyDescent="0.25">
      <c r="A48" s="424"/>
      <c r="B48" s="424"/>
      <c r="C48" s="424"/>
      <c r="D48" s="424"/>
      <c r="E48" s="424"/>
      <c r="F48" s="424"/>
      <c r="G48" s="424"/>
      <c r="H48" s="427"/>
      <c r="I48" s="428"/>
      <c r="J48" s="427"/>
      <c r="K48" s="427"/>
      <c r="L48" s="427"/>
      <c r="M48" s="427"/>
      <c r="N48" s="427"/>
      <c r="O48" s="427"/>
      <c r="P48" s="427"/>
      <c r="Q48" s="427"/>
      <c r="R48" s="427"/>
      <c r="S48" s="427"/>
      <c r="T48" s="427"/>
      <c r="U48" s="427"/>
      <c r="V48" s="427"/>
      <c r="W48" s="427"/>
      <c r="X48" s="427"/>
      <c r="Y48" s="424"/>
      <c r="Z48" s="424"/>
      <c r="AA48" s="424"/>
      <c r="AB48" s="424"/>
      <c r="AC48" s="424"/>
      <c r="AD48" s="430" t="s">
        <v>1208</v>
      </c>
      <c r="AE48" s="424"/>
    </row>
    <row r="49" spans="1:31" ht="9.75" customHeight="1" x14ac:dyDescent="0.25">
      <c r="A49" s="424"/>
      <c r="B49" s="424"/>
      <c r="C49" s="424"/>
      <c r="D49" s="424"/>
      <c r="E49" s="424"/>
      <c r="F49" s="424"/>
      <c r="G49" s="424"/>
      <c r="H49" s="427"/>
      <c r="I49" s="428"/>
      <c r="J49" s="427"/>
      <c r="K49" s="427"/>
      <c r="L49" s="427"/>
      <c r="M49" s="427"/>
      <c r="N49" s="427"/>
      <c r="O49" s="427"/>
      <c r="P49" s="427"/>
      <c r="Q49" s="427"/>
      <c r="R49" s="427"/>
      <c r="S49" s="427"/>
      <c r="T49" s="427"/>
      <c r="U49" s="427"/>
      <c r="V49" s="427"/>
      <c r="W49" s="427"/>
      <c r="X49" s="427"/>
      <c r="Y49" s="424"/>
      <c r="Z49" s="424"/>
      <c r="AA49" s="424"/>
      <c r="AB49" s="424"/>
      <c r="AC49" s="424"/>
      <c r="AD49" s="430" t="s">
        <v>1209</v>
      </c>
      <c r="AE49" s="424"/>
    </row>
    <row r="50" spans="1:31" ht="9.75" customHeight="1" x14ac:dyDescent="0.25">
      <c r="A50" s="424"/>
      <c r="B50" s="424"/>
      <c r="C50" s="424"/>
      <c r="D50" s="424"/>
      <c r="E50" s="424"/>
      <c r="F50" s="424"/>
      <c r="G50" s="424"/>
      <c r="H50" s="427"/>
      <c r="I50" s="428"/>
      <c r="J50" s="427"/>
      <c r="K50" s="427"/>
      <c r="L50" s="427"/>
      <c r="M50" s="427"/>
      <c r="N50" s="427"/>
      <c r="O50" s="427"/>
      <c r="P50" s="427"/>
      <c r="Q50" s="427"/>
      <c r="R50" s="427"/>
      <c r="S50" s="427"/>
      <c r="T50" s="427"/>
      <c r="U50" s="427"/>
      <c r="V50" s="427"/>
      <c r="W50" s="427"/>
      <c r="X50" s="427"/>
      <c r="Y50" s="424"/>
      <c r="Z50" s="424"/>
      <c r="AA50" s="424"/>
      <c r="AB50" s="424"/>
      <c r="AC50" s="424"/>
      <c r="AD50" s="430" t="s">
        <v>1210</v>
      </c>
      <c r="AE50" s="424"/>
    </row>
    <row r="51" spans="1:31" ht="9.75" customHeight="1" x14ac:dyDescent="0.25">
      <c r="A51" s="424"/>
      <c r="B51" s="424"/>
      <c r="C51" s="424"/>
      <c r="D51" s="424"/>
      <c r="E51" s="424"/>
      <c r="F51" s="424"/>
      <c r="G51" s="424"/>
      <c r="H51" s="427"/>
      <c r="I51" s="428"/>
      <c r="J51" s="427"/>
      <c r="K51" s="427"/>
      <c r="L51" s="427"/>
      <c r="M51" s="427"/>
      <c r="N51" s="427"/>
      <c r="O51" s="427"/>
      <c r="P51" s="427"/>
      <c r="Q51" s="427"/>
      <c r="R51" s="427"/>
      <c r="S51" s="427"/>
      <c r="T51" s="427"/>
      <c r="U51" s="427"/>
      <c r="V51" s="427"/>
      <c r="W51" s="427"/>
      <c r="X51" s="427"/>
      <c r="Y51" s="424"/>
      <c r="Z51" s="424"/>
      <c r="AA51" s="424"/>
      <c r="AB51" s="424"/>
      <c r="AC51" s="424"/>
      <c r="AD51" s="439" t="s">
        <v>1211</v>
      </c>
      <c r="AE51" s="424"/>
    </row>
    <row r="52" spans="1:31" ht="9.75" customHeight="1" x14ac:dyDescent="0.25">
      <c r="A52" s="424"/>
      <c r="B52" s="424"/>
      <c r="C52" s="424"/>
      <c r="D52" s="424"/>
      <c r="E52" s="424"/>
      <c r="F52" s="424"/>
      <c r="G52" s="424"/>
      <c r="H52" s="427"/>
      <c r="I52" s="428"/>
      <c r="J52" s="427"/>
      <c r="K52" s="427"/>
      <c r="L52" s="427"/>
      <c r="M52" s="427"/>
      <c r="N52" s="427"/>
      <c r="O52" s="427"/>
      <c r="P52" s="427"/>
      <c r="Q52" s="427"/>
      <c r="R52" s="427"/>
      <c r="S52" s="427"/>
      <c r="T52" s="427"/>
      <c r="U52" s="427"/>
      <c r="V52" s="427"/>
      <c r="W52" s="427"/>
      <c r="X52" s="427"/>
      <c r="Y52" s="424"/>
      <c r="Z52" s="424"/>
      <c r="AA52" s="424"/>
      <c r="AB52" s="424"/>
      <c r="AC52" s="424"/>
      <c r="AD52" s="439" t="s">
        <v>1212</v>
      </c>
      <c r="AE52" s="424"/>
    </row>
    <row r="53" spans="1:31" ht="9.75" customHeight="1" x14ac:dyDescent="0.25">
      <c r="A53" s="424"/>
      <c r="B53" s="424"/>
      <c r="C53" s="424"/>
      <c r="D53" s="424"/>
      <c r="E53" s="424"/>
      <c r="F53" s="424"/>
      <c r="G53" s="424"/>
      <c r="H53" s="427"/>
      <c r="I53" s="428"/>
      <c r="J53" s="427"/>
      <c r="K53" s="427"/>
      <c r="L53" s="427"/>
      <c r="M53" s="427"/>
      <c r="N53" s="427"/>
      <c r="O53" s="427"/>
      <c r="P53" s="427"/>
      <c r="Q53" s="427"/>
      <c r="R53" s="427"/>
      <c r="S53" s="427"/>
      <c r="T53" s="427"/>
      <c r="U53" s="427"/>
      <c r="V53" s="427"/>
      <c r="W53" s="427"/>
      <c r="X53" s="427"/>
      <c r="Y53" s="424"/>
      <c r="Z53" s="424"/>
      <c r="AA53" s="424"/>
      <c r="AB53" s="424"/>
      <c r="AC53" s="424"/>
      <c r="AD53" s="439" t="s">
        <v>1213</v>
      </c>
      <c r="AE53" s="424"/>
    </row>
    <row r="54" spans="1:31" ht="9.75" customHeight="1" x14ac:dyDescent="0.25">
      <c r="A54" s="424"/>
      <c r="B54" s="424"/>
      <c r="C54" s="424"/>
      <c r="D54" s="424"/>
      <c r="E54" s="424"/>
      <c r="F54" s="424"/>
      <c r="G54" s="424"/>
      <c r="H54" s="427"/>
      <c r="I54" s="428"/>
      <c r="J54" s="427"/>
      <c r="K54" s="427"/>
      <c r="L54" s="427"/>
      <c r="M54" s="427"/>
      <c r="N54" s="427"/>
      <c r="O54" s="427"/>
      <c r="P54" s="427"/>
      <c r="Q54" s="427"/>
      <c r="R54" s="427"/>
      <c r="S54" s="427"/>
      <c r="T54" s="427"/>
      <c r="U54" s="427"/>
      <c r="V54" s="427"/>
      <c r="W54" s="427"/>
      <c r="X54" s="427"/>
      <c r="Y54" s="424"/>
      <c r="Z54" s="424"/>
      <c r="AA54" s="424"/>
      <c r="AB54" s="424"/>
      <c r="AC54" s="424"/>
      <c r="AD54" s="430" t="s">
        <v>1214</v>
      </c>
      <c r="AE54" s="424"/>
    </row>
    <row r="55" spans="1:31" ht="9.75" customHeight="1" x14ac:dyDescent="0.25">
      <c r="A55" s="424"/>
      <c r="B55" s="424"/>
      <c r="C55" s="424"/>
      <c r="D55" s="424"/>
      <c r="E55" s="424"/>
      <c r="F55" s="424"/>
      <c r="G55" s="424"/>
      <c r="H55" s="427"/>
      <c r="I55" s="428"/>
      <c r="J55" s="427"/>
      <c r="K55" s="427"/>
      <c r="L55" s="427"/>
      <c r="M55" s="427"/>
      <c r="N55" s="427"/>
      <c r="O55" s="427"/>
      <c r="P55" s="427"/>
      <c r="Q55" s="427"/>
      <c r="R55" s="427"/>
      <c r="S55" s="427"/>
      <c r="T55" s="427"/>
      <c r="U55" s="427"/>
      <c r="V55" s="427"/>
      <c r="W55" s="427"/>
      <c r="X55" s="427"/>
      <c r="Y55" s="424"/>
      <c r="Z55" s="424"/>
      <c r="AA55" s="424"/>
      <c r="AB55" s="424"/>
      <c r="AC55" s="424"/>
      <c r="AD55" s="430" t="s">
        <v>1215</v>
      </c>
      <c r="AE55" s="424"/>
    </row>
    <row r="56" spans="1:31" ht="9.75" customHeight="1" x14ac:dyDescent="0.25">
      <c r="A56" s="424"/>
      <c r="B56" s="424"/>
      <c r="C56" s="424"/>
      <c r="D56" s="424"/>
      <c r="E56" s="424"/>
      <c r="F56" s="424"/>
      <c r="G56" s="424"/>
      <c r="H56" s="427"/>
      <c r="I56" s="428"/>
      <c r="J56" s="427"/>
      <c r="K56" s="427"/>
      <c r="L56" s="427"/>
      <c r="M56" s="427"/>
      <c r="N56" s="427"/>
      <c r="O56" s="427"/>
      <c r="P56" s="427"/>
      <c r="Q56" s="427"/>
      <c r="R56" s="427"/>
      <c r="S56" s="427"/>
      <c r="T56" s="427"/>
      <c r="U56" s="427"/>
      <c r="V56" s="427"/>
      <c r="W56" s="427"/>
      <c r="X56" s="427"/>
      <c r="Y56" s="424"/>
      <c r="Z56" s="424"/>
      <c r="AA56" s="424"/>
      <c r="AB56" s="424"/>
      <c r="AC56" s="424"/>
      <c r="AD56" s="430" t="s">
        <v>1216</v>
      </c>
      <c r="AE56" s="424"/>
    </row>
    <row r="57" spans="1:31" ht="9.75" customHeight="1" x14ac:dyDescent="0.25">
      <c r="A57" s="424"/>
      <c r="B57" s="424"/>
      <c r="C57" s="424"/>
      <c r="D57" s="424"/>
      <c r="E57" s="424"/>
      <c r="F57" s="424"/>
      <c r="G57" s="424"/>
      <c r="H57" s="427"/>
      <c r="I57" s="428"/>
      <c r="J57" s="427"/>
      <c r="K57" s="427"/>
      <c r="L57" s="427"/>
      <c r="M57" s="427"/>
      <c r="N57" s="427"/>
      <c r="O57" s="427"/>
      <c r="P57" s="427"/>
      <c r="Q57" s="427"/>
      <c r="R57" s="427"/>
      <c r="S57" s="427"/>
      <c r="T57" s="427"/>
      <c r="U57" s="427"/>
      <c r="V57" s="427"/>
      <c r="W57" s="427"/>
      <c r="X57" s="427"/>
      <c r="Y57" s="424"/>
      <c r="Z57" s="424"/>
      <c r="AA57" s="424"/>
      <c r="AB57" s="424"/>
      <c r="AC57" s="424"/>
      <c r="AD57" s="430" t="s">
        <v>1217</v>
      </c>
      <c r="AE57" s="424"/>
    </row>
    <row r="58" spans="1:31" ht="9.75" customHeight="1" x14ac:dyDescent="0.25">
      <c r="A58" s="424"/>
      <c r="B58" s="424"/>
      <c r="C58" s="424"/>
      <c r="D58" s="424"/>
      <c r="E58" s="424"/>
      <c r="F58" s="424"/>
      <c r="G58" s="424"/>
      <c r="H58" s="427"/>
      <c r="I58" s="428"/>
      <c r="J58" s="427"/>
      <c r="K58" s="427"/>
      <c r="L58" s="427"/>
      <c r="M58" s="427"/>
      <c r="N58" s="427"/>
      <c r="O58" s="427"/>
      <c r="P58" s="427"/>
      <c r="Q58" s="427"/>
      <c r="R58" s="427"/>
      <c r="S58" s="427"/>
      <c r="T58" s="427"/>
      <c r="U58" s="427"/>
      <c r="V58" s="427"/>
      <c r="W58" s="427"/>
      <c r="X58" s="427"/>
      <c r="Y58" s="424"/>
      <c r="Z58" s="424"/>
      <c r="AA58" s="424"/>
      <c r="AB58" s="424"/>
      <c r="AC58" s="424"/>
      <c r="AD58" s="430" t="s">
        <v>1218</v>
      </c>
      <c r="AE58" s="424"/>
    </row>
    <row r="59" spans="1:31" ht="9.75" customHeight="1" x14ac:dyDescent="0.25">
      <c r="A59" s="424"/>
      <c r="B59" s="424"/>
      <c r="C59" s="424"/>
      <c r="D59" s="424"/>
      <c r="E59" s="424"/>
      <c r="F59" s="424"/>
      <c r="G59" s="424"/>
      <c r="H59" s="427"/>
      <c r="I59" s="428"/>
      <c r="J59" s="427"/>
      <c r="K59" s="427"/>
      <c r="L59" s="427"/>
      <c r="M59" s="427"/>
      <c r="N59" s="427"/>
      <c r="O59" s="427"/>
      <c r="P59" s="427"/>
      <c r="Q59" s="427"/>
      <c r="R59" s="427"/>
      <c r="S59" s="427"/>
      <c r="T59" s="427"/>
      <c r="U59" s="427"/>
      <c r="V59" s="427"/>
      <c r="W59" s="427"/>
      <c r="X59" s="427"/>
      <c r="Y59" s="424"/>
      <c r="Z59" s="424"/>
      <c r="AA59" s="424"/>
      <c r="AB59" s="424"/>
      <c r="AC59" s="424"/>
      <c r="AD59" s="430" t="s">
        <v>1219</v>
      </c>
      <c r="AE59" s="424"/>
    </row>
    <row r="60" spans="1:31" ht="9.75" customHeight="1" x14ac:dyDescent="0.25">
      <c r="A60" s="424"/>
      <c r="B60" s="424"/>
      <c r="C60" s="424"/>
      <c r="D60" s="424"/>
      <c r="E60" s="424"/>
      <c r="F60" s="424"/>
      <c r="G60" s="424"/>
      <c r="H60" s="427"/>
      <c r="I60" s="428"/>
      <c r="J60" s="427"/>
      <c r="K60" s="427"/>
      <c r="L60" s="427"/>
      <c r="M60" s="427"/>
      <c r="N60" s="427"/>
      <c r="O60" s="427"/>
      <c r="P60" s="427"/>
      <c r="Q60" s="427"/>
      <c r="R60" s="427"/>
      <c r="S60" s="427"/>
      <c r="T60" s="427"/>
      <c r="U60" s="427"/>
      <c r="V60" s="427"/>
      <c r="W60" s="427"/>
      <c r="X60" s="427"/>
      <c r="Y60" s="424"/>
      <c r="Z60" s="424"/>
      <c r="AA60" s="424"/>
      <c r="AB60" s="424"/>
      <c r="AC60" s="424"/>
      <c r="AD60" s="430" t="s">
        <v>1220</v>
      </c>
      <c r="AE60" s="424"/>
    </row>
    <row r="61" spans="1:31" ht="9.75" customHeight="1" x14ac:dyDescent="0.25">
      <c r="A61" s="424"/>
      <c r="B61" s="424"/>
      <c r="C61" s="424"/>
      <c r="D61" s="424"/>
      <c r="E61" s="424"/>
      <c r="F61" s="424"/>
      <c r="G61" s="424"/>
      <c r="H61" s="427"/>
      <c r="I61" s="428"/>
      <c r="J61" s="427"/>
      <c r="K61" s="427"/>
      <c r="L61" s="427"/>
      <c r="M61" s="427"/>
      <c r="N61" s="427"/>
      <c r="O61" s="427"/>
      <c r="P61" s="427"/>
      <c r="Q61" s="427"/>
      <c r="R61" s="427"/>
      <c r="S61" s="427"/>
      <c r="T61" s="427"/>
      <c r="U61" s="427"/>
      <c r="V61" s="427"/>
      <c r="W61" s="427"/>
      <c r="X61" s="427"/>
      <c r="Y61" s="424"/>
      <c r="Z61" s="424"/>
      <c r="AA61" s="424"/>
      <c r="AB61" s="424"/>
      <c r="AC61" s="424"/>
      <c r="AD61" s="430" t="s">
        <v>1221</v>
      </c>
      <c r="AE61" s="424"/>
    </row>
    <row r="62" spans="1:31" ht="9.75" customHeight="1" x14ac:dyDescent="0.25">
      <c r="A62" s="424"/>
      <c r="B62" s="424"/>
      <c r="C62" s="424"/>
      <c r="D62" s="424"/>
      <c r="E62" s="424"/>
      <c r="F62" s="424"/>
      <c r="G62" s="424"/>
      <c r="H62" s="427"/>
      <c r="I62" s="428"/>
      <c r="J62" s="427"/>
      <c r="K62" s="427"/>
      <c r="L62" s="427"/>
      <c r="M62" s="427"/>
      <c r="N62" s="427"/>
      <c r="O62" s="427"/>
      <c r="P62" s="427"/>
      <c r="Q62" s="427"/>
      <c r="R62" s="427"/>
      <c r="S62" s="427"/>
      <c r="T62" s="427"/>
      <c r="U62" s="427"/>
      <c r="V62" s="427"/>
      <c r="W62" s="427"/>
      <c r="X62" s="427"/>
      <c r="Y62" s="424"/>
      <c r="Z62" s="424"/>
      <c r="AA62" s="424"/>
      <c r="AB62" s="424"/>
      <c r="AC62" s="424"/>
      <c r="AD62" s="430" t="s">
        <v>1222</v>
      </c>
      <c r="AE62" s="424"/>
    </row>
    <row r="63" spans="1:31" ht="9.75" customHeight="1" x14ac:dyDescent="0.25">
      <c r="A63" s="424"/>
      <c r="B63" s="424"/>
      <c r="C63" s="424"/>
      <c r="D63" s="424"/>
      <c r="E63" s="424"/>
      <c r="F63" s="424"/>
      <c r="G63" s="424"/>
      <c r="H63" s="427"/>
      <c r="I63" s="428"/>
      <c r="J63" s="427"/>
      <c r="K63" s="427"/>
      <c r="L63" s="427"/>
      <c r="M63" s="427"/>
      <c r="N63" s="427"/>
      <c r="O63" s="427"/>
      <c r="P63" s="427"/>
      <c r="Q63" s="427"/>
      <c r="R63" s="427"/>
      <c r="S63" s="427"/>
      <c r="T63" s="427"/>
      <c r="U63" s="427"/>
      <c r="V63" s="427"/>
      <c r="W63" s="427"/>
      <c r="X63" s="427"/>
      <c r="Y63" s="424"/>
      <c r="Z63" s="424"/>
      <c r="AA63" s="424"/>
      <c r="AB63" s="424"/>
      <c r="AC63" s="424"/>
      <c r="AD63" s="430" t="s">
        <v>1223</v>
      </c>
      <c r="AE63" s="424"/>
    </row>
    <row r="64" spans="1:31" ht="9.75" customHeight="1" x14ac:dyDescent="0.25">
      <c r="A64" s="424"/>
      <c r="B64" s="424"/>
      <c r="C64" s="424"/>
      <c r="D64" s="424"/>
      <c r="E64" s="424"/>
      <c r="F64" s="424"/>
      <c r="G64" s="424"/>
      <c r="H64" s="427"/>
      <c r="I64" s="428"/>
      <c r="J64" s="427"/>
      <c r="K64" s="427"/>
      <c r="L64" s="427"/>
      <c r="M64" s="427"/>
      <c r="N64" s="427"/>
      <c r="O64" s="427"/>
      <c r="P64" s="427"/>
      <c r="Q64" s="427"/>
      <c r="R64" s="427"/>
      <c r="S64" s="427"/>
      <c r="T64" s="427"/>
      <c r="U64" s="427"/>
      <c r="V64" s="427"/>
      <c r="W64" s="427"/>
      <c r="X64" s="427"/>
      <c r="Y64" s="424"/>
      <c r="Z64" s="424"/>
      <c r="AA64" s="424"/>
      <c r="AB64" s="424"/>
      <c r="AC64" s="424"/>
      <c r="AD64" s="430" t="s">
        <v>1224</v>
      </c>
      <c r="AE64" s="424"/>
    </row>
    <row r="65" spans="1:31" ht="9.75" customHeight="1" x14ac:dyDescent="0.25">
      <c r="A65" s="424"/>
      <c r="B65" s="424"/>
      <c r="C65" s="424"/>
      <c r="D65" s="424"/>
      <c r="E65" s="424"/>
      <c r="F65" s="424"/>
      <c r="G65" s="424"/>
      <c r="H65" s="427"/>
      <c r="I65" s="428"/>
      <c r="J65" s="427"/>
      <c r="K65" s="427"/>
      <c r="L65" s="427"/>
      <c r="M65" s="427"/>
      <c r="N65" s="427"/>
      <c r="O65" s="427"/>
      <c r="P65" s="427"/>
      <c r="Q65" s="427"/>
      <c r="R65" s="427"/>
      <c r="S65" s="427"/>
      <c r="T65" s="427"/>
      <c r="U65" s="427"/>
      <c r="V65" s="427"/>
      <c r="W65" s="427"/>
      <c r="X65" s="427"/>
      <c r="Y65" s="424"/>
      <c r="Z65" s="424"/>
      <c r="AA65" s="424"/>
      <c r="AB65" s="424"/>
      <c r="AC65" s="424"/>
      <c r="AD65" s="430" t="s">
        <v>1225</v>
      </c>
      <c r="AE65" s="424"/>
    </row>
    <row r="66" spans="1:31" ht="9.75" customHeight="1" x14ac:dyDescent="0.25">
      <c r="A66" s="424"/>
      <c r="B66" s="424"/>
      <c r="C66" s="424"/>
      <c r="D66" s="424"/>
      <c r="E66" s="424"/>
      <c r="F66" s="424"/>
      <c r="G66" s="424"/>
      <c r="H66" s="427"/>
      <c r="I66" s="428"/>
      <c r="J66" s="427"/>
      <c r="K66" s="427"/>
      <c r="L66" s="427"/>
      <c r="M66" s="427"/>
      <c r="N66" s="427"/>
      <c r="O66" s="427"/>
      <c r="P66" s="427"/>
      <c r="Q66" s="427"/>
      <c r="R66" s="427"/>
      <c r="S66" s="427"/>
      <c r="T66" s="427"/>
      <c r="U66" s="427"/>
      <c r="V66" s="427"/>
      <c r="W66" s="427"/>
      <c r="X66" s="427"/>
      <c r="Y66" s="424"/>
      <c r="Z66" s="424"/>
      <c r="AA66" s="424"/>
      <c r="AB66" s="424"/>
      <c r="AC66" s="424"/>
      <c r="AD66" s="430" t="s">
        <v>1226</v>
      </c>
      <c r="AE66" s="424"/>
    </row>
    <row r="67" spans="1:31" ht="9.75" customHeight="1" x14ac:dyDescent="0.25">
      <c r="A67" s="424"/>
      <c r="B67" s="424"/>
      <c r="C67" s="424"/>
      <c r="D67" s="424"/>
      <c r="E67" s="424"/>
      <c r="F67" s="424"/>
      <c r="G67" s="424"/>
      <c r="H67" s="427"/>
      <c r="I67" s="428"/>
      <c r="J67" s="427"/>
      <c r="K67" s="427"/>
      <c r="L67" s="427"/>
      <c r="M67" s="427"/>
      <c r="N67" s="427"/>
      <c r="O67" s="427"/>
      <c r="P67" s="427"/>
      <c r="Q67" s="427"/>
      <c r="R67" s="427"/>
      <c r="S67" s="427"/>
      <c r="T67" s="427"/>
      <c r="U67" s="427"/>
      <c r="V67" s="427"/>
      <c r="W67" s="427"/>
      <c r="X67" s="427"/>
      <c r="Y67" s="424"/>
      <c r="Z67" s="424"/>
      <c r="AA67" s="424"/>
      <c r="AB67" s="424"/>
      <c r="AC67" s="424"/>
      <c r="AD67" s="430" t="s">
        <v>1227</v>
      </c>
      <c r="AE67" s="424"/>
    </row>
    <row r="68" spans="1:31" ht="9.75" customHeight="1" x14ac:dyDescent="0.25">
      <c r="A68" s="424"/>
      <c r="B68" s="424"/>
      <c r="C68" s="424"/>
      <c r="D68" s="424"/>
      <c r="E68" s="424"/>
      <c r="F68" s="424"/>
      <c r="G68" s="424"/>
      <c r="H68" s="427"/>
      <c r="I68" s="428"/>
      <c r="J68" s="427"/>
      <c r="K68" s="427"/>
      <c r="L68" s="427"/>
      <c r="M68" s="427"/>
      <c r="N68" s="427"/>
      <c r="O68" s="427"/>
      <c r="P68" s="427"/>
      <c r="Q68" s="427"/>
      <c r="R68" s="427"/>
      <c r="S68" s="427"/>
      <c r="T68" s="427"/>
      <c r="U68" s="427"/>
      <c r="V68" s="427"/>
      <c r="W68" s="427"/>
      <c r="X68" s="427"/>
      <c r="Y68" s="424"/>
      <c r="Z68" s="424"/>
      <c r="AA68" s="424"/>
      <c r="AB68" s="424"/>
      <c r="AC68" s="424"/>
      <c r="AD68" s="430" t="s">
        <v>1228</v>
      </c>
      <c r="AE68" s="424"/>
    </row>
    <row r="69" spans="1:31" ht="9.75" customHeight="1" x14ac:dyDescent="0.25">
      <c r="A69" s="424"/>
      <c r="B69" s="424"/>
      <c r="C69" s="424"/>
      <c r="D69" s="424"/>
      <c r="E69" s="424"/>
      <c r="F69" s="424"/>
      <c r="G69" s="424"/>
      <c r="H69" s="427"/>
      <c r="I69" s="428"/>
      <c r="J69" s="427"/>
      <c r="K69" s="427"/>
      <c r="L69" s="427"/>
      <c r="M69" s="427"/>
      <c r="N69" s="427"/>
      <c r="O69" s="427"/>
      <c r="P69" s="427"/>
      <c r="Q69" s="427"/>
      <c r="R69" s="427"/>
      <c r="S69" s="427"/>
      <c r="T69" s="427"/>
      <c r="U69" s="427"/>
      <c r="V69" s="427"/>
      <c r="W69" s="427"/>
      <c r="X69" s="427"/>
      <c r="Y69" s="424"/>
      <c r="Z69" s="424"/>
      <c r="AA69" s="424"/>
      <c r="AB69" s="424"/>
      <c r="AC69" s="424"/>
      <c r="AD69" s="430" t="s">
        <v>1229</v>
      </c>
      <c r="AE69" s="424"/>
    </row>
    <row r="70" spans="1:31" ht="9.75" customHeight="1" x14ac:dyDescent="0.25">
      <c r="A70" s="424"/>
      <c r="B70" s="424"/>
      <c r="C70" s="424"/>
      <c r="D70" s="424"/>
      <c r="E70" s="424"/>
      <c r="F70" s="424"/>
      <c r="G70" s="424"/>
      <c r="H70" s="427"/>
      <c r="I70" s="428"/>
      <c r="J70" s="427"/>
      <c r="K70" s="427"/>
      <c r="L70" s="427"/>
      <c r="M70" s="427"/>
      <c r="N70" s="427"/>
      <c r="O70" s="427"/>
      <c r="P70" s="427"/>
      <c r="Q70" s="427"/>
      <c r="R70" s="427"/>
      <c r="S70" s="427"/>
      <c r="T70" s="427"/>
      <c r="U70" s="427"/>
      <c r="V70" s="427"/>
      <c r="W70" s="427"/>
      <c r="X70" s="427"/>
      <c r="Y70" s="424"/>
      <c r="Z70" s="424"/>
      <c r="AA70" s="424"/>
      <c r="AB70" s="424"/>
      <c r="AC70" s="424"/>
      <c r="AD70" s="430" t="s">
        <v>1230</v>
      </c>
      <c r="AE70" s="424"/>
    </row>
    <row r="71" spans="1:31" ht="9.75" customHeight="1" x14ac:dyDescent="0.25">
      <c r="A71" s="424"/>
      <c r="B71" s="424"/>
      <c r="C71" s="424"/>
      <c r="D71" s="424"/>
      <c r="E71" s="424"/>
      <c r="F71" s="424"/>
      <c r="G71" s="424"/>
      <c r="H71" s="427"/>
      <c r="I71" s="428"/>
      <c r="J71" s="427"/>
      <c r="K71" s="427"/>
      <c r="L71" s="427"/>
      <c r="M71" s="427"/>
      <c r="N71" s="427"/>
      <c r="O71" s="427"/>
      <c r="P71" s="427"/>
      <c r="Q71" s="427"/>
      <c r="R71" s="427"/>
      <c r="S71" s="427"/>
      <c r="T71" s="427"/>
      <c r="U71" s="427"/>
      <c r="V71" s="427"/>
      <c r="W71" s="427"/>
      <c r="X71" s="427"/>
      <c r="Y71" s="424"/>
      <c r="Z71" s="424"/>
      <c r="AA71" s="424"/>
      <c r="AB71" s="424"/>
      <c r="AC71" s="424"/>
      <c r="AD71" s="430" t="s">
        <v>1231</v>
      </c>
      <c r="AE71" s="424"/>
    </row>
    <row r="72" spans="1:31" ht="9.75" customHeight="1" x14ac:dyDescent="0.25">
      <c r="A72" s="424"/>
      <c r="B72" s="424"/>
      <c r="C72" s="424"/>
      <c r="D72" s="424"/>
      <c r="E72" s="424"/>
      <c r="F72" s="424"/>
      <c r="G72" s="424"/>
      <c r="H72" s="427"/>
      <c r="I72" s="428"/>
      <c r="J72" s="427"/>
      <c r="K72" s="427"/>
      <c r="L72" s="427"/>
      <c r="M72" s="427"/>
      <c r="N72" s="427"/>
      <c r="O72" s="427"/>
      <c r="P72" s="427"/>
      <c r="Q72" s="427"/>
      <c r="R72" s="427"/>
      <c r="S72" s="427"/>
      <c r="T72" s="427"/>
      <c r="U72" s="427"/>
      <c r="V72" s="427"/>
      <c r="W72" s="427"/>
      <c r="X72" s="427"/>
      <c r="Y72" s="424"/>
      <c r="Z72" s="424"/>
      <c r="AA72" s="424"/>
      <c r="AB72" s="424"/>
      <c r="AC72" s="424"/>
      <c r="AD72" s="430" t="s">
        <v>1232</v>
      </c>
      <c r="AE72" s="424"/>
    </row>
    <row r="73" spans="1:31" ht="9.75" customHeight="1" x14ac:dyDescent="0.25">
      <c r="A73" s="424"/>
      <c r="B73" s="424"/>
      <c r="C73" s="424"/>
      <c r="D73" s="424"/>
      <c r="E73" s="424"/>
      <c r="F73" s="424"/>
      <c r="G73" s="424"/>
      <c r="H73" s="427"/>
      <c r="I73" s="428"/>
      <c r="J73" s="427"/>
      <c r="K73" s="427"/>
      <c r="L73" s="427"/>
      <c r="M73" s="427"/>
      <c r="N73" s="427"/>
      <c r="O73" s="427"/>
      <c r="P73" s="427"/>
      <c r="Q73" s="427"/>
      <c r="R73" s="427"/>
      <c r="S73" s="427"/>
      <c r="T73" s="427"/>
      <c r="U73" s="427"/>
      <c r="V73" s="427"/>
      <c r="W73" s="427"/>
      <c r="X73" s="427"/>
      <c r="Y73" s="424"/>
      <c r="Z73" s="424"/>
      <c r="AA73" s="424"/>
      <c r="AB73" s="424"/>
      <c r="AC73" s="424"/>
      <c r="AD73" s="430" t="s">
        <v>1233</v>
      </c>
      <c r="AE73" s="424"/>
    </row>
    <row r="74" spans="1:31" ht="9.75" customHeight="1" x14ac:dyDescent="0.25">
      <c r="A74" s="424"/>
      <c r="B74" s="424"/>
      <c r="C74" s="424"/>
      <c r="D74" s="424"/>
      <c r="E74" s="424"/>
      <c r="F74" s="424"/>
      <c r="G74" s="424"/>
      <c r="H74" s="427"/>
      <c r="I74" s="428"/>
      <c r="J74" s="427"/>
      <c r="K74" s="427"/>
      <c r="L74" s="427"/>
      <c r="M74" s="427"/>
      <c r="N74" s="427"/>
      <c r="O74" s="427"/>
      <c r="P74" s="427"/>
      <c r="Q74" s="427"/>
      <c r="R74" s="427"/>
      <c r="S74" s="427"/>
      <c r="T74" s="427"/>
      <c r="U74" s="427"/>
      <c r="V74" s="427"/>
      <c r="W74" s="427"/>
      <c r="X74" s="427"/>
      <c r="Y74" s="424"/>
      <c r="Z74" s="424"/>
      <c r="AA74" s="424"/>
      <c r="AB74" s="424"/>
      <c r="AC74" s="424"/>
      <c r="AD74" s="430" t="s">
        <v>1234</v>
      </c>
      <c r="AE74" s="424"/>
    </row>
    <row r="75" spans="1:31" ht="9.75" customHeight="1" x14ac:dyDescent="0.25">
      <c r="A75" s="424"/>
      <c r="B75" s="424"/>
      <c r="C75" s="424"/>
      <c r="D75" s="424"/>
      <c r="E75" s="424"/>
      <c r="F75" s="424"/>
      <c r="G75" s="424"/>
      <c r="H75" s="427"/>
      <c r="I75" s="428"/>
      <c r="J75" s="427"/>
      <c r="K75" s="427"/>
      <c r="L75" s="427"/>
      <c r="M75" s="427"/>
      <c r="N75" s="427"/>
      <c r="O75" s="427"/>
      <c r="P75" s="427"/>
      <c r="Q75" s="427"/>
      <c r="R75" s="427"/>
      <c r="S75" s="427"/>
      <c r="T75" s="427"/>
      <c r="U75" s="427"/>
      <c r="V75" s="427"/>
      <c r="W75" s="427"/>
      <c r="X75" s="427"/>
      <c r="Y75" s="424"/>
      <c r="Z75" s="424"/>
      <c r="AA75" s="424"/>
      <c r="AB75" s="424"/>
      <c r="AC75" s="424"/>
      <c r="AD75" s="430" t="s">
        <v>1235</v>
      </c>
      <c r="AE75" s="424"/>
    </row>
    <row r="76" spans="1:31" ht="9.75" customHeight="1" x14ac:dyDescent="0.25">
      <c r="A76" s="424"/>
      <c r="B76" s="424"/>
      <c r="C76" s="424"/>
      <c r="D76" s="424"/>
      <c r="E76" s="424"/>
      <c r="F76" s="424"/>
      <c r="G76" s="424"/>
      <c r="H76" s="427"/>
      <c r="I76" s="428"/>
      <c r="J76" s="427"/>
      <c r="K76" s="427"/>
      <c r="L76" s="427"/>
      <c r="M76" s="427"/>
      <c r="N76" s="427"/>
      <c r="O76" s="427"/>
      <c r="P76" s="427"/>
      <c r="Q76" s="427"/>
      <c r="R76" s="427"/>
      <c r="S76" s="427"/>
      <c r="T76" s="427"/>
      <c r="U76" s="427"/>
      <c r="V76" s="427"/>
      <c r="W76" s="427"/>
      <c r="X76" s="427"/>
      <c r="Y76" s="424"/>
      <c r="Z76" s="424"/>
      <c r="AA76" s="424"/>
      <c r="AB76" s="424"/>
      <c r="AC76" s="424"/>
      <c r="AD76" s="430" t="s">
        <v>1236</v>
      </c>
      <c r="AE76" s="424"/>
    </row>
    <row r="77" spans="1:31" ht="9.75" customHeight="1" x14ac:dyDescent="0.25">
      <c r="A77" s="424"/>
      <c r="B77" s="424"/>
      <c r="C77" s="424"/>
      <c r="D77" s="424"/>
      <c r="E77" s="424"/>
      <c r="F77" s="424"/>
      <c r="G77" s="424"/>
      <c r="H77" s="427"/>
      <c r="I77" s="428"/>
      <c r="J77" s="427"/>
      <c r="K77" s="427"/>
      <c r="L77" s="427"/>
      <c r="M77" s="427"/>
      <c r="N77" s="427"/>
      <c r="O77" s="427"/>
      <c r="P77" s="427"/>
      <c r="Q77" s="427"/>
      <c r="R77" s="427"/>
      <c r="S77" s="427"/>
      <c r="T77" s="427"/>
      <c r="U77" s="427"/>
      <c r="V77" s="427"/>
      <c r="W77" s="427"/>
      <c r="X77" s="427"/>
      <c r="Y77" s="424"/>
      <c r="Z77" s="424"/>
      <c r="AA77" s="424"/>
      <c r="AB77" s="424"/>
      <c r="AC77" s="424"/>
      <c r="AD77" s="430" t="s">
        <v>1237</v>
      </c>
      <c r="AE77" s="424"/>
    </row>
    <row r="78" spans="1:31" ht="9.75" customHeight="1" x14ac:dyDescent="0.25">
      <c r="A78" s="424"/>
      <c r="B78" s="424"/>
      <c r="C78" s="424"/>
      <c r="D78" s="424"/>
      <c r="E78" s="424"/>
      <c r="F78" s="424"/>
      <c r="G78" s="424"/>
      <c r="H78" s="427"/>
      <c r="I78" s="428"/>
      <c r="J78" s="427"/>
      <c r="K78" s="427"/>
      <c r="L78" s="427"/>
      <c r="M78" s="427"/>
      <c r="N78" s="427"/>
      <c r="O78" s="427"/>
      <c r="P78" s="427"/>
      <c r="Q78" s="427"/>
      <c r="R78" s="427"/>
      <c r="S78" s="427"/>
      <c r="T78" s="427"/>
      <c r="U78" s="427"/>
      <c r="V78" s="427"/>
      <c r="W78" s="427"/>
      <c r="X78" s="427"/>
      <c r="Y78" s="424"/>
      <c r="Z78" s="424"/>
      <c r="AA78" s="424"/>
      <c r="AB78" s="424"/>
      <c r="AC78" s="424"/>
      <c r="AD78" s="430" t="s">
        <v>1238</v>
      </c>
      <c r="AE78" s="424"/>
    </row>
    <row r="79" spans="1:31" ht="9.75" customHeight="1" x14ac:dyDescent="0.25">
      <c r="A79" s="424"/>
      <c r="B79" s="424"/>
      <c r="C79" s="424"/>
      <c r="D79" s="424"/>
      <c r="E79" s="424"/>
      <c r="F79" s="424"/>
      <c r="G79" s="424"/>
      <c r="H79" s="427"/>
      <c r="I79" s="428"/>
      <c r="J79" s="427"/>
      <c r="K79" s="427"/>
      <c r="L79" s="427"/>
      <c r="M79" s="427"/>
      <c r="N79" s="427"/>
      <c r="O79" s="427"/>
      <c r="P79" s="427"/>
      <c r="Q79" s="427"/>
      <c r="R79" s="427"/>
      <c r="S79" s="427"/>
      <c r="T79" s="427"/>
      <c r="U79" s="427"/>
      <c r="V79" s="427"/>
      <c r="W79" s="427"/>
      <c r="X79" s="427"/>
      <c r="Y79" s="424"/>
      <c r="Z79" s="424"/>
      <c r="AA79" s="424"/>
      <c r="AB79" s="424"/>
      <c r="AC79" s="424"/>
      <c r="AD79" s="430" t="s">
        <v>1239</v>
      </c>
      <c r="AE79" s="424"/>
    </row>
    <row r="80" spans="1:31" ht="9.75" customHeight="1" x14ac:dyDescent="0.25">
      <c r="A80" s="424"/>
      <c r="B80" s="424"/>
      <c r="C80" s="424"/>
      <c r="D80" s="424"/>
      <c r="E80" s="424"/>
      <c r="F80" s="424"/>
      <c r="G80" s="424"/>
      <c r="H80" s="427"/>
      <c r="I80" s="428"/>
      <c r="J80" s="427"/>
      <c r="K80" s="427"/>
      <c r="L80" s="427"/>
      <c r="M80" s="427"/>
      <c r="N80" s="427"/>
      <c r="O80" s="427"/>
      <c r="P80" s="427"/>
      <c r="Q80" s="427"/>
      <c r="R80" s="427"/>
      <c r="S80" s="427"/>
      <c r="T80" s="427"/>
      <c r="U80" s="427"/>
      <c r="V80" s="427"/>
      <c r="W80" s="427"/>
      <c r="X80" s="427"/>
      <c r="Y80" s="424"/>
      <c r="Z80" s="424"/>
      <c r="AA80" s="424"/>
      <c r="AB80" s="424"/>
      <c r="AC80" s="424"/>
      <c r="AD80" s="430" t="s">
        <v>1240</v>
      </c>
      <c r="AE80" s="424"/>
    </row>
    <row r="81" spans="1:31" ht="9.75" customHeight="1" x14ac:dyDescent="0.25">
      <c r="A81" s="424"/>
      <c r="B81" s="424"/>
      <c r="C81" s="424"/>
      <c r="D81" s="424"/>
      <c r="E81" s="424"/>
      <c r="F81" s="424"/>
      <c r="G81" s="424"/>
      <c r="H81" s="427"/>
      <c r="I81" s="428"/>
      <c r="J81" s="427"/>
      <c r="K81" s="427"/>
      <c r="L81" s="427"/>
      <c r="M81" s="427"/>
      <c r="N81" s="427"/>
      <c r="O81" s="427"/>
      <c r="P81" s="427"/>
      <c r="Q81" s="427"/>
      <c r="R81" s="427"/>
      <c r="S81" s="427"/>
      <c r="T81" s="427"/>
      <c r="U81" s="427"/>
      <c r="V81" s="427"/>
      <c r="W81" s="427"/>
      <c r="X81" s="427"/>
      <c r="Y81" s="424"/>
      <c r="Z81" s="424"/>
      <c r="AA81" s="424"/>
      <c r="AB81" s="424"/>
      <c r="AC81" s="424"/>
      <c r="AD81" s="430" t="s">
        <v>1241</v>
      </c>
      <c r="AE81" s="424"/>
    </row>
    <row r="82" spans="1:31" ht="9.75" customHeight="1" x14ac:dyDescent="0.25">
      <c r="A82" s="424"/>
      <c r="B82" s="424"/>
      <c r="C82" s="424"/>
      <c r="D82" s="424"/>
      <c r="E82" s="424"/>
      <c r="F82" s="424"/>
      <c r="G82" s="424"/>
      <c r="H82" s="427"/>
      <c r="I82" s="428"/>
      <c r="J82" s="427"/>
      <c r="K82" s="427"/>
      <c r="L82" s="427"/>
      <c r="M82" s="427"/>
      <c r="N82" s="427"/>
      <c r="O82" s="427"/>
      <c r="P82" s="427"/>
      <c r="Q82" s="427"/>
      <c r="R82" s="427"/>
      <c r="S82" s="427"/>
      <c r="T82" s="427"/>
      <c r="U82" s="427"/>
      <c r="V82" s="427"/>
      <c r="W82" s="427"/>
      <c r="X82" s="427"/>
      <c r="Y82" s="424"/>
      <c r="Z82" s="424"/>
      <c r="AA82" s="424"/>
      <c r="AB82" s="424"/>
      <c r="AC82" s="424"/>
      <c r="AD82" s="433" t="s">
        <v>1242</v>
      </c>
      <c r="AE82" s="424"/>
    </row>
    <row r="83" spans="1:31" ht="9.75" customHeight="1" x14ac:dyDescent="0.25">
      <c r="A83" s="424"/>
      <c r="B83" s="424"/>
      <c r="C83" s="424"/>
      <c r="D83" s="424"/>
      <c r="E83" s="424"/>
      <c r="F83" s="424"/>
      <c r="G83" s="424"/>
      <c r="H83" s="427"/>
      <c r="I83" s="428"/>
      <c r="J83" s="427"/>
      <c r="K83" s="427"/>
      <c r="L83" s="427"/>
      <c r="M83" s="427"/>
      <c r="N83" s="427"/>
      <c r="O83" s="427"/>
      <c r="P83" s="427"/>
      <c r="Q83" s="427"/>
      <c r="R83" s="427"/>
      <c r="S83" s="427"/>
      <c r="T83" s="427"/>
      <c r="U83" s="427"/>
      <c r="V83" s="427"/>
      <c r="W83" s="427"/>
      <c r="X83" s="427"/>
      <c r="Y83" s="424"/>
      <c r="Z83" s="424"/>
      <c r="AA83" s="424"/>
      <c r="AB83" s="424"/>
      <c r="AC83" s="424"/>
      <c r="AD83" s="433" t="s">
        <v>1243</v>
      </c>
      <c r="AE83" s="424"/>
    </row>
    <row r="84" spans="1:31" ht="9.75" customHeight="1" x14ac:dyDescent="0.25">
      <c r="A84" s="424"/>
      <c r="B84" s="424"/>
      <c r="C84" s="424"/>
      <c r="D84" s="424"/>
      <c r="E84" s="424"/>
      <c r="F84" s="424"/>
      <c r="G84" s="424"/>
      <c r="H84" s="427"/>
      <c r="I84" s="428"/>
      <c r="J84" s="427"/>
      <c r="K84" s="427"/>
      <c r="L84" s="427"/>
      <c r="M84" s="427"/>
      <c r="N84" s="427"/>
      <c r="O84" s="427"/>
      <c r="P84" s="427"/>
      <c r="Q84" s="427"/>
      <c r="R84" s="427"/>
      <c r="S84" s="427"/>
      <c r="T84" s="427"/>
      <c r="U84" s="427"/>
      <c r="V84" s="427"/>
      <c r="W84" s="427"/>
      <c r="X84" s="427"/>
      <c r="Y84" s="424"/>
      <c r="Z84" s="424"/>
      <c r="AA84" s="424"/>
      <c r="AB84" s="424"/>
      <c r="AC84" s="424"/>
      <c r="AD84" s="433" t="s">
        <v>1244</v>
      </c>
      <c r="AE84" s="424"/>
    </row>
    <row r="85" spans="1:31" ht="9.75" customHeight="1" x14ac:dyDescent="0.3">
      <c r="A85" s="424"/>
      <c r="B85" s="424"/>
      <c r="C85" s="424"/>
      <c r="D85" s="424"/>
      <c r="E85" s="424"/>
      <c r="F85" s="424"/>
      <c r="G85" s="424"/>
      <c r="H85" s="427"/>
      <c r="I85" s="428"/>
      <c r="J85" s="427"/>
      <c r="K85" s="427"/>
      <c r="L85" s="427"/>
      <c r="M85" s="427"/>
      <c r="N85" s="427"/>
      <c r="O85" s="427"/>
      <c r="P85" s="427"/>
      <c r="Q85" s="427"/>
      <c r="R85" s="427"/>
      <c r="S85" s="427"/>
      <c r="T85" s="427"/>
      <c r="U85" s="427"/>
      <c r="V85" s="427"/>
      <c r="W85" s="427"/>
      <c r="X85" s="427"/>
      <c r="Y85" s="424"/>
      <c r="Z85" s="424"/>
      <c r="AA85" s="424"/>
      <c r="AB85" s="424"/>
      <c r="AC85" s="424"/>
      <c r="AD85" s="440" t="s">
        <v>107</v>
      </c>
      <c r="AE85" s="424"/>
    </row>
    <row r="86" spans="1:31" ht="14.25" customHeight="1" x14ac:dyDescent="0.3">
      <c r="A86" s="424"/>
      <c r="B86" s="424"/>
      <c r="C86" s="424"/>
      <c r="D86" s="424"/>
      <c r="E86" s="424"/>
      <c r="F86" s="424"/>
      <c r="G86" s="424"/>
      <c r="H86" s="427"/>
      <c r="I86" s="428"/>
      <c r="J86" s="427"/>
      <c r="K86" s="427"/>
      <c r="L86" s="427"/>
      <c r="M86" s="427"/>
      <c r="N86" s="427"/>
      <c r="O86" s="427"/>
      <c r="P86" s="427"/>
      <c r="Q86" s="427"/>
      <c r="R86" s="427"/>
      <c r="S86" s="427"/>
      <c r="T86" s="427"/>
      <c r="U86" s="427"/>
      <c r="V86" s="427"/>
      <c r="W86" s="427"/>
      <c r="X86" s="427"/>
      <c r="Y86" s="424"/>
      <c r="Z86" s="424"/>
      <c r="AA86" s="424"/>
      <c r="AB86" s="424"/>
      <c r="AC86" s="424"/>
      <c r="AD86" s="440"/>
      <c r="AE86" s="424"/>
    </row>
    <row r="87" spans="1:31" ht="14.25" customHeight="1" x14ac:dyDescent="0.3">
      <c r="A87" s="424"/>
      <c r="B87" s="424"/>
      <c r="C87" s="424"/>
      <c r="D87" s="424"/>
      <c r="E87" s="424"/>
      <c r="F87" s="424"/>
      <c r="G87" s="424"/>
      <c r="H87" s="427"/>
      <c r="I87" s="428"/>
      <c r="J87" s="427"/>
      <c r="K87" s="427"/>
      <c r="L87" s="427"/>
      <c r="M87" s="427"/>
      <c r="N87" s="427"/>
      <c r="O87" s="427"/>
      <c r="P87" s="427"/>
      <c r="Q87" s="427"/>
      <c r="R87" s="427"/>
      <c r="S87" s="427"/>
      <c r="T87" s="427"/>
      <c r="U87" s="427"/>
      <c r="V87" s="427"/>
      <c r="W87" s="427"/>
      <c r="X87" s="427"/>
      <c r="Y87" s="424"/>
      <c r="Z87" s="424"/>
      <c r="AA87" s="424"/>
      <c r="AB87" s="424"/>
      <c r="AC87" s="424"/>
      <c r="AD87" s="440"/>
      <c r="AE87" s="424"/>
    </row>
    <row r="88" spans="1:31" ht="14.25" customHeight="1" x14ac:dyDescent="0.3">
      <c r="A88" s="424"/>
      <c r="B88" s="424"/>
      <c r="C88" s="424"/>
      <c r="D88" s="424"/>
      <c r="E88" s="424"/>
      <c r="F88" s="424"/>
      <c r="G88" s="424"/>
      <c r="H88" s="427"/>
      <c r="I88" s="428"/>
      <c r="J88" s="427"/>
      <c r="K88" s="427"/>
      <c r="L88" s="427"/>
      <c r="M88" s="427"/>
      <c r="N88" s="427"/>
      <c r="O88" s="427"/>
      <c r="P88" s="427"/>
      <c r="Q88" s="427"/>
      <c r="R88" s="427"/>
      <c r="S88" s="427"/>
      <c r="T88" s="427"/>
      <c r="U88" s="427"/>
      <c r="V88" s="427"/>
      <c r="W88" s="427"/>
      <c r="X88" s="427"/>
      <c r="Y88" s="424"/>
      <c r="Z88" s="424"/>
      <c r="AA88" s="424"/>
      <c r="AB88" s="424"/>
      <c r="AC88" s="424"/>
      <c r="AD88" s="440"/>
      <c r="AE88" s="424"/>
    </row>
    <row r="89" spans="1:31" ht="14.25" customHeight="1" x14ac:dyDescent="0.3">
      <c r="A89" s="424"/>
      <c r="B89" s="424"/>
      <c r="C89" s="424"/>
      <c r="D89" s="424"/>
      <c r="E89" s="424"/>
      <c r="F89" s="424"/>
      <c r="G89" s="424"/>
      <c r="H89" s="427"/>
      <c r="I89" s="428"/>
      <c r="J89" s="427"/>
      <c r="K89" s="427"/>
      <c r="L89" s="427"/>
      <c r="M89" s="427"/>
      <c r="N89" s="427"/>
      <c r="O89" s="427"/>
      <c r="P89" s="427"/>
      <c r="Q89" s="427"/>
      <c r="R89" s="427"/>
      <c r="S89" s="427"/>
      <c r="T89" s="427"/>
      <c r="U89" s="427"/>
      <c r="V89" s="427"/>
      <c r="W89" s="427"/>
      <c r="X89" s="427"/>
      <c r="Y89" s="424"/>
      <c r="Z89" s="424"/>
      <c r="AA89" s="424"/>
      <c r="AB89" s="424"/>
      <c r="AC89" s="424"/>
      <c r="AD89" s="440"/>
      <c r="AE89" s="424"/>
    </row>
    <row r="90" spans="1:31" ht="14.25" customHeight="1" x14ac:dyDescent="0.3">
      <c r="A90" s="424"/>
      <c r="B90" s="424"/>
      <c r="C90" s="424"/>
      <c r="D90" s="424"/>
      <c r="E90" s="424"/>
      <c r="F90" s="424"/>
      <c r="G90" s="424"/>
      <c r="H90" s="427"/>
      <c r="I90" s="428"/>
      <c r="J90" s="427"/>
      <c r="K90" s="427"/>
      <c r="L90" s="427"/>
      <c r="M90" s="427"/>
      <c r="N90" s="427"/>
      <c r="O90" s="427"/>
      <c r="P90" s="427"/>
      <c r="Q90" s="427"/>
      <c r="R90" s="427"/>
      <c r="S90" s="427"/>
      <c r="T90" s="427"/>
      <c r="U90" s="427"/>
      <c r="V90" s="427"/>
      <c r="W90" s="427"/>
      <c r="X90" s="427"/>
      <c r="Y90" s="424"/>
      <c r="Z90" s="424"/>
      <c r="AA90" s="424"/>
      <c r="AB90" s="424"/>
      <c r="AC90" s="424"/>
      <c r="AD90" s="440"/>
      <c r="AE90" s="424"/>
    </row>
    <row r="91" spans="1:31" ht="14.25" customHeight="1" x14ac:dyDescent="0.3">
      <c r="A91" s="424"/>
      <c r="B91" s="424"/>
      <c r="C91" s="424"/>
      <c r="D91" s="424"/>
      <c r="E91" s="424"/>
      <c r="F91" s="424"/>
      <c r="G91" s="424"/>
      <c r="H91" s="427"/>
      <c r="I91" s="428"/>
      <c r="J91" s="427"/>
      <c r="K91" s="427"/>
      <c r="L91" s="427"/>
      <c r="M91" s="427"/>
      <c r="N91" s="427"/>
      <c r="O91" s="427"/>
      <c r="P91" s="427"/>
      <c r="Q91" s="427"/>
      <c r="R91" s="427"/>
      <c r="S91" s="427"/>
      <c r="T91" s="427"/>
      <c r="U91" s="427"/>
      <c r="V91" s="427"/>
      <c r="W91" s="427"/>
      <c r="X91" s="427"/>
      <c r="Y91" s="424"/>
      <c r="Z91" s="424"/>
      <c r="AA91" s="424"/>
      <c r="AB91" s="424"/>
      <c r="AC91" s="424"/>
      <c r="AD91" s="440"/>
      <c r="AE91" s="424"/>
    </row>
    <row r="92" spans="1:31" ht="14.25" customHeight="1" x14ac:dyDescent="0.3">
      <c r="A92" s="424"/>
      <c r="B92" s="424"/>
      <c r="C92" s="424"/>
      <c r="D92" s="424"/>
      <c r="E92" s="424"/>
      <c r="F92" s="424"/>
      <c r="G92" s="424"/>
      <c r="H92" s="427"/>
      <c r="I92" s="428"/>
      <c r="J92" s="427"/>
      <c r="K92" s="427"/>
      <c r="L92" s="427"/>
      <c r="M92" s="427"/>
      <c r="N92" s="427"/>
      <c r="O92" s="427"/>
      <c r="P92" s="427"/>
      <c r="Q92" s="427"/>
      <c r="R92" s="427"/>
      <c r="S92" s="427"/>
      <c r="T92" s="427"/>
      <c r="U92" s="427"/>
      <c r="V92" s="427"/>
      <c r="W92" s="427"/>
      <c r="X92" s="427"/>
      <c r="Y92" s="424"/>
      <c r="Z92" s="424"/>
      <c r="AA92" s="424"/>
      <c r="AB92" s="424"/>
      <c r="AC92" s="424"/>
      <c r="AD92" s="440"/>
      <c r="AE92" s="424"/>
    </row>
    <row r="93" spans="1:31" ht="14.25" customHeight="1" x14ac:dyDescent="0.3">
      <c r="A93" s="424"/>
      <c r="B93" s="424"/>
      <c r="C93" s="424"/>
      <c r="D93" s="424"/>
      <c r="E93" s="424"/>
      <c r="F93" s="424"/>
      <c r="G93" s="424"/>
      <c r="H93" s="427"/>
      <c r="I93" s="428"/>
      <c r="J93" s="427"/>
      <c r="K93" s="427"/>
      <c r="L93" s="427"/>
      <c r="M93" s="427"/>
      <c r="N93" s="427"/>
      <c r="O93" s="427"/>
      <c r="P93" s="427"/>
      <c r="Q93" s="427"/>
      <c r="R93" s="427"/>
      <c r="S93" s="427"/>
      <c r="T93" s="427"/>
      <c r="U93" s="427"/>
      <c r="V93" s="427"/>
      <c r="W93" s="427"/>
      <c r="X93" s="427"/>
      <c r="Y93" s="424"/>
      <c r="Z93" s="424"/>
      <c r="AA93" s="424"/>
      <c r="AB93" s="424"/>
      <c r="AC93" s="424"/>
      <c r="AD93" s="440"/>
      <c r="AE93" s="424"/>
    </row>
    <row r="94" spans="1:31" ht="14.25" customHeight="1" x14ac:dyDescent="0.3">
      <c r="A94" s="424"/>
      <c r="B94" s="424"/>
      <c r="C94" s="424"/>
      <c r="D94" s="424"/>
      <c r="E94" s="424"/>
      <c r="F94" s="424"/>
      <c r="G94" s="424"/>
      <c r="H94" s="427"/>
      <c r="I94" s="428"/>
      <c r="J94" s="427"/>
      <c r="K94" s="427"/>
      <c r="L94" s="427"/>
      <c r="M94" s="427"/>
      <c r="N94" s="427"/>
      <c r="O94" s="427"/>
      <c r="P94" s="427"/>
      <c r="Q94" s="427"/>
      <c r="R94" s="427"/>
      <c r="S94" s="427"/>
      <c r="T94" s="427"/>
      <c r="U94" s="427"/>
      <c r="V94" s="427"/>
      <c r="W94" s="427"/>
      <c r="X94" s="427"/>
      <c r="Y94" s="424"/>
      <c r="Z94" s="424"/>
      <c r="AA94" s="424"/>
      <c r="AB94" s="424"/>
      <c r="AC94" s="424"/>
      <c r="AD94" s="440"/>
      <c r="AE94" s="424"/>
    </row>
    <row r="95" spans="1:31" ht="14.25" customHeight="1" x14ac:dyDescent="0.3">
      <c r="A95" s="424"/>
      <c r="B95" s="424"/>
      <c r="C95" s="424"/>
      <c r="D95" s="424"/>
      <c r="E95" s="424"/>
      <c r="F95" s="424"/>
      <c r="G95" s="424"/>
      <c r="H95" s="427"/>
      <c r="I95" s="428"/>
      <c r="J95" s="427"/>
      <c r="K95" s="427"/>
      <c r="L95" s="427"/>
      <c r="M95" s="427"/>
      <c r="N95" s="427"/>
      <c r="O95" s="427"/>
      <c r="P95" s="427"/>
      <c r="Q95" s="427"/>
      <c r="R95" s="427"/>
      <c r="S95" s="427"/>
      <c r="T95" s="427"/>
      <c r="U95" s="427"/>
      <c r="V95" s="427"/>
      <c r="W95" s="427"/>
      <c r="X95" s="427"/>
      <c r="Y95" s="424"/>
      <c r="Z95" s="424"/>
      <c r="AA95" s="424"/>
      <c r="AB95" s="424"/>
      <c r="AC95" s="424"/>
      <c r="AD95" s="440"/>
      <c r="AE95" s="424"/>
    </row>
    <row r="96" spans="1:31" ht="14.25" customHeight="1" x14ac:dyDescent="0.3">
      <c r="A96" s="424"/>
      <c r="B96" s="424"/>
      <c r="C96" s="424"/>
      <c r="D96" s="424"/>
      <c r="E96" s="424"/>
      <c r="F96" s="424"/>
      <c r="G96" s="424"/>
      <c r="H96" s="427"/>
      <c r="I96" s="428"/>
      <c r="J96" s="427"/>
      <c r="K96" s="427"/>
      <c r="L96" s="427"/>
      <c r="M96" s="427"/>
      <c r="N96" s="427"/>
      <c r="O96" s="427"/>
      <c r="P96" s="427"/>
      <c r="Q96" s="427"/>
      <c r="R96" s="427"/>
      <c r="S96" s="427"/>
      <c r="T96" s="427"/>
      <c r="U96" s="427"/>
      <c r="V96" s="427"/>
      <c r="W96" s="427"/>
      <c r="X96" s="427"/>
      <c r="Y96" s="424"/>
      <c r="Z96" s="424"/>
      <c r="AA96" s="424"/>
      <c r="AB96" s="424"/>
      <c r="AC96" s="424"/>
      <c r="AD96" s="440"/>
      <c r="AE96" s="424"/>
    </row>
    <row r="97" spans="1:31" ht="14.25" customHeight="1" x14ac:dyDescent="0.3">
      <c r="A97" s="424"/>
      <c r="B97" s="424"/>
      <c r="C97" s="424"/>
      <c r="D97" s="424"/>
      <c r="E97" s="424"/>
      <c r="F97" s="424"/>
      <c r="G97" s="424"/>
      <c r="H97" s="427"/>
      <c r="I97" s="428"/>
      <c r="J97" s="427"/>
      <c r="K97" s="427"/>
      <c r="L97" s="427"/>
      <c r="M97" s="427"/>
      <c r="N97" s="427"/>
      <c r="O97" s="427"/>
      <c r="P97" s="427"/>
      <c r="Q97" s="427"/>
      <c r="R97" s="427"/>
      <c r="S97" s="427"/>
      <c r="T97" s="427"/>
      <c r="U97" s="427"/>
      <c r="V97" s="427"/>
      <c r="W97" s="427"/>
      <c r="X97" s="427"/>
      <c r="Y97" s="424"/>
      <c r="Z97" s="424"/>
      <c r="AA97" s="424"/>
      <c r="AB97" s="424"/>
      <c r="AC97" s="424"/>
      <c r="AD97" s="440"/>
      <c r="AE97" s="424"/>
    </row>
    <row r="98" spans="1:31" ht="14.25" customHeight="1" x14ac:dyDescent="0.3">
      <c r="A98" s="424"/>
      <c r="B98" s="424"/>
      <c r="C98" s="424"/>
      <c r="D98" s="424"/>
      <c r="E98" s="424"/>
      <c r="F98" s="424"/>
      <c r="G98" s="424"/>
      <c r="H98" s="427"/>
      <c r="I98" s="428"/>
      <c r="J98" s="427"/>
      <c r="K98" s="427"/>
      <c r="L98" s="427"/>
      <c r="M98" s="427"/>
      <c r="N98" s="427"/>
      <c r="O98" s="427"/>
      <c r="P98" s="427"/>
      <c r="Q98" s="427"/>
      <c r="R98" s="427"/>
      <c r="S98" s="427"/>
      <c r="T98" s="427"/>
      <c r="U98" s="427"/>
      <c r="V98" s="427"/>
      <c r="W98" s="427"/>
      <c r="X98" s="427"/>
      <c r="Y98" s="424"/>
      <c r="Z98" s="424"/>
      <c r="AA98" s="424"/>
      <c r="AB98" s="424"/>
      <c r="AC98" s="424"/>
      <c r="AD98" s="440"/>
      <c r="AE98" s="424"/>
    </row>
    <row r="99" spans="1:31" ht="14.25" customHeight="1" x14ac:dyDescent="0.3">
      <c r="A99" s="424"/>
      <c r="B99" s="424"/>
      <c r="C99" s="424"/>
      <c r="D99" s="424"/>
      <c r="E99" s="424"/>
      <c r="F99" s="424"/>
      <c r="G99" s="424"/>
      <c r="H99" s="427"/>
      <c r="I99" s="428"/>
      <c r="J99" s="427"/>
      <c r="K99" s="427"/>
      <c r="L99" s="427"/>
      <c r="M99" s="427"/>
      <c r="N99" s="427"/>
      <c r="O99" s="427"/>
      <c r="P99" s="427"/>
      <c r="Q99" s="427"/>
      <c r="R99" s="427"/>
      <c r="S99" s="427"/>
      <c r="T99" s="427"/>
      <c r="U99" s="427"/>
      <c r="V99" s="427"/>
      <c r="W99" s="427"/>
      <c r="X99" s="427"/>
      <c r="Y99" s="424"/>
      <c r="Z99" s="424"/>
      <c r="AA99" s="424"/>
      <c r="AB99" s="424"/>
      <c r="AC99" s="424"/>
      <c r="AD99" s="440"/>
      <c r="AE99" s="424"/>
    </row>
    <row r="100" spans="1:31" ht="14.25" customHeight="1" x14ac:dyDescent="0.3">
      <c r="A100" s="424"/>
      <c r="B100" s="424"/>
      <c r="C100" s="424"/>
      <c r="D100" s="424"/>
      <c r="E100" s="424"/>
      <c r="F100" s="424"/>
      <c r="G100" s="424"/>
      <c r="H100" s="427"/>
      <c r="I100" s="428"/>
      <c r="J100" s="427"/>
      <c r="K100" s="427"/>
      <c r="L100" s="427"/>
      <c r="M100" s="427"/>
      <c r="N100" s="427"/>
      <c r="O100" s="427"/>
      <c r="P100" s="427"/>
      <c r="Q100" s="427"/>
      <c r="R100" s="427"/>
      <c r="S100" s="427"/>
      <c r="T100" s="427"/>
      <c r="U100" s="427"/>
      <c r="V100" s="427"/>
      <c r="W100" s="427"/>
      <c r="X100" s="427"/>
      <c r="Y100" s="424"/>
      <c r="Z100" s="424"/>
      <c r="AA100" s="424"/>
      <c r="AB100" s="424"/>
      <c r="AC100" s="424"/>
      <c r="AD100" s="440"/>
      <c r="AE100" s="424"/>
    </row>
    <row r="101" spans="1:31" ht="14.25" customHeight="1" x14ac:dyDescent="0.3">
      <c r="A101" s="424"/>
      <c r="B101" s="424"/>
      <c r="C101" s="424"/>
      <c r="D101" s="424"/>
      <c r="E101" s="424"/>
      <c r="F101" s="424"/>
      <c r="G101" s="424"/>
      <c r="H101" s="427"/>
      <c r="I101" s="428"/>
      <c r="J101" s="427"/>
      <c r="K101" s="427"/>
      <c r="L101" s="427"/>
      <c r="M101" s="427"/>
      <c r="N101" s="427"/>
      <c r="O101" s="427"/>
      <c r="P101" s="427"/>
      <c r="Q101" s="427"/>
      <c r="R101" s="427"/>
      <c r="S101" s="427"/>
      <c r="T101" s="427"/>
      <c r="U101" s="427"/>
      <c r="V101" s="427"/>
      <c r="W101" s="427"/>
      <c r="X101" s="427"/>
      <c r="Y101" s="424"/>
      <c r="Z101" s="424"/>
      <c r="AA101" s="424"/>
      <c r="AB101" s="424"/>
      <c r="AC101" s="424"/>
      <c r="AD101" s="440"/>
      <c r="AE101" s="424"/>
    </row>
    <row r="102" spans="1:31" ht="14.25" customHeight="1" x14ac:dyDescent="0.3">
      <c r="A102" s="424"/>
      <c r="B102" s="424"/>
      <c r="C102" s="424"/>
      <c r="D102" s="424"/>
      <c r="E102" s="424"/>
      <c r="F102" s="424"/>
      <c r="G102" s="424"/>
      <c r="H102" s="427"/>
      <c r="I102" s="428"/>
      <c r="J102" s="427"/>
      <c r="K102" s="427"/>
      <c r="L102" s="427"/>
      <c r="M102" s="427"/>
      <c r="N102" s="427"/>
      <c r="O102" s="427"/>
      <c r="P102" s="427"/>
      <c r="Q102" s="427"/>
      <c r="R102" s="427"/>
      <c r="S102" s="427"/>
      <c r="T102" s="427"/>
      <c r="U102" s="427"/>
      <c r="V102" s="427"/>
      <c r="W102" s="427"/>
      <c r="X102" s="427"/>
      <c r="Y102" s="424"/>
      <c r="Z102" s="424"/>
      <c r="AA102" s="424"/>
      <c r="AB102" s="424"/>
      <c r="AC102" s="424"/>
      <c r="AD102" s="440"/>
      <c r="AE102" s="424"/>
    </row>
    <row r="103" spans="1:31" ht="14.25" customHeight="1" x14ac:dyDescent="0.3">
      <c r="A103" s="424"/>
      <c r="B103" s="424"/>
      <c r="C103" s="424"/>
      <c r="D103" s="424"/>
      <c r="E103" s="424"/>
      <c r="F103" s="424"/>
      <c r="G103" s="424"/>
      <c r="H103" s="427"/>
      <c r="I103" s="428"/>
      <c r="J103" s="427"/>
      <c r="K103" s="427"/>
      <c r="L103" s="427"/>
      <c r="M103" s="427"/>
      <c r="N103" s="427"/>
      <c r="O103" s="427"/>
      <c r="P103" s="427"/>
      <c r="Q103" s="427"/>
      <c r="R103" s="427"/>
      <c r="S103" s="427"/>
      <c r="T103" s="427"/>
      <c r="U103" s="427"/>
      <c r="V103" s="427"/>
      <c r="W103" s="427"/>
      <c r="X103" s="427"/>
      <c r="Y103" s="424"/>
      <c r="Z103" s="424"/>
      <c r="AA103" s="424"/>
      <c r="AB103" s="424"/>
      <c r="AC103" s="424"/>
      <c r="AD103" s="440"/>
      <c r="AE103" s="424"/>
    </row>
    <row r="104" spans="1:31" ht="14.25" customHeight="1" x14ac:dyDescent="0.3">
      <c r="A104" s="424"/>
      <c r="B104" s="424"/>
      <c r="C104" s="424"/>
      <c r="D104" s="424"/>
      <c r="E104" s="424"/>
      <c r="F104" s="424"/>
      <c r="G104" s="424"/>
      <c r="H104" s="427"/>
      <c r="I104" s="428"/>
      <c r="J104" s="427"/>
      <c r="K104" s="427"/>
      <c r="L104" s="427"/>
      <c r="M104" s="427"/>
      <c r="N104" s="427"/>
      <c r="O104" s="427"/>
      <c r="P104" s="427"/>
      <c r="Q104" s="427"/>
      <c r="R104" s="427"/>
      <c r="S104" s="427"/>
      <c r="T104" s="427"/>
      <c r="U104" s="427"/>
      <c r="V104" s="427"/>
      <c r="W104" s="427"/>
      <c r="X104" s="427"/>
      <c r="Y104" s="424"/>
      <c r="Z104" s="424"/>
      <c r="AA104" s="424"/>
      <c r="AB104" s="424"/>
      <c r="AC104" s="424"/>
      <c r="AD104" s="440"/>
      <c r="AE104" s="424"/>
    </row>
    <row r="105" spans="1:31" ht="14.25" customHeight="1" x14ac:dyDescent="0.3">
      <c r="A105" s="424"/>
      <c r="B105" s="424"/>
      <c r="C105" s="424"/>
      <c r="D105" s="424"/>
      <c r="E105" s="424"/>
      <c r="F105" s="424"/>
      <c r="G105" s="424"/>
      <c r="H105" s="427"/>
      <c r="I105" s="428"/>
      <c r="J105" s="427"/>
      <c r="K105" s="427"/>
      <c r="L105" s="427"/>
      <c r="M105" s="427"/>
      <c r="N105" s="427"/>
      <c r="O105" s="427"/>
      <c r="P105" s="427"/>
      <c r="Q105" s="427"/>
      <c r="R105" s="427"/>
      <c r="S105" s="427"/>
      <c r="T105" s="427"/>
      <c r="U105" s="427"/>
      <c r="V105" s="427"/>
      <c r="W105" s="427"/>
      <c r="X105" s="427"/>
      <c r="Y105" s="424"/>
      <c r="Z105" s="424"/>
      <c r="AA105" s="424"/>
      <c r="AB105" s="424"/>
      <c r="AC105" s="424"/>
      <c r="AD105" s="440"/>
      <c r="AE105" s="424"/>
    </row>
    <row r="106" spans="1:31" ht="14.25" customHeight="1" x14ac:dyDescent="0.3">
      <c r="A106" s="424"/>
      <c r="B106" s="424"/>
      <c r="C106" s="424"/>
      <c r="D106" s="424"/>
      <c r="E106" s="424"/>
      <c r="F106" s="424"/>
      <c r="G106" s="424"/>
      <c r="H106" s="427"/>
      <c r="I106" s="428"/>
      <c r="J106" s="427"/>
      <c r="K106" s="427"/>
      <c r="L106" s="427"/>
      <c r="M106" s="427"/>
      <c r="N106" s="427"/>
      <c r="O106" s="427"/>
      <c r="P106" s="427"/>
      <c r="Q106" s="427"/>
      <c r="R106" s="427"/>
      <c r="S106" s="427"/>
      <c r="T106" s="427"/>
      <c r="U106" s="427"/>
      <c r="V106" s="427"/>
      <c r="W106" s="427"/>
      <c r="X106" s="427"/>
      <c r="Y106" s="424"/>
      <c r="Z106" s="424"/>
      <c r="AA106" s="424"/>
      <c r="AB106" s="424"/>
      <c r="AC106" s="424"/>
      <c r="AD106" s="440"/>
      <c r="AE106" s="424"/>
    </row>
    <row r="107" spans="1:31" ht="14.25" customHeight="1" x14ac:dyDescent="0.3">
      <c r="A107" s="424"/>
      <c r="B107" s="424"/>
      <c r="C107" s="424"/>
      <c r="D107" s="424"/>
      <c r="E107" s="424"/>
      <c r="F107" s="424"/>
      <c r="G107" s="424"/>
      <c r="H107" s="427"/>
      <c r="I107" s="428"/>
      <c r="J107" s="427"/>
      <c r="K107" s="427"/>
      <c r="L107" s="427"/>
      <c r="M107" s="427"/>
      <c r="N107" s="427"/>
      <c r="O107" s="427"/>
      <c r="P107" s="427"/>
      <c r="Q107" s="427"/>
      <c r="R107" s="427"/>
      <c r="S107" s="427"/>
      <c r="T107" s="427"/>
      <c r="U107" s="427"/>
      <c r="V107" s="427"/>
      <c r="W107" s="427"/>
      <c r="X107" s="427"/>
      <c r="Y107" s="424"/>
      <c r="Z107" s="424"/>
      <c r="AA107" s="424"/>
      <c r="AB107" s="424"/>
      <c r="AC107" s="424"/>
      <c r="AD107" s="440"/>
      <c r="AE107" s="424"/>
    </row>
    <row r="108" spans="1:31" ht="14.25" customHeight="1" x14ac:dyDescent="0.3">
      <c r="A108" s="424"/>
      <c r="B108" s="424"/>
      <c r="C108" s="424"/>
      <c r="D108" s="424"/>
      <c r="E108" s="424"/>
      <c r="F108" s="424"/>
      <c r="G108" s="424"/>
      <c r="H108" s="427"/>
      <c r="I108" s="428"/>
      <c r="J108" s="427"/>
      <c r="K108" s="427"/>
      <c r="L108" s="427"/>
      <c r="M108" s="427"/>
      <c r="N108" s="427"/>
      <c r="O108" s="427"/>
      <c r="P108" s="427"/>
      <c r="Q108" s="427"/>
      <c r="R108" s="427"/>
      <c r="S108" s="427"/>
      <c r="T108" s="427"/>
      <c r="U108" s="427"/>
      <c r="V108" s="427"/>
      <c r="W108" s="427"/>
      <c r="X108" s="427"/>
      <c r="Y108" s="424"/>
      <c r="Z108" s="424"/>
      <c r="AA108" s="424"/>
      <c r="AB108" s="424"/>
      <c r="AC108" s="424"/>
      <c r="AD108" s="440"/>
      <c r="AE108" s="424"/>
    </row>
    <row r="109" spans="1:31" ht="14.25" customHeight="1" x14ac:dyDescent="0.3">
      <c r="A109" s="424"/>
      <c r="B109" s="424"/>
      <c r="C109" s="424"/>
      <c r="D109" s="424"/>
      <c r="E109" s="424"/>
      <c r="F109" s="424"/>
      <c r="G109" s="424"/>
      <c r="H109" s="427"/>
      <c r="I109" s="428"/>
      <c r="J109" s="427"/>
      <c r="K109" s="427"/>
      <c r="L109" s="427"/>
      <c r="M109" s="427"/>
      <c r="N109" s="427"/>
      <c r="O109" s="427"/>
      <c r="P109" s="427"/>
      <c r="Q109" s="427"/>
      <c r="R109" s="427"/>
      <c r="S109" s="427"/>
      <c r="T109" s="427"/>
      <c r="U109" s="427"/>
      <c r="V109" s="427"/>
      <c r="W109" s="427"/>
      <c r="X109" s="427"/>
      <c r="Y109" s="424"/>
      <c r="Z109" s="424"/>
      <c r="AA109" s="424"/>
      <c r="AB109" s="424"/>
      <c r="AC109" s="424"/>
      <c r="AD109" s="440"/>
      <c r="AE109" s="424"/>
    </row>
    <row r="110" spans="1:31" ht="14.25" customHeight="1" x14ac:dyDescent="0.3">
      <c r="A110" s="424"/>
      <c r="B110" s="424"/>
      <c r="C110" s="424"/>
      <c r="D110" s="424"/>
      <c r="E110" s="424"/>
      <c r="F110" s="424"/>
      <c r="G110" s="424"/>
      <c r="H110" s="427"/>
      <c r="I110" s="428"/>
      <c r="J110" s="427"/>
      <c r="K110" s="427"/>
      <c r="L110" s="427"/>
      <c r="M110" s="427"/>
      <c r="N110" s="427"/>
      <c r="O110" s="427"/>
      <c r="P110" s="427"/>
      <c r="Q110" s="427"/>
      <c r="R110" s="427"/>
      <c r="S110" s="427"/>
      <c r="T110" s="427"/>
      <c r="U110" s="427"/>
      <c r="V110" s="427"/>
      <c r="W110" s="427"/>
      <c r="X110" s="427"/>
      <c r="Y110" s="424"/>
      <c r="Z110" s="424"/>
      <c r="AA110" s="424"/>
      <c r="AB110" s="424"/>
      <c r="AC110" s="424"/>
      <c r="AD110" s="440"/>
      <c r="AE110" s="424"/>
    </row>
    <row r="111" spans="1:31" ht="14.25" customHeight="1" x14ac:dyDescent="0.3">
      <c r="A111" s="424"/>
      <c r="B111" s="424"/>
      <c r="C111" s="424"/>
      <c r="D111" s="424"/>
      <c r="E111" s="424"/>
      <c r="F111" s="424"/>
      <c r="G111" s="424"/>
      <c r="H111" s="427"/>
      <c r="I111" s="428"/>
      <c r="J111" s="427"/>
      <c r="K111" s="427"/>
      <c r="L111" s="427"/>
      <c r="M111" s="427"/>
      <c r="N111" s="427"/>
      <c r="O111" s="427"/>
      <c r="P111" s="427"/>
      <c r="Q111" s="427"/>
      <c r="R111" s="427"/>
      <c r="S111" s="427"/>
      <c r="T111" s="427"/>
      <c r="U111" s="427"/>
      <c r="V111" s="427"/>
      <c r="W111" s="427"/>
      <c r="X111" s="427"/>
      <c r="Y111" s="424"/>
      <c r="Z111" s="424"/>
      <c r="AA111" s="424"/>
      <c r="AB111" s="424"/>
      <c r="AC111" s="424"/>
      <c r="AD111" s="440"/>
      <c r="AE111" s="424"/>
    </row>
    <row r="112" spans="1:31" ht="14.25" customHeight="1" x14ac:dyDescent="0.3">
      <c r="A112" s="424"/>
      <c r="B112" s="424"/>
      <c r="C112" s="424"/>
      <c r="D112" s="424"/>
      <c r="E112" s="424"/>
      <c r="F112" s="424"/>
      <c r="G112" s="424"/>
      <c r="H112" s="427"/>
      <c r="I112" s="428"/>
      <c r="J112" s="427"/>
      <c r="K112" s="427"/>
      <c r="L112" s="427"/>
      <c r="M112" s="427"/>
      <c r="N112" s="427"/>
      <c r="O112" s="427"/>
      <c r="P112" s="427"/>
      <c r="Q112" s="427"/>
      <c r="R112" s="427"/>
      <c r="S112" s="427"/>
      <c r="T112" s="427"/>
      <c r="U112" s="427"/>
      <c r="V112" s="427"/>
      <c r="W112" s="427"/>
      <c r="X112" s="427"/>
      <c r="Y112" s="424"/>
      <c r="Z112" s="424"/>
      <c r="AA112" s="424"/>
      <c r="AB112" s="424"/>
      <c r="AC112" s="424"/>
      <c r="AD112" s="440"/>
      <c r="AE112" s="424"/>
    </row>
    <row r="113" spans="1:31" ht="14.25" customHeight="1" x14ac:dyDescent="0.3">
      <c r="A113" s="424"/>
      <c r="B113" s="424"/>
      <c r="C113" s="424"/>
      <c r="D113" s="424"/>
      <c r="E113" s="424"/>
      <c r="F113" s="424"/>
      <c r="G113" s="424"/>
      <c r="H113" s="427"/>
      <c r="I113" s="428"/>
      <c r="J113" s="427"/>
      <c r="K113" s="427"/>
      <c r="L113" s="427"/>
      <c r="M113" s="427"/>
      <c r="N113" s="427"/>
      <c r="O113" s="427"/>
      <c r="P113" s="427"/>
      <c r="Q113" s="427"/>
      <c r="R113" s="427"/>
      <c r="S113" s="427"/>
      <c r="T113" s="427"/>
      <c r="U113" s="427"/>
      <c r="V113" s="427"/>
      <c r="W113" s="427"/>
      <c r="X113" s="427"/>
      <c r="Y113" s="424"/>
      <c r="Z113" s="424"/>
      <c r="AA113" s="424"/>
      <c r="AB113" s="424"/>
      <c r="AC113" s="424"/>
      <c r="AD113" s="440"/>
      <c r="AE113" s="424"/>
    </row>
    <row r="114" spans="1:31" ht="14.25" customHeight="1" x14ac:dyDescent="0.3">
      <c r="A114" s="424"/>
      <c r="B114" s="424"/>
      <c r="C114" s="424"/>
      <c r="D114" s="424"/>
      <c r="E114" s="424"/>
      <c r="F114" s="424"/>
      <c r="G114" s="424"/>
      <c r="H114" s="427"/>
      <c r="I114" s="428"/>
      <c r="J114" s="427"/>
      <c r="K114" s="427"/>
      <c r="L114" s="427"/>
      <c r="M114" s="427"/>
      <c r="N114" s="427"/>
      <c r="O114" s="427"/>
      <c r="P114" s="427"/>
      <c r="Q114" s="427"/>
      <c r="R114" s="427"/>
      <c r="S114" s="427"/>
      <c r="T114" s="427"/>
      <c r="U114" s="427"/>
      <c r="V114" s="427"/>
      <c r="W114" s="427"/>
      <c r="X114" s="427"/>
      <c r="Y114" s="424"/>
      <c r="Z114" s="424"/>
      <c r="AA114" s="424"/>
      <c r="AB114" s="424"/>
      <c r="AC114" s="424"/>
      <c r="AD114" s="440"/>
      <c r="AE114" s="424"/>
    </row>
    <row r="115" spans="1:31" ht="14.25" customHeight="1" x14ac:dyDescent="0.3">
      <c r="A115" s="424"/>
      <c r="B115" s="424"/>
      <c r="C115" s="424"/>
      <c r="D115" s="424"/>
      <c r="E115" s="424"/>
      <c r="F115" s="424"/>
      <c r="G115" s="424"/>
      <c r="H115" s="427"/>
      <c r="I115" s="428"/>
      <c r="J115" s="427"/>
      <c r="K115" s="427"/>
      <c r="L115" s="427"/>
      <c r="M115" s="427"/>
      <c r="N115" s="427"/>
      <c r="O115" s="427"/>
      <c r="P115" s="427"/>
      <c r="Q115" s="427"/>
      <c r="R115" s="427"/>
      <c r="S115" s="427"/>
      <c r="T115" s="427"/>
      <c r="U115" s="427"/>
      <c r="V115" s="427"/>
      <c r="W115" s="427"/>
      <c r="X115" s="427"/>
      <c r="Y115" s="424"/>
      <c r="Z115" s="424"/>
      <c r="AA115" s="424"/>
      <c r="AB115" s="424"/>
      <c r="AC115" s="424"/>
      <c r="AD115" s="440"/>
      <c r="AE115" s="424"/>
    </row>
    <row r="116" spans="1:31" ht="14.25" customHeight="1" x14ac:dyDescent="0.3">
      <c r="A116" s="424"/>
      <c r="B116" s="424"/>
      <c r="C116" s="424"/>
      <c r="D116" s="424"/>
      <c r="E116" s="424"/>
      <c r="F116" s="424"/>
      <c r="G116" s="424"/>
      <c r="H116" s="427"/>
      <c r="I116" s="428"/>
      <c r="J116" s="427"/>
      <c r="K116" s="427"/>
      <c r="L116" s="427"/>
      <c r="M116" s="427"/>
      <c r="N116" s="427"/>
      <c r="O116" s="427"/>
      <c r="P116" s="427"/>
      <c r="Q116" s="427"/>
      <c r="R116" s="427"/>
      <c r="S116" s="427"/>
      <c r="T116" s="427"/>
      <c r="U116" s="427"/>
      <c r="V116" s="427"/>
      <c r="W116" s="427"/>
      <c r="X116" s="427"/>
      <c r="Y116" s="424"/>
      <c r="Z116" s="424"/>
      <c r="AA116" s="424"/>
      <c r="AB116" s="424"/>
      <c r="AC116" s="424"/>
      <c r="AD116" s="440"/>
      <c r="AE116" s="424"/>
    </row>
    <row r="117" spans="1:31" ht="14.25" customHeight="1" x14ac:dyDescent="0.3">
      <c r="A117" s="424"/>
      <c r="B117" s="424"/>
      <c r="C117" s="424"/>
      <c r="D117" s="424"/>
      <c r="E117" s="424"/>
      <c r="F117" s="424"/>
      <c r="G117" s="424"/>
      <c r="H117" s="427"/>
      <c r="I117" s="428"/>
      <c r="J117" s="427"/>
      <c r="K117" s="427"/>
      <c r="L117" s="427"/>
      <c r="M117" s="427"/>
      <c r="N117" s="427"/>
      <c r="O117" s="427"/>
      <c r="P117" s="427"/>
      <c r="Q117" s="427"/>
      <c r="R117" s="427"/>
      <c r="S117" s="427"/>
      <c r="T117" s="427"/>
      <c r="U117" s="427"/>
      <c r="V117" s="427"/>
      <c r="W117" s="427"/>
      <c r="X117" s="427"/>
      <c r="Y117" s="424"/>
      <c r="Z117" s="424"/>
      <c r="AA117" s="424"/>
      <c r="AB117" s="424"/>
      <c r="AC117" s="424"/>
      <c r="AD117" s="440"/>
      <c r="AE117" s="424"/>
    </row>
    <row r="118" spans="1:31" ht="14.25" customHeight="1" x14ac:dyDescent="0.3">
      <c r="A118" s="424"/>
      <c r="B118" s="424"/>
      <c r="C118" s="424"/>
      <c r="D118" s="424"/>
      <c r="E118" s="424"/>
      <c r="F118" s="424"/>
      <c r="G118" s="424"/>
      <c r="H118" s="427"/>
      <c r="I118" s="428"/>
      <c r="J118" s="427"/>
      <c r="K118" s="427"/>
      <c r="L118" s="427"/>
      <c r="M118" s="427"/>
      <c r="N118" s="427"/>
      <c r="O118" s="427"/>
      <c r="P118" s="427"/>
      <c r="Q118" s="427"/>
      <c r="R118" s="427"/>
      <c r="S118" s="427"/>
      <c r="T118" s="427"/>
      <c r="U118" s="427"/>
      <c r="V118" s="427"/>
      <c r="W118" s="427"/>
      <c r="X118" s="427"/>
      <c r="Y118" s="424"/>
      <c r="Z118" s="424"/>
      <c r="AA118" s="424"/>
      <c r="AB118" s="424"/>
      <c r="AC118" s="424"/>
      <c r="AD118" s="440"/>
      <c r="AE118" s="424"/>
    </row>
    <row r="119" spans="1:31" ht="14.25" customHeight="1" x14ac:dyDescent="0.3">
      <c r="A119" s="424"/>
      <c r="B119" s="424"/>
      <c r="C119" s="424"/>
      <c r="D119" s="424"/>
      <c r="E119" s="424"/>
      <c r="F119" s="424"/>
      <c r="G119" s="424"/>
      <c r="H119" s="427"/>
      <c r="I119" s="428"/>
      <c r="J119" s="427"/>
      <c r="K119" s="427"/>
      <c r="L119" s="427"/>
      <c r="M119" s="427"/>
      <c r="N119" s="427"/>
      <c r="O119" s="427"/>
      <c r="P119" s="427"/>
      <c r="Q119" s="427"/>
      <c r="R119" s="427"/>
      <c r="S119" s="427"/>
      <c r="T119" s="427"/>
      <c r="U119" s="427"/>
      <c r="V119" s="427"/>
      <c r="W119" s="427"/>
      <c r="X119" s="427"/>
      <c r="Y119" s="424"/>
      <c r="Z119" s="424"/>
      <c r="AA119" s="424"/>
      <c r="AB119" s="424"/>
      <c r="AC119" s="424"/>
      <c r="AD119" s="440"/>
      <c r="AE119" s="424"/>
    </row>
    <row r="120" spans="1:31" ht="14.25" customHeight="1" x14ac:dyDescent="0.3">
      <c r="A120" s="424"/>
      <c r="B120" s="424"/>
      <c r="C120" s="424"/>
      <c r="D120" s="424"/>
      <c r="E120" s="424"/>
      <c r="F120" s="424"/>
      <c r="G120" s="424"/>
      <c r="H120" s="427"/>
      <c r="I120" s="428"/>
      <c r="J120" s="427"/>
      <c r="K120" s="427"/>
      <c r="L120" s="427"/>
      <c r="M120" s="427"/>
      <c r="N120" s="427"/>
      <c r="O120" s="427"/>
      <c r="P120" s="427"/>
      <c r="Q120" s="427"/>
      <c r="R120" s="427"/>
      <c r="S120" s="427"/>
      <c r="T120" s="427"/>
      <c r="U120" s="427"/>
      <c r="V120" s="427"/>
      <c r="W120" s="427"/>
      <c r="X120" s="427"/>
      <c r="Y120" s="424"/>
      <c r="Z120" s="424"/>
      <c r="AA120" s="424"/>
      <c r="AB120" s="424"/>
      <c r="AC120" s="424"/>
      <c r="AD120" s="440"/>
      <c r="AE120" s="424"/>
    </row>
    <row r="121" spans="1:31" ht="14.25" customHeight="1" x14ac:dyDescent="0.3">
      <c r="A121" s="424"/>
      <c r="B121" s="424"/>
      <c r="C121" s="424"/>
      <c r="D121" s="424"/>
      <c r="E121" s="424"/>
      <c r="F121" s="424"/>
      <c r="G121" s="424"/>
      <c r="H121" s="427"/>
      <c r="I121" s="428"/>
      <c r="J121" s="427"/>
      <c r="K121" s="427"/>
      <c r="L121" s="427"/>
      <c r="M121" s="427"/>
      <c r="N121" s="427"/>
      <c r="O121" s="427"/>
      <c r="P121" s="427"/>
      <c r="Q121" s="427"/>
      <c r="R121" s="427"/>
      <c r="S121" s="427"/>
      <c r="T121" s="427"/>
      <c r="U121" s="427"/>
      <c r="V121" s="427"/>
      <c r="W121" s="427"/>
      <c r="X121" s="427"/>
      <c r="Y121" s="424"/>
      <c r="Z121" s="424"/>
      <c r="AA121" s="424"/>
      <c r="AB121" s="424"/>
      <c r="AC121" s="424"/>
      <c r="AD121" s="440"/>
      <c r="AE121" s="424"/>
    </row>
    <row r="122" spans="1:31" ht="14.25" customHeight="1" x14ac:dyDescent="0.3">
      <c r="A122" s="424"/>
      <c r="B122" s="424"/>
      <c r="C122" s="424"/>
      <c r="D122" s="424"/>
      <c r="E122" s="424"/>
      <c r="F122" s="424"/>
      <c r="G122" s="424"/>
      <c r="H122" s="427"/>
      <c r="I122" s="428"/>
      <c r="J122" s="427"/>
      <c r="K122" s="427"/>
      <c r="L122" s="427"/>
      <c r="M122" s="427"/>
      <c r="N122" s="427"/>
      <c r="O122" s="427"/>
      <c r="P122" s="427"/>
      <c r="Q122" s="427"/>
      <c r="R122" s="427"/>
      <c r="S122" s="427"/>
      <c r="T122" s="427"/>
      <c r="U122" s="427"/>
      <c r="V122" s="427"/>
      <c r="W122" s="427"/>
      <c r="X122" s="427"/>
      <c r="Y122" s="424"/>
      <c r="Z122" s="424"/>
      <c r="AA122" s="424"/>
      <c r="AB122" s="424"/>
      <c r="AC122" s="424"/>
      <c r="AD122" s="440"/>
      <c r="AE122" s="424"/>
    </row>
    <row r="123" spans="1:31" ht="14.25" customHeight="1" x14ac:dyDescent="0.3">
      <c r="A123" s="424"/>
      <c r="B123" s="424"/>
      <c r="C123" s="424"/>
      <c r="D123" s="424"/>
      <c r="E123" s="424"/>
      <c r="F123" s="424"/>
      <c r="G123" s="424"/>
      <c r="H123" s="427"/>
      <c r="I123" s="428"/>
      <c r="J123" s="427"/>
      <c r="K123" s="427"/>
      <c r="L123" s="427"/>
      <c r="M123" s="427"/>
      <c r="N123" s="427"/>
      <c r="O123" s="427"/>
      <c r="P123" s="427"/>
      <c r="Q123" s="427"/>
      <c r="R123" s="427"/>
      <c r="S123" s="427"/>
      <c r="T123" s="427"/>
      <c r="U123" s="427"/>
      <c r="V123" s="427"/>
      <c r="W123" s="427"/>
      <c r="X123" s="427"/>
      <c r="Y123" s="424"/>
      <c r="Z123" s="424"/>
      <c r="AA123" s="424"/>
      <c r="AB123" s="424"/>
      <c r="AC123" s="424"/>
      <c r="AD123" s="440"/>
      <c r="AE123" s="424"/>
    </row>
    <row r="124" spans="1:31" ht="14.25" customHeight="1" x14ac:dyDescent="0.3">
      <c r="A124" s="424"/>
      <c r="B124" s="424"/>
      <c r="C124" s="424"/>
      <c r="D124" s="424"/>
      <c r="E124" s="424"/>
      <c r="F124" s="424"/>
      <c r="G124" s="424"/>
      <c r="H124" s="427"/>
      <c r="I124" s="428"/>
      <c r="J124" s="427"/>
      <c r="K124" s="427"/>
      <c r="L124" s="427"/>
      <c r="M124" s="427"/>
      <c r="N124" s="427"/>
      <c r="O124" s="427"/>
      <c r="P124" s="427"/>
      <c r="Q124" s="427"/>
      <c r="R124" s="427"/>
      <c r="S124" s="427"/>
      <c r="T124" s="427"/>
      <c r="U124" s="427"/>
      <c r="V124" s="427"/>
      <c r="W124" s="427"/>
      <c r="X124" s="427"/>
      <c r="Y124" s="424"/>
      <c r="Z124" s="424"/>
      <c r="AA124" s="424"/>
      <c r="AB124" s="424"/>
      <c r="AC124" s="424"/>
      <c r="AD124" s="440"/>
      <c r="AE124" s="424"/>
    </row>
    <row r="125" spans="1:31" ht="14.25" customHeight="1" x14ac:dyDescent="0.3">
      <c r="A125" s="424"/>
      <c r="B125" s="424"/>
      <c r="C125" s="424"/>
      <c r="D125" s="424"/>
      <c r="E125" s="424"/>
      <c r="F125" s="424"/>
      <c r="G125" s="424"/>
      <c r="H125" s="427"/>
      <c r="I125" s="428"/>
      <c r="J125" s="427"/>
      <c r="K125" s="427"/>
      <c r="L125" s="427"/>
      <c r="M125" s="427"/>
      <c r="N125" s="427"/>
      <c r="O125" s="427"/>
      <c r="P125" s="427"/>
      <c r="Q125" s="427"/>
      <c r="R125" s="427"/>
      <c r="S125" s="427"/>
      <c r="T125" s="427"/>
      <c r="U125" s="427"/>
      <c r="V125" s="427"/>
      <c r="W125" s="427"/>
      <c r="X125" s="427"/>
      <c r="Y125" s="424"/>
      <c r="Z125" s="424"/>
      <c r="AA125" s="424"/>
      <c r="AB125" s="424"/>
      <c r="AC125" s="424"/>
      <c r="AD125" s="440"/>
      <c r="AE125" s="424"/>
    </row>
    <row r="126" spans="1:31" ht="14.25" customHeight="1" x14ac:dyDescent="0.3">
      <c r="A126" s="424"/>
      <c r="B126" s="424"/>
      <c r="C126" s="424"/>
      <c r="D126" s="424"/>
      <c r="E126" s="424"/>
      <c r="F126" s="424"/>
      <c r="G126" s="424"/>
      <c r="H126" s="427"/>
      <c r="I126" s="428"/>
      <c r="J126" s="427"/>
      <c r="K126" s="427"/>
      <c r="L126" s="427"/>
      <c r="M126" s="427"/>
      <c r="N126" s="427"/>
      <c r="O126" s="427"/>
      <c r="P126" s="427"/>
      <c r="Q126" s="427"/>
      <c r="R126" s="427"/>
      <c r="S126" s="427"/>
      <c r="T126" s="427"/>
      <c r="U126" s="427"/>
      <c r="V126" s="427"/>
      <c r="W126" s="427"/>
      <c r="X126" s="427"/>
      <c r="Y126" s="424"/>
      <c r="Z126" s="424"/>
      <c r="AA126" s="424"/>
      <c r="AB126" s="424"/>
      <c r="AC126" s="424"/>
      <c r="AD126" s="440"/>
      <c r="AE126" s="424"/>
    </row>
    <row r="127" spans="1:31" ht="14.25" customHeight="1" x14ac:dyDescent="0.3">
      <c r="A127" s="424"/>
      <c r="B127" s="424"/>
      <c r="C127" s="424"/>
      <c r="D127" s="424"/>
      <c r="E127" s="424"/>
      <c r="F127" s="424"/>
      <c r="G127" s="424"/>
      <c r="H127" s="427"/>
      <c r="I127" s="428"/>
      <c r="J127" s="427"/>
      <c r="K127" s="427"/>
      <c r="L127" s="427"/>
      <c r="M127" s="427"/>
      <c r="N127" s="427"/>
      <c r="O127" s="427"/>
      <c r="P127" s="427"/>
      <c r="Q127" s="427"/>
      <c r="R127" s="427"/>
      <c r="S127" s="427"/>
      <c r="T127" s="427"/>
      <c r="U127" s="427"/>
      <c r="V127" s="427"/>
      <c r="W127" s="427"/>
      <c r="X127" s="427"/>
      <c r="Y127" s="424"/>
      <c r="Z127" s="424"/>
      <c r="AA127" s="424"/>
      <c r="AB127" s="424"/>
      <c r="AC127" s="424"/>
      <c r="AD127" s="440"/>
      <c r="AE127" s="424"/>
    </row>
    <row r="128" spans="1:31" ht="14.25" customHeight="1" x14ac:dyDescent="0.3">
      <c r="A128" s="424"/>
      <c r="B128" s="424"/>
      <c r="C128" s="424"/>
      <c r="D128" s="424"/>
      <c r="E128" s="424"/>
      <c r="F128" s="424"/>
      <c r="G128" s="424"/>
      <c r="H128" s="427"/>
      <c r="I128" s="428"/>
      <c r="J128" s="427"/>
      <c r="K128" s="427"/>
      <c r="L128" s="427"/>
      <c r="M128" s="427"/>
      <c r="N128" s="427"/>
      <c r="O128" s="427"/>
      <c r="P128" s="427"/>
      <c r="Q128" s="427"/>
      <c r="R128" s="427"/>
      <c r="S128" s="427"/>
      <c r="T128" s="427"/>
      <c r="U128" s="427"/>
      <c r="V128" s="427"/>
      <c r="W128" s="427"/>
      <c r="X128" s="427"/>
      <c r="Y128" s="424"/>
      <c r="Z128" s="424"/>
      <c r="AA128" s="424"/>
      <c r="AB128" s="424"/>
      <c r="AC128" s="424"/>
      <c r="AD128" s="440"/>
      <c r="AE128" s="424"/>
    </row>
    <row r="129" spans="1:31" ht="14.25" customHeight="1" x14ac:dyDescent="0.3">
      <c r="A129" s="424"/>
      <c r="B129" s="424"/>
      <c r="C129" s="424"/>
      <c r="D129" s="424"/>
      <c r="E129" s="424"/>
      <c r="F129" s="424"/>
      <c r="G129" s="424"/>
      <c r="H129" s="427"/>
      <c r="I129" s="428"/>
      <c r="J129" s="427"/>
      <c r="K129" s="427"/>
      <c r="L129" s="427"/>
      <c r="M129" s="427"/>
      <c r="N129" s="427"/>
      <c r="O129" s="427"/>
      <c r="P129" s="427"/>
      <c r="Q129" s="427"/>
      <c r="R129" s="427"/>
      <c r="S129" s="427"/>
      <c r="T129" s="427"/>
      <c r="U129" s="427"/>
      <c r="V129" s="427"/>
      <c r="W129" s="427"/>
      <c r="X129" s="427"/>
      <c r="Y129" s="424"/>
      <c r="Z129" s="424"/>
      <c r="AA129" s="424"/>
      <c r="AB129" s="424"/>
      <c r="AC129" s="424"/>
      <c r="AD129" s="440"/>
      <c r="AE129" s="424"/>
    </row>
    <row r="130" spans="1:31" ht="14.25" customHeight="1" x14ac:dyDescent="0.3">
      <c r="A130" s="424"/>
      <c r="B130" s="424"/>
      <c r="C130" s="424"/>
      <c r="D130" s="424"/>
      <c r="E130" s="424"/>
      <c r="F130" s="424"/>
      <c r="G130" s="424"/>
      <c r="H130" s="427"/>
      <c r="I130" s="428"/>
      <c r="J130" s="427"/>
      <c r="K130" s="427"/>
      <c r="L130" s="427"/>
      <c r="M130" s="427"/>
      <c r="N130" s="427"/>
      <c r="O130" s="427"/>
      <c r="P130" s="427"/>
      <c r="Q130" s="427"/>
      <c r="R130" s="427"/>
      <c r="S130" s="427"/>
      <c r="T130" s="427"/>
      <c r="U130" s="427"/>
      <c r="V130" s="427"/>
      <c r="W130" s="427"/>
      <c r="X130" s="427"/>
      <c r="Y130" s="424"/>
      <c r="Z130" s="424"/>
      <c r="AA130" s="424"/>
      <c r="AB130" s="424"/>
      <c r="AC130" s="424"/>
      <c r="AD130" s="440"/>
      <c r="AE130" s="424"/>
    </row>
    <row r="131" spans="1:31" ht="14.25" customHeight="1" x14ac:dyDescent="0.3">
      <c r="A131" s="424"/>
      <c r="B131" s="424"/>
      <c r="C131" s="424"/>
      <c r="D131" s="424"/>
      <c r="E131" s="424"/>
      <c r="F131" s="424"/>
      <c r="G131" s="424"/>
      <c r="H131" s="427"/>
      <c r="I131" s="428"/>
      <c r="J131" s="427"/>
      <c r="K131" s="427"/>
      <c r="L131" s="427"/>
      <c r="M131" s="427"/>
      <c r="N131" s="427"/>
      <c r="O131" s="427"/>
      <c r="P131" s="427"/>
      <c r="Q131" s="427"/>
      <c r="R131" s="427"/>
      <c r="S131" s="427"/>
      <c r="T131" s="427"/>
      <c r="U131" s="427"/>
      <c r="V131" s="427"/>
      <c r="W131" s="427"/>
      <c r="X131" s="427"/>
      <c r="Y131" s="424"/>
      <c r="Z131" s="424"/>
      <c r="AA131" s="424"/>
      <c r="AB131" s="424"/>
      <c r="AC131" s="424"/>
      <c r="AD131" s="440"/>
      <c r="AE131" s="424"/>
    </row>
    <row r="132" spans="1:31" ht="14.25" customHeight="1" x14ac:dyDescent="0.3">
      <c r="A132" s="424"/>
      <c r="B132" s="424"/>
      <c r="C132" s="424"/>
      <c r="D132" s="424"/>
      <c r="E132" s="424"/>
      <c r="F132" s="424"/>
      <c r="G132" s="424"/>
      <c r="H132" s="427"/>
      <c r="I132" s="428"/>
      <c r="J132" s="427"/>
      <c r="K132" s="427"/>
      <c r="L132" s="427"/>
      <c r="M132" s="427"/>
      <c r="N132" s="427"/>
      <c r="O132" s="427"/>
      <c r="P132" s="427"/>
      <c r="Q132" s="427"/>
      <c r="R132" s="427"/>
      <c r="S132" s="427"/>
      <c r="T132" s="427"/>
      <c r="U132" s="427"/>
      <c r="V132" s="427"/>
      <c r="W132" s="427"/>
      <c r="X132" s="427"/>
      <c r="Y132" s="424"/>
      <c r="Z132" s="424"/>
      <c r="AA132" s="424"/>
      <c r="AB132" s="424"/>
      <c r="AC132" s="424"/>
      <c r="AD132" s="440"/>
      <c r="AE132" s="424"/>
    </row>
    <row r="133" spans="1:31" ht="14.25" customHeight="1" x14ac:dyDescent="0.3">
      <c r="A133" s="424"/>
      <c r="B133" s="424"/>
      <c r="C133" s="424"/>
      <c r="D133" s="424"/>
      <c r="E133" s="424"/>
      <c r="F133" s="424"/>
      <c r="G133" s="424"/>
      <c r="H133" s="427"/>
      <c r="I133" s="428"/>
      <c r="J133" s="427"/>
      <c r="K133" s="427"/>
      <c r="L133" s="427"/>
      <c r="M133" s="427"/>
      <c r="N133" s="427"/>
      <c r="O133" s="427"/>
      <c r="P133" s="427"/>
      <c r="Q133" s="427"/>
      <c r="R133" s="427"/>
      <c r="S133" s="427"/>
      <c r="T133" s="427"/>
      <c r="U133" s="427"/>
      <c r="V133" s="427"/>
      <c r="W133" s="427"/>
      <c r="X133" s="427"/>
      <c r="Y133" s="424"/>
      <c r="Z133" s="424"/>
      <c r="AA133" s="424"/>
      <c r="AB133" s="424"/>
      <c r="AC133" s="424"/>
      <c r="AD133" s="440"/>
      <c r="AE133" s="424"/>
    </row>
    <row r="134" spans="1:31" ht="14.25" customHeight="1" x14ac:dyDescent="0.3">
      <c r="A134" s="424"/>
      <c r="B134" s="424"/>
      <c r="C134" s="424"/>
      <c r="D134" s="424"/>
      <c r="E134" s="424"/>
      <c r="F134" s="424"/>
      <c r="G134" s="424"/>
      <c r="H134" s="427"/>
      <c r="I134" s="428"/>
      <c r="J134" s="427"/>
      <c r="K134" s="427"/>
      <c r="L134" s="427"/>
      <c r="M134" s="427"/>
      <c r="N134" s="427"/>
      <c r="O134" s="427"/>
      <c r="P134" s="427"/>
      <c r="Q134" s="427"/>
      <c r="R134" s="427"/>
      <c r="S134" s="427"/>
      <c r="T134" s="427"/>
      <c r="U134" s="427"/>
      <c r="V134" s="427"/>
      <c r="W134" s="427"/>
      <c r="X134" s="427"/>
      <c r="Y134" s="424"/>
      <c r="Z134" s="424"/>
      <c r="AA134" s="424"/>
      <c r="AB134" s="424"/>
      <c r="AC134" s="424"/>
      <c r="AD134" s="440"/>
      <c r="AE134" s="424"/>
    </row>
    <row r="135" spans="1:31" ht="14.25" customHeight="1" x14ac:dyDescent="0.3">
      <c r="A135" s="424"/>
      <c r="B135" s="424"/>
      <c r="C135" s="424"/>
      <c r="D135" s="424"/>
      <c r="E135" s="424"/>
      <c r="F135" s="424"/>
      <c r="G135" s="424"/>
      <c r="H135" s="427"/>
      <c r="I135" s="428"/>
      <c r="J135" s="427"/>
      <c r="K135" s="427"/>
      <c r="L135" s="427"/>
      <c r="M135" s="427"/>
      <c r="N135" s="427"/>
      <c r="O135" s="427"/>
      <c r="P135" s="427"/>
      <c r="Q135" s="427"/>
      <c r="R135" s="427"/>
      <c r="S135" s="427"/>
      <c r="T135" s="427"/>
      <c r="U135" s="427"/>
      <c r="V135" s="427"/>
      <c r="W135" s="427"/>
      <c r="X135" s="427"/>
      <c r="Y135" s="424"/>
      <c r="Z135" s="424"/>
      <c r="AA135" s="424"/>
      <c r="AB135" s="424"/>
      <c r="AC135" s="424"/>
      <c r="AD135" s="440"/>
      <c r="AE135" s="424"/>
    </row>
    <row r="136" spans="1:31" ht="14.25" customHeight="1" x14ac:dyDescent="0.3">
      <c r="A136" s="424"/>
      <c r="B136" s="424"/>
      <c r="C136" s="424"/>
      <c r="D136" s="424"/>
      <c r="E136" s="424"/>
      <c r="F136" s="424"/>
      <c r="G136" s="424"/>
      <c r="H136" s="427"/>
      <c r="I136" s="428"/>
      <c r="J136" s="427"/>
      <c r="K136" s="427"/>
      <c r="L136" s="427"/>
      <c r="M136" s="427"/>
      <c r="N136" s="427"/>
      <c r="O136" s="427"/>
      <c r="P136" s="427"/>
      <c r="Q136" s="427"/>
      <c r="R136" s="427"/>
      <c r="S136" s="427"/>
      <c r="T136" s="427"/>
      <c r="U136" s="427"/>
      <c r="V136" s="427"/>
      <c r="W136" s="427"/>
      <c r="X136" s="427"/>
      <c r="Y136" s="424"/>
      <c r="Z136" s="424"/>
      <c r="AA136" s="424"/>
      <c r="AB136" s="424"/>
      <c r="AC136" s="424"/>
      <c r="AD136" s="440"/>
      <c r="AE136" s="424"/>
    </row>
    <row r="137" spans="1:31" ht="14.25" customHeight="1" x14ac:dyDescent="0.3">
      <c r="A137" s="424"/>
      <c r="B137" s="424"/>
      <c r="C137" s="424"/>
      <c r="D137" s="424"/>
      <c r="E137" s="424"/>
      <c r="F137" s="424"/>
      <c r="G137" s="424"/>
      <c r="H137" s="427"/>
      <c r="I137" s="428"/>
      <c r="J137" s="427"/>
      <c r="K137" s="427"/>
      <c r="L137" s="427"/>
      <c r="M137" s="427"/>
      <c r="N137" s="427"/>
      <c r="O137" s="427"/>
      <c r="P137" s="427"/>
      <c r="Q137" s="427"/>
      <c r="R137" s="427"/>
      <c r="S137" s="427"/>
      <c r="T137" s="427"/>
      <c r="U137" s="427"/>
      <c r="V137" s="427"/>
      <c r="W137" s="427"/>
      <c r="X137" s="427"/>
      <c r="Y137" s="424"/>
      <c r="Z137" s="424"/>
      <c r="AA137" s="424"/>
      <c r="AB137" s="424"/>
      <c r="AC137" s="424"/>
      <c r="AD137" s="440"/>
      <c r="AE137" s="424"/>
    </row>
    <row r="138" spans="1:31" ht="14.25" customHeight="1" x14ac:dyDescent="0.3">
      <c r="A138" s="424"/>
      <c r="B138" s="424"/>
      <c r="C138" s="424"/>
      <c r="D138" s="424"/>
      <c r="E138" s="424"/>
      <c r="F138" s="424"/>
      <c r="G138" s="424"/>
      <c r="H138" s="427"/>
      <c r="I138" s="428"/>
      <c r="J138" s="427"/>
      <c r="K138" s="427"/>
      <c r="L138" s="427"/>
      <c r="M138" s="427"/>
      <c r="N138" s="427"/>
      <c r="O138" s="427"/>
      <c r="P138" s="427"/>
      <c r="Q138" s="427"/>
      <c r="R138" s="427"/>
      <c r="S138" s="427"/>
      <c r="T138" s="427"/>
      <c r="U138" s="427"/>
      <c r="V138" s="427"/>
      <c r="W138" s="427"/>
      <c r="X138" s="427"/>
      <c r="Y138" s="424"/>
      <c r="Z138" s="424"/>
      <c r="AA138" s="424"/>
      <c r="AB138" s="424"/>
      <c r="AC138" s="424"/>
      <c r="AD138" s="440"/>
      <c r="AE138" s="424"/>
    </row>
    <row r="139" spans="1:31" ht="14.25" customHeight="1" x14ac:dyDescent="0.3">
      <c r="A139" s="424"/>
      <c r="B139" s="424"/>
      <c r="C139" s="424"/>
      <c r="D139" s="424"/>
      <c r="E139" s="424"/>
      <c r="F139" s="424"/>
      <c r="G139" s="424"/>
      <c r="H139" s="427"/>
      <c r="I139" s="428"/>
      <c r="J139" s="427"/>
      <c r="K139" s="427"/>
      <c r="L139" s="427"/>
      <c r="M139" s="427"/>
      <c r="N139" s="427"/>
      <c r="O139" s="427"/>
      <c r="P139" s="427"/>
      <c r="Q139" s="427"/>
      <c r="R139" s="427"/>
      <c r="S139" s="427"/>
      <c r="T139" s="427"/>
      <c r="U139" s="427"/>
      <c r="V139" s="427"/>
      <c r="W139" s="427"/>
      <c r="X139" s="427"/>
      <c r="Y139" s="424"/>
      <c r="Z139" s="424"/>
      <c r="AA139" s="424"/>
      <c r="AB139" s="424"/>
      <c r="AC139" s="424"/>
      <c r="AD139" s="440"/>
      <c r="AE139" s="424"/>
    </row>
    <row r="140" spans="1:31" ht="14.25" customHeight="1" x14ac:dyDescent="0.3">
      <c r="A140" s="424"/>
      <c r="B140" s="424"/>
      <c r="C140" s="424"/>
      <c r="D140" s="424"/>
      <c r="E140" s="424"/>
      <c r="F140" s="424"/>
      <c r="G140" s="424"/>
      <c r="H140" s="427"/>
      <c r="I140" s="428"/>
      <c r="J140" s="427"/>
      <c r="K140" s="427"/>
      <c r="L140" s="427"/>
      <c r="M140" s="427"/>
      <c r="N140" s="427"/>
      <c r="O140" s="427"/>
      <c r="P140" s="427"/>
      <c r="Q140" s="427"/>
      <c r="R140" s="427"/>
      <c r="S140" s="427"/>
      <c r="T140" s="427"/>
      <c r="U140" s="427"/>
      <c r="V140" s="427"/>
      <c r="W140" s="427"/>
      <c r="X140" s="427"/>
      <c r="Y140" s="424"/>
      <c r="Z140" s="424"/>
      <c r="AA140" s="424"/>
      <c r="AB140" s="424"/>
      <c r="AC140" s="424"/>
      <c r="AD140" s="440"/>
      <c r="AE140" s="424"/>
    </row>
    <row r="141" spans="1:31" ht="14.25" customHeight="1" x14ac:dyDescent="0.3">
      <c r="A141" s="424"/>
      <c r="B141" s="424"/>
      <c r="C141" s="424"/>
      <c r="D141" s="424"/>
      <c r="E141" s="424"/>
      <c r="F141" s="424"/>
      <c r="G141" s="424"/>
      <c r="H141" s="427"/>
      <c r="I141" s="428"/>
      <c r="J141" s="427"/>
      <c r="K141" s="427"/>
      <c r="L141" s="427"/>
      <c r="M141" s="427"/>
      <c r="N141" s="427"/>
      <c r="O141" s="427"/>
      <c r="P141" s="427"/>
      <c r="Q141" s="427"/>
      <c r="R141" s="427"/>
      <c r="S141" s="427"/>
      <c r="T141" s="427"/>
      <c r="U141" s="427"/>
      <c r="V141" s="427"/>
      <c r="W141" s="427"/>
      <c r="X141" s="427"/>
      <c r="Y141" s="424"/>
      <c r="Z141" s="424"/>
      <c r="AA141" s="424"/>
      <c r="AB141" s="424"/>
      <c r="AC141" s="424"/>
      <c r="AD141" s="440"/>
      <c r="AE141" s="424"/>
    </row>
    <row r="142" spans="1:31" ht="14.25" customHeight="1" x14ac:dyDescent="0.3">
      <c r="A142" s="424"/>
      <c r="B142" s="424"/>
      <c r="C142" s="424"/>
      <c r="D142" s="424"/>
      <c r="E142" s="424"/>
      <c r="F142" s="424"/>
      <c r="G142" s="424"/>
      <c r="H142" s="427"/>
      <c r="I142" s="428"/>
      <c r="J142" s="427"/>
      <c r="K142" s="427"/>
      <c r="L142" s="427"/>
      <c r="M142" s="427"/>
      <c r="N142" s="427"/>
      <c r="O142" s="427"/>
      <c r="P142" s="427"/>
      <c r="Q142" s="427"/>
      <c r="R142" s="427"/>
      <c r="S142" s="427"/>
      <c r="T142" s="427"/>
      <c r="U142" s="427"/>
      <c r="V142" s="427"/>
      <c r="W142" s="427"/>
      <c r="X142" s="427"/>
      <c r="Y142" s="424"/>
      <c r="Z142" s="424"/>
      <c r="AA142" s="424"/>
      <c r="AB142" s="424"/>
      <c r="AC142" s="424"/>
      <c r="AD142" s="440"/>
      <c r="AE142" s="424"/>
    </row>
    <row r="143" spans="1:31" ht="14.25" customHeight="1" x14ac:dyDescent="0.3">
      <c r="A143" s="424"/>
      <c r="B143" s="424"/>
      <c r="C143" s="424"/>
      <c r="D143" s="424"/>
      <c r="E143" s="424"/>
      <c r="F143" s="424"/>
      <c r="G143" s="424"/>
      <c r="H143" s="427"/>
      <c r="I143" s="428"/>
      <c r="J143" s="427"/>
      <c r="K143" s="427"/>
      <c r="L143" s="427"/>
      <c r="M143" s="427"/>
      <c r="N143" s="427"/>
      <c r="O143" s="427"/>
      <c r="P143" s="427"/>
      <c r="Q143" s="427"/>
      <c r="R143" s="427"/>
      <c r="S143" s="427"/>
      <c r="T143" s="427"/>
      <c r="U143" s="427"/>
      <c r="V143" s="427"/>
      <c r="W143" s="427"/>
      <c r="X143" s="427"/>
      <c r="Y143" s="424"/>
      <c r="Z143" s="424"/>
      <c r="AA143" s="424"/>
      <c r="AB143" s="424"/>
      <c r="AC143" s="424"/>
      <c r="AD143" s="440"/>
      <c r="AE143" s="424"/>
    </row>
    <row r="144" spans="1:31" ht="14.25" customHeight="1" x14ac:dyDescent="0.3">
      <c r="A144" s="424"/>
      <c r="B144" s="424"/>
      <c r="C144" s="424"/>
      <c r="D144" s="424"/>
      <c r="E144" s="424"/>
      <c r="F144" s="424"/>
      <c r="G144" s="424"/>
      <c r="H144" s="427"/>
      <c r="I144" s="428"/>
      <c r="J144" s="427"/>
      <c r="K144" s="427"/>
      <c r="L144" s="427"/>
      <c r="M144" s="427"/>
      <c r="N144" s="427"/>
      <c r="O144" s="427"/>
      <c r="P144" s="427"/>
      <c r="Q144" s="427"/>
      <c r="R144" s="427"/>
      <c r="S144" s="427"/>
      <c r="T144" s="427"/>
      <c r="U144" s="427"/>
      <c r="V144" s="427"/>
      <c r="W144" s="427"/>
      <c r="X144" s="427"/>
      <c r="Y144" s="424"/>
      <c r="Z144" s="424"/>
      <c r="AA144" s="424"/>
      <c r="AB144" s="424"/>
      <c r="AC144" s="424"/>
      <c r="AD144" s="440"/>
      <c r="AE144" s="424"/>
    </row>
    <row r="145" spans="1:31" ht="14.25" customHeight="1" x14ac:dyDescent="0.3">
      <c r="A145" s="424"/>
      <c r="B145" s="424"/>
      <c r="C145" s="424"/>
      <c r="D145" s="424"/>
      <c r="E145" s="424"/>
      <c r="F145" s="424"/>
      <c r="G145" s="424"/>
      <c r="H145" s="427"/>
      <c r="I145" s="428"/>
      <c r="J145" s="427"/>
      <c r="K145" s="427"/>
      <c r="L145" s="427"/>
      <c r="M145" s="427"/>
      <c r="N145" s="427"/>
      <c r="O145" s="427"/>
      <c r="P145" s="427"/>
      <c r="Q145" s="427"/>
      <c r="R145" s="427"/>
      <c r="S145" s="427"/>
      <c r="T145" s="427"/>
      <c r="U145" s="427"/>
      <c r="V145" s="427"/>
      <c r="W145" s="427"/>
      <c r="X145" s="427"/>
      <c r="Y145" s="424"/>
      <c r="Z145" s="424"/>
      <c r="AA145" s="424"/>
      <c r="AB145" s="424"/>
      <c r="AC145" s="424"/>
      <c r="AD145" s="440"/>
      <c r="AE145" s="424"/>
    </row>
    <row r="146" spans="1:31" ht="14.25" customHeight="1" x14ac:dyDescent="0.3">
      <c r="A146" s="424"/>
      <c r="B146" s="424"/>
      <c r="C146" s="424"/>
      <c r="D146" s="424"/>
      <c r="E146" s="424"/>
      <c r="F146" s="424"/>
      <c r="G146" s="424"/>
      <c r="H146" s="427"/>
      <c r="I146" s="428"/>
      <c r="J146" s="427"/>
      <c r="K146" s="427"/>
      <c r="L146" s="427"/>
      <c r="M146" s="427"/>
      <c r="N146" s="427"/>
      <c r="O146" s="427"/>
      <c r="P146" s="427"/>
      <c r="Q146" s="427"/>
      <c r="R146" s="427"/>
      <c r="S146" s="427"/>
      <c r="T146" s="427"/>
      <c r="U146" s="427"/>
      <c r="V146" s="427"/>
      <c r="W146" s="427"/>
      <c r="X146" s="427"/>
      <c r="Y146" s="424"/>
      <c r="Z146" s="424"/>
      <c r="AA146" s="424"/>
      <c r="AB146" s="424"/>
      <c r="AC146" s="424"/>
      <c r="AD146" s="440"/>
      <c r="AE146" s="424"/>
    </row>
    <row r="147" spans="1:31" ht="14.25" customHeight="1" x14ac:dyDescent="0.3">
      <c r="A147" s="424"/>
      <c r="B147" s="424"/>
      <c r="C147" s="424"/>
      <c r="D147" s="424"/>
      <c r="E147" s="424"/>
      <c r="F147" s="424"/>
      <c r="G147" s="424"/>
      <c r="H147" s="427"/>
      <c r="I147" s="428"/>
      <c r="J147" s="427"/>
      <c r="K147" s="427"/>
      <c r="L147" s="427"/>
      <c r="M147" s="427"/>
      <c r="N147" s="427"/>
      <c r="O147" s="427"/>
      <c r="P147" s="427"/>
      <c r="Q147" s="427"/>
      <c r="R147" s="427"/>
      <c r="S147" s="427"/>
      <c r="T147" s="427"/>
      <c r="U147" s="427"/>
      <c r="V147" s="427"/>
      <c r="W147" s="427"/>
      <c r="X147" s="427"/>
      <c r="Y147" s="424"/>
      <c r="Z147" s="424"/>
      <c r="AA147" s="424"/>
      <c r="AB147" s="424"/>
      <c r="AC147" s="424"/>
      <c r="AD147" s="440"/>
      <c r="AE147" s="424"/>
    </row>
    <row r="148" spans="1:31" ht="14.25" customHeight="1" x14ac:dyDescent="0.3">
      <c r="A148" s="424"/>
      <c r="B148" s="424"/>
      <c r="C148" s="424"/>
      <c r="D148" s="424"/>
      <c r="E148" s="424"/>
      <c r="F148" s="424"/>
      <c r="G148" s="424"/>
      <c r="H148" s="427"/>
      <c r="I148" s="428"/>
      <c r="J148" s="427"/>
      <c r="K148" s="427"/>
      <c r="L148" s="427"/>
      <c r="M148" s="427"/>
      <c r="N148" s="427"/>
      <c r="O148" s="427"/>
      <c r="P148" s="427"/>
      <c r="Q148" s="427"/>
      <c r="R148" s="427"/>
      <c r="S148" s="427"/>
      <c r="T148" s="427"/>
      <c r="U148" s="427"/>
      <c r="V148" s="427"/>
      <c r="W148" s="427"/>
      <c r="X148" s="427"/>
      <c r="Y148" s="424"/>
      <c r="Z148" s="424"/>
      <c r="AA148" s="424"/>
      <c r="AB148" s="424"/>
      <c r="AC148" s="424"/>
      <c r="AD148" s="440"/>
      <c r="AE148" s="424"/>
    </row>
    <row r="149" spans="1:31" ht="14.25" customHeight="1" x14ac:dyDescent="0.3">
      <c r="A149" s="424"/>
      <c r="B149" s="424"/>
      <c r="C149" s="424"/>
      <c r="D149" s="424"/>
      <c r="E149" s="424"/>
      <c r="F149" s="424"/>
      <c r="G149" s="424"/>
      <c r="H149" s="427"/>
      <c r="I149" s="428"/>
      <c r="J149" s="427"/>
      <c r="K149" s="427"/>
      <c r="L149" s="427"/>
      <c r="M149" s="427"/>
      <c r="N149" s="427"/>
      <c r="O149" s="427"/>
      <c r="P149" s="427"/>
      <c r="Q149" s="427"/>
      <c r="R149" s="427"/>
      <c r="S149" s="427"/>
      <c r="T149" s="427"/>
      <c r="U149" s="427"/>
      <c r="V149" s="427"/>
      <c r="W149" s="427"/>
      <c r="X149" s="427"/>
      <c r="Y149" s="424"/>
      <c r="Z149" s="424"/>
      <c r="AA149" s="424"/>
      <c r="AB149" s="424"/>
      <c r="AC149" s="424"/>
      <c r="AD149" s="440"/>
      <c r="AE149" s="424"/>
    </row>
    <row r="150" spans="1:31" ht="14.25" customHeight="1" x14ac:dyDescent="0.3">
      <c r="A150" s="424"/>
      <c r="B150" s="424"/>
      <c r="C150" s="424"/>
      <c r="D150" s="424"/>
      <c r="E150" s="424"/>
      <c r="F150" s="424"/>
      <c r="G150" s="424"/>
      <c r="H150" s="427"/>
      <c r="I150" s="428"/>
      <c r="J150" s="427"/>
      <c r="K150" s="427"/>
      <c r="L150" s="427"/>
      <c r="M150" s="427"/>
      <c r="N150" s="427"/>
      <c r="O150" s="427"/>
      <c r="P150" s="427"/>
      <c r="Q150" s="427"/>
      <c r="R150" s="427"/>
      <c r="S150" s="427"/>
      <c r="T150" s="427"/>
      <c r="U150" s="427"/>
      <c r="V150" s="427"/>
      <c r="W150" s="427"/>
      <c r="X150" s="427"/>
      <c r="Y150" s="424"/>
      <c r="Z150" s="424"/>
      <c r="AA150" s="424"/>
      <c r="AB150" s="424"/>
      <c r="AC150" s="424"/>
      <c r="AD150" s="440"/>
      <c r="AE150" s="424"/>
    </row>
    <row r="151" spans="1:31" ht="14.25" customHeight="1" x14ac:dyDescent="0.3">
      <c r="A151" s="424"/>
      <c r="B151" s="424"/>
      <c r="C151" s="424"/>
      <c r="D151" s="424"/>
      <c r="E151" s="424"/>
      <c r="F151" s="424"/>
      <c r="G151" s="424"/>
      <c r="H151" s="427"/>
      <c r="I151" s="428"/>
      <c r="J151" s="427"/>
      <c r="K151" s="427"/>
      <c r="L151" s="427"/>
      <c r="M151" s="427"/>
      <c r="N151" s="427"/>
      <c r="O151" s="427"/>
      <c r="P151" s="427"/>
      <c r="Q151" s="427"/>
      <c r="R151" s="427"/>
      <c r="S151" s="427"/>
      <c r="T151" s="427"/>
      <c r="U151" s="427"/>
      <c r="V151" s="427"/>
      <c r="W151" s="427"/>
      <c r="X151" s="427"/>
      <c r="Y151" s="424"/>
      <c r="Z151" s="424"/>
      <c r="AA151" s="424"/>
      <c r="AB151" s="424"/>
      <c r="AC151" s="424"/>
      <c r="AD151" s="440"/>
      <c r="AE151" s="424"/>
    </row>
    <row r="152" spans="1:31" ht="14.25" customHeight="1" x14ac:dyDescent="0.3">
      <c r="A152" s="424"/>
      <c r="B152" s="424"/>
      <c r="C152" s="424"/>
      <c r="D152" s="424"/>
      <c r="E152" s="424"/>
      <c r="F152" s="424"/>
      <c r="G152" s="424"/>
      <c r="H152" s="427"/>
      <c r="I152" s="428"/>
      <c r="J152" s="427"/>
      <c r="K152" s="427"/>
      <c r="L152" s="427"/>
      <c r="M152" s="427"/>
      <c r="N152" s="427"/>
      <c r="O152" s="427"/>
      <c r="P152" s="427"/>
      <c r="Q152" s="427"/>
      <c r="R152" s="427"/>
      <c r="S152" s="427"/>
      <c r="T152" s="427"/>
      <c r="U152" s="427"/>
      <c r="V152" s="427"/>
      <c r="W152" s="427"/>
      <c r="X152" s="427"/>
      <c r="Y152" s="424"/>
      <c r="Z152" s="424"/>
      <c r="AA152" s="424"/>
      <c r="AB152" s="424"/>
      <c r="AC152" s="424"/>
      <c r="AD152" s="440"/>
      <c r="AE152" s="424"/>
    </row>
    <row r="153" spans="1:31" ht="14.25" customHeight="1" x14ac:dyDescent="0.3">
      <c r="A153" s="424"/>
      <c r="B153" s="424"/>
      <c r="C153" s="424"/>
      <c r="D153" s="424"/>
      <c r="E153" s="424"/>
      <c r="F153" s="424"/>
      <c r="G153" s="424"/>
      <c r="H153" s="427"/>
      <c r="I153" s="428"/>
      <c r="J153" s="427"/>
      <c r="K153" s="427"/>
      <c r="L153" s="427"/>
      <c r="M153" s="427"/>
      <c r="N153" s="427"/>
      <c r="O153" s="427"/>
      <c r="P153" s="427"/>
      <c r="Q153" s="427"/>
      <c r="R153" s="427"/>
      <c r="S153" s="427"/>
      <c r="T153" s="427"/>
      <c r="U153" s="427"/>
      <c r="V153" s="427"/>
      <c r="W153" s="427"/>
      <c r="X153" s="427"/>
      <c r="Y153" s="424"/>
      <c r="Z153" s="424"/>
      <c r="AA153" s="424"/>
      <c r="AB153" s="424"/>
      <c r="AC153" s="424"/>
      <c r="AD153" s="440"/>
      <c r="AE153" s="424"/>
    </row>
    <row r="154" spans="1:31" ht="14.25" customHeight="1" x14ac:dyDescent="0.3">
      <c r="A154" s="424"/>
      <c r="B154" s="424"/>
      <c r="C154" s="424"/>
      <c r="D154" s="424"/>
      <c r="E154" s="424"/>
      <c r="F154" s="424"/>
      <c r="G154" s="424"/>
      <c r="H154" s="427"/>
      <c r="I154" s="428"/>
      <c r="J154" s="427"/>
      <c r="K154" s="427"/>
      <c r="L154" s="427"/>
      <c r="M154" s="427"/>
      <c r="N154" s="427"/>
      <c r="O154" s="427"/>
      <c r="P154" s="427"/>
      <c r="Q154" s="427"/>
      <c r="R154" s="427"/>
      <c r="S154" s="427"/>
      <c r="T154" s="427"/>
      <c r="U154" s="427"/>
      <c r="V154" s="427"/>
      <c r="W154" s="427"/>
      <c r="X154" s="427"/>
      <c r="Y154" s="424"/>
      <c r="Z154" s="424"/>
      <c r="AA154" s="424"/>
      <c r="AB154" s="424"/>
      <c r="AC154" s="424"/>
      <c r="AD154" s="440"/>
      <c r="AE154" s="424"/>
    </row>
    <row r="155" spans="1:31" ht="14.25" customHeight="1" x14ac:dyDescent="0.3">
      <c r="A155" s="424"/>
      <c r="B155" s="424"/>
      <c r="C155" s="424"/>
      <c r="D155" s="424"/>
      <c r="E155" s="424"/>
      <c r="F155" s="424"/>
      <c r="G155" s="424"/>
      <c r="H155" s="427"/>
      <c r="I155" s="428"/>
      <c r="J155" s="427"/>
      <c r="K155" s="427"/>
      <c r="L155" s="427"/>
      <c r="M155" s="427"/>
      <c r="N155" s="427"/>
      <c r="O155" s="427"/>
      <c r="P155" s="427"/>
      <c r="Q155" s="427"/>
      <c r="R155" s="427"/>
      <c r="S155" s="427"/>
      <c r="T155" s="427"/>
      <c r="U155" s="427"/>
      <c r="V155" s="427"/>
      <c r="W155" s="427"/>
      <c r="X155" s="427"/>
      <c r="Y155" s="424"/>
      <c r="Z155" s="424"/>
      <c r="AA155" s="424"/>
      <c r="AB155" s="424"/>
      <c r="AC155" s="424"/>
      <c r="AD155" s="440"/>
      <c r="AE155" s="424"/>
    </row>
    <row r="156" spans="1:31" ht="14.25" customHeight="1" x14ac:dyDescent="0.3">
      <c r="A156" s="424"/>
      <c r="B156" s="424"/>
      <c r="C156" s="424"/>
      <c r="D156" s="424"/>
      <c r="E156" s="424"/>
      <c r="F156" s="424"/>
      <c r="G156" s="424"/>
      <c r="H156" s="427"/>
      <c r="I156" s="428"/>
      <c r="J156" s="427"/>
      <c r="K156" s="427"/>
      <c r="L156" s="427"/>
      <c r="M156" s="427"/>
      <c r="N156" s="427"/>
      <c r="O156" s="427"/>
      <c r="P156" s="427"/>
      <c r="Q156" s="427"/>
      <c r="R156" s="427"/>
      <c r="S156" s="427"/>
      <c r="T156" s="427"/>
      <c r="U156" s="427"/>
      <c r="V156" s="427"/>
      <c r="W156" s="427"/>
      <c r="X156" s="427"/>
      <c r="Y156" s="424"/>
      <c r="Z156" s="424"/>
      <c r="AA156" s="424"/>
      <c r="AB156" s="424"/>
      <c r="AC156" s="424"/>
      <c r="AD156" s="440"/>
      <c r="AE156" s="424"/>
    </row>
    <row r="157" spans="1:31" ht="14.25" customHeight="1" x14ac:dyDescent="0.3">
      <c r="A157" s="424"/>
      <c r="B157" s="424"/>
      <c r="C157" s="424"/>
      <c r="D157" s="424"/>
      <c r="E157" s="424"/>
      <c r="F157" s="424"/>
      <c r="G157" s="424"/>
      <c r="H157" s="427"/>
      <c r="I157" s="428"/>
      <c r="J157" s="427"/>
      <c r="K157" s="427"/>
      <c r="L157" s="427"/>
      <c r="M157" s="427"/>
      <c r="N157" s="427"/>
      <c r="O157" s="427"/>
      <c r="P157" s="427"/>
      <c r="Q157" s="427"/>
      <c r="R157" s="427"/>
      <c r="S157" s="427"/>
      <c r="T157" s="427"/>
      <c r="U157" s="427"/>
      <c r="V157" s="427"/>
      <c r="W157" s="427"/>
      <c r="X157" s="427"/>
      <c r="Y157" s="424"/>
      <c r="Z157" s="424"/>
      <c r="AA157" s="424"/>
      <c r="AB157" s="424"/>
      <c r="AC157" s="424"/>
      <c r="AD157" s="440"/>
      <c r="AE157" s="424"/>
    </row>
    <row r="158" spans="1:31" ht="14.25" customHeight="1" x14ac:dyDescent="0.3">
      <c r="A158" s="424"/>
      <c r="B158" s="424"/>
      <c r="C158" s="424"/>
      <c r="D158" s="424"/>
      <c r="E158" s="424"/>
      <c r="F158" s="424"/>
      <c r="G158" s="424"/>
      <c r="H158" s="427"/>
      <c r="I158" s="428"/>
      <c r="J158" s="427"/>
      <c r="K158" s="427"/>
      <c r="L158" s="427"/>
      <c r="M158" s="427"/>
      <c r="N158" s="427"/>
      <c r="O158" s="427"/>
      <c r="P158" s="427"/>
      <c r="Q158" s="427"/>
      <c r="R158" s="427"/>
      <c r="S158" s="427"/>
      <c r="T158" s="427"/>
      <c r="U158" s="427"/>
      <c r="V158" s="427"/>
      <c r="W158" s="427"/>
      <c r="X158" s="427"/>
      <c r="Y158" s="424"/>
      <c r="Z158" s="424"/>
      <c r="AA158" s="424"/>
      <c r="AB158" s="424"/>
      <c r="AC158" s="424"/>
      <c r="AD158" s="440"/>
      <c r="AE158" s="424"/>
    </row>
    <row r="159" spans="1:31" ht="14.25" customHeight="1" x14ac:dyDescent="0.3">
      <c r="A159" s="424"/>
      <c r="B159" s="424"/>
      <c r="C159" s="424"/>
      <c r="D159" s="424"/>
      <c r="E159" s="424"/>
      <c r="F159" s="424"/>
      <c r="G159" s="424"/>
      <c r="H159" s="427"/>
      <c r="I159" s="428"/>
      <c r="J159" s="427"/>
      <c r="K159" s="427"/>
      <c r="L159" s="427"/>
      <c r="M159" s="427"/>
      <c r="N159" s="427"/>
      <c r="O159" s="427"/>
      <c r="P159" s="427"/>
      <c r="Q159" s="427"/>
      <c r="R159" s="427"/>
      <c r="S159" s="427"/>
      <c r="T159" s="427"/>
      <c r="U159" s="427"/>
      <c r="V159" s="427"/>
      <c r="W159" s="427"/>
      <c r="X159" s="427"/>
      <c r="Y159" s="424"/>
      <c r="Z159" s="424"/>
      <c r="AA159" s="424"/>
      <c r="AB159" s="424"/>
      <c r="AC159" s="424"/>
      <c r="AD159" s="440"/>
      <c r="AE159" s="424"/>
    </row>
    <row r="160" spans="1:31" ht="14.25" customHeight="1" x14ac:dyDescent="0.3">
      <c r="A160" s="424"/>
      <c r="B160" s="424"/>
      <c r="C160" s="424"/>
      <c r="D160" s="424"/>
      <c r="E160" s="424"/>
      <c r="F160" s="424"/>
      <c r="G160" s="424"/>
      <c r="H160" s="427"/>
      <c r="I160" s="428"/>
      <c r="J160" s="427"/>
      <c r="K160" s="427"/>
      <c r="L160" s="427"/>
      <c r="M160" s="427"/>
      <c r="N160" s="427"/>
      <c r="O160" s="427"/>
      <c r="P160" s="427"/>
      <c r="Q160" s="427"/>
      <c r="R160" s="427"/>
      <c r="S160" s="427"/>
      <c r="T160" s="427"/>
      <c r="U160" s="427"/>
      <c r="V160" s="427"/>
      <c r="W160" s="427"/>
      <c r="X160" s="427"/>
      <c r="Y160" s="424"/>
      <c r="Z160" s="424"/>
      <c r="AA160" s="424"/>
      <c r="AB160" s="424"/>
      <c r="AC160" s="424"/>
      <c r="AD160" s="440"/>
      <c r="AE160" s="424"/>
    </row>
    <row r="161" spans="1:31" ht="14.25" customHeight="1" x14ac:dyDescent="0.3">
      <c r="A161" s="424"/>
      <c r="B161" s="424"/>
      <c r="C161" s="424"/>
      <c r="D161" s="424"/>
      <c r="E161" s="424"/>
      <c r="F161" s="424"/>
      <c r="G161" s="424"/>
      <c r="H161" s="427"/>
      <c r="I161" s="428"/>
      <c r="J161" s="427"/>
      <c r="K161" s="427"/>
      <c r="L161" s="427"/>
      <c r="M161" s="427"/>
      <c r="N161" s="427"/>
      <c r="O161" s="427"/>
      <c r="P161" s="427"/>
      <c r="Q161" s="427"/>
      <c r="R161" s="427"/>
      <c r="S161" s="427"/>
      <c r="T161" s="427"/>
      <c r="U161" s="427"/>
      <c r="V161" s="427"/>
      <c r="W161" s="427"/>
      <c r="X161" s="427"/>
      <c r="Y161" s="424"/>
      <c r="Z161" s="424"/>
      <c r="AA161" s="424"/>
      <c r="AB161" s="424"/>
      <c r="AC161" s="424"/>
      <c r="AD161" s="440"/>
      <c r="AE161" s="424"/>
    </row>
    <row r="162" spans="1:31" ht="14.25" customHeight="1" x14ac:dyDescent="0.3">
      <c r="A162" s="424"/>
      <c r="B162" s="424"/>
      <c r="C162" s="424"/>
      <c r="D162" s="424"/>
      <c r="E162" s="424"/>
      <c r="F162" s="424"/>
      <c r="G162" s="424"/>
      <c r="H162" s="427"/>
      <c r="I162" s="428"/>
      <c r="J162" s="427"/>
      <c r="K162" s="427"/>
      <c r="L162" s="427"/>
      <c r="M162" s="427"/>
      <c r="N162" s="427"/>
      <c r="O162" s="427"/>
      <c r="P162" s="427"/>
      <c r="Q162" s="427"/>
      <c r="R162" s="427"/>
      <c r="S162" s="427"/>
      <c r="T162" s="427"/>
      <c r="U162" s="427"/>
      <c r="V162" s="427"/>
      <c r="W162" s="427"/>
      <c r="X162" s="427"/>
      <c r="Y162" s="424"/>
      <c r="Z162" s="424"/>
      <c r="AA162" s="424"/>
      <c r="AB162" s="424"/>
      <c r="AC162" s="424"/>
      <c r="AD162" s="440"/>
      <c r="AE162" s="424"/>
    </row>
    <row r="163" spans="1:31" ht="14.25" customHeight="1" x14ac:dyDescent="0.3">
      <c r="A163" s="424"/>
      <c r="B163" s="424"/>
      <c r="C163" s="424"/>
      <c r="D163" s="424"/>
      <c r="E163" s="424"/>
      <c r="F163" s="424"/>
      <c r="G163" s="424"/>
      <c r="H163" s="427"/>
      <c r="I163" s="428"/>
      <c r="J163" s="427"/>
      <c r="K163" s="427"/>
      <c r="L163" s="427"/>
      <c r="M163" s="427"/>
      <c r="N163" s="427"/>
      <c r="O163" s="427"/>
      <c r="P163" s="427"/>
      <c r="Q163" s="427"/>
      <c r="R163" s="427"/>
      <c r="S163" s="427"/>
      <c r="T163" s="427"/>
      <c r="U163" s="427"/>
      <c r="V163" s="427"/>
      <c r="W163" s="427"/>
      <c r="X163" s="427"/>
      <c r="Y163" s="424"/>
      <c r="Z163" s="424"/>
      <c r="AA163" s="424"/>
      <c r="AB163" s="424"/>
      <c r="AC163" s="424"/>
      <c r="AD163" s="440"/>
      <c r="AE163" s="424"/>
    </row>
    <row r="164" spans="1:31" ht="14.25" customHeight="1" x14ac:dyDescent="0.3">
      <c r="A164" s="424"/>
      <c r="B164" s="424"/>
      <c r="C164" s="424"/>
      <c r="D164" s="424"/>
      <c r="E164" s="424"/>
      <c r="F164" s="424"/>
      <c r="G164" s="424"/>
      <c r="H164" s="427"/>
      <c r="I164" s="428"/>
      <c r="J164" s="427"/>
      <c r="K164" s="427"/>
      <c r="L164" s="427"/>
      <c r="M164" s="427"/>
      <c r="N164" s="427"/>
      <c r="O164" s="427"/>
      <c r="P164" s="427"/>
      <c r="Q164" s="427"/>
      <c r="R164" s="427"/>
      <c r="S164" s="427"/>
      <c r="T164" s="427"/>
      <c r="U164" s="427"/>
      <c r="V164" s="427"/>
      <c r="W164" s="427"/>
      <c r="X164" s="427"/>
      <c r="Y164" s="424"/>
      <c r="Z164" s="424"/>
      <c r="AA164" s="424"/>
      <c r="AB164" s="424"/>
      <c r="AC164" s="424"/>
      <c r="AD164" s="440"/>
      <c r="AE164" s="424"/>
    </row>
    <row r="165" spans="1:31" ht="14.25" customHeight="1" x14ac:dyDescent="0.3">
      <c r="A165" s="424"/>
      <c r="B165" s="424"/>
      <c r="C165" s="424"/>
      <c r="D165" s="424"/>
      <c r="E165" s="424"/>
      <c r="F165" s="424"/>
      <c r="G165" s="424"/>
      <c r="H165" s="427"/>
      <c r="I165" s="428"/>
      <c r="J165" s="427"/>
      <c r="K165" s="427"/>
      <c r="L165" s="427"/>
      <c r="M165" s="427"/>
      <c r="N165" s="427"/>
      <c r="O165" s="427"/>
      <c r="P165" s="427"/>
      <c r="Q165" s="427"/>
      <c r="R165" s="427"/>
      <c r="S165" s="427"/>
      <c r="T165" s="427"/>
      <c r="U165" s="427"/>
      <c r="V165" s="427"/>
      <c r="W165" s="427"/>
      <c r="X165" s="427"/>
      <c r="Y165" s="424"/>
      <c r="Z165" s="424"/>
      <c r="AA165" s="424"/>
      <c r="AB165" s="424"/>
      <c r="AC165" s="424"/>
      <c r="AD165" s="440"/>
      <c r="AE165" s="424"/>
    </row>
    <row r="166" spans="1:31" ht="14.25" customHeight="1" x14ac:dyDescent="0.3">
      <c r="A166" s="424"/>
      <c r="B166" s="424"/>
      <c r="C166" s="424"/>
      <c r="D166" s="424"/>
      <c r="E166" s="424"/>
      <c r="F166" s="424"/>
      <c r="G166" s="424"/>
      <c r="H166" s="427"/>
      <c r="I166" s="428"/>
      <c r="J166" s="427"/>
      <c r="K166" s="427"/>
      <c r="L166" s="427"/>
      <c r="M166" s="427"/>
      <c r="N166" s="427"/>
      <c r="O166" s="427"/>
      <c r="P166" s="427"/>
      <c r="Q166" s="427"/>
      <c r="R166" s="427"/>
      <c r="S166" s="427"/>
      <c r="T166" s="427"/>
      <c r="U166" s="427"/>
      <c r="V166" s="427"/>
      <c r="W166" s="427"/>
      <c r="X166" s="427"/>
      <c r="Y166" s="424"/>
      <c r="Z166" s="424"/>
      <c r="AA166" s="424"/>
      <c r="AB166" s="424"/>
      <c r="AC166" s="424"/>
      <c r="AD166" s="440"/>
      <c r="AE166" s="424"/>
    </row>
    <row r="167" spans="1:31" ht="14.25" customHeight="1" x14ac:dyDescent="0.3">
      <c r="A167" s="424"/>
      <c r="B167" s="424"/>
      <c r="C167" s="424"/>
      <c r="D167" s="424"/>
      <c r="E167" s="424"/>
      <c r="F167" s="424"/>
      <c r="G167" s="424"/>
      <c r="H167" s="427"/>
      <c r="I167" s="428"/>
      <c r="J167" s="427"/>
      <c r="K167" s="427"/>
      <c r="L167" s="427"/>
      <c r="M167" s="427"/>
      <c r="N167" s="427"/>
      <c r="O167" s="427"/>
      <c r="P167" s="427"/>
      <c r="Q167" s="427"/>
      <c r="R167" s="427"/>
      <c r="S167" s="427"/>
      <c r="T167" s="427"/>
      <c r="U167" s="427"/>
      <c r="V167" s="427"/>
      <c r="W167" s="427"/>
      <c r="X167" s="427"/>
      <c r="Y167" s="424"/>
      <c r="Z167" s="424"/>
      <c r="AA167" s="424"/>
      <c r="AB167" s="424"/>
      <c r="AC167" s="424"/>
      <c r="AD167" s="440"/>
      <c r="AE167" s="424"/>
    </row>
    <row r="168" spans="1:31" ht="14.25" customHeight="1" x14ac:dyDescent="0.3">
      <c r="A168" s="424"/>
      <c r="B168" s="424"/>
      <c r="C168" s="424"/>
      <c r="D168" s="424"/>
      <c r="E168" s="424"/>
      <c r="F168" s="424"/>
      <c r="G168" s="424"/>
      <c r="H168" s="427"/>
      <c r="I168" s="428"/>
      <c r="J168" s="427"/>
      <c r="K168" s="427"/>
      <c r="L168" s="427"/>
      <c r="M168" s="427"/>
      <c r="N168" s="427"/>
      <c r="O168" s="427"/>
      <c r="P168" s="427"/>
      <c r="Q168" s="427"/>
      <c r="R168" s="427"/>
      <c r="S168" s="427"/>
      <c r="T168" s="427"/>
      <c r="U168" s="427"/>
      <c r="V168" s="427"/>
      <c r="W168" s="427"/>
      <c r="X168" s="427"/>
      <c r="Y168" s="424"/>
      <c r="Z168" s="424"/>
      <c r="AA168" s="424"/>
      <c r="AB168" s="424"/>
      <c r="AC168" s="424"/>
      <c r="AD168" s="440"/>
      <c r="AE168" s="424"/>
    </row>
    <row r="169" spans="1:31" ht="14.25" customHeight="1" x14ac:dyDescent="0.3">
      <c r="A169" s="424"/>
      <c r="B169" s="424"/>
      <c r="C169" s="424"/>
      <c r="D169" s="424"/>
      <c r="E169" s="424"/>
      <c r="F169" s="424"/>
      <c r="G169" s="424"/>
      <c r="H169" s="427"/>
      <c r="I169" s="428"/>
      <c r="J169" s="427"/>
      <c r="K169" s="427"/>
      <c r="L169" s="427"/>
      <c r="M169" s="427"/>
      <c r="N169" s="427"/>
      <c r="O169" s="427"/>
      <c r="P169" s="427"/>
      <c r="Q169" s="427"/>
      <c r="R169" s="427"/>
      <c r="S169" s="427"/>
      <c r="T169" s="427"/>
      <c r="U169" s="427"/>
      <c r="V169" s="427"/>
      <c r="W169" s="427"/>
      <c r="X169" s="427"/>
      <c r="Y169" s="424"/>
      <c r="Z169" s="424"/>
      <c r="AA169" s="424"/>
      <c r="AB169" s="424"/>
      <c r="AC169" s="424"/>
      <c r="AD169" s="440"/>
      <c r="AE169" s="424"/>
    </row>
    <row r="170" spans="1:31" ht="14.25" customHeight="1" x14ac:dyDescent="0.3">
      <c r="A170" s="424"/>
      <c r="B170" s="424"/>
      <c r="C170" s="424"/>
      <c r="D170" s="424"/>
      <c r="E170" s="424"/>
      <c r="F170" s="424"/>
      <c r="G170" s="424"/>
      <c r="H170" s="427"/>
      <c r="I170" s="428"/>
      <c r="J170" s="427"/>
      <c r="K170" s="427"/>
      <c r="L170" s="427"/>
      <c r="M170" s="427"/>
      <c r="N170" s="427"/>
      <c r="O170" s="427"/>
      <c r="P170" s="427"/>
      <c r="Q170" s="427"/>
      <c r="R170" s="427"/>
      <c r="S170" s="427"/>
      <c r="T170" s="427"/>
      <c r="U170" s="427"/>
      <c r="V170" s="427"/>
      <c r="W170" s="427"/>
      <c r="X170" s="427"/>
      <c r="Y170" s="424"/>
      <c r="Z170" s="424"/>
      <c r="AA170" s="424"/>
      <c r="AB170" s="424"/>
      <c r="AC170" s="424"/>
      <c r="AD170" s="440"/>
      <c r="AE170" s="424"/>
    </row>
    <row r="171" spans="1:31" ht="14.25" customHeight="1" x14ac:dyDescent="0.3">
      <c r="A171" s="424"/>
      <c r="B171" s="424"/>
      <c r="C171" s="424"/>
      <c r="D171" s="424"/>
      <c r="E171" s="424"/>
      <c r="F171" s="424"/>
      <c r="G171" s="424"/>
      <c r="H171" s="427"/>
      <c r="I171" s="428"/>
      <c r="J171" s="427"/>
      <c r="K171" s="427"/>
      <c r="L171" s="427"/>
      <c r="M171" s="427"/>
      <c r="N171" s="427"/>
      <c r="O171" s="427"/>
      <c r="P171" s="427"/>
      <c r="Q171" s="427"/>
      <c r="R171" s="427"/>
      <c r="S171" s="427"/>
      <c r="T171" s="427"/>
      <c r="U171" s="427"/>
      <c r="V171" s="427"/>
      <c r="W171" s="427"/>
      <c r="X171" s="427"/>
      <c r="Y171" s="424"/>
      <c r="Z171" s="424"/>
      <c r="AA171" s="424"/>
      <c r="AB171" s="424"/>
      <c r="AC171" s="424"/>
      <c r="AD171" s="440"/>
      <c r="AE171" s="424"/>
    </row>
    <row r="172" spans="1:31" ht="14.25" customHeight="1" x14ac:dyDescent="0.3">
      <c r="A172" s="424"/>
      <c r="B172" s="424"/>
      <c r="C172" s="424"/>
      <c r="D172" s="424"/>
      <c r="E172" s="424"/>
      <c r="F172" s="424"/>
      <c r="G172" s="424"/>
      <c r="H172" s="427"/>
      <c r="I172" s="428"/>
      <c r="J172" s="427"/>
      <c r="K172" s="427"/>
      <c r="L172" s="427"/>
      <c r="M172" s="427"/>
      <c r="N172" s="427"/>
      <c r="O172" s="427"/>
      <c r="P172" s="427"/>
      <c r="Q172" s="427"/>
      <c r="R172" s="427"/>
      <c r="S172" s="427"/>
      <c r="T172" s="427"/>
      <c r="U172" s="427"/>
      <c r="V172" s="427"/>
      <c r="W172" s="427"/>
      <c r="X172" s="427"/>
      <c r="Y172" s="424"/>
      <c r="Z172" s="424"/>
      <c r="AA172" s="424"/>
      <c r="AB172" s="424"/>
      <c r="AC172" s="424"/>
      <c r="AD172" s="440"/>
      <c r="AE172" s="424"/>
    </row>
    <row r="173" spans="1:31" ht="14.25" customHeight="1" x14ac:dyDescent="0.3">
      <c r="A173" s="424"/>
      <c r="B173" s="424"/>
      <c r="C173" s="424"/>
      <c r="D173" s="424"/>
      <c r="E173" s="424"/>
      <c r="F173" s="424"/>
      <c r="G173" s="424"/>
      <c r="H173" s="427"/>
      <c r="I173" s="428"/>
      <c r="J173" s="427"/>
      <c r="K173" s="427"/>
      <c r="L173" s="427"/>
      <c r="M173" s="427"/>
      <c r="N173" s="427"/>
      <c r="O173" s="427"/>
      <c r="P173" s="427"/>
      <c r="Q173" s="427"/>
      <c r="R173" s="427"/>
      <c r="S173" s="427"/>
      <c r="T173" s="427"/>
      <c r="U173" s="427"/>
      <c r="V173" s="427"/>
      <c r="W173" s="427"/>
      <c r="X173" s="427"/>
      <c r="Y173" s="424"/>
      <c r="Z173" s="424"/>
      <c r="AA173" s="424"/>
      <c r="AB173" s="424"/>
      <c r="AC173" s="424"/>
      <c r="AD173" s="440"/>
      <c r="AE173" s="424"/>
    </row>
    <row r="174" spans="1:31" ht="14.25" customHeight="1" x14ac:dyDescent="0.3">
      <c r="A174" s="424"/>
      <c r="B174" s="424"/>
      <c r="C174" s="424"/>
      <c r="D174" s="424"/>
      <c r="E174" s="424"/>
      <c r="F174" s="424"/>
      <c r="G174" s="424"/>
      <c r="H174" s="427"/>
      <c r="I174" s="428"/>
      <c r="J174" s="427"/>
      <c r="K174" s="427"/>
      <c r="L174" s="427"/>
      <c r="M174" s="427"/>
      <c r="N174" s="427"/>
      <c r="O174" s="427"/>
      <c r="P174" s="427"/>
      <c r="Q174" s="427"/>
      <c r="R174" s="427"/>
      <c r="S174" s="427"/>
      <c r="T174" s="427"/>
      <c r="U174" s="427"/>
      <c r="V174" s="427"/>
      <c r="W174" s="427"/>
      <c r="X174" s="427"/>
      <c r="Y174" s="424"/>
      <c r="Z174" s="424"/>
      <c r="AA174" s="424"/>
      <c r="AB174" s="424"/>
      <c r="AC174" s="424"/>
      <c r="AD174" s="440"/>
      <c r="AE174" s="424"/>
    </row>
    <row r="175" spans="1:31" ht="14.25" customHeight="1" x14ac:dyDescent="0.3">
      <c r="A175" s="424"/>
      <c r="B175" s="424"/>
      <c r="C175" s="424"/>
      <c r="D175" s="424"/>
      <c r="E175" s="424"/>
      <c r="F175" s="424"/>
      <c r="G175" s="424"/>
      <c r="H175" s="427"/>
      <c r="I175" s="428"/>
      <c r="J175" s="427"/>
      <c r="K175" s="427"/>
      <c r="L175" s="427"/>
      <c r="M175" s="427"/>
      <c r="N175" s="427"/>
      <c r="O175" s="427"/>
      <c r="P175" s="427"/>
      <c r="Q175" s="427"/>
      <c r="R175" s="427"/>
      <c r="S175" s="427"/>
      <c r="T175" s="427"/>
      <c r="U175" s="427"/>
      <c r="V175" s="427"/>
      <c r="W175" s="427"/>
      <c r="X175" s="427"/>
      <c r="Y175" s="424"/>
      <c r="Z175" s="424"/>
      <c r="AA175" s="424"/>
      <c r="AB175" s="424"/>
      <c r="AC175" s="424"/>
      <c r="AD175" s="440"/>
      <c r="AE175" s="424"/>
    </row>
    <row r="176" spans="1:31" ht="14.25" customHeight="1" x14ac:dyDescent="0.3">
      <c r="A176" s="424"/>
      <c r="B176" s="424"/>
      <c r="C176" s="424"/>
      <c r="D176" s="424"/>
      <c r="E176" s="424"/>
      <c r="F176" s="424"/>
      <c r="G176" s="424"/>
      <c r="H176" s="427"/>
      <c r="I176" s="428"/>
      <c r="J176" s="427"/>
      <c r="K176" s="427"/>
      <c r="L176" s="427"/>
      <c r="M176" s="427"/>
      <c r="N176" s="427"/>
      <c r="O176" s="427"/>
      <c r="P176" s="427"/>
      <c r="Q176" s="427"/>
      <c r="R176" s="427"/>
      <c r="S176" s="427"/>
      <c r="T176" s="427"/>
      <c r="U176" s="427"/>
      <c r="V176" s="427"/>
      <c r="W176" s="427"/>
      <c r="X176" s="427"/>
      <c r="Y176" s="424"/>
      <c r="Z176" s="424"/>
      <c r="AA176" s="424"/>
      <c r="AB176" s="424"/>
      <c r="AC176" s="424"/>
      <c r="AD176" s="440"/>
      <c r="AE176" s="424"/>
    </row>
    <row r="177" spans="1:31" ht="14.25" customHeight="1" x14ac:dyDescent="0.3">
      <c r="A177" s="424"/>
      <c r="B177" s="424"/>
      <c r="C177" s="424"/>
      <c r="D177" s="424"/>
      <c r="E177" s="424"/>
      <c r="F177" s="424"/>
      <c r="G177" s="424"/>
      <c r="H177" s="427"/>
      <c r="I177" s="428"/>
      <c r="J177" s="427"/>
      <c r="K177" s="427"/>
      <c r="L177" s="427"/>
      <c r="M177" s="427"/>
      <c r="N177" s="427"/>
      <c r="O177" s="427"/>
      <c r="P177" s="427"/>
      <c r="Q177" s="427"/>
      <c r="R177" s="427"/>
      <c r="S177" s="427"/>
      <c r="T177" s="427"/>
      <c r="U177" s="427"/>
      <c r="V177" s="427"/>
      <c r="W177" s="427"/>
      <c r="X177" s="427"/>
      <c r="Y177" s="424"/>
      <c r="Z177" s="424"/>
      <c r="AA177" s="424"/>
      <c r="AB177" s="424"/>
      <c r="AC177" s="424"/>
      <c r="AD177" s="440"/>
      <c r="AE177" s="424"/>
    </row>
    <row r="178" spans="1:31" ht="14.25" customHeight="1" x14ac:dyDescent="0.3">
      <c r="A178" s="424"/>
      <c r="B178" s="424"/>
      <c r="C178" s="424"/>
      <c r="D178" s="424"/>
      <c r="E178" s="424"/>
      <c r="F178" s="424"/>
      <c r="G178" s="424"/>
      <c r="H178" s="427"/>
      <c r="I178" s="428"/>
      <c r="J178" s="427"/>
      <c r="K178" s="427"/>
      <c r="L178" s="427"/>
      <c r="M178" s="427"/>
      <c r="N178" s="427"/>
      <c r="O178" s="427"/>
      <c r="P178" s="427"/>
      <c r="Q178" s="427"/>
      <c r="R178" s="427"/>
      <c r="S178" s="427"/>
      <c r="T178" s="427"/>
      <c r="U178" s="427"/>
      <c r="V178" s="427"/>
      <c r="W178" s="427"/>
      <c r="X178" s="427"/>
      <c r="Y178" s="424"/>
      <c r="Z178" s="424"/>
      <c r="AA178" s="424"/>
      <c r="AB178" s="424"/>
      <c r="AC178" s="424"/>
      <c r="AD178" s="440"/>
      <c r="AE178" s="424"/>
    </row>
    <row r="179" spans="1:31" ht="14.25" customHeight="1" x14ac:dyDescent="0.3">
      <c r="A179" s="424"/>
      <c r="B179" s="424"/>
      <c r="C179" s="424"/>
      <c r="D179" s="424"/>
      <c r="E179" s="424"/>
      <c r="F179" s="424"/>
      <c r="G179" s="424"/>
      <c r="H179" s="427"/>
      <c r="I179" s="428"/>
      <c r="J179" s="427"/>
      <c r="K179" s="427"/>
      <c r="L179" s="427"/>
      <c r="M179" s="427"/>
      <c r="N179" s="427"/>
      <c r="O179" s="427"/>
      <c r="P179" s="427"/>
      <c r="Q179" s="427"/>
      <c r="R179" s="427"/>
      <c r="S179" s="427"/>
      <c r="T179" s="427"/>
      <c r="U179" s="427"/>
      <c r="V179" s="427"/>
      <c r="W179" s="427"/>
      <c r="X179" s="427"/>
      <c r="Y179" s="424"/>
      <c r="Z179" s="424"/>
      <c r="AA179" s="424"/>
      <c r="AB179" s="424"/>
      <c r="AC179" s="424"/>
      <c r="AD179" s="440"/>
      <c r="AE179" s="424"/>
    </row>
    <row r="180" spans="1:31" ht="14.25" customHeight="1" x14ac:dyDescent="0.3">
      <c r="A180" s="424"/>
      <c r="B180" s="424"/>
      <c r="C180" s="424"/>
      <c r="D180" s="424"/>
      <c r="E180" s="424"/>
      <c r="F180" s="424"/>
      <c r="G180" s="424"/>
      <c r="H180" s="427"/>
      <c r="I180" s="428"/>
      <c r="J180" s="427"/>
      <c r="K180" s="427"/>
      <c r="L180" s="427"/>
      <c r="M180" s="427"/>
      <c r="N180" s="427"/>
      <c r="O180" s="427"/>
      <c r="P180" s="427"/>
      <c r="Q180" s="427"/>
      <c r="R180" s="427"/>
      <c r="S180" s="427"/>
      <c r="T180" s="427"/>
      <c r="U180" s="427"/>
      <c r="V180" s="427"/>
      <c r="W180" s="427"/>
      <c r="X180" s="427"/>
      <c r="Y180" s="424"/>
      <c r="Z180" s="424"/>
      <c r="AA180" s="424"/>
      <c r="AB180" s="424"/>
      <c r="AC180" s="424"/>
      <c r="AD180" s="440"/>
      <c r="AE180" s="424"/>
    </row>
    <row r="181" spans="1:31" ht="14.25" customHeight="1" x14ac:dyDescent="0.3">
      <c r="A181" s="424"/>
      <c r="B181" s="424"/>
      <c r="C181" s="424"/>
      <c r="D181" s="424"/>
      <c r="E181" s="424"/>
      <c r="F181" s="424"/>
      <c r="G181" s="424"/>
      <c r="H181" s="427"/>
      <c r="I181" s="428"/>
      <c r="J181" s="427"/>
      <c r="K181" s="427"/>
      <c r="L181" s="427"/>
      <c r="M181" s="427"/>
      <c r="N181" s="427"/>
      <c r="O181" s="427"/>
      <c r="P181" s="427"/>
      <c r="Q181" s="427"/>
      <c r="R181" s="427"/>
      <c r="S181" s="427"/>
      <c r="T181" s="427"/>
      <c r="U181" s="427"/>
      <c r="V181" s="427"/>
      <c r="W181" s="427"/>
      <c r="X181" s="427"/>
      <c r="Y181" s="424"/>
      <c r="Z181" s="424"/>
      <c r="AA181" s="424"/>
      <c r="AB181" s="424"/>
      <c r="AC181" s="424"/>
      <c r="AD181" s="440"/>
      <c r="AE181" s="424"/>
    </row>
    <row r="182" spans="1:31" ht="14.25" customHeight="1" x14ac:dyDescent="0.3">
      <c r="A182" s="424"/>
      <c r="B182" s="424"/>
      <c r="C182" s="424"/>
      <c r="D182" s="424"/>
      <c r="E182" s="424"/>
      <c r="F182" s="424"/>
      <c r="G182" s="424"/>
      <c r="H182" s="427"/>
      <c r="I182" s="428"/>
      <c r="J182" s="427"/>
      <c r="K182" s="427"/>
      <c r="L182" s="427"/>
      <c r="M182" s="427"/>
      <c r="N182" s="427"/>
      <c r="O182" s="427"/>
      <c r="P182" s="427"/>
      <c r="Q182" s="427"/>
      <c r="R182" s="427"/>
      <c r="S182" s="427"/>
      <c r="T182" s="427"/>
      <c r="U182" s="427"/>
      <c r="V182" s="427"/>
      <c r="W182" s="427"/>
      <c r="X182" s="427"/>
      <c r="Y182" s="424"/>
      <c r="Z182" s="424"/>
      <c r="AA182" s="424"/>
      <c r="AB182" s="424"/>
      <c r="AC182" s="424"/>
      <c r="AD182" s="440"/>
      <c r="AE182" s="424"/>
    </row>
    <row r="183" spans="1:31" ht="14.25" customHeight="1" x14ac:dyDescent="0.3">
      <c r="A183" s="424"/>
      <c r="B183" s="424"/>
      <c r="C183" s="424"/>
      <c r="D183" s="424"/>
      <c r="E183" s="424"/>
      <c r="F183" s="424"/>
      <c r="G183" s="424"/>
      <c r="H183" s="427"/>
      <c r="I183" s="428"/>
      <c r="J183" s="427"/>
      <c r="K183" s="427"/>
      <c r="L183" s="427"/>
      <c r="M183" s="427"/>
      <c r="N183" s="427"/>
      <c r="O183" s="427"/>
      <c r="P183" s="427"/>
      <c r="Q183" s="427"/>
      <c r="R183" s="427"/>
      <c r="S183" s="427"/>
      <c r="T183" s="427"/>
      <c r="U183" s="427"/>
      <c r="V183" s="427"/>
      <c r="W183" s="427"/>
      <c r="X183" s="427"/>
      <c r="Y183" s="424"/>
      <c r="Z183" s="424"/>
      <c r="AA183" s="424"/>
      <c r="AB183" s="424"/>
      <c r="AC183" s="424"/>
      <c r="AD183" s="440"/>
      <c r="AE183" s="424"/>
    </row>
    <row r="184" spans="1:31" ht="14.25" customHeight="1" x14ac:dyDescent="0.3">
      <c r="A184" s="424"/>
      <c r="B184" s="424"/>
      <c r="C184" s="424"/>
      <c r="D184" s="424"/>
      <c r="E184" s="424"/>
      <c r="F184" s="424"/>
      <c r="G184" s="424"/>
      <c r="H184" s="427"/>
      <c r="I184" s="428"/>
      <c r="J184" s="427"/>
      <c r="K184" s="427"/>
      <c r="L184" s="427"/>
      <c r="M184" s="427"/>
      <c r="N184" s="427"/>
      <c r="O184" s="427"/>
      <c r="P184" s="427"/>
      <c r="Q184" s="427"/>
      <c r="R184" s="427"/>
      <c r="S184" s="427"/>
      <c r="T184" s="427"/>
      <c r="U184" s="427"/>
      <c r="V184" s="427"/>
      <c r="W184" s="427"/>
      <c r="X184" s="427"/>
      <c r="Y184" s="424"/>
      <c r="Z184" s="424"/>
      <c r="AA184" s="424"/>
      <c r="AB184" s="424"/>
      <c r="AC184" s="424"/>
      <c r="AD184" s="440"/>
      <c r="AE184" s="424"/>
    </row>
    <row r="185" spans="1:31" ht="14.25" customHeight="1" x14ac:dyDescent="0.3">
      <c r="A185" s="424"/>
      <c r="B185" s="424"/>
      <c r="C185" s="424"/>
      <c r="D185" s="424"/>
      <c r="E185" s="424"/>
      <c r="F185" s="424"/>
      <c r="G185" s="424"/>
      <c r="H185" s="427"/>
      <c r="I185" s="428"/>
      <c r="J185" s="427"/>
      <c r="K185" s="427"/>
      <c r="L185" s="427"/>
      <c r="M185" s="427"/>
      <c r="N185" s="427"/>
      <c r="O185" s="427"/>
      <c r="P185" s="427"/>
      <c r="Q185" s="427"/>
      <c r="R185" s="427"/>
      <c r="S185" s="427"/>
      <c r="T185" s="427"/>
      <c r="U185" s="427"/>
      <c r="V185" s="427"/>
      <c r="W185" s="427"/>
      <c r="X185" s="427"/>
      <c r="Y185" s="424"/>
      <c r="Z185" s="424"/>
      <c r="AA185" s="424"/>
      <c r="AB185" s="424"/>
      <c r="AC185" s="424"/>
      <c r="AD185" s="440"/>
      <c r="AE185" s="424"/>
    </row>
    <row r="186" spans="1:31" ht="14.25" customHeight="1" x14ac:dyDescent="0.3">
      <c r="A186" s="424"/>
      <c r="B186" s="424"/>
      <c r="C186" s="424"/>
      <c r="D186" s="424"/>
      <c r="E186" s="424"/>
      <c r="F186" s="424"/>
      <c r="G186" s="424"/>
      <c r="H186" s="427"/>
      <c r="I186" s="428"/>
      <c r="J186" s="427"/>
      <c r="K186" s="427"/>
      <c r="L186" s="427"/>
      <c r="M186" s="427"/>
      <c r="N186" s="427"/>
      <c r="O186" s="427"/>
      <c r="P186" s="427"/>
      <c r="Q186" s="427"/>
      <c r="R186" s="427"/>
      <c r="S186" s="427"/>
      <c r="T186" s="427"/>
      <c r="U186" s="427"/>
      <c r="V186" s="427"/>
      <c r="W186" s="427"/>
      <c r="X186" s="427"/>
      <c r="Y186" s="424"/>
      <c r="Z186" s="424"/>
      <c r="AA186" s="424"/>
      <c r="AB186" s="424"/>
      <c r="AC186" s="424"/>
      <c r="AD186" s="440"/>
      <c r="AE186" s="424"/>
    </row>
    <row r="187" spans="1:31" ht="14.25" customHeight="1" x14ac:dyDescent="0.3">
      <c r="A187" s="424"/>
      <c r="B187" s="424"/>
      <c r="C187" s="424"/>
      <c r="D187" s="424"/>
      <c r="E187" s="424"/>
      <c r="F187" s="424"/>
      <c r="G187" s="424"/>
      <c r="H187" s="427"/>
      <c r="I187" s="428"/>
      <c r="J187" s="427"/>
      <c r="K187" s="427"/>
      <c r="L187" s="427"/>
      <c r="M187" s="427"/>
      <c r="N187" s="427"/>
      <c r="O187" s="427"/>
      <c r="P187" s="427"/>
      <c r="Q187" s="427"/>
      <c r="R187" s="427"/>
      <c r="S187" s="427"/>
      <c r="T187" s="427"/>
      <c r="U187" s="427"/>
      <c r="V187" s="427"/>
      <c r="W187" s="427"/>
      <c r="X187" s="427"/>
      <c r="Y187" s="424"/>
      <c r="Z187" s="424"/>
      <c r="AA187" s="424"/>
      <c r="AB187" s="424"/>
      <c r="AC187" s="424"/>
      <c r="AD187" s="440"/>
      <c r="AE187" s="424"/>
    </row>
    <row r="188" spans="1:31" ht="14.25" customHeight="1" x14ac:dyDescent="0.3">
      <c r="A188" s="424"/>
      <c r="B188" s="424"/>
      <c r="C188" s="424"/>
      <c r="D188" s="424"/>
      <c r="E188" s="424"/>
      <c r="F188" s="424"/>
      <c r="G188" s="424"/>
      <c r="H188" s="427"/>
      <c r="I188" s="428"/>
      <c r="J188" s="427"/>
      <c r="K188" s="427"/>
      <c r="L188" s="427"/>
      <c r="M188" s="427"/>
      <c r="N188" s="427"/>
      <c r="O188" s="427"/>
      <c r="P188" s="427"/>
      <c r="Q188" s="427"/>
      <c r="R188" s="427"/>
      <c r="S188" s="427"/>
      <c r="T188" s="427"/>
      <c r="U188" s="427"/>
      <c r="V188" s="427"/>
      <c r="W188" s="427"/>
      <c r="X188" s="427"/>
      <c r="Y188" s="424"/>
      <c r="Z188" s="424"/>
      <c r="AA188" s="424"/>
      <c r="AB188" s="424"/>
      <c r="AC188" s="424"/>
      <c r="AD188" s="440"/>
      <c r="AE188" s="424"/>
    </row>
    <row r="189" spans="1:31" ht="14.25" customHeight="1" x14ac:dyDescent="0.3">
      <c r="A189" s="424"/>
      <c r="B189" s="424"/>
      <c r="C189" s="424"/>
      <c r="D189" s="424"/>
      <c r="E189" s="424"/>
      <c r="F189" s="424"/>
      <c r="G189" s="424"/>
      <c r="H189" s="427"/>
      <c r="I189" s="428"/>
      <c r="J189" s="427"/>
      <c r="K189" s="427"/>
      <c r="L189" s="427"/>
      <c r="M189" s="427"/>
      <c r="N189" s="427"/>
      <c r="O189" s="427"/>
      <c r="P189" s="427"/>
      <c r="Q189" s="427"/>
      <c r="R189" s="427"/>
      <c r="S189" s="427"/>
      <c r="T189" s="427"/>
      <c r="U189" s="427"/>
      <c r="V189" s="427"/>
      <c r="W189" s="427"/>
      <c r="X189" s="427"/>
      <c r="Y189" s="424"/>
      <c r="Z189" s="424"/>
      <c r="AA189" s="424"/>
      <c r="AB189" s="424"/>
      <c r="AC189" s="424"/>
      <c r="AD189" s="440"/>
      <c r="AE189" s="424"/>
    </row>
    <row r="190" spans="1:31" ht="14.25" customHeight="1" x14ac:dyDescent="0.3">
      <c r="A190" s="424"/>
      <c r="B190" s="424"/>
      <c r="C190" s="424"/>
      <c r="D190" s="424"/>
      <c r="E190" s="424"/>
      <c r="F190" s="424"/>
      <c r="G190" s="424"/>
      <c r="H190" s="427"/>
      <c r="I190" s="428"/>
      <c r="J190" s="427"/>
      <c r="K190" s="427"/>
      <c r="L190" s="427"/>
      <c r="M190" s="427"/>
      <c r="N190" s="427"/>
      <c r="O190" s="427"/>
      <c r="P190" s="427"/>
      <c r="Q190" s="427"/>
      <c r="R190" s="427"/>
      <c r="S190" s="427"/>
      <c r="T190" s="427"/>
      <c r="U190" s="427"/>
      <c r="V190" s="427"/>
      <c r="W190" s="427"/>
      <c r="X190" s="427"/>
      <c r="Y190" s="424"/>
      <c r="Z190" s="424"/>
      <c r="AA190" s="424"/>
      <c r="AB190" s="424"/>
      <c r="AC190" s="424"/>
      <c r="AD190" s="440"/>
      <c r="AE190" s="424"/>
    </row>
    <row r="191" spans="1:31" ht="14.25" customHeight="1" x14ac:dyDescent="0.3">
      <c r="A191" s="424"/>
      <c r="B191" s="424"/>
      <c r="C191" s="424"/>
      <c r="D191" s="424"/>
      <c r="E191" s="424"/>
      <c r="F191" s="424"/>
      <c r="G191" s="424"/>
      <c r="H191" s="427"/>
      <c r="I191" s="428"/>
      <c r="J191" s="427"/>
      <c r="K191" s="427"/>
      <c r="L191" s="427"/>
      <c r="M191" s="427"/>
      <c r="N191" s="427"/>
      <c r="O191" s="427"/>
      <c r="P191" s="427"/>
      <c r="Q191" s="427"/>
      <c r="R191" s="427"/>
      <c r="S191" s="427"/>
      <c r="T191" s="427"/>
      <c r="U191" s="427"/>
      <c r="V191" s="427"/>
      <c r="W191" s="427"/>
      <c r="X191" s="427"/>
      <c r="Y191" s="424"/>
      <c r="Z191" s="424"/>
      <c r="AA191" s="424"/>
      <c r="AB191" s="424"/>
      <c r="AC191" s="424"/>
      <c r="AD191" s="440"/>
      <c r="AE191" s="424"/>
    </row>
    <row r="192" spans="1:31" ht="14.25" customHeight="1" x14ac:dyDescent="0.3">
      <c r="A192" s="424"/>
      <c r="B192" s="424"/>
      <c r="C192" s="424"/>
      <c r="D192" s="424"/>
      <c r="E192" s="424"/>
      <c r="F192" s="424"/>
      <c r="G192" s="424"/>
      <c r="H192" s="427"/>
      <c r="I192" s="428"/>
      <c r="J192" s="427"/>
      <c r="K192" s="427"/>
      <c r="L192" s="427"/>
      <c r="M192" s="427"/>
      <c r="N192" s="427"/>
      <c r="O192" s="427"/>
      <c r="P192" s="427"/>
      <c r="Q192" s="427"/>
      <c r="R192" s="427"/>
      <c r="S192" s="427"/>
      <c r="T192" s="427"/>
      <c r="U192" s="427"/>
      <c r="V192" s="427"/>
      <c r="W192" s="427"/>
      <c r="X192" s="427"/>
      <c r="Y192" s="424"/>
      <c r="Z192" s="424"/>
      <c r="AA192" s="424"/>
      <c r="AB192" s="424"/>
      <c r="AC192" s="424"/>
      <c r="AD192" s="440"/>
      <c r="AE192" s="424"/>
    </row>
    <row r="193" spans="1:31" ht="14.25" customHeight="1" x14ac:dyDescent="0.3">
      <c r="A193" s="424"/>
      <c r="B193" s="424"/>
      <c r="C193" s="424"/>
      <c r="D193" s="424"/>
      <c r="E193" s="424"/>
      <c r="F193" s="424"/>
      <c r="G193" s="424"/>
      <c r="H193" s="427"/>
      <c r="I193" s="428"/>
      <c r="J193" s="427"/>
      <c r="K193" s="427"/>
      <c r="L193" s="427"/>
      <c r="M193" s="427"/>
      <c r="N193" s="427"/>
      <c r="O193" s="427"/>
      <c r="P193" s="427"/>
      <c r="Q193" s="427"/>
      <c r="R193" s="427"/>
      <c r="S193" s="427"/>
      <c r="T193" s="427"/>
      <c r="U193" s="427"/>
      <c r="V193" s="427"/>
      <c r="W193" s="427"/>
      <c r="X193" s="427"/>
      <c r="Y193" s="424"/>
      <c r="Z193" s="424"/>
      <c r="AA193" s="424"/>
      <c r="AB193" s="424"/>
      <c r="AC193" s="424"/>
      <c r="AD193" s="440"/>
      <c r="AE193" s="424"/>
    </row>
    <row r="194" spans="1:31" ht="14.25" customHeight="1" x14ac:dyDescent="0.3">
      <c r="A194" s="424"/>
      <c r="B194" s="424"/>
      <c r="C194" s="424"/>
      <c r="D194" s="424"/>
      <c r="E194" s="424"/>
      <c r="F194" s="424"/>
      <c r="G194" s="424"/>
      <c r="H194" s="427"/>
      <c r="I194" s="428"/>
      <c r="J194" s="427"/>
      <c r="K194" s="427"/>
      <c r="L194" s="427"/>
      <c r="M194" s="427"/>
      <c r="N194" s="427"/>
      <c r="O194" s="427"/>
      <c r="P194" s="427"/>
      <c r="Q194" s="427"/>
      <c r="R194" s="427"/>
      <c r="S194" s="427"/>
      <c r="T194" s="427"/>
      <c r="U194" s="427"/>
      <c r="V194" s="427"/>
      <c r="W194" s="427"/>
      <c r="X194" s="427"/>
      <c r="Y194" s="424"/>
      <c r="Z194" s="424"/>
      <c r="AA194" s="424"/>
      <c r="AB194" s="424"/>
      <c r="AC194" s="424"/>
      <c r="AD194" s="440"/>
      <c r="AE194" s="424"/>
    </row>
    <row r="195" spans="1:31" ht="14.25" customHeight="1" x14ac:dyDescent="0.3">
      <c r="A195" s="424"/>
      <c r="B195" s="424"/>
      <c r="C195" s="424"/>
      <c r="D195" s="424"/>
      <c r="E195" s="424"/>
      <c r="F195" s="424"/>
      <c r="G195" s="424"/>
      <c r="H195" s="427"/>
      <c r="I195" s="428"/>
      <c r="J195" s="427"/>
      <c r="K195" s="427"/>
      <c r="L195" s="427"/>
      <c r="M195" s="427"/>
      <c r="N195" s="427"/>
      <c r="O195" s="427"/>
      <c r="P195" s="427"/>
      <c r="Q195" s="427"/>
      <c r="R195" s="427"/>
      <c r="S195" s="427"/>
      <c r="T195" s="427"/>
      <c r="U195" s="427"/>
      <c r="V195" s="427"/>
      <c r="W195" s="427"/>
      <c r="X195" s="427"/>
      <c r="Y195" s="424"/>
      <c r="Z195" s="424"/>
      <c r="AA195" s="424"/>
      <c r="AB195" s="424"/>
      <c r="AC195" s="424"/>
      <c r="AD195" s="440"/>
      <c r="AE195" s="424"/>
    </row>
    <row r="196" spans="1:31" ht="14.25" customHeight="1" x14ac:dyDescent="0.3">
      <c r="A196" s="424"/>
      <c r="B196" s="424"/>
      <c r="C196" s="424"/>
      <c r="D196" s="424"/>
      <c r="E196" s="424"/>
      <c r="F196" s="424"/>
      <c r="G196" s="424"/>
      <c r="H196" s="427"/>
      <c r="I196" s="428"/>
      <c r="J196" s="427"/>
      <c r="K196" s="427"/>
      <c r="L196" s="427"/>
      <c r="M196" s="427"/>
      <c r="N196" s="427"/>
      <c r="O196" s="427"/>
      <c r="P196" s="427"/>
      <c r="Q196" s="427"/>
      <c r="R196" s="427"/>
      <c r="S196" s="427"/>
      <c r="T196" s="427"/>
      <c r="U196" s="427"/>
      <c r="V196" s="427"/>
      <c r="W196" s="427"/>
      <c r="X196" s="427"/>
      <c r="Y196" s="424"/>
      <c r="Z196" s="424"/>
      <c r="AA196" s="424"/>
      <c r="AB196" s="424"/>
      <c r="AC196" s="424"/>
      <c r="AD196" s="440"/>
      <c r="AE196" s="424"/>
    </row>
    <row r="197" spans="1:31" ht="14.25" customHeight="1" x14ac:dyDescent="0.3">
      <c r="A197" s="424"/>
      <c r="B197" s="424"/>
      <c r="C197" s="424"/>
      <c r="D197" s="424"/>
      <c r="E197" s="424"/>
      <c r="F197" s="424"/>
      <c r="G197" s="424"/>
      <c r="H197" s="427"/>
      <c r="I197" s="428"/>
      <c r="J197" s="427"/>
      <c r="K197" s="427"/>
      <c r="L197" s="427"/>
      <c r="M197" s="427"/>
      <c r="N197" s="427"/>
      <c r="O197" s="427"/>
      <c r="P197" s="427"/>
      <c r="Q197" s="427"/>
      <c r="R197" s="427"/>
      <c r="S197" s="427"/>
      <c r="T197" s="427"/>
      <c r="U197" s="427"/>
      <c r="V197" s="427"/>
      <c r="W197" s="427"/>
      <c r="X197" s="427"/>
      <c r="Y197" s="424"/>
      <c r="Z197" s="424"/>
      <c r="AA197" s="424"/>
      <c r="AB197" s="424"/>
      <c r="AC197" s="424"/>
      <c r="AD197" s="440"/>
      <c r="AE197" s="424"/>
    </row>
    <row r="198" spans="1:31" ht="14.25" customHeight="1" x14ac:dyDescent="0.3">
      <c r="A198" s="424"/>
      <c r="B198" s="424"/>
      <c r="C198" s="424"/>
      <c r="D198" s="424"/>
      <c r="E198" s="424"/>
      <c r="F198" s="424"/>
      <c r="G198" s="424"/>
      <c r="H198" s="427"/>
      <c r="I198" s="428"/>
      <c r="J198" s="427"/>
      <c r="K198" s="427"/>
      <c r="L198" s="427"/>
      <c r="M198" s="427"/>
      <c r="N198" s="427"/>
      <c r="O198" s="427"/>
      <c r="P198" s="427"/>
      <c r="Q198" s="427"/>
      <c r="R198" s="427"/>
      <c r="S198" s="427"/>
      <c r="T198" s="427"/>
      <c r="U198" s="427"/>
      <c r="V198" s="427"/>
      <c r="W198" s="427"/>
      <c r="X198" s="427"/>
      <c r="Y198" s="424"/>
      <c r="Z198" s="424"/>
      <c r="AA198" s="424"/>
      <c r="AB198" s="424"/>
      <c r="AC198" s="424"/>
      <c r="AD198" s="440"/>
      <c r="AE198" s="424"/>
    </row>
    <row r="199" spans="1:31" ht="14.25" customHeight="1" x14ac:dyDescent="0.3">
      <c r="A199" s="424"/>
      <c r="B199" s="424"/>
      <c r="C199" s="424"/>
      <c r="D199" s="424"/>
      <c r="E199" s="424"/>
      <c r="F199" s="424"/>
      <c r="G199" s="424"/>
      <c r="H199" s="427"/>
      <c r="I199" s="428"/>
      <c r="J199" s="427"/>
      <c r="K199" s="427"/>
      <c r="L199" s="427"/>
      <c r="M199" s="427"/>
      <c r="N199" s="427"/>
      <c r="O199" s="427"/>
      <c r="P199" s="427"/>
      <c r="Q199" s="427"/>
      <c r="R199" s="427"/>
      <c r="S199" s="427"/>
      <c r="T199" s="427"/>
      <c r="U199" s="427"/>
      <c r="V199" s="427"/>
      <c r="W199" s="427"/>
      <c r="X199" s="427"/>
      <c r="Y199" s="424"/>
      <c r="Z199" s="424"/>
      <c r="AA199" s="424"/>
      <c r="AB199" s="424"/>
      <c r="AC199" s="424"/>
      <c r="AD199" s="440"/>
      <c r="AE199" s="424"/>
    </row>
    <row r="200" spans="1:31" ht="14.25" customHeight="1" x14ac:dyDescent="0.3">
      <c r="A200" s="424"/>
      <c r="B200" s="424"/>
      <c r="C200" s="424"/>
      <c r="D200" s="424"/>
      <c r="E200" s="424"/>
      <c r="F200" s="424"/>
      <c r="G200" s="424"/>
      <c r="H200" s="427"/>
      <c r="I200" s="428"/>
      <c r="J200" s="427"/>
      <c r="K200" s="427"/>
      <c r="L200" s="427"/>
      <c r="M200" s="427"/>
      <c r="N200" s="427"/>
      <c r="O200" s="427"/>
      <c r="P200" s="427"/>
      <c r="Q200" s="427"/>
      <c r="R200" s="427"/>
      <c r="S200" s="427"/>
      <c r="T200" s="427"/>
      <c r="U200" s="427"/>
      <c r="V200" s="427"/>
      <c r="W200" s="427"/>
      <c r="X200" s="427"/>
      <c r="Y200" s="424"/>
      <c r="Z200" s="424"/>
      <c r="AA200" s="424"/>
      <c r="AB200" s="424"/>
      <c r="AC200" s="424"/>
      <c r="AD200" s="440"/>
      <c r="AE200" s="424"/>
    </row>
    <row r="201" spans="1:31" ht="14.25" customHeight="1" x14ac:dyDescent="0.3">
      <c r="A201" s="424"/>
      <c r="B201" s="424"/>
      <c r="C201" s="424"/>
      <c r="D201" s="424"/>
      <c r="E201" s="424"/>
      <c r="F201" s="424"/>
      <c r="G201" s="424"/>
      <c r="H201" s="427"/>
      <c r="I201" s="428"/>
      <c r="J201" s="427"/>
      <c r="K201" s="427"/>
      <c r="L201" s="427"/>
      <c r="M201" s="427"/>
      <c r="N201" s="427"/>
      <c r="O201" s="427"/>
      <c r="P201" s="427"/>
      <c r="Q201" s="427"/>
      <c r="R201" s="427"/>
      <c r="S201" s="427"/>
      <c r="T201" s="427"/>
      <c r="U201" s="427"/>
      <c r="V201" s="427"/>
      <c r="W201" s="427"/>
      <c r="X201" s="427"/>
      <c r="Y201" s="424"/>
      <c r="Z201" s="424"/>
      <c r="AA201" s="424"/>
      <c r="AB201" s="424"/>
      <c r="AC201" s="424"/>
      <c r="AD201" s="440"/>
      <c r="AE201" s="424"/>
    </row>
    <row r="202" spans="1:31" ht="14.25" customHeight="1" x14ac:dyDescent="0.3">
      <c r="A202" s="424"/>
      <c r="B202" s="424"/>
      <c r="C202" s="424"/>
      <c r="D202" s="424"/>
      <c r="E202" s="424"/>
      <c r="F202" s="424"/>
      <c r="G202" s="424"/>
      <c r="H202" s="427"/>
      <c r="I202" s="428"/>
      <c r="J202" s="427"/>
      <c r="K202" s="427"/>
      <c r="L202" s="427"/>
      <c r="M202" s="427"/>
      <c r="N202" s="427"/>
      <c r="O202" s="427"/>
      <c r="P202" s="427"/>
      <c r="Q202" s="427"/>
      <c r="R202" s="427"/>
      <c r="S202" s="427"/>
      <c r="T202" s="427"/>
      <c r="U202" s="427"/>
      <c r="V202" s="427"/>
      <c r="W202" s="427"/>
      <c r="X202" s="427"/>
      <c r="Y202" s="424"/>
      <c r="Z202" s="424"/>
      <c r="AA202" s="424"/>
      <c r="AB202" s="424"/>
      <c r="AC202" s="424"/>
      <c r="AD202" s="440"/>
      <c r="AE202" s="424"/>
    </row>
    <row r="203" spans="1:31" ht="14.25" customHeight="1" x14ac:dyDescent="0.3">
      <c r="A203" s="424"/>
      <c r="B203" s="424"/>
      <c r="C203" s="424"/>
      <c r="D203" s="424"/>
      <c r="E203" s="424"/>
      <c r="F203" s="424"/>
      <c r="G203" s="424"/>
      <c r="H203" s="427"/>
      <c r="I203" s="428"/>
      <c r="J203" s="427"/>
      <c r="K203" s="427"/>
      <c r="L203" s="427"/>
      <c r="M203" s="427"/>
      <c r="N203" s="427"/>
      <c r="O203" s="427"/>
      <c r="P203" s="427"/>
      <c r="Q203" s="427"/>
      <c r="R203" s="427"/>
      <c r="S203" s="427"/>
      <c r="T203" s="427"/>
      <c r="U203" s="427"/>
      <c r="V203" s="427"/>
      <c r="W203" s="427"/>
      <c r="X203" s="427"/>
      <c r="Y203" s="424"/>
      <c r="Z203" s="424"/>
      <c r="AA203" s="424"/>
      <c r="AB203" s="424"/>
      <c r="AC203" s="424"/>
      <c r="AD203" s="440"/>
      <c r="AE203" s="424"/>
    </row>
    <row r="204" spans="1:31" ht="14.25" customHeight="1" x14ac:dyDescent="0.3">
      <c r="A204" s="424"/>
      <c r="B204" s="424"/>
      <c r="C204" s="424"/>
      <c r="D204" s="424"/>
      <c r="E204" s="424"/>
      <c r="F204" s="424"/>
      <c r="G204" s="424"/>
      <c r="H204" s="427"/>
      <c r="I204" s="428"/>
      <c r="J204" s="427"/>
      <c r="K204" s="427"/>
      <c r="L204" s="427"/>
      <c r="M204" s="427"/>
      <c r="N204" s="427"/>
      <c r="O204" s="427"/>
      <c r="P204" s="427"/>
      <c r="Q204" s="427"/>
      <c r="R204" s="427"/>
      <c r="S204" s="427"/>
      <c r="T204" s="427"/>
      <c r="U204" s="427"/>
      <c r="V204" s="427"/>
      <c r="W204" s="427"/>
      <c r="X204" s="427"/>
      <c r="Y204" s="424"/>
      <c r="Z204" s="424"/>
      <c r="AA204" s="424"/>
      <c r="AB204" s="424"/>
      <c r="AC204" s="424"/>
      <c r="AD204" s="440"/>
      <c r="AE204" s="424"/>
    </row>
    <row r="205" spans="1:31" ht="14.25" customHeight="1" x14ac:dyDescent="0.3">
      <c r="A205" s="424"/>
      <c r="B205" s="424"/>
      <c r="C205" s="424"/>
      <c r="D205" s="424"/>
      <c r="E205" s="424"/>
      <c r="F205" s="424"/>
      <c r="G205" s="424"/>
      <c r="H205" s="427"/>
      <c r="I205" s="428"/>
      <c r="J205" s="427"/>
      <c r="K205" s="427"/>
      <c r="L205" s="427"/>
      <c r="M205" s="427"/>
      <c r="N205" s="427"/>
      <c r="O205" s="427"/>
      <c r="P205" s="427"/>
      <c r="Q205" s="427"/>
      <c r="R205" s="427"/>
      <c r="S205" s="427"/>
      <c r="T205" s="427"/>
      <c r="U205" s="427"/>
      <c r="V205" s="427"/>
      <c r="W205" s="427"/>
      <c r="X205" s="427"/>
      <c r="Y205" s="424"/>
      <c r="Z205" s="424"/>
      <c r="AA205" s="424"/>
      <c r="AB205" s="424"/>
      <c r="AC205" s="424"/>
      <c r="AD205" s="440"/>
      <c r="AE205" s="424"/>
    </row>
    <row r="206" spans="1:31" ht="14.25" customHeight="1" x14ac:dyDescent="0.3">
      <c r="A206" s="424"/>
      <c r="B206" s="424"/>
      <c r="C206" s="424"/>
      <c r="D206" s="424"/>
      <c r="E206" s="424"/>
      <c r="F206" s="424"/>
      <c r="G206" s="424"/>
      <c r="H206" s="427"/>
      <c r="I206" s="428"/>
      <c r="J206" s="427"/>
      <c r="K206" s="427"/>
      <c r="L206" s="427"/>
      <c r="M206" s="427"/>
      <c r="N206" s="427"/>
      <c r="O206" s="427"/>
      <c r="P206" s="427"/>
      <c r="Q206" s="427"/>
      <c r="R206" s="427"/>
      <c r="S206" s="427"/>
      <c r="T206" s="427"/>
      <c r="U206" s="427"/>
      <c r="V206" s="427"/>
      <c r="W206" s="427"/>
      <c r="X206" s="427"/>
      <c r="Y206" s="424"/>
      <c r="Z206" s="424"/>
      <c r="AA206" s="424"/>
      <c r="AB206" s="424"/>
      <c r="AC206" s="424"/>
      <c r="AD206" s="440"/>
      <c r="AE206" s="424"/>
    </row>
    <row r="207" spans="1:31" ht="14.25" customHeight="1" x14ac:dyDescent="0.3">
      <c r="A207" s="424"/>
      <c r="B207" s="424"/>
      <c r="C207" s="424"/>
      <c r="D207" s="424"/>
      <c r="E207" s="424"/>
      <c r="F207" s="424"/>
      <c r="G207" s="424"/>
      <c r="H207" s="427"/>
      <c r="I207" s="428"/>
      <c r="J207" s="427"/>
      <c r="K207" s="427"/>
      <c r="L207" s="427"/>
      <c r="M207" s="427"/>
      <c r="N207" s="427"/>
      <c r="O207" s="427"/>
      <c r="P207" s="427"/>
      <c r="Q207" s="427"/>
      <c r="R207" s="427"/>
      <c r="S207" s="427"/>
      <c r="T207" s="427"/>
      <c r="U207" s="427"/>
      <c r="V207" s="427"/>
      <c r="W207" s="427"/>
      <c r="X207" s="427"/>
      <c r="Y207" s="424"/>
      <c r="Z207" s="424"/>
      <c r="AA207" s="424"/>
      <c r="AB207" s="424"/>
      <c r="AC207" s="424"/>
      <c r="AD207" s="440"/>
      <c r="AE207" s="424"/>
    </row>
    <row r="208" spans="1:31" ht="14.25" customHeight="1" x14ac:dyDescent="0.3">
      <c r="A208" s="424"/>
      <c r="B208" s="424"/>
      <c r="C208" s="424"/>
      <c r="D208" s="424"/>
      <c r="E208" s="424"/>
      <c r="F208" s="424"/>
      <c r="G208" s="424"/>
      <c r="H208" s="427"/>
      <c r="I208" s="428"/>
      <c r="J208" s="427"/>
      <c r="K208" s="427"/>
      <c r="L208" s="427"/>
      <c r="M208" s="427"/>
      <c r="N208" s="427"/>
      <c r="O208" s="427"/>
      <c r="P208" s="427"/>
      <c r="Q208" s="427"/>
      <c r="R208" s="427"/>
      <c r="S208" s="427"/>
      <c r="T208" s="427"/>
      <c r="U208" s="427"/>
      <c r="V208" s="427"/>
      <c r="W208" s="427"/>
      <c r="X208" s="427"/>
      <c r="Y208" s="424"/>
      <c r="Z208" s="424"/>
      <c r="AA208" s="424"/>
      <c r="AB208" s="424"/>
      <c r="AC208" s="424"/>
      <c r="AD208" s="440"/>
      <c r="AE208" s="424"/>
    </row>
    <row r="209" spans="1:31" ht="14.25" customHeight="1" x14ac:dyDescent="0.3">
      <c r="A209" s="424"/>
      <c r="B209" s="424"/>
      <c r="C209" s="424"/>
      <c r="D209" s="424"/>
      <c r="E209" s="424"/>
      <c r="F209" s="424"/>
      <c r="G209" s="424"/>
      <c r="H209" s="427"/>
      <c r="I209" s="428"/>
      <c r="J209" s="427"/>
      <c r="K209" s="427"/>
      <c r="L209" s="427"/>
      <c r="M209" s="427"/>
      <c r="N209" s="427"/>
      <c r="O209" s="427"/>
      <c r="P209" s="427"/>
      <c r="Q209" s="427"/>
      <c r="R209" s="427"/>
      <c r="S209" s="427"/>
      <c r="T209" s="427"/>
      <c r="U209" s="427"/>
      <c r="V209" s="427"/>
      <c r="W209" s="427"/>
      <c r="X209" s="427"/>
      <c r="Y209" s="424"/>
      <c r="Z209" s="424"/>
      <c r="AA209" s="424"/>
      <c r="AB209" s="424"/>
      <c r="AC209" s="424"/>
      <c r="AD209" s="440"/>
      <c r="AE209" s="424"/>
    </row>
    <row r="210" spans="1:31" ht="14.25" customHeight="1" x14ac:dyDescent="0.3">
      <c r="A210" s="424"/>
      <c r="B210" s="424"/>
      <c r="C210" s="424"/>
      <c r="D210" s="424"/>
      <c r="E210" s="424"/>
      <c r="F210" s="424"/>
      <c r="G210" s="424"/>
      <c r="H210" s="427"/>
      <c r="I210" s="428"/>
      <c r="J210" s="427"/>
      <c r="K210" s="427"/>
      <c r="L210" s="427"/>
      <c r="M210" s="427"/>
      <c r="N210" s="427"/>
      <c r="O210" s="427"/>
      <c r="P210" s="427"/>
      <c r="Q210" s="427"/>
      <c r="R210" s="427"/>
      <c r="S210" s="427"/>
      <c r="T210" s="427"/>
      <c r="U210" s="427"/>
      <c r="V210" s="427"/>
      <c r="W210" s="427"/>
      <c r="X210" s="427"/>
      <c r="Y210" s="424"/>
      <c r="Z210" s="424"/>
      <c r="AA210" s="424"/>
      <c r="AB210" s="424"/>
      <c r="AC210" s="424"/>
      <c r="AD210" s="440"/>
      <c r="AE210" s="424"/>
    </row>
    <row r="211" spans="1:31" ht="14.25" customHeight="1" x14ac:dyDescent="0.3">
      <c r="A211" s="424"/>
      <c r="B211" s="424"/>
      <c r="C211" s="424"/>
      <c r="D211" s="424"/>
      <c r="E211" s="424"/>
      <c r="F211" s="424"/>
      <c r="G211" s="424"/>
      <c r="H211" s="427"/>
      <c r="I211" s="428"/>
      <c r="J211" s="427"/>
      <c r="K211" s="427"/>
      <c r="L211" s="427"/>
      <c r="M211" s="427"/>
      <c r="N211" s="427"/>
      <c r="O211" s="427"/>
      <c r="P211" s="427"/>
      <c r="Q211" s="427"/>
      <c r="R211" s="427"/>
      <c r="S211" s="427"/>
      <c r="T211" s="427"/>
      <c r="U211" s="427"/>
      <c r="V211" s="427"/>
      <c r="W211" s="427"/>
      <c r="X211" s="427"/>
      <c r="Y211" s="424"/>
      <c r="Z211" s="424"/>
      <c r="AA211" s="424"/>
      <c r="AB211" s="424"/>
      <c r="AC211" s="424"/>
      <c r="AD211" s="440"/>
      <c r="AE211" s="424"/>
    </row>
    <row r="212" spans="1:31" ht="14.25" customHeight="1" x14ac:dyDescent="0.3">
      <c r="A212" s="424"/>
      <c r="B212" s="424"/>
      <c r="C212" s="424"/>
      <c r="D212" s="424"/>
      <c r="E212" s="424"/>
      <c r="F212" s="424"/>
      <c r="G212" s="424"/>
      <c r="H212" s="427"/>
      <c r="I212" s="428"/>
      <c r="J212" s="427"/>
      <c r="K212" s="427"/>
      <c r="L212" s="427"/>
      <c r="M212" s="427"/>
      <c r="N212" s="427"/>
      <c r="O212" s="427"/>
      <c r="P212" s="427"/>
      <c r="Q212" s="427"/>
      <c r="R212" s="427"/>
      <c r="S212" s="427"/>
      <c r="T212" s="427"/>
      <c r="U212" s="427"/>
      <c r="V212" s="427"/>
      <c r="W212" s="427"/>
      <c r="X212" s="427"/>
      <c r="Y212" s="424"/>
      <c r="Z212" s="424"/>
      <c r="AA212" s="424"/>
      <c r="AB212" s="424"/>
      <c r="AC212" s="424"/>
      <c r="AD212" s="440"/>
      <c r="AE212" s="424"/>
    </row>
    <row r="213" spans="1:31" ht="14.25" customHeight="1" x14ac:dyDescent="0.3">
      <c r="A213" s="424"/>
      <c r="B213" s="424"/>
      <c r="C213" s="424"/>
      <c r="D213" s="424"/>
      <c r="E213" s="424"/>
      <c r="F213" s="424"/>
      <c r="G213" s="424"/>
      <c r="H213" s="427"/>
      <c r="I213" s="428"/>
      <c r="J213" s="427"/>
      <c r="K213" s="427"/>
      <c r="L213" s="427"/>
      <c r="M213" s="427"/>
      <c r="N213" s="427"/>
      <c r="O213" s="427"/>
      <c r="P213" s="427"/>
      <c r="Q213" s="427"/>
      <c r="R213" s="427"/>
      <c r="S213" s="427"/>
      <c r="T213" s="427"/>
      <c r="U213" s="427"/>
      <c r="V213" s="427"/>
      <c r="W213" s="427"/>
      <c r="X213" s="427"/>
      <c r="Y213" s="424"/>
      <c r="Z213" s="424"/>
      <c r="AA213" s="424"/>
      <c r="AB213" s="424"/>
      <c r="AC213" s="424"/>
      <c r="AD213" s="440"/>
      <c r="AE213" s="424"/>
    </row>
    <row r="214" spans="1:31" ht="14.25" customHeight="1" x14ac:dyDescent="0.3">
      <c r="A214" s="424"/>
      <c r="B214" s="424"/>
      <c r="C214" s="424"/>
      <c r="D214" s="424"/>
      <c r="E214" s="424"/>
      <c r="F214" s="424"/>
      <c r="G214" s="424"/>
      <c r="H214" s="427"/>
      <c r="I214" s="428"/>
      <c r="J214" s="427"/>
      <c r="K214" s="427"/>
      <c r="L214" s="427"/>
      <c r="M214" s="427"/>
      <c r="N214" s="427"/>
      <c r="O214" s="427"/>
      <c r="P214" s="427"/>
      <c r="Q214" s="427"/>
      <c r="R214" s="427"/>
      <c r="S214" s="427"/>
      <c r="T214" s="427"/>
      <c r="U214" s="427"/>
      <c r="V214" s="427"/>
      <c r="W214" s="427"/>
      <c r="X214" s="427"/>
      <c r="Y214" s="424"/>
      <c r="Z214" s="424"/>
      <c r="AA214" s="424"/>
      <c r="AB214" s="424"/>
      <c r="AC214" s="424"/>
      <c r="AD214" s="440"/>
      <c r="AE214" s="424"/>
    </row>
    <row r="215" spans="1:31" ht="14.25" customHeight="1" x14ac:dyDescent="0.3">
      <c r="A215" s="424"/>
      <c r="B215" s="424"/>
      <c r="C215" s="424"/>
      <c r="D215" s="424"/>
      <c r="E215" s="424"/>
      <c r="F215" s="424"/>
      <c r="G215" s="424"/>
      <c r="H215" s="427"/>
      <c r="I215" s="428"/>
      <c r="J215" s="427"/>
      <c r="K215" s="427"/>
      <c r="L215" s="427"/>
      <c r="M215" s="427"/>
      <c r="N215" s="427"/>
      <c r="O215" s="427"/>
      <c r="P215" s="427"/>
      <c r="Q215" s="427"/>
      <c r="R215" s="427"/>
      <c r="S215" s="427"/>
      <c r="T215" s="427"/>
      <c r="U215" s="427"/>
      <c r="V215" s="427"/>
      <c r="W215" s="427"/>
      <c r="X215" s="427"/>
      <c r="Y215" s="424"/>
      <c r="Z215" s="424"/>
      <c r="AA215" s="424"/>
      <c r="AB215" s="424"/>
      <c r="AC215" s="424"/>
      <c r="AD215" s="440"/>
      <c r="AE215" s="424"/>
    </row>
    <row r="216" spans="1:31" ht="14.25" customHeight="1" x14ac:dyDescent="0.3">
      <c r="A216" s="424"/>
      <c r="B216" s="424"/>
      <c r="C216" s="424"/>
      <c r="D216" s="424"/>
      <c r="E216" s="424"/>
      <c r="F216" s="424"/>
      <c r="G216" s="424"/>
      <c r="H216" s="427"/>
      <c r="I216" s="428"/>
      <c r="J216" s="427"/>
      <c r="K216" s="427"/>
      <c r="L216" s="427"/>
      <c r="M216" s="427"/>
      <c r="N216" s="427"/>
      <c r="O216" s="427"/>
      <c r="P216" s="427"/>
      <c r="Q216" s="427"/>
      <c r="R216" s="427"/>
      <c r="S216" s="427"/>
      <c r="T216" s="427"/>
      <c r="U216" s="427"/>
      <c r="V216" s="427"/>
      <c r="W216" s="427"/>
      <c r="X216" s="427"/>
      <c r="Y216" s="424"/>
      <c r="Z216" s="424"/>
      <c r="AA216" s="424"/>
      <c r="AB216" s="424"/>
      <c r="AC216" s="424"/>
      <c r="AD216" s="440"/>
      <c r="AE216" s="424"/>
    </row>
    <row r="217" spans="1:31" ht="14.25" customHeight="1" x14ac:dyDescent="0.3">
      <c r="A217" s="424"/>
      <c r="B217" s="424"/>
      <c r="C217" s="424"/>
      <c r="D217" s="424"/>
      <c r="E217" s="424"/>
      <c r="F217" s="424"/>
      <c r="G217" s="424"/>
      <c r="H217" s="427"/>
      <c r="I217" s="428"/>
      <c r="J217" s="427"/>
      <c r="K217" s="427"/>
      <c r="L217" s="427"/>
      <c r="M217" s="427"/>
      <c r="N217" s="427"/>
      <c r="O217" s="427"/>
      <c r="P217" s="427"/>
      <c r="Q217" s="427"/>
      <c r="R217" s="427"/>
      <c r="S217" s="427"/>
      <c r="T217" s="427"/>
      <c r="U217" s="427"/>
      <c r="V217" s="427"/>
      <c r="W217" s="427"/>
      <c r="X217" s="427"/>
      <c r="Y217" s="424"/>
      <c r="Z217" s="424"/>
      <c r="AA217" s="424"/>
      <c r="AB217" s="424"/>
      <c r="AC217" s="424"/>
      <c r="AD217" s="440"/>
      <c r="AE217" s="424"/>
    </row>
    <row r="218" spans="1:31" ht="14.25" customHeight="1" x14ac:dyDescent="0.3">
      <c r="A218" s="424"/>
      <c r="B218" s="424"/>
      <c r="C218" s="424"/>
      <c r="D218" s="424"/>
      <c r="E218" s="424"/>
      <c r="F218" s="424"/>
      <c r="G218" s="424"/>
      <c r="H218" s="427"/>
      <c r="I218" s="428"/>
      <c r="J218" s="427"/>
      <c r="K218" s="427"/>
      <c r="L218" s="427"/>
      <c r="M218" s="427"/>
      <c r="N218" s="427"/>
      <c r="O218" s="427"/>
      <c r="P218" s="427"/>
      <c r="Q218" s="427"/>
      <c r="R218" s="427"/>
      <c r="S218" s="427"/>
      <c r="T218" s="427"/>
      <c r="U218" s="427"/>
      <c r="V218" s="427"/>
      <c r="W218" s="427"/>
      <c r="X218" s="427"/>
      <c r="Y218" s="424"/>
      <c r="Z218" s="424"/>
      <c r="AA218" s="424"/>
      <c r="AB218" s="424"/>
      <c r="AC218" s="424"/>
      <c r="AD218" s="440"/>
      <c r="AE218" s="424"/>
    </row>
    <row r="219" spans="1:31" ht="14.25" customHeight="1" x14ac:dyDescent="0.3">
      <c r="A219" s="424"/>
      <c r="B219" s="424"/>
      <c r="C219" s="424"/>
      <c r="D219" s="424"/>
      <c r="E219" s="424"/>
      <c r="F219" s="424"/>
      <c r="G219" s="424"/>
      <c r="H219" s="427"/>
      <c r="I219" s="428"/>
      <c r="J219" s="427"/>
      <c r="K219" s="427"/>
      <c r="L219" s="427"/>
      <c r="M219" s="427"/>
      <c r="N219" s="427"/>
      <c r="O219" s="427"/>
      <c r="P219" s="427"/>
      <c r="Q219" s="427"/>
      <c r="R219" s="427"/>
      <c r="S219" s="427"/>
      <c r="T219" s="427"/>
      <c r="U219" s="427"/>
      <c r="V219" s="427"/>
      <c r="W219" s="427"/>
      <c r="X219" s="427"/>
      <c r="Y219" s="424"/>
      <c r="Z219" s="424"/>
      <c r="AA219" s="424"/>
      <c r="AB219" s="424"/>
      <c r="AC219" s="424"/>
      <c r="AD219" s="440"/>
      <c r="AE219" s="424"/>
    </row>
    <row r="220" spans="1:31" ht="14.25" customHeight="1" x14ac:dyDescent="0.3">
      <c r="A220" s="424"/>
      <c r="B220" s="424"/>
      <c r="C220" s="424"/>
      <c r="D220" s="424"/>
      <c r="E220" s="424"/>
      <c r="F220" s="424"/>
      <c r="G220" s="424"/>
      <c r="H220" s="427"/>
      <c r="I220" s="428"/>
      <c r="J220" s="427"/>
      <c r="K220" s="427"/>
      <c r="L220" s="427"/>
      <c r="M220" s="427"/>
      <c r="N220" s="427"/>
      <c r="O220" s="427"/>
      <c r="P220" s="427"/>
      <c r="Q220" s="427"/>
      <c r="R220" s="427"/>
      <c r="S220" s="427"/>
      <c r="T220" s="427"/>
      <c r="U220" s="427"/>
      <c r="V220" s="427"/>
      <c r="W220" s="427"/>
      <c r="X220" s="427"/>
      <c r="Y220" s="424"/>
      <c r="Z220" s="424"/>
      <c r="AA220" s="424"/>
      <c r="AB220" s="424"/>
      <c r="AC220" s="424"/>
      <c r="AD220" s="440"/>
      <c r="AE220" s="424"/>
    </row>
    <row r="221" spans="1:31" ht="14.25" customHeight="1" x14ac:dyDescent="0.3">
      <c r="A221" s="424"/>
      <c r="B221" s="424"/>
      <c r="C221" s="424"/>
      <c r="D221" s="424"/>
      <c r="E221" s="424"/>
      <c r="F221" s="424"/>
      <c r="G221" s="424"/>
      <c r="H221" s="427"/>
      <c r="I221" s="428"/>
      <c r="J221" s="427"/>
      <c r="K221" s="427"/>
      <c r="L221" s="427"/>
      <c r="M221" s="427"/>
      <c r="N221" s="427"/>
      <c r="O221" s="427"/>
      <c r="P221" s="427"/>
      <c r="Q221" s="427"/>
      <c r="R221" s="427"/>
      <c r="S221" s="427"/>
      <c r="T221" s="427"/>
      <c r="U221" s="427"/>
      <c r="V221" s="427"/>
      <c r="W221" s="427"/>
      <c r="X221" s="427"/>
      <c r="Y221" s="424"/>
      <c r="Z221" s="424"/>
      <c r="AA221" s="424"/>
      <c r="AB221" s="424"/>
      <c r="AC221" s="424"/>
      <c r="AD221" s="440"/>
      <c r="AE221" s="424"/>
    </row>
    <row r="222" spans="1:31" ht="14.25" customHeight="1" x14ac:dyDescent="0.3">
      <c r="A222" s="424"/>
      <c r="B222" s="424"/>
      <c r="C222" s="424"/>
      <c r="D222" s="424"/>
      <c r="E222" s="424"/>
      <c r="F222" s="424"/>
      <c r="G222" s="424"/>
      <c r="H222" s="427"/>
      <c r="I222" s="428"/>
      <c r="J222" s="427"/>
      <c r="K222" s="427"/>
      <c r="L222" s="427"/>
      <c r="M222" s="427"/>
      <c r="N222" s="427"/>
      <c r="O222" s="427"/>
      <c r="P222" s="427"/>
      <c r="Q222" s="427"/>
      <c r="R222" s="427"/>
      <c r="S222" s="427"/>
      <c r="T222" s="427"/>
      <c r="U222" s="427"/>
      <c r="V222" s="427"/>
      <c r="W222" s="427"/>
      <c r="X222" s="427"/>
      <c r="Y222" s="424"/>
      <c r="Z222" s="424"/>
      <c r="AA222" s="424"/>
      <c r="AB222" s="424"/>
      <c r="AC222" s="424"/>
      <c r="AD222" s="440"/>
      <c r="AE222" s="424"/>
    </row>
    <row r="223" spans="1:31" ht="14.25" customHeight="1" x14ac:dyDescent="0.3">
      <c r="A223" s="424"/>
      <c r="B223" s="424"/>
      <c r="C223" s="424"/>
      <c r="D223" s="424"/>
      <c r="E223" s="424"/>
      <c r="F223" s="424"/>
      <c r="G223" s="424"/>
      <c r="H223" s="427"/>
      <c r="I223" s="428"/>
      <c r="J223" s="427"/>
      <c r="K223" s="427"/>
      <c r="L223" s="427"/>
      <c r="M223" s="427"/>
      <c r="N223" s="427"/>
      <c r="O223" s="427"/>
      <c r="P223" s="427"/>
      <c r="Q223" s="427"/>
      <c r="R223" s="427"/>
      <c r="S223" s="427"/>
      <c r="T223" s="427"/>
      <c r="U223" s="427"/>
      <c r="V223" s="427"/>
      <c r="W223" s="427"/>
      <c r="X223" s="427"/>
      <c r="Y223" s="424"/>
      <c r="Z223" s="424"/>
      <c r="AA223" s="424"/>
      <c r="AB223" s="424"/>
      <c r="AC223" s="424"/>
      <c r="AD223" s="440"/>
      <c r="AE223" s="424"/>
    </row>
    <row r="224" spans="1:31" ht="14.25" customHeight="1" x14ac:dyDescent="0.3">
      <c r="A224" s="424"/>
      <c r="B224" s="424"/>
      <c r="C224" s="424"/>
      <c r="D224" s="424"/>
      <c r="E224" s="424"/>
      <c r="F224" s="424"/>
      <c r="G224" s="424"/>
      <c r="H224" s="427"/>
      <c r="I224" s="428"/>
      <c r="J224" s="427"/>
      <c r="K224" s="427"/>
      <c r="L224" s="427"/>
      <c r="M224" s="427"/>
      <c r="N224" s="427"/>
      <c r="O224" s="427"/>
      <c r="P224" s="427"/>
      <c r="Q224" s="427"/>
      <c r="R224" s="427"/>
      <c r="S224" s="427"/>
      <c r="T224" s="427"/>
      <c r="U224" s="427"/>
      <c r="V224" s="427"/>
      <c r="W224" s="427"/>
      <c r="X224" s="427"/>
      <c r="Y224" s="424"/>
      <c r="Z224" s="424"/>
      <c r="AA224" s="424"/>
      <c r="AB224" s="424"/>
      <c r="AC224" s="424"/>
      <c r="AD224" s="440"/>
      <c r="AE224" s="424"/>
    </row>
    <row r="225" spans="1:31" ht="14.25" customHeight="1" x14ac:dyDescent="0.3">
      <c r="A225" s="424"/>
      <c r="B225" s="424"/>
      <c r="C225" s="424"/>
      <c r="D225" s="424"/>
      <c r="E225" s="424"/>
      <c r="F225" s="424"/>
      <c r="G225" s="424"/>
      <c r="H225" s="427"/>
      <c r="I225" s="428"/>
      <c r="J225" s="427"/>
      <c r="K225" s="427"/>
      <c r="L225" s="427"/>
      <c r="M225" s="427"/>
      <c r="N225" s="427"/>
      <c r="O225" s="427"/>
      <c r="P225" s="427"/>
      <c r="Q225" s="427"/>
      <c r="R225" s="427"/>
      <c r="S225" s="427"/>
      <c r="T225" s="427"/>
      <c r="U225" s="427"/>
      <c r="V225" s="427"/>
      <c r="W225" s="427"/>
      <c r="X225" s="427"/>
      <c r="Y225" s="424"/>
      <c r="Z225" s="424"/>
      <c r="AA225" s="424"/>
      <c r="AB225" s="424"/>
      <c r="AC225" s="424"/>
      <c r="AD225" s="440"/>
      <c r="AE225" s="424"/>
    </row>
    <row r="226" spans="1:31" ht="14.25" customHeight="1" x14ac:dyDescent="0.3">
      <c r="A226" s="424"/>
      <c r="B226" s="424"/>
      <c r="C226" s="424"/>
      <c r="D226" s="424"/>
      <c r="E226" s="424"/>
      <c r="F226" s="424"/>
      <c r="G226" s="424"/>
      <c r="H226" s="427"/>
      <c r="I226" s="428"/>
      <c r="J226" s="427"/>
      <c r="K226" s="427"/>
      <c r="L226" s="427"/>
      <c r="M226" s="427"/>
      <c r="N226" s="427"/>
      <c r="O226" s="427"/>
      <c r="P226" s="427"/>
      <c r="Q226" s="427"/>
      <c r="R226" s="427"/>
      <c r="S226" s="427"/>
      <c r="T226" s="427"/>
      <c r="U226" s="427"/>
      <c r="V226" s="427"/>
      <c r="W226" s="427"/>
      <c r="X226" s="427"/>
      <c r="Y226" s="424"/>
      <c r="Z226" s="424"/>
      <c r="AA226" s="424"/>
      <c r="AB226" s="424"/>
      <c r="AC226" s="424"/>
      <c r="AD226" s="440"/>
      <c r="AE226" s="424"/>
    </row>
    <row r="227" spans="1:31" ht="14.25" customHeight="1" x14ac:dyDescent="0.3">
      <c r="A227" s="424"/>
      <c r="B227" s="424"/>
      <c r="C227" s="424"/>
      <c r="D227" s="424"/>
      <c r="E227" s="424"/>
      <c r="F227" s="424"/>
      <c r="G227" s="424"/>
      <c r="H227" s="427"/>
      <c r="I227" s="428"/>
      <c r="J227" s="427"/>
      <c r="K227" s="427"/>
      <c r="L227" s="427"/>
      <c r="M227" s="427"/>
      <c r="N227" s="427"/>
      <c r="O227" s="427"/>
      <c r="P227" s="427"/>
      <c r="Q227" s="427"/>
      <c r="R227" s="427"/>
      <c r="S227" s="427"/>
      <c r="T227" s="427"/>
      <c r="U227" s="427"/>
      <c r="V227" s="427"/>
      <c r="W227" s="427"/>
      <c r="X227" s="427"/>
      <c r="Y227" s="424"/>
      <c r="Z227" s="424"/>
      <c r="AA227" s="424"/>
      <c r="AB227" s="424"/>
      <c r="AC227" s="424"/>
      <c r="AD227" s="440"/>
      <c r="AE227" s="424"/>
    </row>
    <row r="228" spans="1:31" ht="14.25" customHeight="1" x14ac:dyDescent="0.3">
      <c r="A228" s="424"/>
      <c r="B228" s="424"/>
      <c r="C228" s="424"/>
      <c r="D228" s="424"/>
      <c r="E228" s="424"/>
      <c r="F228" s="424"/>
      <c r="G228" s="424"/>
      <c r="H228" s="427"/>
      <c r="I228" s="428"/>
      <c r="J228" s="427"/>
      <c r="K228" s="427"/>
      <c r="L228" s="427"/>
      <c r="M228" s="427"/>
      <c r="N228" s="427"/>
      <c r="O228" s="427"/>
      <c r="P228" s="427"/>
      <c r="Q228" s="427"/>
      <c r="R228" s="427"/>
      <c r="S228" s="427"/>
      <c r="T228" s="427"/>
      <c r="U228" s="427"/>
      <c r="V228" s="427"/>
      <c r="W228" s="427"/>
      <c r="X228" s="427"/>
      <c r="Y228" s="424"/>
      <c r="Z228" s="424"/>
      <c r="AA228" s="424"/>
      <c r="AB228" s="424"/>
      <c r="AC228" s="424"/>
      <c r="AD228" s="440"/>
      <c r="AE228" s="424"/>
    </row>
    <row r="229" spans="1:31" ht="14.25" customHeight="1" x14ac:dyDescent="0.3">
      <c r="A229" s="424"/>
      <c r="B229" s="424"/>
      <c r="C229" s="424"/>
      <c r="D229" s="424"/>
      <c r="E229" s="424"/>
      <c r="F229" s="424"/>
      <c r="G229" s="424"/>
      <c r="H229" s="427"/>
      <c r="I229" s="428"/>
      <c r="J229" s="427"/>
      <c r="K229" s="427"/>
      <c r="L229" s="427"/>
      <c r="M229" s="427"/>
      <c r="N229" s="427"/>
      <c r="O229" s="427"/>
      <c r="P229" s="427"/>
      <c r="Q229" s="427"/>
      <c r="R229" s="427"/>
      <c r="S229" s="427"/>
      <c r="T229" s="427"/>
      <c r="U229" s="427"/>
      <c r="V229" s="427"/>
      <c r="W229" s="427"/>
      <c r="X229" s="427"/>
      <c r="Y229" s="424"/>
      <c r="Z229" s="424"/>
      <c r="AA229" s="424"/>
      <c r="AB229" s="424"/>
      <c r="AC229" s="424"/>
      <c r="AD229" s="440"/>
      <c r="AE229" s="424"/>
    </row>
    <row r="230" spans="1:31" ht="14.25" customHeight="1" x14ac:dyDescent="0.3">
      <c r="A230" s="424"/>
      <c r="B230" s="424"/>
      <c r="C230" s="424"/>
      <c r="D230" s="424"/>
      <c r="E230" s="424"/>
      <c r="F230" s="424"/>
      <c r="G230" s="424"/>
      <c r="H230" s="427"/>
      <c r="I230" s="428"/>
      <c r="J230" s="427"/>
      <c r="K230" s="427"/>
      <c r="L230" s="427"/>
      <c r="M230" s="427"/>
      <c r="N230" s="427"/>
      <c r="O230" s="427"/>
      <c r="P230" s="427"/>
      <c r="Q230" s="427"/>
      <c r="R230" s="427"/>
      <c r="S230" s="427"/>
      <c r="T230" s="427"/>
      <c r="U230" s="427"/>
      <c r="V230" s="427"/>
      <c r="W230" s="427"/>
      <c r="X230" s="427"/>
      <c r="Y230" s="424"/>
      <c r="Z230" s="424"/>
      <c r="AA230" s="424"/>
      <c r="AB230" s="424"/>
      <c r="AC230" s="424"/>
      <c r="AD230" s="440"/>
      <c r="AE230" s="424"/>
    </row>
    <row r="231" spans="1:31" ht="14.25" customHeight="1" x14ac:dyDescent="0.3">
      <c r="A231" s="424"/>
      <c r="B231" s="424"/>
      <c r="C231" s="424"/>
      <c r="D231" s="424"/>
      <c r="E231" s="424"/>
      <c r="F231" s="424"/>
      <c r="G231" s="424"/>
      <c r="H231" s="427"/>
      <c r="I231" s="428"/>
      <c r="J231" s="427"/>
      <c r="K231" s="427"/>
      <c r="L231" s="427"/>
      <c r="M231" s="427"/>
      <c r="N231" s="427"/>
      <c r="O231" s="427"/>
      <c r="P231" s="427"/>
      <c r="Q231" s="427"/>
      <c r="R231" s="427"/>
      <c r="S231" s="427"/>
      <c r="T231" s="427"/>
      <c r="U231" s="427"/>
      <c r="V231" s="427"/>
      <c r="W231" s="427"/>
      <c r="X231" s="427"/>
      <c r="Y231" s="424"/>
      <c r="Z231" s="424"/>
      <c r="AA231" s="424"/>
      <c r="AB231" s="424"/>
      <c r="AC231" s="424"/>
      <c r="AD231" s="440"/>
      <c r="AE231" s="424"/>
    </row>
    <row r="232" spans="1:31" ht="14.25" customHeight="1" x14ac:dyDescent="0.3">
      <c r="A232" s="424"/>
      <c r="B232" s="424"/>
      <c r="C232" s="424"/>
      <c r="D232" s="424"/>
      <c r="E232" s="424"/>
      <c r="F232" s="424"/>
      <c r="G232" s="424"/>
      <c r="H232" s="427"/>
      <c r="I232" s="428"/>
      <c r="J232" s="427"/>
      <c r="K232" s="427"/>
      <c r="L232" s="427"/>
      <c r="M232" s="427"/>
      <c r="N232" s="427"/>
      <c r="O232" s="427"/>
      <c r="P232" s="427"/>
      <c r="Q232" s="427"/>
      <c r="R232" s="427"/>
      <c r="S232" s="427"/>
      <c r="T232" s="427"/>
      <c r="U232" s="427"/>
      <c r="V232" s="427"/>
      <c r="W232" s="427"/>
      <c r="X232" s="427"/>
      <c r="Y232" s="424"/>
      <c r="Z232" s="424"/>
      <c r="AA232" s="424"/>
      <c r="AB232" s="424"/>
      <c r="AC232" s="424"/>
      <c r="AD232" s="440"/>
      <c r="AE232" s="424"/>
    </row>
    <row r="233" spans="1:31" ht="14.25" customHeight="1" x14ac:dyDescent="0.3">
      <c r="A233" s="424"/>
      <c r="B233" s="424"/>
      <c r="C233" s="424"/>
      <c r="D233" s="424"/>
      <c r="E233" s="424"/>
      <c r="F233" s="424"/>
      <c r="G233" s="424"/>
      <c r="H233" s="427"/>
      <c r="I233" s="428"/>
      <c r="J233" s="427"/>
      <c r="K233" s="427"/>
      <c r="L233" s="427"/>
      <c r="M233" s="427"/>
      <c r="N233" s="427"/>
      <c r="O233" s="427"/>
      <c r="P233" s="427"/>
      <c r="Q233" s="427"/>
      <c r="R233" s="427"/>
      <c r="S233" s="427"/>
      <c r="T233" s="427"/>
      <c r="U233" s="427"/>
      <c r="V233" s="427"/>
      <c r="W233" s="427"/>
      <c r="X233" s="427"/>
      <c r="Y233" s="424"/>
      <c r="Z233" s="424"/>
      <c r="AA233" s="424"/>
      <c r="AB233" s="424"/>
      <c r="AC233" s="424"/>
      <c r="AD233" s="440"/>
      <c r="AE233" s="424"/>
    </row>
    <row r="234" spans="1:31" ht="14.25" customHeight="1" x14ac:dyDescent="0.3">
      <c r="A234" s="424"/>
      <c r="B234" s="424"/>
      <c r="C234" s="424"/>
      <c r="D234" s="424"/>
      <c r="E234" s="424"/>
      <c r="F234" s="424"/>
      <c r="G234" s="424"/>
      <c r="H234" s="427"/>
      <c r="I234" s="428"/>
      <c r="J234" s="427"/>
      <c r="K234" s="427"/>
      <c r="L234" s="427"/>
      <c r="M234" s="427"/>
      <c r="N234" s="427"/>
      <c r="O234" s="427"/>
      <c r="P234" s="427"/>
      <c r="Q234" s="427"/>
      <c r="R234" s="427"/>
      <c r="S234" s="427"/>
      <c r="T234" s="427"/>
      <c r="U234" s="427"/>
      <c r="V234" s="427"/>
      <c r="W234" s="427"/>
      <c r="X234" s="427"/>
      <c r="Y234" s="424"/>
      <c r="Z234" s="424"/>
      <c r="AA234" s="424"/>
      <c r="AB234" s="424"/>
      <c r="AC234" s="424"/>
      <c r="AD234" s="440"/>
      <c r="AE234" s="424"/>
    </row>
    <row r="235" spans="1:31" ht="14.25" customHeight="1" x14ac:dyDescent="0.3">
      <c r="A235" s="424"/>
      <c r="B235" s="424"/>
      <c r="C235" s="424"/>
      <c r="D235" s="424"/>
      <c r="E235" s="424"/>
      <c r="F235" s="424"/>
      <c r="G235" s="424"/>
      <c r="H235" s="427"/>
      <c r="I235" s="428"/>
      <c r="J235" s="427"/>
      <c r="K235" s="427"/>
      <c r="L235" s="427"/>
      <c r="M235" s="427"/>
      <c r="N235" s="427"/>
      <c r="O235" s="427"/>
      <c r="P235" s="427"/>
      <c r="Q235" s="427"/>
      <c r="R235" s="427"/>
      <c r="S235" s="427"/>
      <c r="T235" s="427"/>
      <c r="U235" s="427"/>
      <c r="V235" s="427"/>
      <c r="W235" s="427"/>
      <c r="X235" s="427"/>
      <c r="Y235" s="424"/>
      <c r="Z235" s="424"/>
      <c r="AA235" s="424"/>
      <c r="AB235" s="424"/>
      <c r="AC235" s="424"/>
      <c r="AD235" s="440"/>
      <c r="AE235" s="424"/>
    </row>
    <row r="236" spans="1:31" ht="14.25" customHeight="1" x14ac:dyDescent="0.3">
      <c r="A236" s="424"/>
      <c r="B236" s="424"/>
      <c r="C236" s="424"/>
      <c r="D236" s="424"/>
      <c r="E236" s="424"/>
      <c r="F236" s="424"/>
      <c r="G236" s="424"/>
      <c r="H236" s="427"/>
      <c r="I236" s="428"/>
      <c r="J236" s="427"/>
      <c r="K236" s="427"/>
      <c r="L236" s="427"/>
      <c r="M236" s="427"/>
      <c r="N236" s="427"/>
      <c r="O236" s="427"/>
      <c r="P236" s="427"/>
      <c r="Q236" s="427"/>
      <c r="R236" s="427"/>
      <c r="S236" s="427"/>
      <c r="T236" s="427"/>
      <c r="U236" s="427"/>
      <c r="V236" s="427"/>
      <c r="W236" s="427"/>
      <c r="X236" s="427"/>
      <c r="Y236" s="424"/>
      <c r="Z236" s="424"/>
      <c r="AA236" s="424"/>
      <c r="AB236" s="424"/>
      <c r="AC236" s="424"/>
      <c r="AD236" s="440"/>
      <c r="AE236" s="424"/>
    </row>
    <row r="237" spans="1:31" ht="14.25" customHeight="1" x14ac:dyDescent="0.3">
      <c r="A237" s="424"/>
      <c r="B237" s="424"/>
      <c r="C237" s="424"/>
      <c r="D237" s="424"/>
      <c r="E237" s="424"/>
      <c r="F237" s="424"/>
      <c r="G237" s="424"/>
      <c r="H237" s="427"/>
      <c r="I237" s="428"/>
      <c r="J237" s="427"/>
      <c r="K237" s="427"/>
      <c r="L237" s="427"/>
      <c r="M237" s="427"/>
      <c r="N237" s="427"/>
      <c r="O237" s="427"/>
      <c r="P237" s="427"/>
      <c r="Q237" s="427"/>
      <c r="R237" s="427"/>
      <c r="S237" s="427"/>
      <c r="T237" s="427"/>
      <c r="U237" s="427"/>
      <c r="V237" s="427"/>
      <c r="W237" s="427"/>
      <c r="X237" s="427"/>
      <c r="Y237" s="424"/>
      <c r="Z237" s="424"/>
      <c r="AA237" s="424"/>
      <c r="AB237" s="424"/>
      <c r="AC237" s="424"/>
      <c r="AD237" s="440"/>
      <c r="AE237" s="424"/>
    </row>
    <row r="238" spans="1:31" ht="14.25" customHeight="1" x14ac:dyDescent="0.3">
      <c r="A238" s="424"/>
      <c r="B238" s="424"/>
      <c r="C238" s="424"/>
      <c r="D238" s="424"/>
      <c r="E238" s="424"/>
      <c r="F238" s="424"/>
      <c r="G238" s="424"/>
      <c r="H238" s="427"/>
      <c r="I238" s="428"/>
      <c r="J238" s="427"/>
      <c r="K238" s="427"/>
      <c r="L238" s="427"/>
      <c r="M238" s="427"/>
      <c r="N238" s="427"/>
      <c r="O238" s="427"/>
      <c r="P238" s="427"/>
      <c r="Q238" s="427"/>
      <c r="R238" s="427"/>
      <c r="S238" s="427"/>
      <c r="T238" s="427"/>
      <c r="U238" s="427"/>
      <c r="V238" s="427"/>
      <c r="W238" s="427"/>
      <c r="X238" s="427"/>
      <c r="Y238" s="424"/>
      <c r="Z238" s="424"/>
      <c r="AA238" s="424"/>
      <c r="AB238" s="424"/>
      <c r="AC238" s="424"/>
      <c r="AD238" s="440"/>
      <c r="AE238" s="424"/>
    </row>
    <row r="239" spans="1:31" ht="14.25" customHeight="1" x14ac:dyDescent="0.3">
      <c r="A239" s="424"/>
      <c r="B239" s="424"/>
      <c r="C239" s="424"/>
      <c r="D239" s="424"/>
      <c r="E239" s="424"/>
      <c r="F239" s="424"/>
      <c r="G239" s="424"/>
      <c r="H239" s="427"/>
      <c r="I239" s="428"/>
      <c r="J239" s="427"/>
      <c r="K239" s="427"/>
      <c r="L239" s="427"/>
      <c r="M239" s="427"/>
      <c r="N239" s="427"/>
      <c r="O239" s="427"/>
      <c r="P239" s="427"/>
      <c r="Q239" s="427"/>
      <c r="R239" s="427"/>
      <c r="S239" s="427"/>
      <c r="T239" s="427"/>
      <c r="U239" s="427"/>
      <c r="V239" s="427"/>
      <c r="W239" s="427"/>
      <c r="X239" s="427"/>
      <c r="Y239" s="424"/>
      <c r="Z239" s="424"/>
      <c r="AA239" s="424"/>
      <c r="AB239" s="424"/>
      <c r="AC239" s="424"/>
      <c r="AD239" s="440"/>
      <c r="AE239" s="424"/>
    </row>
    <row r="240" spans="1:31" ht="14.25" customHeight="1" x14ac:dyDescent="0.3">
      <c r="A240" s="424"/>
      <c r="B240" s="424"/>
      <c r="C240" s="424"/>
      <c r="D240" s="424"/>
      <c r="E240" s="424"/>
      <c r="F240" s="424"/>
      <c r="G240" s="424"/>
      <c r="H240" s="427"/>
      <c r="I240" s="428"/>
      <c r="J240" s="427"/>
      <c r="K240" s="427"/>
      <c r="L240" s="427"/>
      <c r="M240" s="427"/>
      <c r="N240" s="427"/>
      <c r="O240" s="427"/>
      <c r="P240" s="427"/>
      <c r="Q240" s="427"/>
      <c r="R240" s="427"/>
      <c r="S240" s="427"/>
      <c r="T240" s="427"/>
      <c r="U240" s="427"/>
      <c r="V240" s="427"/>
      <c r="W240" s="427"/>
      <c r="X240" s="427"/>
      <c r="Y240" s="424"/>
      <c r="Z240" s="424"/>
      <c r="AA240" s="424"/>
      <c r="AB240" s="424"/>
      <c r="AC240" s="424"/>
      <c r="AD240" s="440"/>
      <c r="AE240" s="424"/>
    </row>
    <row r="241" spans="1:31" ht="14.25" customHeight="1" x14ac:dyDescent="0.3">
      <c r="A241" s="424"/>
      <c r="B241" s="424"/>
      <c r="C241" s="424"/>
      <c r="D241" s="424"/>
      <c r="E241" s="424"/>
      <c r="F241" s="424"/>
      <c r="G241" s="424"/>
      <c r="H241" s="427"/>
      <c r="I241" s="428"/>
      <c r="J241" s="427"/>
      <c r="K241" s="427"/>
      <c r="L241" s="427"/>
      <c r="M241" s="427"/>
      <c r="N241" s="427"/>
      <c r="O241" s="427"/>
      <c r="P241" s="427"/>
      <c r="Q241" s="427"/>
      <c r="R241" s="427"/>
      <c r="S241" s="427"/>
      <c r="T241" s="427"/>
      <c r="U241" s="427"/>
      <c r="V241" s="427"/>
      <c r="W241" s="427"/>
      <c r="X241" s="427"/>
      <c r="Y241" s="424"/>
      <c r="Z241" s="424"/>
      <c r="AA241" s="424"/>
      <c r="AB241" s="424"/>
      <c r="AC241" s="424"/>
      <c r="AD241" s="440"/>
      <c r="AE241" s="424"/>
    </row>
    <row r="242" spans="1:31" ht="14.25" customHeight="1" x14ac:dyDescent="0.3">
      <c r="A242" s="424"/>
      <c r="B242" s="424"/>
      <c r="C242" s="424"/>
      <c r="D242" s="424"/>
      <c r="E242" s="424"/>
      <c r="F242" s="424"/>
      <c r="G242" s="424"/>
      <c r="H242" s="427"/>
      <c r="I242" s="428"/>
      <c r="J242" s="427"/>
      <c r="K242" s="427"/>
      <c r="L242" s="427"/>
      <c r="M242" s="427"/>
      <c r="N242" s="427"/>
      <c r="O242" s="427"/>
      <c r="P242" s="427"/>
      <c r="Q242" s="427"/>
      <c r="R242" s="427"/>
      <c r="S242" s="427"/>
      <c r="T242" s="427"/>
      <c r="U242" s="427"/>
      <c r="V242" s="427"/>
      <c r="W242" s="427"/>
      <c r="X242" s="427"/>
      <c r="Y242" s="424"/>
      <c r="Z242" s="424"/>
      <c r="AA242" s="424"/>
      <c r="AB242" s="424"/>
      <c r="AC242" s="424"/>
      <c r="AD242" s="440"/>
      <c r="AE242" s="424"/>
    </row>
    <row r="243" spans="1:31" ht="14.25" customHeight="1" x14ac:dyDescent="0.3">
      <c r="A243" s="424"/>
      <c r="B243" s="424"/>
      <c r="C243" s="424"/>
      <c r="D243" s="424"/>
      <c r="E243" s="424"/>
      <c r="F243" s="424"/>
      <c r="G243" s="424"/>
      <c r="H243" s="427"/>
      <c r="I243" s="428"/>
      <c r="J243" s="427"/>
      <c r="K243" s="427"/>
      <c r="L243" s="427"/>
      <c r="M243" s="427"/>
      <c r="N243" s="427"/>
      <c r="O243" s="427"/>
      <c r="P243" s="427"/>
      <c r="Q243" s="427"/>
      <c r="R243" s="427"/>
      <c r="S243" s="427"/>
      <c r="T243" s="427"/>
      <c r="U243" s="427"/>
      <c r="V243" s="427"/>
      <c r="W243" s="427"/>
      <c r="X243" s="427"/>
      <c r="Y243" s="424"/>
      <c r="Z243" s="424"/>
      <c r="AA243" s="424"/>
      <c r="AB243" s="424"/>
      <c r="AC243" s="424"/>
      <c r="AD243" s="440"/>
      <c r="AE243" s="424"/>
    </row>
    <row r="244" spans="1:31" ht="14.25" customHeight="1" x14ac:dyDescent="0.3">
      <c r="A244" s="424"/>
      <c r="B244" s="424"/>
      <c r="C244" s="424"/>
      <c r="D244" s="424"/>
      <c r="E244" s="424"/>
      <c r="F244" s="424"/>
      <c r="G244" s="424"/>
      <c r="H244" s="427"/>
      <c r="I244" s="428"/>
      <c r="J244" s="427"/>
      <c r="K244" s="427"/>
      <c r="L244" s="427"/>
      <c r="M244" s="427"/>
      <c r="N244" s="427"/>
      <c r="O244" s="427"/>
      <c r="P244" s="427"/>
      <c r="Q244" s="427"/>
      <c r="R244" s="427"/>
      <c r="S244" s="427"/>
      <c r="T244" s="427"/>
      <c r="U244" s="427"/>
      <c r="V244" s="427"/>
      <c r="W244" s="427"/>
      <c r="X244" s="427"/>
      <c r="Y244" s="424"/>
      <c r="Z244" s="424"/>
      <c r="AA244" s="424"/>
      <c r="AB244" s="424"/>
      <c r="AC244" s="424"/>
      <c r="AD244" s="440"/>
      <c r="AE244" s="424"/>
    </row>
    <row r="245" spans="1:31" ht="14.25" customHeight="1" x14ac:dyDescent="0.3">
      <c r="A245" s="424"/>
      <c r="B245" s="424"/>
      <c r="C245" s="424"/>
      <c r="D245" s="424"/>
      <c r="E245" s="424"/>
      <c r="F245" s="424"/>
      <c r="G245" s="424"/>
      <c r="H245" s="427"/>
      <c r="I245" s="428"/>
      <c r="J245" s="427"/>
      <c r="K245" s="427"/>
      <c r="L245" s="427"/>
      <c r="M245" s="427"/>
      <c r="N245" s="427"/>
      <c r="O245" s="427"/>
      <c r="P245" s="427"/>
      <c r="Q245" s="427"/>
      <c r="R245" s="427"/>
      <c r="S245" s="427"/>
      <c r="T245" s="427"/>
      <c r="U245" s="427"/>
      <c r="V245" s="427"/>
      <c r="W245" s="427"/>
      <c r="X245" s="427"/>
      <c r="Y245" s="424"/>
      <c r="Z245" s="424"/>
      <c r="AA245" s="424"/>
      <c r="AB245" s="424"/>
      <c r="AC245" s="424"/>
      <c r="AD245" s="440"/>
      <c r="AE245" s="424"/>
    </row>
    <row r="246" spans="1:31" ht="14.25" customHeight="1" x14ac:dyDescent="0.3">
      <c r="A246" s="424"/>
      <c r="B246" s="424"/>
      <c r="C246" s="424"/>
      <c r="D246" s="424"/>
      <c r="E246" s="424"/>
      <c r="F246" s="424"/>
      <c r="G246" s="424"/>
      <c r="H246" s="427"/>
      <c r="I246" s="428"/>
      <c r="J246" s="427"/>
      <c r="K246" s="427"/>
      <c r="L246" s="427"/>
      <c r="M246" s="427"/>
      <c r="N246" s="427"/>
      <c r="O246" s="427"/>
      <c r="P246" s="427"/>
      <c r="Q246" s="427"/>
      <c r="R246" s="427"/>
      <c r="S246" s="427"/>
      <c r="T246" s="427"/>
      <c r="U246" s="427"/>
      <c r="V246" s="427"/>
      <c r="W246" s="427"/>
      <c r="X246" s="427"/>
      <c r="Y246" s="424"/>
      <c r="Z246" s="424"/>
      <c r="AA246" s="424"/>
      <c r="AB246" s="424"/>
      <c r="AC246" s="424"/>
      <c r="AD246" s="440"/>
      <c r="AE246" s="424"/>
    </row>
    <row r="247" spans="1:31" ht="14.25" customHeight="1" x14ac:dyDescent="0.3">
      <c r="A247" s="424"/>
      <c r="B247" s="424"/>
      <c r="C247" s="424"/>
      <c r="D247" s="424"/>
      <c r="E247" s="424"/>
      <c r="F247" s="424"/>
      <c r="G247" s="424"/>
      <c r="H247" s="427"/>
      <c r="I247" s="428"/>
      <c r="J247" s="427"/>
      <c r="K247" s="427"/>
      <c r="L247" s="427"/>
      <c r="M247" s="427"/>
      <c r="N247" s="427"/>
      <c r="O247" s="427"/>
      <c r="P247" s="427"/>
      <c r="Q247" s="427"/>
      <c r="R247" s="427"/>
      <c r="S247" s="427"/>
      <c r="T247" s="427"/>
      <c r="U247" s="427"/>
      <c r="V247" s="427"/>
      <c r="W247" s="427"/>
      <c r="X247" s="427"/>
      <c r="Y247" s="424"/>
      <c r="Z247" s="424"/>
      <c r="AA247" s="424"/>
      <c r="AB247" s="424"/>
      <c r="AC247" s="424"/>
      <c r="AD247" s="440"/>
      <c r="AE247" s="424"/>
    </row>
    <row r="248" spans="1:31" ht="14.25" customHeight="1" x14ac:dyDescent="0.3">
      <c r="A248" s="424"/>
      <c r="B248" s="424"/>
      <c r="C248" s="424"/>
      <c r="D248" s="424"/>
      <c r="E248" s="424"/>
      <c r="F248" s="424"/>
      <c r="G248" s="424"/>
      <c r="H248" s="427"/>
      <c r="I248" s="428"/>
      <c r="J248" s="427"/>
      <c r="K248" s="427"/>
      <c r="L248" s="427"/>
      <c r="M248" s="427"/>
      <c r="N248" s="427"/>
      <c r="O248" s="427"/>
      <c r="P248" s="427"/>
      <c r="Q248" s="427"/>
      <c r="R248" s="427"/>
      <c r="S248" s="427"/>
      <c r="T248" s="427"/>
      <c r="U248" s="427"/>
      <c r="V248" s="427"/>
      <c r="W248" s="427"/>
      <c r="X248" s="427"/>
      <c r="Y248" s="424"/>
      <c r="Z248" s="424"/>
      <c r="AA248" s="424"/>
      <c r="AB248" s="424"/>
      <c r="AC248" s="424"/>
      <c r="AD248" s="440"/>
      <c r="AE248" s="424"/>
    </row>
    <row r="249" spans="1:31" ht="14.25" customHeight="1" x14ac:dyDescent="0.3">
      <c r="A249" s="424"/>
      <c r="B249" s="424"/>
      <c r="C249" s="424"/>
      <c r="D249" s="424"/>
      <c r="E249" s="424"/>
      <c r="F249" s="424"/>
      <c r="G249" s="424"/>
      <c r="H249" s="427"/>
      <c r="I249" s="428"/>
      <c r="J249" s="427"/>
      <c r="K249" s="427"/>
      <c r="L249" s="427"/>
      <c r="M249" s="427"/>
      <c r="N249" s="427"/>
      <c r="O249" s="427"/>
      <c r="P249" s="427"/>
      <c r="Q249" s="427"/>
      <c r="R249" s="427"/>
      <c r="S249" s="427"/>
      <c r="T249" s="427"/>
      <c r="U249" s="427"/>
      <c r="V249" s="427"/>
      <c r="W249" s="427"/>
      <c r="X249" s="427"/>
      <c r="Y249" s="424"/>
      <c r="Z249" s="424"/>
      <c r="AA249" s="424"/>
      <c r="AB249" s="424"/>
      <c r="AC249" s="424"/>
      <c r="AD249" s="440"/>
      <c r="AE249" s="424"/>
    </row>
    <row r="250" spans="1:31" ht="14.25" customHeight="1" x14ac:dyDescent="0.3">
      <c r="A250" s="424"/>
      <c r="B250" s="424"/>
      <c r="C250" s="424"/>
      <c r="D250" s="424"/>
      <c r="E250" s="424"/>
      <c r="F250" s="424"/>
      <c r="G250" s="424"/>
      <c r="H250" s="427"/>
      <c r="I250" s="428"/>
      <c r="J250" s="427"/>
      <c r="K250" s="427"/>
      <c r="L250" s="427"/>
      <c r="M250" s="427"/>
      <c r="N250" s="427"/>
      <c r="O250" s="427"/>
      <c r="P250" s="427"/>
      <c r="Q250" s="427"/>
      <c r="R250" s="427"/>
      <c r="S250" s="427"/>
      <c r="T250" s="427"/>
      <c r="U250" s="427"/>
      <c r="V250" s="427"/>
      <c r="W250" s="427"/>
      <c r="X250" s="427"/>
      <c r="Y250" s="424"/>
      <c r="Z250" s="424"/>
      <c r="AA250" s="424"/>
      <c r="AB250" s="424"/>
      <c r="AC250" s="424"/>
      <c r="AD250" s="440"/>
      <c r="AE250" s="424"/>
    </row>
    <row r="251" spans="1:31" ht="14.25" customHeight="1" x14ac:dyDescent="0.3">
      <c r="A251" s="424"/>
      <c r="B251" s="424"/>
      <c r="C251" s="424"/>
      <c r="D251" s="424"/>
      <c r="E251" s="424"/>
      <c r="F251" s="424"/>
      <c r="G251" s="424"/>
      <c r="H251" s="427"/>
      <c r="I251" s="428"/>
      <c r="J251" s="427"/>
      <c r="K251" s="427"/>
      <c r="L251" s="427"/>
      <c r="M251" s="427"/>
      <c r="N251" s="427"/>
      <c r="O251" s="427"/>
      <c r="P251" s="427"/>
      <c r="Q251" s="427"/>
      <c r="R251" s="427"/>
      <c r="S251" s="427"/>
      <c r="T251" s="427"/>
      <c r="U251" s="427"/>
      <c r="V251" s="427"/>
      <c r="W251" s="427"/>
      <c r="X251" s="427"/>
      <c r="Y251" s="424"/>
      <c r="Z251" s="424"/>
      <c r="AA251" s="424"/>
      <c r="AB251" s="424"/>
      <c r="AC251" s="424"/>
      <c r="AD251" s="440"/>
      <c r="AE251" s="424"/>
    </row>
    <row r="252" spans="1:31" ht="14.25" customHeight="1" x14ac:dyDescent="0.3">
      <c r="A252" s="424"/>
      <c r="B252" s="424"/>
      <c r="C252" s="424"/>
      <c r="D252" s="424"/>
      <c r="E252" s="424"/>
      <c r="F252" s="424"/>
      <c r="G252" s="424"/>
      <c r="H252" s="427"/>
      <c r="I252" s="428"/>
      <c r="J252" s="427"/>
      <c r="K252" s="427"/>
      <c r="L252" s="427"/>
      <c r="M252" s="427"/>
      <c r="N252" s="427"/>
      <c r="O252" s="427"/>
      <c r="P252" s="427"/>
      <c r="Q252" s="427"/>
      <c r="R252" s="427"/>
      <c r="S252" s="427"/>
      <c r="T252" s="427"/>
      <c r="U252" s="427"/>
      <c r="V252" s="427"/>
      <c r="W252" s="427"/>
      <c r="X252" s="427"/>
      <c r="Y252" s="424"/>
      <c r="Z252" s="424"/>
      <c r="AA252" s="424"/>
      <c r="AB252" s="424"/>
      <c r="AC252" s="424"/>
      <c r="AD252" s="440"/>
      <c r="AE252" s="424"/>
    </row>
    <row r="253" spans="1:31" ht="14.25" customHeight="1" x14ac:dyDescent="0.3">
      <c r="A253" s="424"/>
      <c r="B253" s="424"/>
      <c r="C253" s="424"/>
      <c r="D253" s="424"/>
      <c r="E253" s="424"/>
      <c r="F253" s="424"/>
      <c r="G253" s="424"/>
      <c r="H253" s="427"/>
      <c r="I253" s="428"/>
      <c r="J253" s="427"/>
      <c r="K253" s="427"/>
      <c r="L253" s="427"/>
      <c r="M253" s="427"/>
      <c r="N253" s="427"/>
      <c r="O253" s="427"/>
      <c r="P253" s="427"/>
      <c r="Q253" s="427"/>
      <c r="R253" s="427"/>
      <c r="S253" s="427"/>
      <c r="T253" s="427"/>
      <c r="U253" s="427"/>
      <c r="V253" s="427"/>
      <c r="W253" s="427"/>
      <c r="X253" s="427"/>
      <c r="Y253" s="424"/>
      <c r="Z253" s="424"/>
      <c r="AA253" s="424"/>
      <c r="AB253" s="424"/>
      <c r="AC253" s="424"/>
      <c r="AD253" s="440"/>
      <c r="AE253" s="424"/>
    </row>
    <row r="254" spans="1:31" ht="14.25" customHeight="1" x14ac:dyDescent="0.3">
      <c r="A254" s="424"/>
      <c r="B254" s="424"/>
      <c r="C254" s="424"/>
      <c r="D254" s="424"/>
      <c r="E254" s="424"/>
      <c r="F254" s="424"/>
      <c r="G254" s="424"/>
      <c r="H254" s="427"/>
      <c r="I254" s="428"/>
      <c r="J254" s="427"/>
      <c r="K254" s="427"/>
      <c r="L254" s="427"/>
      <c r="M254" s="427"/>
      <c r="N254" s="427"/>
      <c r="O254" s="427"/>
      <c r="P254" s="427"/>
      <c r="Q254" s="427"/>
      <c r="R254" s="427"/>
      <c r="S254" s="427"/>
      <c r="T254" s="427"/>
      <c r="U254" s="427"/>
      <c r="V254" s="427"/>
      <c r="W254" s="427"/>
      <c r="X254" s="427"/>
      <c r="Y254" s="424"/>
      <c r="Z254" s="424"/>
      <c r="AA254" s="424"/>
      <c r="AB254" s="424"/>
      <c r="AC254" s="424"/>
      <c r="AD254" s="440"/>
      <c r="AE254" s="424"/>
    </row>
    <row r="255" spans="1:31" ht="14.25" customHeight="1" x14ac:dyDescent="0.3">
      <c r="A255" s="424"/>
      <c r="B255" s="424"/>
      <c r="C255" s="424"/>
      <c r="D255" s="424"/>
      <c r="E255" s="424"/>
      <c r="F255" s="424"/>
      <c r="G255" s="424"/>
      <c r="H255" s="427"/>
      <c r="I255" s="428"/>
      <c r="J255" s="427"/>
      <c r="K255" s="427"/>
      <c r="L255" s="427"/>
      <c r="M255" s="427"/>
      <c r="N255" s="427"/>
      <c r="O255" s="427"/>
      <c r="P255" s="427"/>
      <c r="Q255" s="427"/>
      <c r="R255" s="427"/>
      <c r="S255" s="427"/>
      <c r="T255" s="427"/>
      <c r="U255" s="427"/>
      <c r="V255" s="427"/>
      <c r="W255" s="427"/>
      <c r="X255" s="427"/>
      <c r="Y255" s="424"/>
      <c r="Z255" s="424"/>
      <c r="AA255" s="424"/>
      <c r="AB255" s="424"/>
      <c r="AC255" s="424"/>
      <c r="AD255" s="440"/>
      <c r="AE255" s="424"/>
    </row>
    <row r="256" spans="1:31" ht="14.25" customHeight="1" x14ac:dyDescent="0.3">
      <c r="A256" s="424"/>
      <c r="B256" s="424"/>
      <c r="C256" s="424"/>
      <c r="D256" s="424"/>
      <c r="E256" s="424"/>
      <c r="F256" s="424"/>
      <c r="G256" s="424"/>
      <c r="H256" s="427"/>
      <c r="I256" s="428"/>
      <c r="J256" s="427"/>
      <c r="K256" s="427"/>
      <c r="L256" s="427"/>
      <c r="M256" s="427"/>
      <c r="N256" s="427"/>
      <c r="O256" s="427"/>
      <c r="P256" s="427"/>
      <c r="Q256" s="427"/>
      <c r="R256" s="427"/>
      <c r="S256" s="427"/>
      <c r="T256" s="427"/>
      <c r="U256" s="427"/>
      <c r="V256" s="427"/>
      <c r="W256" s="427"/>
      <c r="X256" s="427"/>
      <c r="Y256" s="424"/>
      <c r="Z256" s="424"/>
      <c r="AA256" s="424"/>
      <c r="AB256" s="424"/>
      <c r="AC256" s="424"/>
      <c r="AD256" s="440"/>
      <c r="AE256" s="424"/>
    </row>
    <row r="257" spans="1:31" ht="14.25" customHeight="1" x14ac:dyDescent="0.3">
      <c r="A257" s="424"/>
      <c r="B257" s="424"/>
      <c r="C257" s="424"/>
      <c r="D257" s="424"/>
      <c r="E257" s="424"/>
      <c r="F257" s="424"/>
      <c r="G257" s="424"/>
      <c r="H257" s="427"/>
      <c r="I257" s="428"/>
      <c r="J257" s="427"/>
      <c r="K257" s="427"/>
      <c r="L257" s="427"/>
      <c r="M257" s="427"/>
      <c r="N257" s="427"/>
      <c r="O257" s="427"/>
      <c r="P257" s="427"/>
      <c r="Q257" s="427"/>
      <c r="R257" s="427"/>
      <c r="S257" s="427"/>
      <c r="T257" s="427"/>
      <c r="U257" s="427"/>
      <c r="V257" s="427"/>
      <c r="W257" s="427"/>
      <c r="X257" s="427"/>
      <c r="Y257" s="424"/>
      <c r="Z257" s="424"/>
      <c r="AA257" s="424"/>
      <c r="AB257" s="424"/>
      <c r="AC257" s="424"/>
      <c r="AD257" s="440"/>
      <c r="AE257" s="424"/>
    </row>
    <row r="258" spans="1:31" ht="14.25" customHeight="1" x14ac:dyDescent="0.3">
      <c r="A258" s="424"/>
      <c r="B258" s="424"/>
      <c r="C258" s="424"/>
      <c r="D258" s="424"/>
      <c r="E258" s="424"/>
      <c r="F258" s="424"/>
      <c r="G258" s="424"/>
      <c r="H258" s="427"/>
      <c r="I258" s="428"/>
      <c r="J258" s="427"/>
      <c r="K258" s="427"/>
      <c r="L258" s="427"/>
      <c r="M258" s="427"/>
      <c r="N258" s="427"/>
      <c r="O258" s="427"/>
      <c r="P258" s="427"/>
      <c r="Q258" s="427"/>
      <c r="R258" s="427"/>
      <c r="S258" s="427"/>
      <c r="T258" s="427"/>
      <c r="U258" s="427"/>
      <c r="V258" s="427"/>
      <c r="W258" s="427"/>
      <c r="X258" s="427"/>
      <c r="Y258" s="424"/>
      <c r="Z258" s="424"/>
      <c r="AA258" s="424"/>
      <c r="AB258" s="424"/>
      <c r="AC258" s="424"/>
      <c r="AD258" s="440"/>
      <c r="AE258" s="424"/>
    </row>
    <row r="259" spans="1:31" ht="14.25" customHeight="1" x14ac:dyDescent="0.3">
      <c r="A259" s="424"/>
      <c r="B259" s="424"/>
      <c r="C259" s="424"/>
      <c r="D259" s="424"/>
      <c r="E259" s="424"/>
      <c r="F259" s="424"/>
      <c r="G259" s="424"/>
      <c r="H259" s="427"/>
      <c r="I259" s="428"/>
      <c r="J259" s="427"/>
      <c r="K259" s="427"/>
      <c r="L259" s="427"/>
      <c r="M259" s="427"/>
      <c r="N259" s="427"/>
      <c r="O259" s="427"/>
      <c r="P259" s="427"/>
      <c r="Q259" s="427"/>
      <c r="R259" s="427"/>
      <c r="S259" s="427"/>
      <c r="T259" s="427"/>
      <c r="U259" s="427"/>
      <c r="V259" s="427"/>
      <c r="W259" s="427"/>
      <c r="X259" s="427"/>
      <c r="Y259" s="424"/>
      <c r="Z259" s="424"/>
      <c r="AA259" s="424"/>
      <c r="AB259" s="424"/>
      <c r="AC259" s="424"/>
      <c r="AD259" s="440"/>
      <c r="AE259" s="424"/>
    </row>
    <row r="260" spans="1:31" ht="14.25" customHeight="1" x14ac:dyDescent="0.3">
      <c r="A260" s="424"/>
      <c r="B260" s="424"/>
      <c r="C260" s="424"/>
      <c r="D260" s="424"/>
      <c r="E260" s="424"/>
      <c r="F260" s="424"/>
      <c r="G260" s="424"/>
      <c r="H260" s="427"/>
      <c r="I260" s="428"/>
      <c r="J260" s="427"/>
      <c r="K260" s="427"/>
      <c r="L260" s="427"/>
      <c r="M260" s="427"/>
      <c r="N260" s="427"/>
      <c r="O260" s="427"/>
      <c r="P260" s="427"/>
      <c r="Q260" s="427"/>
      <c r="R260" s="427"/>
      <c r="S260" s="427"/>
      <c r="T260" s="427"/>
      <c r="U260" s="427"/>
      <c r="V260" s="427"/>
      <c r="W260" s="427"/>
      <c r="X260" s="427"/>
      <c r="Y260" s="424"/>
      <c r="Z260" s="424"/>
      <c r="AA260" s="424"/>
      <c r="AB260" s="424"/>
      <c r="AC260" s="424"/>
      <c r="AD260" s="440"/>
      <c r="AE260" s="424"/>
    </row>
    <row r="261" spans="1:31" ht="14.25" customHeight="1" x14ac:dyDescent="0.3">
      <c r="A261" s="424"/>
      <c r="B261" s="424"/>
      <c r="C261" s="424"/>
      <c r="D261" s="424"/>
      <c r="E261" s="424"/>
      <c r="F261" s="424"/>
      <c r="G261" s="424"/>
      <c r="H261" s="427"/>
      <c r="I261" s="428"/>
      <c r="J261" s="427"/>
      <c r="K261" s="427"/>
      <c r="L261" s="427"/>
      <c r="M261" s="427"/>
      <c r="N261" s="427"/>
      <c r="O261" s="427"/>
      <c r="P261" s="427"/>
      <c r="Q261" s="427"/>
      <c r="R261" s="427"/>
      <c r="S261" s="427"/>
      <c r="T261" s="427"/>
      <c r="U261" s="427"/>
      <c r="V261" s="427"/>
      <c r="W261" s="427"/>
      <c r="X261" s="427"/>
      <c r="Y261" s="424"/>
      <c r="Z261" s="424"/>
      <c r="AA261" s="424"/>
      <c r="AB261" s="424"/>
      <c r="AC261" s="424"/>
      <c r="AD261" s="440"/>
      <c r="AE261" s="424"/>
    </row>
    <row r="262" spans="1:31" ht="14.25" customHeight="1" x14ac:dyDescent="0.3">
      <c r="A262" s="424"/>
      <c r="B262" s="424"/>
      <c r="C262" s="424"/>
      <c r="D262" s="424"/>
      <c r="E262" s="424"/>
      <c r="F262" s="424"/>
      <c r="G262" s="424"/>
      <c r="H262" s="427"/>
      <c r="I262" s="428"/>
      <c r="J262" s="427"/>
      <c r="K262" s="427"/>
      <c r="L262" s="427"/>
      <c r="M262" s="427"/>
      <c r="N262" s="427"/>
      <c r="O262" s="427"/>
      <c r="P262" s="427"/>
      <c r="Q262" s="427"/>
      <c r="R262" s="427"/>
      <c r="S262" s="427"/>
      <c r="T262" s="427"/>
      <c r="U262" s="427"/>
      <c r="V262" s="427"/>
      <c r="W262" s="427"/>
      <c r="X262" s="427"/>
      <c r="Y262" s="424"/>
      <c r="Z262" s="424"/>
      <c r="AA262" s="424"/>
      <c r="AB262" s="424"/>
      <c r="AC262" s="424"/>
      <c r="AD262" s="440"/>
      <c r="AE262" s="424"/>
    </row>
    <row r="263" spans="1:31" ht="14.25" customHeight="1" x14ac:dyDescent="0.3">
      <c r="A263" s="424"/>
      <c r="B263" s="424"/>
      <c r="C263" s="424"/>
      <c r="D263" s="424"/>
      <c r="E263" s="424"/>
      <c r="F263" s="424"/>
      <c r="G263" s="424"/>
      <c r="H263" s="427"/>
      <c r="I263" s="428"/>
      <c r="J263" s="427"/>
      <c r="K263" s="427"/>
      <c r="L263" s="427"/>
      <c r="M263" s="427"/>
      <c r="N263" s="427"/>
      <c r="O263" s="427"/>
      <c r="P263" s="427"/>
      <c r="Q263" s="427"/>
      <c r="R263" s="427"/>
      <c r="S263" s="427"/>
      <c r="T263" s="427"/>
      <c r="U263" s="427"/>
      <c r="V263" s="427"/>
      <c r="W263" s="427"/>
      <c r="X263" s="427"/>
      <c r="Y263" s="424"/>
      <c r="Z263" s="424"/>
      <c r="AA263" s="424"/>
      <c r="AB263" s="424"/>
      <c r="AC263" s="424"/>
      <c r="AD263" s="440"/>
      <c r="AE263" s="424"/>
    </row>
    <row r="264" spans="1:31" ht="14.25" customHeight="1" x14ac:dyDescent="0.3">
      <c r="A264" s="424"/>
      <c r="B264" s="424"/>
      <c r="C264" s="424"/>
      <c r="D264" s="424"/>
      <c r="E264" s="424"/>
      <c r="F264" s="424"/>
      <c r="G264" s="424"/>
      <c r="H264" s="427"/>
      <c r="I264" s="428"/>
      <c r="J264" s="427"/>
      <c r="K264" s="427"/>
      <c r="L264" s="427"/>
      <c r="M264" s="427"/>
      <c r="N264" s="427"/>
      <c r="O264" s="427"/>
      <c r="P264" s="427"/>
      <c r="Q264" s="427"/>
      <c r="R264" s="427"/>
      <c r="S264" s="427"/>
      <c r="T264" s="427"/>
      <c r="U264" s="427"/>
      <c r="V264" s="427"/>
      <c r="W264" s="427"/>
      <c r="X264" s="427"/>
      <c r="Y264" s="424"/>
      <c r="Z264" s="424"/>
      <c r="AA264" s="424"/>
      <c r="AB264" s="424"/>
      <c r="AC264" s="424"/>
      <c r="AD264" s="440"/>
      <c r="AE264" s="424"/>
    </row>
    <row r="265" spans="1:31" ht="14.25" customHeight="1" x14ac:dyDescent="0.3">
      <c r="A265" s="424"/>
      <c r="B265" s="424"/>
      <c r="C265" s="424"/>
      <c r="D265" s="424"/>
      <c r="E265" s="424"/>
      <c r="F265" s="424"/>
      <c r="G265" s="424"/>
      <c r="H265" s="427"/>
      <c r="I265" s="428"/>
      <c r="J265" s="427"/>
      <c r="K265" s="427"/>
      <c r="L265" s="427"/>
      <c r="M265" s="427"/>
      <c r="N265" s="427"/>
      <c r="O265" s="427"/>
      <c r="P265" s="427"/>
      <c r="Q265" s="427"/>
      <c r="R265" s="427"/>
      <c r="S265" s="427"/>
      <c r="T265" s="427"/>
      <c r="U265" s="427"/>
      <c r="V265" s="427"/>
      <c r="W265" s="427"/>
      <c r="X265" s="427"/>
      <c r="Y265" s="424"/>
      <c r="Z265" s="424"/>
      <c r="AA265" s="424"/>
      <c r="AB265" s="424"/>
      <c r="AC265" s="424"/>
      <c r="AD265" s="440"/>
      <c r="AE265" s="424"/>
    </row>
    <row r="266" spans="1:31" ht="14.25" customHeight="1" x14ac:dyDescent="0.3">
      <c r="A266" s="424"/>
      <c r="B266" s="424"/>
      <c r="C266" s="424"/>
      <c r="D266" s="424"/>
      <c r="E266" s="424"/>
      <c r="F266" s="424"/>
      <c r="G266" s="424"/>
      <c r="H266" s="427"/>
      <c r="I266" s="428"/>
      <c r="J266" s="427"/>
      <c r="K266" s="427"/>
      <c r="L266" s="427"/>
      <c r="M266" s="427"/>
      <c r="N266" s="427"/>
      <c r="O266" s="427"/>
      <c r="P266" s="427"/>
      <c r="Q266" s="427"/>
      <c r="R266" s="427"/>
      <c r="S266" s="427"/>
      <c r="T266" s="427"/>
      <c r="U266" s="427"/>
      <c r="V266" s="427"/>
      <c r="W266" s="427"/>
      <c r="X266" s="427"/>
      <c r="Y266" s="424"/>
      <c r="Z266" s="424"/>
      <c r="AA266" s="424"/>
      <c r="AB266" s="424"/>
      <c r="AC266" s="424"/>
      <c r="AD266" s="440"/>
      <c r="AE266" s="424"/>
    </row>
    <row r="267" spans="1:31" ht="14.25" customHeight="1" x14ac:dyDescent="0.3">
      <c r="A267" s="424"/>
      <c r="B267" s="424"/>
      <c r="C267" s="424"/>
      <c r="D267" s="424"/>
      <c r="E267" s="424"/>
      <c r="F267" s="424"/>
      <c r="G267" s="424"/>
      <c r="H267" s="427"/>
      <c r="I267" s="428"/>
      <c r="J267" s="427"/>
      <c r="K267" s="427"/>
      <c r="L267" s="427"/>
      <c r="M267" s="427"/>
      <c r="N267" s="427"/>
      <c r="O267" s="427"/>
      <c r="P267" s="427"/>
      <c r="Q267" s="427"/>
      <c r="R267" s="427"/>
      <c r="S267" s="427"/>
      <c r="T267" s="427"/>
      <c r="U267" s="427"/>
      <c r="V267" s="427"/>
      <c r="W267" s="427"/>
      <c r="X267" s="427"/>
      <c r="Y267" s="424"/>
      <c r="Z267" s="424"/>
      <c r="AA267" s="424"/>
      <c r="AB267" s="424"/>
      <c r="AC267" s="424"/>
      <c r="AD267" s="440"/>
      <c r="AE267" s="424"/>
    </row>
    <row r="268" spans="1:31" ht="14.25" customHeight="1" x14ac:dyDescent="0.3">
      <c r="A268" s="424"/>
      <c r="B268" s="424"/>
      <c r="C268" s="424"/>
      <c r="D268" s="424"/>
      <c r="E268" s="424"/>
      <c r="F268" s="424"/>
      <c r="G268" s="424"/>
      <c r="H268" s="427"/>
      <c r="I268" s="428"/>
      <c r="J268" s="427"/>
      <c r="K268" s="427"/>
      <c r="L268" s="427"/>
      <c r="M268" s="427"/>
      <c r="N268" s="427"/>
      <c r="O268" s="427"/>
      <c r="P268" s="427"/>
      <c r="Q268" s="427"/>
      <c r="R268" s="427"/>
      <c r="S268" s="427"/>
      <c r="T268" s="427"/>
      <c r="U268" s="427"/>
      <c r="V268" s="427"/>
      <c r="W268" s="427"/>
      <c r="X268" s="427"/>
      <c r="Y268" s="424"/>
      <c r="Z268" s="424"/>
      <c r="AA268" s="424"/>
      <c r="AB268" s="424"/>
      <c r="AC268" s="424"/>
      <c r="AD268" s="440"/>
      <c r="AE268" s="424"/>
    </row>
    <row r="269" spans="1:31" ht="14.25" customHeight="1" x14ac:dyDescent="0.3">
      <c r="A269" s="424"/>
      <c r="B269" s="424"/>
      <c r="C269" s="424"/>
      <c r="D269" s="424"/>
      <c r="E269" s="424"/>
      <c r="F269" s="424"/>
      <c r="G269" s="424"/>
      <c r="H269" s="427"/>
      <c r="I269" s="428"/>
      <c r="J269" s="427"/>
      <c r="K269" s="427"/>
      <c r="L269" s="427"/>
      <c r="M269" s="427"/>
      <c r="N269" s="427"/>
      <c r="O269" s="427"/>
      <c r="P269" s="427"/>
      <c r="Q269" s="427"/>
      <c r="R269" s="427"/>
      <c r="S269" s="427"/>
      <c r="T269" s="427"/>
      <c r="U269" s="427"/>
      <c r="V269" s="427"/>
      <c r="W269" s="427"/>
      <c r="X269" s="427"/>
      <c r="Y269" s="424"/>
      <c r="Z269" s="424"/>
      <c r="AA269" s="424"/>
      <c r="AB269" s="424"/>
      <c r="AC269" s="424"/>
      <c r="AD269" s="440"/>
      <c r="AE269" s="424"/>
    </row>
    <row r="270" spans="1:31" ht="14.25" customHeight="1" x14ac:dyDescent="0.3">
      <c r="A270" s="424"/>
      <c r="B270" s="424"/>
      <c r="C270" s="424"/>
      <c r="D270" s="424"/>
      <c r="E270" s="424"/>
      <c r="F270" s="424"/>
      <c r="G270" s="424"/>
      <c r="H270" s="427"/>
      <c r="I270" s="428"/>
      <c r="J270" s="427"/>
      <c r="K270" s="427"/>
      <c r="L270" s="427"/>
      <c r="M270" s="427"/>
      <c r="N270" s="427"/>
      <c r="O270" s="427"/>
      <c r="P270" s="427"/>
      <c r="Q270" s="427"/>
      <c r="R270" s="427"/>
      <c r="S270" s="427"/>
      <c r="T270" s="427"/>
      <c r="U270" s="427"/>
      <c r="V270" s="427"/>
      <c r="W270" s="427"/>
      <c r="X270" s="427"/>
      <c r="Y270" s="424"/>
      <c r="Z270" s="424"/>
      <c r="AA270" s="424"/>
      <c r="AB270" s="424"/>
      <c r="AC270" s="424"/>
      <c r="AD270" s="440"/>
      <c r="AE270" s="424"/>
    </row>
    <row r="271" spans="1:31" ht="14.25" customHeight="1" x14ac:dyDescent="0.3">
      <c r="A271" s="424"/>
      <c r="B271" s="424"/>
      <c r="C271" s="424"/>
      <c r="D271" s="424"/>
      <c r="E271" s="424"/>
      <c r="F271" s="424"/>
      <c r="G271" s="424"/>
      <c r="H271" s="427"/>
      <c r="I271" s="428"/>
      <c r="J271" s="427"/>
      <c r="K271" s="427"/>
      <c r="L271" s="427"/>
      <c r="M271" s="427"/>
      <c r="N271" s="427"/>
      <c r="O271" s="427"/>
      <c r="P271" s="427"/>
      <c r="Q271" s="427"/>
      <c r="R271" s="427"/>
      <c r="S271" s="427"/>
      <c r="T271" s="427"/>
      <c r="U271" s="427"/>
      <c r="V271" s="427"/>
      <c r="W271" s="427"/>
      <c r="X271" s="427"/>
      <c r="Y271" s="424"/>
      <c r="Z271" s="424"/>
      <c r="AA271" s="424"/>
      <c r="AB271" s="424"/>
      <c r="AC271" s="424"/>
      <c r="AD271" s="440"/>
      <c r="AE271" s="424"/>
    </row>
    <row r="272" spans="1:31" ht="14.25" customHeight="1" x14ac:dyDescent="0.3">
      <c r="A272" s="424"/>
      <c r="B272" s="424"/>
      <c r="C272" s="424"/>
      <c r="D272" s="424"/>
      <c r="E272" s="424"/>
      <c r="F272" s="424"/>
      <c r="G272" s="424"/>
      <c r="H272" s="427"/>
      <c r="I272" s="428"/>
      <c r="J272" s="427"/>
      <c r="K272" s="427"/>
      <c r="L272" s="427"/>
      <c r="M272" s="427"/>
      <c r="N272" s="427"/>
      <c r="O272" s="427"/>
      <c r="P272" s="427"/>
      <c r="Q272" s="427"/>
      <c r="R272" s="427"/>
      <c r="S272" s="427"/>
      <c r="T272" s="427"/>
      <c r="U272" s="427"/>
      <c r="V272" s="427"/>
      <c r="W272" s="427"/>
      <c r="X272" s="427"/>
      <c r="Y272" s="424"/>
      <c r="Z272" s="424"/>
      <c r="AA272" s="424"/>
      <c r="AB272" s="424"/>
      <c r="AC272" s="424"/>
      <c r="AD272" s="440"/>
      <c r="AE272" s="424"/>
    </row>
    <row r="273" spans="1:31" ht="14.25" customHeight="1" x14ac:dyDescent="0.3">
      <c r="A273" s="424"/>
      <c r="B273" s="424"/>
      <c r="C273" s="424"/>
      <c r="D273" s="424"/>
      <c r="E273" s="424"/>
      <c r="F273" s="424"/>
      <c r="G273" s="424"/>
      <c r="H273" s="427"/>
      <c r="I273" s="428"/>
      <c r="J273" s="427"/>
      <c r="K273" s="427"/>
      <c r="L273" s="427"/>
      <c r="M273" s="427"/>
      <c r="N273" s="427"/>
      <c r="O273" s="427"/>
      <c r="P273" s="427"/>
      <c r="Q273" s="427"/>
      <c r="R273" s="427"/>
      <c r="S273" s="427"/>
      <c r="T273" s="427"/>
      <c r="U273" s="427"/>
      <c r="V273" s="427"/>
      <c r="W273" s="427"/>
      <c r="X273" s="427"/>
      <c r="Y273" s="424"/>
      <c r="Z273" s="424"/>
      <c r="AA273" s="424"/>
      <c r="AB273" s="424"/>
      <c r="AC273" s="424"/>
      <c r="AD273" s="440"/>
      <c r="AE273" s="424"/>
    </row>
    <row r="274" spans="1:31" ht="14.25" customHeight="1" x14ac:dyDescent="0.3">
      <c r="A274" s="424"/>
      <c r="B274" s="424"/>
      <c r="C274" s="424"/>
      <c r="D274" s="424"/>
      <c r="E274" s="424"/>
      <c r="F274" s="424"/>
      <c r="G274" s="424"/>
      <c r="H274" s="427"/>
      <c r="I274" s="428"/>
      <c r="J274" s="427"/>
      <c r="K274" s="427"/>
      <c r="L274" s="427"/>
      <c r="M274" s="427"/>
      <c r="N274" s="427"/>
      <c r="O274" s="427"/>
      <c r="P274" s="427"/>
      <c r="Q274" s="427"/>
      <c r="R274" s="427"/>
      <c r="S274" s="427"/>
      <c r="T274" s="427"/>
      <c r="U274" s="427"/>
      <c r="V274" s="427"/>
      <c r="W274" s="427"/>
      <c r="X274" s="427"/>
      <c r="Y274" s="424"/>
      <c r="Z274" s="424"/>
      <c r="AA274" s="424"/>
      <c r="AB274" s="424"/>
      <c r="AC274" s="424"/>
      <c r="AD274" s="440"/>
      <c r="AE274" s="424"/>
    </row>
    <row r="275" spans="1:31" ht="14.25" customHeight="1" x14ac:dyDescent="0.3">
      <c r="A275" s="424"/>
      <c r="B275" s="424"/>
      <c r="C275" s="424"/>
      <c r="D275" s="424"/>
      <c r="E275" s="424"/>
      <c r="F275" s="424"/>
      <c r="G275" s="424"/>
      <c r="H275" s="427"/>
      <c r="I275" s="428"/>
      <c r="J275" s="427"/>
      <c r="K275" s="427"/>
      <c r="L275" s="427"/>
      <c r="M275" s="427"/>
      <c r="N275" s="427"/>
      <c r="O275" s="427"/>
      <c r="P275" s="427"/>
      <c r="Q275" s="427"/>
      <c r="R275" s="427"/>
      <c r="S275" s="427"/>
      <c r="T275" s="427"/>
      <c r="U275" s="427"/>
      <c r="V275" s="427"/>
      <c r="W275" s="427"/>
      <c r="X275" s="427"/>
      <c r="Y275" s="424"/>
      <c r="Z275" s="424"/>
      <c r="AA275" s="424"/>
      <c r="AB275" s="424"/>
      <c r="AC275" s="424"/>
      <c r="AD275" s="440"/>
      <c r="AE275" s="424"/>
    </row>
    <row r="276" spans="1:31" ht="14.25" customHeight="1" x14ac:dyDescent="0.3">
      <c r="A276" s="424"/>
      <c r="B276" s="424"/>
      <c r="C276" s="424"/>
      <c r="D276" s="424"/>
      <c r="E276" s="424"/>
      <c r="F276" s="424"/>
      <c r="G276" s="424"/>
      <c r="H276" s="427"/>
      <c r="I276" s="428"/>
      <c r="J276" s="427"/>
      <c r="K276" s="427"/>
      <c r="L276" s="427"/>
      <c r="M276" s="427"/>
      <c r="N276" s="427"/>
      <c r="O276" s="427"/>
      <c r="P276" s="427"/>
      <c r="Q276" s="427"/>
      <c r="R276" s="427"/>
      <c r="S276" s="427"/>
      <c r="T276" s="427"/>
      <c r="U276" s="427"/>
      <c r="V276" s="427"/>
      <c r="W276" s="427"/>
      <c r="X276" s="427"/>
      <c r="Y276" s="424"/>
      <c r="Z276" s="424"/>
      <c r="AA276" s="424"/>
      <c r="AB276" s="424"/>
      <c r="AC276" s="424"/>
      <c r="AD276" s="440"/>
      <c r="AE276" s="424"/>
    </row>
    <row r="277" spans="1:31" ht="14.25" customHeight="1" x14ac:dyDescent="0.3">
      <c r="A277" s="424"/>
      <c r="B277" s="424"/>
      <c r="C277" s="424"/>
      <c r="D277" s="424"/>
      <c r="E277" s="424"/>
      <c r="F277" s="424"/>
      <c r="G277" s="424"/>
      <c r="H277" s="427"/>
      <c r="I277" s="428"/>
      <c r="J277" s="427"/>
      <c r="K277" s="427"/>
      <c r="L277" s="427"/>
      <c r="M277" s="427"/>
      <c r="N277" s="427"/>
      <c r="O277" s="427"/>
      <c r="P277" s="427"/>
      <c r="Q277" s="427"/>
      <c r="R277" s="427"/>
      <c r="S277" s="427"/>
      <c r="T277" s="427"/>
      <c r="U277" s="427"/>
      <c r="V277" s="427"/>
      <c r="W277" s="427"/>
      <c r="X277" s="427"/>
      <c r="Y277" s="424"/>
      <c r="Z277" s="424"/>
      <c r="AA277" s="424"/>
      <c r="AB277" s="424"/>
      <c r="AC277" s="424"/>
      <c r="AD277" s="440"/>
      <c r="AE277" s="424"/>
    </row>
    <row r="278" spans="1:31" ht="14.25" customHeight="1" x14ac:dyDescent="0.3">
      <c r="A278" s="424"/>
      <c r="B278" s="424"/>
      <c r="C278" s="424"/>
      <c r="D278" s="424"/>
      <c r="E278" s="424"/>
      <c r="F278" s="424"/>
      <c r="G278" s="424"/>
      <c r="H278" s="427"/>
      <c r="I278" s="428"/>
      <c r="J278" s="427"/>
      <c r="K278" s="427"/>
      <c r="L278" s="427"/>
      <c r="M278" s="427"/>
      <c r="N278" s="427"/>
      <c r="O278" s="427"/>
      <c r="P278" s="427"/>
      <c r="Q278" s="427"/>
      <c r="R278" s="427"/>
      <c r="S278" s="427"/>
      <c r="T278" s="427"/>
      <c r="U278" s="427"/>
      <c r="V278" s="427"/>
      <c r="W278" s="427"/>
      <c r="X278" s="427"/>
      <c r="Y278" s="424"/>
      <c r="Z278" s="424"/>
      <c r="AA278" s="424"/>
      <c r="AB278" s="424"/>
      <c r="AC278" s="424"/>
      <c r="AD278" s="440"/>
      <c r="AE278" s="424"/>
    </row>
    <row r="279" spans="1:31" ht="14.25" customHeight="1" x14ac:dyDescent="0.3">
      <c r="A279" s="424"/>
      <c r="B279" s="424"/>
      <c r="C279" s="424"/>
      <c r="D279" s="424"/>
      <c r="E279" s="424"/>
      <c r="F279" s="424"/>
      <c r="G279" s="424"/>
      <c r="H279" s="427"/>
      <c r="I279" s="428"/>
      <c r="J279" s="427"/>
      <c r="K279" s="427"/>
      <c r="L279" s="427"/>
      <c r="M279" s="427"/>
      <c r="N279" s="427"/>
      <c r="O279" s="427"/>
      <c r="P279" s="427"/>
      <c r="Q279" s="427"/>
      <c r="R279" s="427"/>
      <c r="S279" s="427"/>
      <c r="T279" s="427"/>
      <c r="U279" s="427"/>
      <c r="V279" s="427"/>
      <c r="W279" s="427"/>
      <c r="X279" s="427"/>
      <c r="Y279" s="424"/>
      <c r="Z279" s="424"/>
      <c r="AA279" s="424"/>
      <c r="AB279" s="424"/>
      <c r="AC279" s="424"/>
      <c r="AD279" s="440"/>
      <c r="AE279" s="424"/>
    </row>
    <row r="280" spans="1:31" ht="14.25" customHeight="1" x14ac:dyDescent="0.3">
      <c r="A280" s="424"/>
      <c r="B280" s="424"/>
      <c r="C280" s="424"/>
      <c r="D280" s="424"/>
      <c r="E280" s="424"/>
      <c r="F280" s="424"/>
      <c r="G280" s="424"/>
      <c r="H280" s="427"/>
      <c r="I280" s="428"/>
      <c r="J280" s="427"/>
      <c r="K280" s="427"/>
      <c r="L280" s="427"/>
      <c r="M280" s="427"/>
      <c r="N280" s="427"/>
      <c r="O280" s="427"/>
      <c r="P280" s="427"/>
      <c r="Q280" s="427"/>
      <c r="R280" s="427"/>
      <c r="S280" s="427"/>
      <c r="T280" s="427"/>
      <c r="U280" s="427"/>
      <c r="V280" s="427"/>
      <c r="W280" s="427"/>
      <c r="X280" s="427"/>
      <c r="Y280" s="424"/>
      <c r="Z280" s="424"/>
      <c r="AA280" s="424"/>
      <c r="AB280" s="424"/>
      <c r="AC280" s="424"/>
      <c r="AD280" s="440"/>
      <c r="AE280" s="424"/>
    </row>
    <row r="281" spans="1:31" ht="14.25" customHeight="1" x14ac:dyDescent="0.3">
      <c r="A281" s="424"/>
      <c r="B281" s="424"/>
      <c r="C281" s="424"/>
      <c r="D281" s="424"/>
      <c r="E281" s="424"/>
      <c r="F281" s="424"/>
      <c r="G281" s="424"/>
      <c r="H281" s="427"/>
      <c r="I281" s="428"/>
      <c r="J281" s="427"/>
      <c r="K281" s="427"/>
      <c r="L281" s="427"/>
      <c r="M281" s="427"/>
      <c r="N281" s="427"/>
      <c r="O281" s="427"/>
      <c r="P281" s="427"/>
      <c r="Q281" s="427"/>
      <c r="R281" s="427"/>
      <c r="S281" s="427"/>
      <c r="T281" s="427"/>
      <c r="U281" s="427"/>
      <c r="V281" s="427"/>
      <c r="W281" s="427"/>
      <c r="X281" s="427"/>
      <c r="Y281" s="424"/>
      <c r="Z281" s="424"/>
      <c r="AA281" s="424"/>
      <c r="AB281" s="424"/>
      <c r="AC281" s="424"/>
      <c r="AD281" s="440"/>
      <c r="AE281" s="424"/>
    </row>
    <row r="282" spans="1:31" ht="14.25" customHeight="1" x14ac:dyDescent="0.3">
      <c r="A282" s="424"/>
      <c r="B282" s="424"/>
      <c r="C282" s="424"/>
      <c r="D282" s="424"/>
      <c r="E282" s="424"/>
      <c r="F282" s="424"/>
      <c r="G282" s="424"/>
      <c r="H282" s="427"/>
      <c r="I282" s="428"/>
      <c r="J282" s="427"/>
      <c r="K282" s="427"/>
      <c r="L282" s="427"/>
      <c r="M282" s="427"/>
      <c r="N282" s="427"/>
      <c r="O282" s="427"/>
      <c r="P282" s="427"/>
      <c r="Q282" s="427"/>
      <c r="R282" s="427"/>
      <c r="S282" s="427"/>
      <c r="T282" s="427"/>
      <c r="U282" s="427"/>
      <c r="V282" s="427"/>
      <c r="W282" s="427"/>
      <c r="X282" s="427"/>
      <c r="Y282" s="424"/>
      <c r="Z282" s="424"/>
      <c r="AA282" s="424"/>
      <c r="AB282" s="424"/>
      <c r="AC282" s="424"/>
      <c r="AD282" s="440"/>
      <c r="AE282" s="424"/>
    </row>
    <row r="283" spans="1:31" ht="14.25" customHeight="1" x14ac:dyDescent="0.3">
      <c r="A283" s="424"/>
      <c r="B283" s="424"/>
      <c r="C283" s="424"/>
      <c r="D283" s="424"/>
      <c r="E283" s="424"/>
      <c r="F283" s="424"/>
      <c r="G283" s="424"/>
      <c r="H283" s="427"/>
      <c r="I283" s="428"/>
      <c r="J283" s="427"/>
      <c r="K283" s="427"/>
      <c r="L283" s="427"/>
      <c r="M283" s="427"/>
      <c r="N283" s="427"/>
      <c r="O283" s="427"/>
      <c r="P283" s="427"/>
      <c r="Q283" s="427"/>
      <c r="R283" s="427"/>
      <c r="S283" s="427"/>
      <c r="T283" s="427"/>
      <c r="U283" s="427"/>
      <c r="V283" s="427"/>
      <c r="W283" s="427"/>
      <c r="X283" s="427"/>
      <c r="Y283" s="424"/>
      <c r="Z283" s="424"/>
      <c r="AA283" s="424"/>
      <c r="AB283" s="424"/>
      <c r="AC283" s="424"/>
      <c r="AD283" s="440"/>
      <c r="AE283" s="424"/>
    </row>
    <row r="284" spans="1:31" ht="14.25" customHeight="1" x14ac:dyDescent="0.3">
      <c r="A284" s="424"/>
      <c r="B284" s="424"/>
      <c r="C284" s="424"/>
      <c r="D284" s="424"/>
      <c r="E284" s="424"/>
      <c r="F284" s="424"/>
      <c r="G284" s="424"/>
      <c r="H284" s="427"/>
      <c r="I284" s="428"/>
      <c r="J284" s="427"/>
      <c r="K284" s="427"/>
      <c r="L284" s="427"/>
      <c r="M284" s="427"/>
      <c r="N284" s="427"/>
      <c r="O284" s="427"/>
      <c r="P284" s="427"/>
      <c r="Q284" s="427"/>
      <c r="R284" s="427"/>
      <c r="S284" s="427"/>
      <c r="T284" s="427"/>
      <c r="U284" s="427"/>
      <c r="V284" s="427"/>
      <c r="W284" s="427"/>
      <c r="X284" s="427"/>
      <c r="Y284" s="424"/>
      <c r="Z284" s="424"/>
      <c r="AA284" s="424"/>
      <c r="AB284" s="424"/>
      <c r="AC284" s="424"/>
      <c r="AD284" s="440"/>
      <c r="AE284" s="424"/>
    </row>
    <row r="285" spans="1:31" ht="14.25" customHeight="1" x14ac:dyDescent="0.3">
      <c r="A285" s="424"/>
      <c r="B285" s="424"/>
      <c r="C285" s="424"/>
      <c r="D285" s="424"/>
      <c r="E285" s="424"/>
      <c r="F285" s="424"/>
      <c r="G285" s="424"/>
      <c r="H285" s="427"/>
      <c r="I285" s="428"/>
      <c r="J285" s="427"/>
      <c r="K285" s="427"/>
      <c r="L285" s="427"/>
      <c r="M285" s="427"/>
      <c r="N285" s="427"/>
      <c r="O285" s="427"/>
      <c r="P285" s="427"/>
      <c r="Q285" s="427"/>
      <c r="R285" s="427"/>
      <c r="S285" s="427"/>
      <c r="T285" s="427"/>
      <c r="U285" s="427"/>
      <c r="V285" s="427"/>
      <c r="W285" s="427"/>
      <c r="X285" s="427"/>
      <c r="Y285" s="424"/>
      <c r="Z285" s="424"/>
      <c r="AA285" s="424"/>
      <c r="AB285" s="424"/>
      <c r="AC285" s="424"/>
      <c r="AD285" s="440"/>
      <c r="AE285" s="424"/>
    </row>
    <row r="286" spans="1:31" ht="15.75" customHeight="1" x14ac:dyDescent="0.2"/>
    <row r="287" spans="1:31" ht="15.75" customHeight="1" x14ac:dyDescent="0.2"/>
    <row r="288" spans="1:31"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2">
    <dataValidation type="list" allowBlank="1" showErrorMessage="1" sqref="X5" xr:uid="{00000000-0002-0000-0C00-000000000000}">
      <formula1>$B$15:$B$50</formula1>
    </dataValidation>
    <dataValidation type="custom" allowBlank="1" showInputMessage="1" showErrorMessage="1" prompt="Texto Excedido - El texto de este campo no debe exceder los 1.000 caracteres. En caso de requerir insertar un texto mayor, contacte al Equipo de Costos y Presupuesto de la SDES." sqref="N2:N7" xr:uid="{00000000-0002-0000-0C00-000001000000}">
      <formula1>LTE(LEN(N2),(1000))</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AK1002"/>
  <sheetViews>
    <sheetView zoomScale="60" zoomScaleNormal="60" workbookViewId="0">
      <selection activeCell="E8" sqref="E8:Q8"/>
    </sheetView>
  </sheetViews>
  <sheetFormatPr baseColWidth="10" defaultColWidth="12.625" defaultRowHeight="15" customHeight="1" x14ac:dyDescent="0.2"/>
  <cols>
    <col min="1" max="1" width="3.5" customWidth="1"/>
    <col min="2" max="2" width="7" customWidth="1"/>
    <col min="3" max="3" width="8.75" customWidth="1"/>
    <col min="4" max="4" width="19.5" customWidth="1"/>
    <col min="5" max="5" width="8.75" customWidth="1"/>
    <col min="6" max="14" width="9.25" customWidth="1"/>
    <col min="15" max="15" width="14.125" customWidth="1"/>
    <col min="16" max="17" width="9.25" customWidth="1"/>
    <col min="18" max="37" width="2.75" customWidth="1"/>
  </cols>
  <sheetData>
    <row r="1" spans="1:37" ht="51" customHeight="1" x14ac:dyDescent="0.2">
      <c r="A1" s="550" t="s">
        <v>41</v>
      </c>
      <c r="B1" s="509"/>
      <c r="C1" s="509"/>
      <c r="D1" s="509"/>
      <c r="E1" s="509"/>
      <c r="F1" s="509"/>
      <c r="G1" s="509"/>
      <c r="H1" s="509"/>
      <c r="I1" s="509"/>
      <c r="J1" s="509"/>
      <c r="K1" s="509"/>
      <c r="L1" s="510"/>
      <c r="M1" s="559" t="s">
        <v>42</v>
      </c>
      <c r="N1" s="560"/>
      <c r="O1" s="40" t="s">
        <v>43</v>
      </c>
      <c r="P1" s="40" t="s">
        <v>44</v>
      </c>
      <c r="Q1" s="40" t="s">
        <v>45</v>
      </c>
      <c r="R1" s="41"/>
      <c r="S1" s="41"/>
      <c r="T1" s="41"/>
      <c r="U1" s="41"/>
      <c r="V1" s="41"/>
      <c r="W1" s="41"/>
      <c r="X1" s="41"/>
      <c r="Y1" s="41"/>
      <c r="Z1" s="41"/>
      <c r="AA1" s="41"/>
      <c r="AB1" s="41"/>
      <c r="AC1" s="41"/>
      <c r="AD1" s="41"/>
      <c r="AE1" s="41"/>
      <c r="AF1" s="41"/>
      <c r="AG1" s="41"/>
      <c r="AH1" s="41"/>
      <c r="AI1" s="41"/>
      <c r="AJ1" s="41"/>
      <c r="AK1" s="41"/>
    </row>
    <row r="2" spans="1:37" ht="51" customHeight="1" x14ac:dyDescent="0.2">
      <c r="A2" s="532" t="s">
        <v>46</v>
      </c>
      <c r="B2" s="527"/>
      <c r="C2" s="533"/>
      <c r="D2" s="42" t="s">
        <v>47</v>
      </c>
      <c r="E2" s="562">
        <v>7576</v>
      </c>
      <c r="F2" s="510"/>
      <c r="G2" s="561" t="s">
        <v>48</v>
      </c>
      <c r="H2" s="509"/>
      <c r="I2" s="510"/>
      <c r="J2" s="553" t="s">
        <v>49</v>
      </c>
      <c r="K2" s="509"/>
      <c r="L2" s="510"/>
      <c r="M2" s="561" t="s">
        <v>50</v>
      </c>
      <c r="N2" s="509"/>
      <c r="O2" s="510"/>
      <c r="P2" s="562" t="s">
        <v>51</v>
      </c>
      <c r="Q2" s="510"/>
      <c r="R2" s="41"/>
      <c r="S2" s="41"/>
      <c r="T2" s="41"/>
      <c r="U2" s="41"/>
      <c r="V2" s="41"/>
      <c r="W2" s="41"/>
      <c r="X2" s="43"/>
      <c r="Y2" s="41"/>
      <c r="Z2" s="41"/>
      <c r="AA2" s="41"/>
      <c r="AB2" s="41"/>
      <c r="AC2" s="41"/>
      <c r="AD2" s="41"/>
      <c r="AE2" s="41"/>
      <c r="AF2" s="41"/>
      <c r="AG2" s="41"/>
      <c r="AH2" s="41"/>
      <c r="AI2" s="41"/>
      <c r="AJ2" s="41"/>
      <c r="AK2" s="41"/>
    </row>
    <row r="3" spans="1:37" ht="51" customHeight="1" x14ac:dyDescent="0.2">
      <c r="A3" s="574"/>
      <c r="B3" s="519"/>
      <c r="C3" s="530"/>
      <c r="D3" s="42" t="s">
        <v>52</v>
      </c>
      <c r="E3" s="554" t="s">
        <v>53</v>
      </c>
      <c r="F3" s="509"/>
      <c r="G3" s="509"/>
      <c r="H3" s="509"/>
      <c r="I3" s="509"/>
      <c r="J3" s="509"/>
      <c r="K3" s="509"/>
      <c r="L3" s="509"/>
      <c r="M3" s="509"/>
      <c r="N3" s="509"/>
      <c r="O3" s="509"/>
      <c r="P3" s="509"/>
      <c r="Q3" s="510"/>
      <c r="R3" s="41"/>
      <c r="S3" s="41"/>
      <c r="T3" s="41"/>
      <c r="U3" s="41"/>
      <c r="V3" s="41"/>
      <c r="W3" s="41"/>
      <c r="X3" s="41"/>
      <c r="Y3" s="41"/>
      <c r="Z3" s="41"/>
      <c r="AA3" s="41"/>
      <c r="AB3" s="41"/>
      <c r="AC3" s="41"/>
      <c r="AD3" s="41"/>
      <c r="AE3" s="41"/>
      <c r="AF3" s="41"/>
      <c r="AG3" s="41"/>
      <c r="AH3" s="41"/>
      <c r="AI3" s="41"/>
      <c r="AJ3" s="41"/>
      <c r="AK3" s="41"/>
    </row>
    <row r="4" spans="1:37" ht="51" customHeight="1" x14ac:dyDescent="0.2">
      <c r="A4" s="579" t="s">
        <v>54</v>
      </c>
      <c r="B4" s="527"/>
      <c r="C4" s="533"/>
      <c r="D4" s="42" t="s">
        <v>55</v>
      </c>
      <c r="E4" s="562" t="s">
        <v>56</v>
      </c>
      <c r="F4" s="509"/>
      <c r="G4" s="509"/>
      <c r="H4" s="509"/>
      <c r="I4" s="509"/>
      <c r="J4" s="509"/>
      <c r="K4" s="509"/>
      <c r="L4" s="509"/>
      <c r="M4" s="509"/>
      <c r="N4" s="509"/>
      <c r="O4" s="509"/>
      <c r="P4" s="509"/>
      <c r="Q4" s="510"/>
      <c r="R4" s="41"/>
      <c r="S4" s="41"/>
      <c r="T4" s="41"/>
      <c r="U4" s="41"/>
      <c r="V4" s="41"/>
      <c r="W4" s="41"/>
      <c r="X4" s="41"/>
      <c r="Y4" s="41"/>
      <c r="Z4" s="41"/>
      <c r="AA4" s="41"/>
      <c r="AB4" s="41"/>
      <c r="AC4" s="41"/>
      <c r="AD4" s="41"/>
      <c r="AE4" s="41"/>
      <c r="AF4" s="41"/>
      <c r="AG4" s="41"/>
      <c r="AH4" s="41"/>
      <c r="AI4" s="41"/>
      <c r="AJ4" s="41"/>
      <c r="AK4" s="41"/>
    </row>
    <row r="5" spans="1:37" ht="51" customHeight="1" x14ac:dyDescent="0.2">
      <c r="A5" s="544"/>
      <c r="B5" s="516"/>
      <c r="C5" s="545"/>
      <c r="D5" s="42" t="s">
        <v>57</v>
      </c>
      <c r="E5" s="562" t="s">
        <v>58</v>
      </c>
      <c r="F5" s="510"/>
      <c r="G5" s="561" t="s">
        <v>59</v>
      </c>
      <c r="H5" s="509"/>
      <c r="I5" s="510"/>
      <c r="J5" s="562" t="s">
        <v>60</v>
      </c>
      <c r="K5" s="509"/>
      <c r="L5" s="510"/>
      <c r="M5" s="561" t="s">
        <v>61</v>
      </c>
      <c r="N5" s="509"/>
      <c r="O5" s="510"/>
      <c r="P5" s="562" t="s">
        <v>62</v>
      </c>
      <c r="Q5" s="510"/>
      <c r="R5" s="41"/>
      <c r="S5" s="41"/>
      <c r="T5" s="41"/>
      <c r="U5" s="41"/>
      <c r="V5" s="41"/>
      <c r="W5" s="41"/>
      <c r="X5" s="41"/>
      <c r="Y5" s="41"/>
      <c r="Z5" s="41"/>
      <c r="AA5" s="41"/>
      <c r="AB5" s="41"/>
      <c r="AC5" s="41"/>
      <c r="AD5" s="41"/>
      <c r="AE5" s="41"/>
      <c r="AF5" s="41"/>
      <c r="AG5" s="41"/>
      <c r="AH5" s="41"/>
      <c r="AI5" s="41"/>
      <c r="AJ5" s="41"/>
      <c r="AK5" s="41"/>
    </row>
    <row r="6" spans="1:37" ht="51" customHeight="1" x14ac:dyDescent="0.2">
      <c r="A6" s="534"/>
      <c r="B6" s="535"/>
      <c r="C6" s="536"/>
      <c r="D6" s="42" t="s">
        <v>63</v>
      </c>
      <c r="E6" s="584">
        <v>244396</v>
      </c>
      <c r="F6" s="510"/>
      <c r="G6" s="563" t="s">
        <v>64</v>
      </c>
      <c r="H6" s="510"/>
      <c r="I6" s="553">
        <v>45284</v>
      </c>
      <c r="J6" s="510"/>
      <c r="K6" s="563" t="s">
        <v>65</v>
      </c>
      <c r="L6" s="510"/>
      <c r="M6" s="553" t="s">
        <v>66</v>
      </c>
      <c r="N6" s="509"/>
      <c r="O6" s="509"/>
      <c r="P6" s="509"/>
      <c r="Q6" s="510"/>
      <c r="R6" s="41"/>
      <c r="S6" s="41"/>
      <c r="T6" s="41"/>
      <c r="U6" s="41"/>
      <c r="V6" s="41"/>
      <c r="W6" s="41"/>
      <c r="X6" s="41"/>
      <c r="Y6" s="41"/>
      <c r="Z6" s="41"/>
      <c r="AA6" s="41"/>
      <c r="AB6" s="41"/>
      <c r="AC6" s="41"/>
      <c r="AD6" s="41"/>
      <c r="AE6" s="41"/>
      <c r="AF6" s="41"/>
      <c r="AG6" s="41"/>
      <c r="AH6" s="41"/>
      <c r="AI6" s="41"/>
      <c r="AJ6" s="41"/>
      <c r="AK6" s="41"/>
    </row>
    <row r="7" spans="1:37" ht="51" customHeight="1" x14ac:dyDescent="0.2">
      <c r="A7" s="532" t="s">
        <v>67</v>
      </c>
      <c r="B7" s="527"/>
      <c r="C7" s="533"/>
      <c r="D7" s="42" t="s">
        <v>52</v>
      </c>
      <c r="E7" s="562" t="s">
        <v>68</v>
      </c>
      <c r="F7" s="509"/>
      <c r="G7" s="509"/>
      <c r="H7" s="509"/>
      <c r="I7" s="509"/>
      <c r="J7" s="509"/>
      <c r="K7" s="509"/>
      <c r="L7" s="509"/>
      <c r="M7" s="509"/>
      <c r="N7" s="509"/>
      <c r="O7" s="509"/>
      <c r="P7" s="509"/>
      <c r="Q7" s="510"/>
      <c r="R7" s="41"/>
      <c r="S7" s="41"/>
      <c r="T7" s="41"/>
      <c r="U7" s="41"/>
      <c r="V7" s="41"/>
      <c r="W7" s="41"/>
      <c r="X7" s="41"/>
      <c r="Y7" s="41"/>
      <c r="Z7" s="41"/>
      <c r="AA7" s="41"/>
      <c r="AB7" s="41"/>
      <c r="AC7" s="41"/>
      <c r="AD7" s="41"/>
      <c r="AE7" s="41"/>
      <c r="AF7" s="41"/>
      <c r="AG7" s="41"/>
      <c r="AH7" s="41"/>
      <c r="AI7" s="41"/>
      <c r="AJ7" s="41"/>
      <c r="AK7" s="41"/>
    </row>
    <row r="8" spans="1:37" ht="51" customHeight="1" x14ac:dyDescent="0.2">
      <c r="A8" s="544"/>
      <c r="B8" s="516"/>
      <c r="C8" s="545"/>
      <c r="D8" s="42" t="s">
        <v>69</v>
      </c>
      <c r="E8" s="562" t="s">
        <v>70</v>
      </c>
      <c r="F8" s="509"/>
      <c r="G8" s="509"/>
      <c r="H8" s="509"/>
      <c r="I8" s="509"/>
      <c r="J8" s="509"/>
      <c r="K8" s="509"/>
      <c r="L8" s="509"/>
      <c r="M8" s="509"/>
      <c r="N8" s="509"/>
      <c r="O8" s="509"/>
      <c r="P8" s="509"/>
      <c r="Q8" s="510"/>
      <c r="R8" s="41"/>
      <c r="S8" s="41"/>
      <c r="T8" s="41"/>
      <c r="U8" s="41"/>
      <c r="V8" s="41"/>
      <c r="W8" s="41"/>
      <c r="X8" s="41"/>
      <c r="Y8" s="41"/>
      <c r="Z8" s="41"/>
      <c r="AA8" s="41"/>
      <c r="AB8" s="41"/>
      <c r="AC8" s="41"/>
      <c r="AD8" s="41"/>
      <c r="AE8" s="41"/>
      <c r="AF8" s="41"/>
      <c r="AG8" s="41"/>
      <c r="AH8" s="41"/>
      <c r="AI8" s="41"/>
      <c r="AJ8" s="41"/>
      <c r="AK8" s="41"/>
    </row>
    <row r="9" spans="1:37" ht="51" customHeight="1" x14ac:dyDescent="0.2">
      <c r="A9" s="544"/>
      <c r="B9" s="516"/>
      <c r="C9" s="545"/>
      <c r="D9" s="42" t="s">
        <v>71</v>
      </c>
      <c r="E9" s="562" t="s">
        <v>72</v>
      </c>
      <c r="F9" s="510"/>
      <c r="G9" s="561" t="s">
        <v>73</v>
      </c>
      <c r="H9" s="509"/>
      <c r="I9" s="510"/>
      <c r="J9" s="569" t="s">
        <v>74</v>
      </c>
      <c r="K9" s="509"/>
      <c r="L9" s="509"/>
      <c r="M9" s="509"/>
      <c r="N9" s="509"/>
      <c r="O9" s="509"/>
      <c r="P9" s="509"/>
      <c r="Q9" s="510"/>
      <c r="R9" s="41"/>
      <c r="S9" s="41"/>
      <c r="T9" s="41"/>
      <c r="U9" s="41"/>
      <c r="V9" s="41"/>
      <c r="W9" s="41"/>
      <c r="X9" s="41"/>
      <c r="Y9" s="41"/>
      <c r="Z9" s="41"/>
      <c r="AA9" s="41"/>
      <c r="AB9" s="41"/>
      <c r="AC9" s="41"/>
      <c r="AD9" s="41"/>
      <c r="AE9" s="41"/>
      <c r="AF9" s="41"/>
      <c r="AG9" s="41"/>
      <c r="AH9" s="41"/>
      <c r="AI9" s="41"/>
      <c r="AJ9" s="41"/>
      <c r="AK9" s="41"/>
    </row>
    <row r="10" spans="1:37" ht="51" customHeight="1" x14ac:dyDescent="0.2">
      <c r="A10" s="544"/>
      <c r="B10" s="516"/>
      <c r="C10" s="545"/>
      <c r="D10" s="42" t="s">
        <v>75</v>
      </c>
      <c r="E10" s="562" t="s">
        <v>76</v>
      </c>
      <c r="F10" s="509"/>
      <c r="G10" s="509"/>
      <c r="H10" s="509"/>
      <c r="I10" s="509"/>
      <c r="J10" s="509"/>
      <c r="K10" s="509"/>
      <c r="L10" s="509"/>
      <c r="M10" s="509"/>
      <c r="N10" s="509"/>
      <c r="O10" s="509"/>
      <c r="P10" s="509"/>
      <c r="Q10" s="510"/>
      <c r="R10" s="41"/>
      <c r="S10" s="41"/>
      <c r="T10" s="41"/>
      <c r="U10" s="41"/>
      <c r="V10" s="41"/>
      <c r="W10" s="41"/>
      <c r="X10" s="41"/>
      <c r="Y10" s="41"/>
      <c r="Z10" s="41"/>
      <c r="AA10" s="41"/>
      <c r="AB10" s="41"/>
      <c r="AC10" s="41"/>
      <c r="AD10" s="41"/>
      <c r="AE10" s="41"/>
      <c r="AF10" s="41"/>
      <c r="AG10" s="41"/>
      <c r="AH10" s="41"/>
      <c r="AI10" s="41"/>
      <c r="AJ10" s="41"/>
      <c r="AK10" s="41"/>
    </row>
    <row r="11" spans="1:37" ht="51" customHeight="1" x14ac:dyDescent="0.2">
      <c r="A11" s="544"/>
      <c r="B11" s="516"/>
      <c r="C11" s="545"/>
      <c r="D11" s="42" t="s">
        <v>77</v>
      </c>
      <c r="E11" s="562" t="s">
        <v>78</v>
      </c>
      <c r="F11" s="509"/>
      <c r="G11" s="509"/>
      <c r="H11" s="509"/>
      <c r="I11" s="509"/>
      <c r="J11" s="509"/>
      <c r="K11" s="509"/>
      <c r="L11" s="509"/>
      <c r="M11" s="509"/>
      <c r="N11" s="509"/>
      <c r="O11" s="509"/>
      <c r="P11" s="509"/>
      <c r="Q11" s="510"/>
      <c r="R11" s="41"/>
      <c r="S11" s="41"/>
      <c r="T11" s="41"/>
      <c r="U11" s="41"/>
      <c r="V11" s="41"/>
      <c r="W11" s="41"/>
      <c r="X11" s="41"/>
      <c r="Y11" s="41"/>
      <c r="Z11" s="41"/>
      <c r="AA11" s="41"/>
      <c r="AB11" s="41"/>
      <c r="AC11" s="41"/>
      <c r="AD11" s="41"/>
      <c r="AE11" s="41"/>
      <c r="AF11" s="41"/>
      <c r="AG11" s="41"/>
      <c r="AH11" s="41"/>
      <c r="AI11" s="41"/>
      <c r="AJ11" s="41"/>
      <c r="AK11" s="41"/>
    </row>
    <row r="12" spans="1:37" ht="51" customHeight="1" x14ac:dyDescent="0.2">
      <c r="A12" s="534"/>
      <c r="B12" s="535"/>
      <c r="C12" s="536"/>
      <c r="D12" s="42" t="s">
        <v>79</v>
      </c>
      <c r="E12" s="562" t="s">
        <v>80</v>
      </c>
      <c r="F12" s="509"/>
      <c r="G12" s="509"/>
      <c r="H12" s="509"/>
      <c r="I12" s="509"/>
      <c r="J12" s="509"/>
      <c r="K12" s="509"/>
      <c r="L12" s="509"/>
      <c r="M12" s="509"/>
      <c r="N12" s="509"/>
      <c r="O12" s="509"/>
      <c r="P12" s="509"/>
      <c r="Q12" s="510"/>
      <c r="R12" s="41"/>
      <c r="S12" s="41"/>
      <c r="T12" s="41"/>
      <c r="U12" s="41"/>
      <c r="V12" s="41"/>
      <c r="W12" s="41"/>
      <c r="X12" s="41"/>
      <c r="Y12" s="41"/>
      <c r="Z12" s="41"/>
      <c r="AA12" s="41"/>
      <c r="AB12" s="41"/>
      <c r="AC12" s="41"/>
      <c r="AD12" s="41"/>
      <c r="AE12" s="41"/>
      <c r="AF12" s="41"/>
      <c r="AG12" s="41"/>
      <c r="AH12" s="41"/>
      <c r="AI12" s="41"/>
      <c r="AJ12" s="41"/>
      <c r="AK12" s="41"/>
    </row>
    <row r="13" spans="1:37" ht="51" customHeight="1" x14ac:dyDescent="0.2">
      <c r="A13" s="532" t="s">
        <v>81</v>
      </c>
      <c r="B13" s="527"/>
      <c r="C13" s="533"/>
      <c r="D13" s="42" t="s">
        <v>82</v>
      </c>
      <c r="E13" s="572">
        <v>44376</v>
      </c>
      <c r="F13" s="510"/>
      <c r="G13" s="563" t="s">
        <v>83</v>
      </c>
      <c r="H13" s="510"/>
      <c r="I13" s="44" t="s">
        <v>63</v>
      </c>
      <c r="J13" s="563" t="s">
        <v>84</v>
      </c>
      <c r="K13" s="510"/>
      <c r="L13" s="567" t="s">
        <v>85</v>
      </c>
      <c r="M13" s="509"/>
      <c r="N13" s="509"/>
      <c r="O13" s="509"/>
      <c r="P13" s="509"/>
      <c r="Q13" s="510"/>
      <c r="R13" s="41"/>
      <c r="S13" s="41"/>
      <c r="T13" s="41"/>
      <c r="U13" s="41"/>
      <c r="V13" s="41"/>
      <c r="W13" s="41"/>
      <c r="X13" s="41"/>
      <c r="Y13" s="41"/>
      <c r="Z13" s="41"/>
      <c r="AA13" s="41"/>
      <c r="AB13" s="41"/>
      <c r="AC13" s="41"/>
      <c r="AD13" s="41"/>
      <c r="AE13" s="41"/>
      <c r="AF13" s="41"/>
      <c r="AG13" s="41"/>
      <c r="AH13" s="41"/>
      <c r="AI13" s="41"/>
      <c r="AJ13" s="41"/>
      <c r="AK13" s="41"/>
    </row>
    <row r="14" spans="1:37" ht="51" customHeight="1" x14ac:dyDescent="0.2">
      <c r="A14" s="544"/>
      <c r="B14" s="516"/>
      <c r="C14" s="545"/>
      <c r="D14" s="45" t="s">
        <v>82</v>
      </c>
      <c r="E14" s="568">
        <v>44466</v>
      </c>
      <c r="F14" s="510"/>
      <c r="G14" s="563" t="s">
        <v>83</v>
      </c>
      <c r="H14" s="510"/>
      <c r="I14" s="44" t="s">
        <v>63</v>
      </c>
      <c r="J14" s="563" t="s">
        <v>84</v>
      </c>
      <c r="K14" s="510"/>
      <c r="L14" s="567" t="s">
        <v>86</v>
      </c>
      <c r="M14" s="509"/>
      <c r="N14" s="509"/>
      <c r="O14" s="509"/>
      <c r="P14" s="509"/>
      <c r="Q14" s="510"/>
      <c r="R14" s="41"/>
      <c r="S14" s="41"/>
      <c r="T14" s="41"/>
      <c r="U14" s="41"/>
      <c r="V14" s="41"/>
      <c r="W14" s="41"/>
      <c r="X14" s="41"/>
      <c r="Y14" s="41"/>
      <c r="Z14" s="41"/>
      <c r="AA14" s="41"/>
      <c r="AB14" s="41"/>
      <c r="AC14" s="41"/>
      <c r="AD14" s="41"/>
      <c r="AE14" s="41"/>
      <c r="AF14" s="41"/>
      <c r="AG14" s="41"/>
      <c r="AH14" s="41"/>
      <c r="AI14" s="41"/>
      <c r="AJ14" s="41"/>
      <c r="AK14" s="41"/>
    </row>
    <row r="15" spans="1:37" ht="51" customHeight="1" x14ac:dyDescent="0.2">
      <c r="A15" s="544"/>
      <c r="B15" s="516"/>
      <c r="C15" s="545"/>
      <c r="D15" s="45" t="s">
        <v>82</v>
      </c>
      <c r="E15" s="578">
        <v>44504</v>
      </c>
      <c r="F15" s="510"/>
      <c r="G15" s="563" t="s">
        <v>83</v>
      </c>
      <c r="H15" s="510"/>
      <c r="I15" s="44" t="s">
        <v>63</v>
      </c>
      <c r="J15" s="563" t="s">
        <v>84</v>
      </c>
      <c r="K15" s="510"/>
      <c r="L15" s="562" t="s">
        <v>87</v>
      </c>
      <c r="M15" s="509"/>
      <c r="N15" s="509"/>
      <c r="O15" s="509"/>
      <c r="P15" s="509"/>
      <c r="Q15" s="510"/>
      <c r="R15" s="46"/>
      <c r="S15" s="46"/>
      <c r="T15" s="41"/>
      <c r="U15" s="41"/>
      <c r="V15" s="41"/>
      <c r="W15" s="41"/>
      <c r="X15" s="41"/>
      <c r="Y15" s="41"/>
      <c r="Z15" s="41"/>
      <c r="AA15" s="41"/>
      <c r="AB15" s="41"/>
      <c r="AC15" s="41"/>
      <c r="AD15" s="41"/>
      <c r="AE15" s="41"/>
      <c r="AF15" s="41"/>
      <c r="AG15" s="41"/>
      <c r="AH15" s="41"/>
      <c r="AI15" s="41"/>
      <c r="AJ15" s="41"/>
      <c r="AK15" s="41"/>
    </row>
    <row r="16" spans="1:37" ht="51" customHeight="1" x14ac:dyDescent="0.25">
      <c r="A16" s="534"/>
      <c r="B16" s="535"/>
      <c r="C16" s="536"/>
      <c r="D16" s="45" t="s">
        <v>82</v>
      </c>
      <c r="E16" s="578">
        <v>44533</v>
      </c>
      <c r="F16" s="510"/>
      <c r="G16" s="563"/>
      <c r="H16" s="510"/>
      <c r="I16" s="44" t="s">
        <v>63</v>
      </c>
      <c r="J16" s="563" t="s">
        <v>84</v>
      </c>
      <c r="K16" s="510"/>
      <c r="L16" s="562" t="s">
        <v>88</v>
      </c>
      <c r="M16" s="509"/>
      <c r="N16" s="509"/>
      <c r="O16" s="509"/>
      <c r="P16" s="509"/>
      <c r="Q16" s="510"/>
      <c r="R16" s="47"/>
      <c r="S16" s="47"/>
      <c r="T16" s="47"/>
      <c r="U16" s="47"/>
      <c r="V16" s="47"/>
      <c r="W16" s="47"/>
      <c r="X16" s="47"/>
      <c r="Y16" s="47"/>
      <c r="Z16" s="47"/>
      <c r="AA16" s="47"/>
      <c r="AB16" s="47"/>
      <c r="AC16" s="47"/>
      <c r="AD16" s="47"/>
      <c r="AE16" s="47"/>
      <c r="AF16" s="47"/>
      <c r="AG16" s="47"/>
      <c r="AH16" s="47"/>
      <c r="AI16" s="47"/>
      <c r="AJ16" s="47"/>
      <c r="AK16" s="47"/>
    </row>
    <row r="17" spans="1:37" ht="51" customHeight="1" x14ac:dyDescent="0.25">
      <c r="A17" s="573" t="s">
        <v>89</v>
      </c>
      <c r="B17" s="509"/>
      <c r="C17" s="509"/>
      <c r="D17" s="510"/>
      <c r="E17" s="561" t="s">
        <v>90</v>
      </c>
      <c r="F17" s="509"/>
      <c r="G17" s="509"/>
      <c r="H17" s="510"/>
      <c r="I17" s="561" t="s">
        <v>91</v>
      </c>
      <c r="J17" s="509"/>
      <c r="K17" s="509"/>
      <c r="L17" s="510"/>
      <c r="M17" s="561" t="s">
        <v>92</v>
      </c>
      <c r="N17" s="509"/>
      <c r="O17" s="509"/>
      <c r="P17" s="509"/>
      <c r="Q17" s="552"/>
      <c r="R17" s="47"/>
      <c r="S17" s="47"/>
      <c r="T17" s="47"/>
      <c r="U17" s="47"/>
      <c r="V17" s="47"/>
      <c r="W17" s="47"/>
      <c r="X17" s="47"/>
      <c r="Y17" s="47"/>
      <c r="Z17" s="47"/>
      <c r="AA17" s="47"/>
      <c r="AB17" s="47"/>
      <c r="AC17" s="47"/>
      <c r="AD17" s="47"/>
      <c r="AE17" s="47"/>
      <c r="AF17" s="47"/>
      <c r="AG17" s="47"/>
      <c r="AH17" s="47"/>
      <c r="AI17" s="47"/>
      <c r="AJ17" s="47"/>
      <c r="AK17" s="47"/>
    </row>
    <row r="18" spans="1:37" ht="51" customHeight="1" x14ac:dyDescent="0.2">
      <c r="A18" s="562" t="s">
        <v>1246</v>
      </c>
      <c r="B18" s="575"/>
      <c r="C18" s="575"/>
      <c r="D18" s="576"/>
      <c r="E18" s="553" t="s">
        <v>1253</v>
      </c>
      <c r="F18" s="509"/>
      <c r="G18" s="509"/>
      <c r="H18" s="510"/>
      <c r="I18" s="555" t="s">
        <v>93</v>
      </c>
      <c r="J18" s="509"/>
      <c r="K18" s="509"/>
      <c r="L18" s="510"/>
      <c r="M18" s="555" t="s">
        <v>94</v>
      </c>
      <c r="N18" s="509"/>
      <c r="O18" s="509"/>
      <c r="P18" s="509"/>
      <c r="Q18" s="510"/>
      <c r="R18" s="48"/>
      <c r="S18" s="48"/>
      <c r="T18" s="48"/>
      <c r="U18" s="48"/>
      <c r="V18" s="48"/>
      <c r="W18" s="48"/>
      <c r="X18" s="48"/>
      <c r="Y18" s="48"/>
      <c r="Z18" s="48"/>
      <c r="AA18" s="48"/>
      <c r="AB18" s="48"/>
      <c r="AC18" s="48"/>
      <c r="AD18" s="48"/>
      <c r="AE18" s="48"/>
      <c r="AF18" s="48"/>
      <c r="AG18" s="48"/>
      <c r="AH18" s="48"/>
      <c r="AI18" s="48"/>
      <c r="AJ18" s="48"/>
      <c r="AK18" s="48"/>
    </row>
    <row r="19" spans="1:37" ht="51" customHeight="1" x14ac:dyDescent="0.2">
      <c r="A19" s="573" t="s">
        <v>95</v>
      </c>
      <c r="B19" s="509"/>
      <c r="C19" s="509"/>
      <c r="D19" s="510"/>
      <c r="E19" s="562" t="s">
        <v>96</v>
      </c>
      <c r="F19" s="509"/>
      <c r="G19" s="509"/>
      <c r="H19" s="509"/>
      <c r="I19" s="509"/>
      <c r="J19" s="509"/>
      <c r="K19" s="509"/>
      <c r="L19" s="509"/>
      <c r="M19" s="509"/>
      <c r="N19" s="509"/>
      <c r="O19" s="509"/>
      <c r="P19" s="509"/>
      <c r="Q19" s="510"/>
      <c r="R19" s="41"/>
      <c r="S19" s="41"/>
      <c r="T19" s="41"/>
      <c r="U19" s="41"/>
      <c r="V19" s="41"/>
      <c r="W19" s="41"/>
      <c r="X19" s="41"/>
      <c r="Y19" s="41"/>
      <c r="Z19" s="41"/>
      <c r="AA19" s="41"/>
      <c r="AB19" s="41"/>
      <c r="AC19" s="41"/>
      <c r="AD19" s="41"/>
      <c r="AE19" s="41"/>
      <c r="AF19" s="41"/>
      <c r="AG19" s="41"/>
      <c r="AH19" s="41"/>
      <c r="AI19" s="41"/>
      <c r="AJ19" s="41"/>
      <c r="AK19" s="41"/>
    </row>
    <row r="20" spans="1:37" ht="51" customHeight="1" x14ac:dyDescent="0.2">
      <c r="A20" s="49"/>
      <c r="B20" s="50"/>
      <c r="C20" s="50"/>
      <c r="D20" s="50"/>
      <c r="E20" s="51"/>
      <c r="F20" s="51"/>
      <c r="G20" s="51"/>
      <c r="H20" s="51"/>
      <c r="I20" s="51"/>
      <c r="J20" s="51"/>
      <c r="K20" s="51"/>
      <c r="L20" s="51"/>
      <c r="M20" s="51"/>
      <c r="N20" s="51"/>
      <c r="O20" s="51"/>
      <c r="P20" s="51"/>
      <c r="Q20" s="51"/>
      <c r="R20" s="52"/>
      <c r="S20" s="52"/>
      <c r="T20" s="52"/>
      <c r="U20" s="52"/>
      <c r="V20" s="52"/>
      <c r="W20" s="52"/>
      <c r="X20" s="52"/>
      <c r="Y20" s="52"/>
      <c r="Z20" s="52"/>
      <c r="AA20" s="52"/>
      <c r="AB20" s="52"/>
      <c r="AC20" s="52"/>
      <c r="AD20" s="52"/>
      <c r="AE20" s="52"/>
      <c r="AF20" s="52"/>
      <c r="AG20" s="52"/>
      <c r="AH20" s="52"/>
      <c r="AI20" s="52"/>
      <c r="AJ20" s="52"/>
      <c r="AK20" s="52"/>
    </row>
    <row r="21" spans="1:37" ht="51" customHeight="1" x14ac:dyDescent="0.2">
      <c r="A21" s="550" t="s">
        <v>41</v>
      </c>
      <c r="B21" s="509"/>
      <c r="C21" s="509"/>
      <c r="D21" s="509"/>
      <c r="E21" s="509"/>
      <c r="F21" s="509"/>
      <c r="G21" s="509"/>
      <c r="H21" s="509"/>
      <c r="I21" s="509"/>
      <c r="J21" s="509"/>
      <c r="K21" s="509"/>
      <c r="L21" s="510"/>
      <c r="M21" s="573" t="s">
        <v>42</v>
      </c>
      <c r="N21" s="510"/>
      <c r="O21" s="40" t="s">
        <v>43</v>
      </c>
      <c r="P21" s="40" t="s">
        <v>44</v>
      </c>
      <c r="Q21" s="40" t="s">
        <v>45</v>
      </c>
      <c r="R21" s="52"/>
      <c r="S21" s="52"/>
      <c r="T21" s="52"/>
      <c r="U21" s="52"/>
      <c r="V21" s="52"/>
      <c r="W21" s="52"/>
      <c r="X21" s="52"/>
      <c r="Y21" s="52"/>
      <c r="Z21" s="52"/>
      <c r="AA21" s="52"/>
      <c r="AB21" s="52"/>
      <c r="AC21" s="52"/>
      <c r="AD21" s="52"/>
      <c r="AE21" s="52"/>
      <c r="AF21" s="52"/>
      <c r="AG21" s="52"/>
      <c r="AH21" s="52"/>
      <c r="AI21" s="52"/>
      <c r="AJ21" s="52"/>
      <c r="AK21" s="52"/>
    </row>
    <row r="22" spans="1:37" ht="51" customHeight="1" x14ac:dyDescent="0.2">
      <c r="A22" s="532" t="s">
        <v>46</v>
      </c>
      <c r="B22" s="527"/>
      <c r="C22" s="533"/>
      <c r="D22" s="42" t="s">
        <v>47</v>
      </c>
      <c r="E22" s="562">
        <v>7576</v>
      </c>
      <c r="F22" s="510"/>
      <c r="G22" s="561" t="s">
        <v>48</v>
      </c>
      <c r="H22" s="509"/>
      <c r="I22" s="510"/>
      <c r="J22" s="553" t="s">
        <v>49</v>
      </c>
      <c r="K22" s="509"/>
      <c r="L22" s="510"/>
      <c r="M22" s="561" t="s">
        <v>50</v>
      </c>
      <c r="N22" s="509"/>
      <c r="O22" s="510"/>
      <c r="P22" s="554" t="s">
        <v>51</v>
      </c>
      <c r="Q22" s="510"/>
      <c r="R22" s="52"/>
      <c r="S22" s="52"/>
      <c r="T22" s="52"/>
      <c r="U22" s="52"/>
      <c r="V22" s="52"/>
      <c r="W22" s="52"/>
      <c r="X22" s="52"/>
      <c r="Y22" s="52"/>
      <c r="Z22" s="52"/>
      <c r="AA22" s="52"/>
      <c r="AB22" s="52"/>
      <c r="AC22" s="52"/>
      <c r="AD22" s="52"/>
      <c r="AE22" s="52"/>
      <c r="AF22" s="52"/>
      <c r="AG22" s="52"/>
      <c r="AH22" s="52"/>
      <c r="AI22" s="52"/>
      <c r="AJ22" s="52"/>
      <c r="AK22" s="52"/>
    </row>
    <row r="23" spans="1:37" ht="51" customHeight="1" x14ac:dyDescent="0.2">
      <c r="A23" s="574"/>
      <c r="B23" s="519"/>
      <c r="C23" s="530"/>
      <c r="D23" s="42" t="s">
        <v>52</v>
      </c>
      <c r="E23" s="562" t="s">
        <v>53</v>
      </c>
      <c r="F23" s="509"/>
      <c r="G23" s="509"/>
      <c r="H23" s="509"/>
      <c r="I23" s="509"/>
      <c r="J23" s="509"/>
      <c r="K23" s="509"/>
      <c r="L23" s="509"/>
      <c r="M23" s="509"/>
      <c r="N23" s="509"/>
      <c r="O23" s="509"/>
      <c r="P23" s="509"/>
      <c r="Q23" s="510"/>
      <c r="R23" s="52"/>
      <c r="S23" s="52"/>
      <c r="T23" s="52"/>
      <c r="U23" s="52"/>
      <c r="V23" s="52"/>
      <c r="W23" s="52"/>
      <c r="X23" s="52"/>
      <c r="Y23" s="52"/>
      <c r="Z23" s="52"/>
      <c r="AA23" s="52"/>
      <c r="AB23" s="52"/>
      <c r="AC23" s="52"/>
      <c r="AD23" s="52"/>
      <c r="AE23" s="52"/>
      <c r="AF23" s="52"/>
      <c r="AG23" s="52"/>
      <c r="AH23" s="52"/>
      <c r="AI23" s="52"/>
      <c r="AJ23" s="52"/>
      <c r="AK23" s="52"/>
    </row>
    <row r="24" spans="1:37" ht="51" customHeight="1" x14ac:dyDescent="0.2">
      <c r="A24" s="532" t="s">
        <v>54</v>
      </c>
      <c r="B24" s="527"/>
      <c r="C24" s="533"/>
      <c r="D24" s="42" t="s">
        <v>55</v>
      </c>
      <c r="E24" s="562" t="s">
        <v>97</v>
      </c>
      <c r="F24" s="509"/>
      <c r="G24" s="509"/>
      <c r="H24" s="509"/>
      <c r="I24" s="509"/>
      <c r="J24" s="509"/>
      <c r="K24" s="509"/>
      <c r="L24" s="509"/>
      <c r="M24" s="509"/>
      <c r="N24" s="509"/>
      <c r="O24" s="509"/>
      <c r="P24" s="509"/>
      <c r="Q24" s="510"/>
      <c r="R24" s="52"/>
      <c r="S24" s="52"/>
      <c r="T24" s="52"/>
      <c r="U24" s="52"/>
      <c r="V24" s="52"/>
      <c r="W24" s="52"/>
      <c r="X24" s="52"/>
      <c r="Y24" s="52"/>
      <c r="Z24" s="52"/>
      <c r="AA24" s="52"/>
      <c r="AB24" s="52"/>
      <c r="AC24" s="52"/>
      <c r="AD24" s="52"/>
      <c r="AE24" s="52"/>
      <c r="AF24" s="52"/>
      <c r="AG24" s="52"/>
      <c r="AH24" s="52"/>
      <c r="AI24" s="52"/>
      <c r="AJ24" s="52"/>
      <c r="AK24" s="52"/>
    </row>
    <row r="25" spans="1:37" ht="51" customHeight="1" x14ac:dyDescent="0.2">
      <c r="A25" s="544"/>
      <c r="B25" s="516"/>
      <c r="C25" s="545"/>
      <c r="D25" s="42" t="s">
        <v>57</v>
      </c>
      <c r="E25" s="562" t="s">
        <v>98</v>
      </c>
      <c r="F25" s="510"/>
      <c r="G25" s="561" t="s">
        <v>59</v>
      </c>
      <c r="H25" s="509"/>
      <c r="I25" s="510"/>
      <c r="J25" s="562" t="s">
        <v>99</v>
      </c>
      <c r="K25" s="509"/>
      <c r="L25" s="510"/>
      <c r="M25" s="561" t="s">
        <v>61</v>
      </c>
      <c r="N25" s="509"/>
      <c r="O25" s="510"/>
      <c r="P25" s="562" t="s">
        <v>62</v>
      </c>
      <c r="Q25" s="510"/>
      <c r="R25" s="52"/>
      <c r="S25" s="52"/>
      <c r="T25" s="52"/>
      <c r="U25" s="52"/>
      <c r="V25" s="52"/>
      <c r="W25" s="52"/>
      <c r="X25" s="52"/>
      <c r="Y25" s="52"/>
      <c r="Z25" s="52"/>
      <c r="AA25" s="52"/>
      <c r="AB25" s="52"/>
      <c r="AC25" s="52"/>
      <c r="AD25" s="52"/>
      <c r="AE25" s="52"/>
      <c r="AF25" s="52"/>
      <c r="AG25" s="52"/>
      <c r="AH25" s="52"/>
      <c r="AI25" s="52"/>
      <c r="AJ25" s="52"/>
      <c r="AK25" s="52"/>
    </row>
    <row r="26" spans="1:37" ht="51" customHeight="1" x14ac:dyDescent="0.2">
      <c r="A26" s="534"/>
      <c r="B26" s="535"/>
      <c r="C26" s="536"/>
      <c r="D26" s="42" t="s">
        <v>63</v>
      </c>
      <c r="E26" s="577">
        <v>109434</v>
      </c>
      <c r="F26" s="510"/>
      <c r="G26" s="563" t="s">
        <v>64</v>
      </c>
      <c r="H26" s="510"/>
      <c r="I26" s="577">
        <v>12540</v>
      </c>
      <c r="J26" s="510"/>
      <c r="K26" s="563" t="s">
        <v>65</v>
      </c>
      <c r="L26" s="510"/>
      <c r="M26" s="553" t="s">
        <v>66</v>
      </c>
      <c r="N26" s="509"/>
      <c r="O26" s="509"/>
      <c r="P26" s="509"/>
      <c r="Q26" s="510"/>
      <c r="R26" s="52"/>
      <c r="S26" s="52"/>
      <c r="T26" s="52"/>
      <c r="U26" s="52"/>
      <c r="V26" s="52"/>
      <c r="W26" s="52"/>
      <c r="X26" s="52"/>
      <c r="Y26" s="52"/>
      <c r="Z26" s="52"/>
      <c r="AA26" s="52"/>
      <c r="AB26" s="52"/>
      <c r="AC26" s="52"/>
      <c r="AD26" s="52"/>
      <c r="AE26" s="52"/>
      <c r="AF26" s="52"/>
      <c r="AG26" s="52"/>
      <c r="AH26" s="52"/>
      <c r="AI26" s="52"/>
      <c r="AJ26" s="52"/>
      <c r="AK26" s="52"/>
    </row>
    <row r="27" spans="1:37" ht="51" customHeight="1" x14ac:dyDescent="0.2">
      <c r="A27" s="532" t="s">
        <v>67</v>
      </c>
      <c r="B27" s="527"/>
      <c r="C27" s="533"/>
      <c r="D27" s="42" t="s">
        <v>52</v>
      </c>
      <c r="E27" s="562" t="s">
        <v>100</v>
      </c>
      <c r="F27" s="509"/>
      <c r="G27" s="509"/>
      <c r="H27" s="509"/>
      <c r="I27" s="509"/>
      <c r="J27" s="509"/>
      <c r="K27" s="509"/>
      <c r="L27" s="509"/>
      <c r="M27" s="509"/>
      <c r="N27" s="509"/>
      <c r="O27" s="509"/>
      <c r="P27" s="509"/>
      <c r="Q27" s="510"/>
      <c r="R27" s="52"/>
      <c r="S27" s="52"/>
      <c r="T27" s="52"/>
      <c r="U27" s="52"/>
      <c r="V27" s="52"/>
      <c r="W27" s="52"/>
      <c r="X27" s="52"/>
      <c r="Y27" s="52"/>
      <c r="Z27" s="52"/>
      <c r="AA27" s="52"/>
      <c r="AB27" s="52"/>
      <c r="AC27" s="52"/>
      <c r="AD27" s="52"/>
      <c r="AE27" s="52"/>
      <c r="AF27" s="52"/>
      <c r="AG27" s="52"/>
      <c r="AH27" s="52"/>
      <c r="AI27" s="52"/>
      <c r="AJ27" s="52"/>
      <c r="AK27" s="52"/>
    </row>
    <row r="28" spans="1:37" ht="51" customHeight="1" x14ac:dyDescent="0.2">
      <c r="A28" s="544"/>
      <c r="B28" s="516"/>
      <c r="C28" s="545"/>
      <c r="D28" s="42" t="s">
        <v>69</v>
      </c>
      <c r="E28" s="562" t="s">
        <v>101</v>
      </c>
      <c r="F28" s="509"/>
      <c r="G28" s="509"/>
      <c r="H28" s="509"/>
      <c r="I28" s="509"/>
      <c r="J28" s="509"/>
      <c r="K28" s="509"/>
      <c r="L28" s="509"/>
      <c r="M28" s="509"/>
      <c r="N28" s="509"/>
      <c r="O28" s="509"/>
      <c r="P28" s="509"/>
      <c r="Q28" s="510"/>
      <c r="R28" s="52"/>
      <c r="S28" s="52"/>
      <c r="T28" s="52"/>
      <c r="U28" s="52"/>
      <c r="V28" s="52"/>
      <c r="W28" s="52"/>
      <c r="X28" s="52"/>
      <c r="Y28" s="52"/>
      <c r="Z28" s="52"/>
      <c r="AA28" s="52"/>
      <c r="AB28" s="52"/>
      <c r="AC28" s="52"/>
      <c r="AD28" s="52"/>
      <c r="AE28" s="52"/>
      <c r="AF28" s="52"/>
      <c r="AG28" s="52"/>
      <c r="AH28" s="52"/>
      <c r="AI28" s="52"/>
      <c r="AJ28" s="52"/>
      <c r="AK28" s="52"/>
    </row>
    <row r="29" spans="1:37" ht="51" customHeight="1" x14ac:dyDescent="0.2">
      <c r="A29" s="544"/>
      <c r="B29" s="516"/>
      <c r="C29" s="545"/>
      <c r="D29" s="42" t="s">
        <v>71</v>
      </c>
      <c r="E29" s="562" t="s">
        <v>72</v>
      </c>
      <c r="F29" s="510"/>
      <c r="G29" s="561" t="s">
        <v>73</v>
      </c>
      <c r="H29" s="509"/>
      <c r="I29" s="510"/>
      <c r="J29" s="569" t="s">
        <v>74</v>
      </c>
      <c r="K29" s="509"/>
      <c r="L29" s="509"/>
      <c r="M29" s="509"/>
      <c r="N29" s="509"/>
      <c r="O29" s="509"/>
      <c r="P29" s="509"/>
      <c r="Q29" s="510"/>
      <c r="R29" s="52"/>
      <c r="S29" s="52"/>
      <c r="T29" s="52"/>
      <c r="U29" s="52"/>
      <c r="V29" s="52"/>
      <c r="W29" s="52"/>
      <c r="X29" s="52"/>
      <c r="Y29" s="52"/>
      <c r="Z29" s="52"/>
      <c r="AA29" s="52"/>
      <c r="AB29" s="52"/>
      <c r="AC29" s="52"/>
      <c r="AD29" s="52"/>
      <c r="AE29" s="52"/>
      <c r="AF29" s="52"/>
      <c r="AG29" s="52"/>
      <c r="AH29" s="52"/>
      <c r="AI29" s="52"/>
      <c r="AJ29" s="52"/>
      <c r="AK29" s="52"/>
    </row>
    <row r="30" spans="1:37" ht="51" customHeight="1" x14ac:dyDescent="0.2">
      <c r="A30" s="544"/>
      <c r="B30" s="516"/>
      <c r="C30" s="545"/>
      <c r="D30" s="42" t="s">
        <v>75</v>
      </c>
      <c r="E30" s="553" t="s">
        <v>102</v>
      </c>
      <c r="F30" s="509"/>
      <c r="G30" s="509"/>
      <c r="H30" s="509"/>
      <c r="I30" s="509"/>
      <c r="J30" s="509"/>
      <c r="K30" s="509"/>
      <c r="L30" s="509"/>
      <c r="M30" s="509"/>
      <c r="N30" s="509"/>
      <c r="O30" s="509"/>
      <c r="P30" s="509"/>
      <c r="Q30" s="510"/>
      <c r="R30" s="52"/>
      <c r="S30" s="52"/>
      <c r="T30" s="52"/>
      <c r="U30" s="52"/>
      <c r="V30" s="52"/>
      <c r="W30" s="52"/>
      <c r="X30" s="52"/>
      <c r="Y30" s="52"/>
      <c r="Z30" s="52"/>
      <c r="AA30" s="52"/>
      <c r="AB30" s="52"/>
      <c r="AC30" s="52"/>
      <c r="AD30" s="52"/>
      <c r="AE30" s="52"/>
      <c r="AF30" s="52"/>
      <c r="AG30" s="52"/>
      <c r="AH30" s="52"/>
      <c r="AI30" s="52"/>
      <c r="AJ30" s="52"/>
      <c r="AK30" s="52"/>
    </row>
    <row r="31" spans="1:37" ht="51" customHeight="1" x14ac:dyDescent="0.2">
      <c r="A31" s="544"/>
      <c r="B31" s="516"/>
      <c r="C31" s="545"/>
      <c r="D31" s="42" t="s">
        <v>77</v>
      </c>
      <c r="E31" s="562" t="s">
        <v>103</v>
      </c>
      <c r="F31" s="509"/>
      <c r="G31" s="509"/>
      <c r="H31" s="509"/>
      <c r="I31" s="509"/>
      <c r="J31" s="509"/>
      <c r="K31" s="509"/>
      <c r="L31" s="509"/>
      <c r="M31" s="509"/>
      <c r="N31" s="509"/>
      <c r="O31" s="509"/>
      <c r="P31" s="509"/>
      <c r="Q31" s="510"/>
      <c r="R31" s="52"/>
      <c r="S31" s="52"/>
      <c r="T31" s="52"/>
      <c r="U31" s="52"/>
      <c r="V31" s="52"/>
      <c r="W31" s="52"/>
      <c r="X31" s="52"/>
      <c r="Y31" s="52"/>
      <c r="Z31" s="52"/>
      <c r="AA31" s="52"/>
      <c r="AB31" s="52"/>
      <c r="AC31" s="52"/>
      <c r="AD31" s="52"/>
      <c r="AE31" s="52"/>
      <c r="AF31" s="52"/>
      <c r="AG31" s="52"/>
      <c r="AH31" s="52"/>
      <c r="AI31" s="52"/>
      <c r="AJ31" s="52"/>
      <c r="AK31" s="52"/>
    </row>
    <row r="32" spans="1:37" ht="51" customHeight="1" x14ac:dyDescent="0.2">
      <c r="A32" s="534"/>
      <c r="B32" s="535"/>
      <c r="C32" s="536"/>
      <c r="D32" s="42" t="s">
        <v>79</v>
      </c>
      <c r="E32" s="562" t="s">
        <v>104</v>
      </c>
      <c r="F32" s="509"/>
      <c r="G32" s="509"/>
      <c r="H32" s="509"/>
      <c r="I32" s="509"/>
      <c r="J32" s="509"/>
      <c r="K32" s="509"/>
      <c r="L32" s="509"/>
      <c r="M32" s="509"/>
      <c r="N32" s="509"/>
      <c r="O32" s="509"/>
      <c r="P32" s="509"/>
      <c r="Q32" s="510"/>
      <c r="R32" s="52"/>
      <c r="S32" s="52"/>
      <c r="T32" s="52"/>
      <c r="U32" s="52"/>
      <c r="V32" s="52"/>
      <c r="W32" s="52"/>
      <c r="X32" s="52"/>
      <c r="Y32" s="52"/>
      <c r="Z32" s="52"/>
      <c r="AA32" s="52"/>
      <c r="AB32" s="52"/>
      <c r="AC32" s="52"/>
      <c r="AD32" s="52"/>
      <c r="AE32" s="52"/>
      <c r="AF32" s="52"/>
      <c r="AG32" s="52"/>
      <c r="AH32" s="52"/>
      <c r="AI32" s="52"/>
      <c r="AJ32" s="52"/>
      <c r="AK32" s="52"/>
    </row>
    <row r="33" spans="1:37" ht="51" customHeight="1" x14ac:dyDescent="0.2">
      <c r="A33" s="511" t="s">
        <v>81</v>
      </c>
      <c r="B33" s="509"/>
      <c r="C33" s="510"/>
      <c r="D33" s="42" t="s">
        <v>82</v>
      </c>
      <c r="E33" s="578">
        <v>44533</v>
      </c>
      <c r="F33" s="510"/>
      <c r="G33" s="563" t="s">
        <v>83</v>
      </c>
      <c r="H33" s="510"/>
      <c r="I33" s="44" t="s">
        <v>63</v>
      </c>
      <c r="J33" s="563" t="s">
        <v>84</v>
      </c>
      <c r="K33" s="510"/>
      <c r="L33" s="562" t="s">
        <v>105</v>
      </c>
      <c r="M33" s="509"/>
      <c r="N33" s="509"/>
      <c r="O33" s="509"/>
      <c r="P33" s="509"/>
      <c r="Q33" s="510"/>
      <c r="R33" s="52"/>
      <c r="S33" s="52"/>
      <c r="T33" s="52"/>
      <c r="U33" s="52"/>
      <c r="V33" s="52"/>
      <c r="W33" s="52"/>
      <c r="X33" s="52"/>
      <c r="Y33" s="52"/>
      <c r="Z33" s="52"/>
      <c r="AA33" s="52"/>
      <c r="AB33" s="52"/>
      <c r="AC33" s="52"/>
      <c r="AD33" s="52"/>
      <c r="AE33" s="52"/>
      <c r="AF33" s="52"/>
      <c r="AG33" s="52"/>
      <c r="AH33" s="52"/>
      <c r="AI33" s="52"/>
      <c r="AJ33" s="52"/>
      <c r="AK33" s="52"/>
    </row>
    <row r="34" spans="1:37" ht="51" customHeight="1" x14ac:dyDescent="0.2">
      <c r="A34" s="573" t="s">
        <v>89</v>
      </c>
      <c r="B34" s="509"/>
      <c r="C34" s="509"/>
      <c r="D34" s="510"/>
      <c r="E34" s="561" t="s">
        <v>90</v>
      </c>
      <c r="F34" s="509"/>
      <c r="G34" s="509"/>
      <c r="H34" s="510"/>
      <c r="I34" s="561" t="s">
        <v>91</v>
      </c>
      <c r="J34" s="509"/>
      <c r="K34" s="509"/>
      <c r="L34" s="510"/>
      <c r="M34" s="561" t="s">
        <v>92</v>
      </c>
      <c r="N34" s="509"/>
      <c r="O34" s="509"/>
      <c r="P34" s="509"/>
      <c r="Q34" s="552"/>
      <c r="R34" s="52"/>
      <c r="S34" s="52"/>
      <c r="T34" s="52"/>
      <c r="U34" s="52"/>
      <c r="V34" s="52"/>
      <c r="W34" s="52"/>
      <c r="X34" s="52"/>
      <c r="Y34" s="52"/>
      <c r="Z34" s="52"/>
      <c r="AA34" s="52"/>
      <c r="AB34" s="52"/>
      <c r="AC34" s="52"/>
      <c r="AD34" s="52"/>
      <c r="AE34" s="52"/>
      <c r="AF34" s="52"/>
      <c r="AG34" s="52"/>
      <c r="AH34" s="52"/>
      <c r="AI34" s="52"/>
      <c r="AJ34" s="52"/>
      <c r="AK34" s="52"/>
    </row>
    <row r="35" spans="1:37" ht="51" customHeight="1" x14ac:dyDescent="0.2">
      <c r="A35" s="562" t="s">
        <v>1246</v>
      </c>
      <c r="B35" s="575"/>
      <c r="C35" s="575"/>
      <c r="D35" s="576"/>
      <c r="E35" s="553" t="s">
        <v>1254</v>
      </c>
      <c r="F35" s="509"/>
      <c r="G35" s="509"/>
      <c r="H35" s="510"/>
      <c r="I35" s="555" t="s">
        <v>93</v>
      </c>
      <c r="J35" s="509"/>
      <c r="K35" s="509"/>
      <c r="L35" s="510"/>
      <c r="M35" s="555" t="s">
        <v>94</v>
      </c>
      <c r="N35" s="509"/>
      <c r="O35" s="509"/>
      <c r="P35" s="509"/>
      <c r="Q35" s="510"/>
      <c r="R35" s="52"/>
      <c r="S35" s="52"/>
      <c r="T35" s="52"/>
      <c r="U35" s="52"/>
      <c r="V35" s="52"/>
      <c r="W35" s="52"/>
      <c r="X35" s="52"/>
      <c r="Y35" s="52"/>
      <c r="Z35" s="52"/>
      <c r="AA35" s="52"/>
      <c r="AB35" s="52"/>
      <c r="AC35" s="52"/>
      <c r="AD35" s="52"/>
      <c r="AE35" s="52"/>
      <c r="AF35" s="52"/>
      <c r="AG35" s="52"/>
      <c r="AH35" s="52"/>
      <c r="AI35" s="52"/>
      <c r="AJ35" s="52"/>
      <c r="AK35" s="52"/>
    </row>
    <row r="36" spans="1:37" ht="51" customHeight="1" x14ac:dyDescent="0.2">
      <c r="A36" s="573" t="s">
        <v>95</v>
      </c>
      <c r="B36" s="509"/>
      <c r="C36" s="509"/>
      <c r="D36" s="510"/>
      <c r="E36" s="562" t="s">
        <v>96</v>
      </c>
      <c r="F36" s="509"/>
      <c r="G36" s="509"/>
      <c r="H36" s="509"/>
      <c r="I36" s="509"/>
      <c r="J36" s="509"/>
      <c r="K36" s="509"/>
      <c r="L36" s="509"/>
      <c r="M36" s="509"/>
      <c r="N36" s="509"/>
      <c r="O36" s="509"/>
      <c r="P36" s="509"/>
      <c r="Q36" s="510"/>
      <c r="R36" s="52"/>
      <c r="S36" s="52"/>
      <c r="T36" s="52"/>
      <c r="U36" s="52"/>
      <c r="V36" s="52"/>
      <c r="W36" s="52"/>
      <c r="X36" s="52"/>
      <c r="Y36" s="52"/>
      <c r="Z36" s="52"/>
      <c r="AA36" s="52"/>
      <c r="AB36" s="52"/>
      <c r="AC36" s="52"/>
      <c r="AD36" s="52"/>
      <c r="AE36" s="52"/>
      <c r="AF36" s="52"/>
      <c r="AG36" s="52"/>
      <c r="AH36" s="52"/>
      <c r="AI36" s="52"/>
      <c r="AJ36" s="52"/>
      <c r="AK36" s="52"/>
    </row>
    <row r="37" spans="1:37" ht="51" customHeight="1" x14ac:dyDescent="0.2">
      <c r="A37" s="49"/>
      <c r="B37" s="50"/>
      <c r="C37" s="50"/>
      <c r="D37" s="50"/>
      <c r="E37" s="51"/>
      <c r="F37" s="51"/>
      <c r="G37" s="51"/>
      <c r="H37" s="51"/>
      <c r="I37" s="51"/>
      <c r="J37" s="51"/>
      <c r="K37" s="51"/>
      <c r="L37" s="51"/>
      <c r="M37" s="51"/>
      <c r="N37" s="51"/>
      <c r="O37" s="51"/>
      <c r="P37" s="51"/>
      <c r="Q37" s="51"/>
      <c r="R37" s="52"/>
      <c r="S37" s="52"/>
      <c r="T37" s="52"/>
      <c r="U37" s="52"/>
      <c r="V37" s="52"/>
      <c r="W37" s="52"/>
      <c r="X37" s="52"/>
      <c r="Y37" s="52"/>
      <c r="Z37" s="52"/>
      <c r="AA37" s="52"/>
      <c r="AB37" s="52"/>
      <c r="AC37" s="52"/>
      <c r="AD37" s="52"/>
      <c r="AE37" s="52"/>
      <c r="AF37" s="52"/>
      <c r="AG37" s="52"/>
      <c r="AH37" s="52"/>
      <c r="AI37" s="52"/>
      <c r="AJ37" s="52"/>
      <c r="AK37" s="52"/>
    </row>
    <row r="38" spans="1:37" ht="51" customHeight="1" x14ac:dyDescent="0.2">
      <c r="A38" s="550" t="s">
        <v>41</v>
      </c>
      <c r="B38" s="509"/>
      <c r="C38" s="509"/>
      <c r="D38" s="509"/>
      <c r="E38" s="509"/>
      <c r="F38" s="509"/>
      <c r="G38" s="509"/>
      <c r="H38" s="509"/>
      <c r="I38" s="509"/>
      <c r="J38" s="509"/>
      <c r="K38" s="509"/>
      <c r="L38" s="510"/>
      <c r="M38" s="559" t="s">
        <v>42</v>
      </c>
      <c r="N38" s="560"/>
      <c r="O38" s="40" t="s">
        <v>43</v>
      </c>
      <c r="P38" s="40" t="s">
        <v>44</v>
      </c>
      <c r="Q38" s="40" t="s">
        <v>45</v>
      </c>
      <c r="R38" s="52"/>
      <c r="S38" s="52"/>
      <c r="T38" s="52"/>
      <c r="U38" s="52"/>
      <c r="V38" s="52"/>
      <c r="W38" s="52"/>
      <c r="X38" s="52"/>
      <c r="Y38" s="52"/>
      <c r="Z38" s="52"/>
      <c r="AA38" s="52"/>
      <c r="AB38" s="52"/>
      <c r="AC38" s="52"/>
      <c r="AD38" s="52"/>
      <c r="AE38" s="52"/>
      <c r="AF38" s="52"/>
      <c r="AG38" s="52"/>
      <c r="AH38" s="52"/>
      <c r="AI38" s="52"/>
      <c r="AJ38" s="52"/>
      <c r="AK38" s="52"/>
    </row>
    <row r="39" spans="1:37" ht="51" customHeight="1" x14ac:dyDescent="0.2">
      <c r="A39" s="532" t="s">
        <v>46</v>
      </c>
      <c r="B39" s="527"/>
      <c r="C39" s="533"/>
      <c r="D39" s="42" t="s">
        <v>47</v>
      </c>
      <c r="E39" s="562">
        <v>7576</v>
      </c>
      <c r="F39" s="510"/>
      <c r="G39" s="561" t="s">
        <v>48</v>
      </c>
      <c r="H39" s="509"/>
      <c r="I39" s="510"/>
      <c r="J39" s="553" t="s">
        <v>49</v>
      </c>
      <c r="K39" s="509"/>
      <c r="L39" s="510"/>
      <c r="M39" s="561" t="s">
        <v>50</v>
      </c>
      <c r="N39" s="509"/>
      <c r="O39" s="510"/>
      <c r="P39" s="554" t="s">
        <v>51</v>
      </c>
      <c r="Q39" s="510"/>
      <c r="R39" s="52"/>
      <c r="S39" s="52"/>
      <c r="T39" s="52"/>
      <c r="U39" s="52"/>
      <c r="V39" s="52"/>
      <c r="W39" s="52"/>
      <c r="X39" s="52"/>
      <c r="Y39" s="52"/>
      <c r="Z39" s="52"/>
      <c r="AA39" s="52"/>
      <c r="AB39" s="52"/>
      <c r="AC39" s="52"/>
      <c r="AD39" s="52"/>
      <c r="AE39" s="52"/>
      <c r="AF39" s="52"/>
      <c r="AG39" s="52"/>
      <c r="AH39" s="52"/>
      <c r="AI39" s="52"/>
      <c r="AJ39" s="52"/>
      <c r="AK39" s="52"/>
    </row>
    <row r="40" spans="1:37" ht="51" customHeight="1" x14ac:dyDescent="0.2">
      <c r="A40" s="574"/>
      <c r="B40" s="519"/>
      <c r="C40" s="530"/>
      <c r="D40" s="42" t="s">
        <v>52</v>
      </c>
      <c r="E40" s="562" t="s">
        <v>53</v>
      </c>
      <c r="F40" s="509"/>
      <c r="G40" s="509"/>
      <c r="H40" s="509"/>
      <c r="I40" s="509"/>
      <c r="J40" s="509"/>
      <c r="K40" s="509"/>
      <c r="L40" s="509"/>
      <c r="M40" s="509"/>
      <c r="N40" s="509"/>
      <c r="O40" s="509"/>
      <c r="P40" s="509"/>
      <c r="Q40" s="510"/>
      <c r="R40" s="52"/>
      <c r="S40" s="52"/>
      <c r="T40" s="52"/>
      <c r="U40" s="52"/>
      <c r="V40" s="52"/>
      <c r="W40" s="52"/>
      <c r="X40" s="52"/>
      <c r="Y40" s="52"/>
      <c r="Z40" s="52"/>
      <c r="AA40" s="52"/>
      <c r="AB40" s="52"/>
      <c r="AC40" s="52"/>
      <c r="AD40" s="52"/>
      <c r="AE40" s="52"/>
      <c r="AF40" s="52"/>
      <c r="AG40" s="52"/>
      <c r="AH40" s="52"/>
      <c r="AI40" s="52"/>
      <c r="AJ40" s="52"/>
      <c r="AK40" s="52"/>
    </row>
    <row r="41" spans="1:37" ht="51" customHeight="1" x14ac:dyDescent="0.2">
      <c r="A41" s="532" t="s">
        <v>54</v>
      </c>
      <c r="B41" s="527"/>
      <c r="C41" s="533"/>
      <c r="D41" s="42" t="s">
        <v>55</v>
      </c>
      <c r="E41" s="562" t="s">
        <v>106</v>
      </c>
      <c r="F41" s="509"/>
      <c r="G41" s="509"/>
      <c r="H41" s="509"/>
      <c r="I41" s="509"/>
      <c r="J41" s="509"/>
      <c r="K41" s="509"/>
      <c r="L41" s="509"/>
      <c r="M41" s="509"/>
      <c r="N41" s="509"/>
      <c r="O41" s="509"/>
      <c r="P41" s="509"/>
      <c r="Q41" s="510"/>
      <c r="R41" s="52"/>
      <c r="S41" s="52"/>
      <c r="T41" s="52"/>
      <c r="U41" s="52"/>
      <c r="V41" s="52"/>
      <c r="W41" s="52"/>
      <c r="X41" s="52"/>
      <c r="Y41" s="52"/>
      <c r="Z41" s="52"/>
      <c r="AA41" s="52"/>
      <c r="AB41" s="52"/>
      <c r="AC41" s="52"/>
      <c r="AD41" s="52"/>
      <c r="AE41" s="52"/>
      <c r="AF41" s="52"/>
      <c r="AG41" s="52"/>
      <c r="AH41" s="52"/>
      <c r="AI41" s="52"/>
      <c r="AJ41" s="52"/>
      <c r="AK41" s="52"/>
    </row>
    <row r="42" spans="1:37" ht="51" customHeight="1" x14ac:dyDescent="0.2">
      <c r="A42" s="544"/>
      <c r="B42" s="516"/>
      <c r="C42" s="545"/>
      <c r="D42" s="42" t="s">
        <v>57</v>
      </c>
      <c r="E42" s="562" t="s">
        <v>58</v>
      </c>
      <c r="F42" s="510"/>
      <c r="G42" s="561" t="s">
        <v>59</v>
      </c>
      <c r="H42" s="509"/>
      <c r="I42" s="510"/>
      <c r="J42" s="562" t="s">
        <v>60</v>
      </c>
      <c r="K42" s="509"/>
      <c r="L42" s="510"/>
      <c r="M42" s="561" t="s">
        <v>61</v>
      </c>
      <c r="N42" s="509"/>
      <c r="O42" s="510"/>
      <c r="P42" s="562" t="s">
        <v>62</v>
      </c>
      <c r="Q42" s="510"/>
      <c r="R42" s="52"/>
      <c r="S42" s="52"/>
      <c r="T42" s="52"/>
      <c r="U42" s="52"/>
      <c r="V42" s="52"/>
      <c r="W42" s="52"/>
      <c r="X42" s="52"/>
      <c r="Y42" s="52"/>
      <c r="Z42" s="52"/>
      <c r="AA42" s="52"/>
      <c r="AB42" s="52"/>
      <c r="AC42" s="52"/>
      <c r="AD42" s="52"/>
      <c r="AE42" s="52"/>
      <c r="AF42" s="52"/>
      <c r="AG42" s="52"/>
      <c r="AH42" s="52"/>
      <c r="AI42" s="52"/>
      <c r="AJ42" s="52"/>
      <c r="AK42" s="52"/>
    </row>
    <row r="43" spans="1:37" ht="51" customHeight="1" x14ac:dyDescent="0.2">
      <c r="A43" s="534"/>
      <c r="B43" s="535"/>
      <c r="C43" s="536"/>
      <c r="D43" s="42" t="s">
        <v>63</v>
      </c>
      <c r="E43" s="567">
        <v>60</v>
      </c>
      <c r="F43" s="510"/>
      <c r="G43" s="563" t="s">
        <v>64</v>
      </c>
      <c r="H43" s="510"/>
      <c r="I43" s="562">
        <v>0</v>
      </c>
      <c r="J43" s="510"/>
      <c r="K43" s="563" t="s">
        <v>65</v>
      </c>
      <c r="L43" s="510"/>
      <c r="M43" s="562" t="s">
        <v>107</v>
      </c>
      <c r="N43" s="509"/>
      <c r="O43" s="509"/>
      <c r="P43" s="509"/>
      <c r="Q43" s="510"/>
      <c r="R43" s="52"/>
      <c r="S43" s="52"/>
      <c r="T43" s="52"/>
      <c r="U43" s="52"/>
      <c r="V43" s="52"/>
      <c r="W43" s="52"/>
      <c r="X43" s="52"/>
      <c r="Y43" s="52"/>
      <c r="Z43" s="52"/>
      <c r="AA43" s="52"/>
      <c r="AB43" s="52"/>
      <c r="AC43" s="52"/>
      <c r="AD43" s="52"/>
      <c r="AE43" s="52"/>
      <c r="AF43" s="52"/>
      <c r="AG43" s="52"/>
      <c r="AH43" s="52"/>
      <c r="AI43" s="52"/>
      <c r="AJ43" s="52"/>
      <c r="AK43" s="52"/>
    </row>
    <row r="44" spans="1:37" ht="51" customHeight="1" x14ac:dyDescent="0.2">
      <c r="A44" s="532" t="s">
        <v>67</v>
      </c>
      <c r="B44" s="527"/>
      <c r="C44" s="533"/>
      <c r="D44" s="42" t="s">
        <v>52</v>
      </c>
      <c r="E44" s="562" t="s">
        <v>108</v>
      </c>
      <c r="F44" s="509"/>
      <c r="G44" s="509"/>
      <c r="H44" s="509"/>
      <c r="I44" s="509"/>
      <c r="J44" s="509"/>
      <c r="K44" s="509"/>
      <c r="L44" s="509"/>
      <c r="M44" s="509"/>
      <c r="N44" s="509"/>
      <c r="O44" s="509"/>
      <c r="P44" s="509"/>
      <c r="Q44" s="510"/>
      <c r="R44" s="52"/>
      <c r="S44" s="52"/>
      <c r="T44" s="52"/>
      <c r="U44" s="52"/>
      <c r="V44" s="52"/>
      <c r="W44" s="52"/>
      <c r="X44" s="52"/>
      <c r="Y44" s="52"/>
      <c r="Z44" s="52"/>
      <c r="AA44" s="52"/>
      <c r="AB44" s="52"/>
      <c r="AC44" s="52"/>
      <c r="AD44" s="52"/>
      <c r="AE44" s="52"/>
      <c r="AF44" s="52"/>
      <c r="AG44" s="52"/>
      <c r="AH44" s="52"/>
      <c r="AI44" s="52"/>
      <c r="AJ44" s="52"/>
      <c r="AK44" s="52"/>
    </row>
    <row r="45" spans="1:37" ht="51" customHeight="1" x14ac:dyDescent="0.2">
      <c r="A45" s="544"/>
      <c r="B45" s="516"/>
      <c r="C45" s="545"/>
      <c r="D45" s="42" t="s">
        <v>69</v>
      </c>
      <c r="E45" s="562" t="s">
        <v>109</v>
      </c>
      <c r="F45" s="509"/>
      <c r="G45" s="509"/>
      <c r="H45" s="509"/>
      <c r="I45" s="509"/>
      <c r="J45" s="509"/>
      <c r="K45" s="509"/>
      <c r="L45" s="509"/>
      <c r="M45" s="509"/>
      <c r="N45" s="509"/>
      <c r="O45" s="509"/>
      <c r="P45" s="509"/>
      <c r="Q45" s="510"/>
      <c r="R45" s="52"/>
      <c r="S45" s="52"/>
      <c r="T45" s="52"/>
      <c r="U45" s="52"/>
      <c r="V45" s="52"/>
      <c r="W45" s="52"/>
      <c r="X45" s="52"/>
      <c r="Y45" s="52"/>
      <c r="Z45" s="52"/>
      <c r="AA45" s="52"/>
      <c r="AB45" s="52"/>
      <c r="AC45" s="52"/>
      <c r="AD45" s="52"/>
      <c r="AE45" s="52"/>
      <c r="AF45" s="52"/>
      <c r="AG45" s="52"/>
      <c r="AH45" s="52"/>
      <c r="AI45" s="52"/>
      <c r="AJ45" s="52"/>
      <c r="AK45" s="52"/>
    </row>
    <row r="46" spans="1:37" ht="51" customHeight="1" x14ac:dyDescent="0.2">
      <c r="A46" s="544"/>
      <c r="B46" s="516"/>
      <c r="C46" s="545"/>
      <c r="D46" s="42" t="s">
        <v>71</v>
      </c>
      <c r="E46" s="562" t="s">
        <v>72</v>
      </c>
      <c r="F46" s="510"/>
      <c r="G46" s="561" t="s">
        <v>73</v>
      </c>
      <c r="H46" s="509"/>
      <c r="I46" s="510"/>
      <c r="J46" s="569" t="s">
        <v>74</v>
      </c>
      <c r="K46" s="509"/>
      <c r="L46" s="509"/>
      <c r="M46" s="509"/>
      <c r="N46" s="509"/>
      <c r="O46" s="509"/>
      <c r="P46" s="509"/>
      <c r="Q46" s="510"/>
      <c r="R46" s="52"/>
      <c r="S46" s="52"/>
      <c r="T46" s="52"/>
      <c r="U46" s="52"/>
      <c r="V46" s="52"/>
      <c r="W46" s="52"/>
      <c r="X46" s="52"/>
      <c r="Y46" s="52"/>
      <c r="Z46" s="52"/>
      <c r="AA46" s="52"/>
      <c r="AB46" s="52"/>
      <c r="AC46" s="52"/>
      <c r="AD46" s="52"/>
      <c r="AE46" s="52"/>
      <c r="AF46" s="52"/>
      <c r="AG46" s="52"/>
      <c r="AH46" s="52"/>
      <c r="AI46" s="52"/>
      <c r="AJ46" s="52"/>
      <c r="AK46" s="52"/>
    </row>
    <row r="47" spans="1:37" ht="51" customHeight="1" x14ac:dyDescent="0.2">
      <c r="A47" s="544"/>
      <c r="B47" s="516"/>
      <c r="C47" s="545"/>
      <c r="D47" s="42" t="s">
        <v>75</v>
      </c>
      <c r="E47" s="508" t="s">
        <v>110</v>
      </c>
      <c r="F47" s="509"/>
      <c r="G47" s="509"/>
      <c r="H47" s="509"/>
      <c r="I47" s="509"/>
      <c r="J47" s="509"/>
      <c r="K47" s="509"/>
      <c r="L47" s="509"/>
      <c r="M47" s="509"/>
      <c r="N47" s="509"/>
      <c r="O47" s="509"/>
      <c r="P47" s="509"/>
      <c r="Q47" s="510"/>
      <c r="R47" s="52"/>
      <c r="S47" s="52"/>
      <c r="T47" s="52"/>
      <c r="U47" s="52"/>
      <c r="V47" s="52"/>
      <c r="W47" s="52"/>
      <c r="X47" s="52"/>
      <c r="Y47" s="52"/>
      <c r="Z47" s="52"/>
      <c r="AA47" s="52"/>
      <c r="AB47" s="52"/>
      <c r="AC47" s="52"/>
      <c r="AD47" s="52"/>
      <c r="AE47" s="52"/>
      <c r="AF47" s="52"/>
      <c r="AG47" s="52"/>
      <c r="AH47" s="52"/>
      <c r="AI47" s="52"/>
      <c r="AJ47" s="52"/>
      <c r="AK47" s="52"/>
    </row>
    <row r="48" spans="1:37" ht="51" customHeight="1" x14ac:dyDescent="0.2">
      <c r="A48" s="544"/>
      <c r="B48" s="516"/>
      <c r="C48" s="545"/>
      <c r="D48" s="42" t="s">
        <v>77</v>
      </c>
      <c r="E48" s="562" t="s">
        <v>111</v>
      </c>
      <c r="F48" s="509"/>
      <c r="G48" s="509"/>
      <c r="H48" s="509"/>
      <c r="I48" s="509"/>
      <c r="J48" s="509"/>
      <c r="K48" s="509"/>
      <c r="L48" s="509"/>
      <c r="M48" s="509"/>
      <c r="N48" s="509"/>
      <c r="O48" s="509"/>
      <c r="P48" s="509"/>
      <c r="Q48" s="510"/>
      <c r="R48" s="52"/>
      <c r="S48" s="52"/>
      <c r="T48" s="52"/>
      <c r="U48" s="52"/>
      <c r="V48" s="52"/>
      <c r="W48" s="52"/>
      <c r="X48" s="52"/>
      <c r="Y48" s="52"/>
      <c r="Z48" s="52"/>
      <c r="AA48" s="52"/>
      <c r="AB48" s="52"/>
      <c r="AC48" s="52"/>
      <c r="AD48" s="52"/>
      <c r="AE48" s="52"/>
      <c r="AF48" s="52"/>
      <c r="AG48" s="52"/>
      <c r="AH48" s="52"/>
      <c r="AI48" s="52"/>
      <c r="AJ48" s="52"/>
      <c r="AK48" s="52"/>
    </row>
    <row r="49" spans="1:37" ht="51" customHeight="1" x14ac:dyDescent="0.2">
      <c r="A49" s="534"/>
      <c r="B49" s="535"/>
      <c r="C49" s="536"/>
      <c r="D49" s="42" t="s">
        <v>79</v>
      </c>
      <c r="E49" s="571" t="s">
        <v>112</v>
      </c>
      <c r="F49" s="565"/>
      <c r="G49" s="565"/>
      <c r="H49" s="565"/>
      <c r="I49" s="565"/>
      <c r="J49" s="565"/>
      <c r="K49" s="565"/>
      <c r="L49" s="565"/>
      <c r="M49" s="565"/>
      <c r="N49" s="565"/>
      <c r="O49" s="565"/>
      <c r="P49" s="565"/>
      <c r="Q49" s="560"/>
      <c r="R49" s="52"/>
      <c r="S49" s="52"/>
      <c r="T49" s="52"/>
      <c r="U49" s="52"/>
      <c r="V49" s="52"/>
      <c r="W49" s="52"/>
      <c r="X49" s="52"/>
      <c r="Y49" s="52"/>
      <c r="Z49" s="52"/>
      <c r="AA49" s="52"/>
      <c r="AB49" s="52"/>
      <c r="AC49" s="52"/>
      <c r="AD49" s="52"/>
      <c r="AE49" s="52"/>
      <c r="AF49" s="52"/>
      <c r="AG49" s="52"/>
      <c r="AH49" s="52"/>
      <c r="AI49" s="52"/>
      <c r="AJ49" s="52"/>
      <c r="AK49" s="52"/>
    </row>
    <row r="50" spans="1:37" ht="51" customHeight="1" x14ac:dyDescent="0.2">
      <c r="A50" s="532" t="s">
        <v>81</v>
      </c>
      <c r="B50" s="527"/>
      <c r="C50" s="533"/>
      <c r="D50" s="42" t="s">
        <v>82</v>
      </c>
      <c r="E50" s="572">
        <v>44376</v>
      </c>
      <c r="F50" s="510"/>
      <c r="G50" s="563" t="s">
        <v>83</v>
      </c>
      <c r="H50" s="510"/>
      <c r="I50" s="44" t="s">
        <v>63</v>
      </c>
      <c r="J50" s="563" t="s">
        <v>84</v>
      </c>
      <c r="K50" s="510"/>
      <c r="L50" s="567" t="s">
        <v>113</v>
      </c>
      <c r="M50" s="509"/>
      <c r="N50" s="509"/>
      <c r="O50" s="509"/>
      <c r="P50" s="509"/>
      <c r="Q50" s="510"/>
      <c r="R50" s="52"/>
      <c r="S50" s="52"/>
      <c r="T50" s="52"/>
      <c r="U50" s="52"/>
      <c r="V50" s="52"/>
      <c r="W50" s="52"/>
      <c r="X50" s="52"/>
      <c r="Y50" s="52"/>
      <c r="Z50" s="52"/>
      <c r="AA50" s="52"/>
      <c r="AB50" s="52"/>
      <c r="AC50" s="52"/>
      <c r="AD50" s="52"/>
      <c r="AE50" s="52"/>
      <c r="AF50" s="52"/>
      <c r="AG50" s="52"/>
      <c r="AH50" s="52"/>
      <c r="AI50" s="52"/>
      <c r="AJ50" s="52"/>
      <c r="AK50" s="52"/>
    </row>
    <row r="51" spans="1:37" ht="51" customHeight="1" x14ac:dyDescent="0.2">
      <c r="A51" s="534"/>
      <c r="B51" s="535"/>
      <c r="C51" s="536"/>
      <c r="D51" s="42" t="s">
        <v>82</v>
      </c>
      <c r="E51" s="568">
        <v>44466</v>
      </c>
      <c r="F51" s="510"/>
      <c r="G51" s="563" t="s">
        <v>83</v>
      </c>
      <c r="H51" s="510"/>
      <c r="I51" s="44" t="s">
        <v>63</v>
      </c>
      <c r="J51" s="563" t="s">
        <v>84</v>
      </c>
      <c r="K51" s="510"/>
      <c r="L51" s="567" t="s">
        <v>114</v>
      </c>
      <c r="M51" s="509"/>
      <c r="N51" s="509"/>
      <c r="O51" s="509"/>
      <c r="P51" s="509"/>
      <c r="Q51" s="510"/>
      <c r="R51" s="52"/>
      <c r="S51" s="52"/>
      <c r="T51" s="52"/>
      <c r="U51" s="52"/>
      <c r="V51" s="52"/>
      <c r="W51" s="52"/>
      <c r="X51" s="52"/>
      <c r="Y51" s="52"/>
      <c r="Z51" s="52"/>
      <c r="AA51" s="52"/>
      <c r="AB51" s="52"/>
      <c r="AC51" s="52"/>
      <c r="AD51" s="52"/>
      <c r="AE51" s="52"/>
      <c r="AF51" s="52"/>
      <c r="AG51" s="52"/>
      <c r="AH51" s="52"/>
      <c r="AI51" s="52"/>
      <c r="AJ51" s="52"/>
      <c r="AK51" s="52"/>
    </row>
    <row r="52" spans="1:37" ht="51" customHeight="1" x14ac:dyDescent="0.2">
      <c r="A52" s="573" t="s">
        <v>89</v>
      </c>
      <c r="B52" s="509"/>
      <c r="C52" s="509"/>
      <c r="D52" s="510"/>
      <c r="E52" s="561" t="s">
        <v>90</v>
      </c>
      <c r="F52" s="509"/>
      <c r="G52" s="509"/>
      <c r="H52" s="510"/>
      <c r="I52" s="561" t="s">
        <v>91</v>
      </c>
      <c r="J52" s="509"/>
      <c r="K52" s="509"/>
      <c r="L52" s="510"/>
      <c r="M52" s="561" t="s">
        <v>92</v>
      </c>
      <c r="N52" s="509"/>
      <c r="O52" s="509"/>
      <c r="P52" s="509"/>
      <c r="Q52" s="552"/>
      <c r="R52" s="52"/>
      <c r="S52" s="52"/>
      <c r="T52" s="52"/>
      <c r="U52" s="52"/>
      <c r="V52" s="52"/>
      <c r="W52" s="52"/>
      <c r="X52" s="52"/>
      <c r="Y52" s="52"/>
      <c r="Z52" s="52"/>
      <c r="AA52" s="52"/>
      <c r="AB52" s="52"/>
      <c r="AC52" s="52"/>
      <c r="AD52" s="52"/>
      <c r="AE52" s="52"/>
      <c r="AF52" s="52"/>
      <c r="AG52" s="52"/>
      <c r="AH52" s="52"/>
      <c r="AI52" s="52"/>
      <c r="AJ52" s="52"/>
      <c r="AK52" s="52"/>
    </row>
    <row r="53" spans="1:37" ht="51" customHeight="1" x14ac:dyDescent="0.2">
      <c r="A53" s="562" t="s">
        <v>1246</v>
      </c>
      <c r="B53" s="575"/>
      <c r="C53" s="575"/>
      <c r="D53" s="576"/>
      <c r="E53" s="553" t="s">
        <v>1255</v>
      </c>
      <c r="F53" s="509"/>
      <c r="G53" s="509"/>
      <c r="H53" s="510"/>
      <c r="I53" s="555" t="s">
        <v>93</v>
      </c>
      <c r="J53" s="509"/>
      <c r="K53" s="509"/>
      <c r="L53" s="510"/>
      <c r="M53" s="555" t="s">
        <v>94</v>
      </c>
      <c r="N53" s="509"/>
      <c r="O53" s="509"/>
      <c r="P53" s="509"/>
      <c r="Q53" s="510"/>
      <c r="R53" s="52"/>
      <c r="S53" s="52"/>
      <c r="T53" s="52"/>
      <c r="U53" s="52"/>
      <c r="V53" s="52"/>
      <c r="W53" s="52"/>
      <c r="X53" s="52"/>
      <c r="Y53" s="52"/>
      <c r="Z53" s="52"/>
      <c r="AA53" s="52"/>
      <c r="AB53" s="52"/>
      <c r="AC53" s="52"/>
      <c r="AD53" s="52"/>
      <c r="AE53" s="52"/>
      <c r="AF53" s="52"/>
      <c r="AG53" s="52"/>
      <c r="AH53" s="52"/>
      <c r="AI53" s="52"/>
      <c r="AJ53" s="52"/>
      <c r="AK53" s="52"/>
    </row>
    <row r="54" spans="1:37" ht="51" customHeight="1" x14ac:dyDescent="0.2">
      <c r="A54" s="573" t="s">
        <v>95</v>
      </c>
      <c r="B54" s="509"/>
      <c r="C54" s="509"/>
      <c r="D54" s="510"/>
      <c r="E54" s="556" t="s">
        <v>115</v>
      </c>
      <c r="F54" s="557"/>
      <c r="G54" s="557"/>
      <c r="H54" s="557"/>
      <c r="I54" s="557"/>
      <c r="J54" s="557"/>
      <c r="K54" s="557"/>
      <c r="L54" s="557"/>
      <c r="M54" s="557"/>
      <c r="N54" s="557"/>
      <c r="O54" s="557"/>
      <c r="P54" s="557"/>
      <c r="Q54" s="558"/>
      <c r="R54" s="52"/>
      <c r="S54" s="52"/>
      <c r="T54" s="52"/>
      <c r="U54" s="52"/>
      <c r="V54" s="52"/>
      <c r="W54" s="52"/>
      <c r="X54" s="52"/>
      <c r="Y54" s="52"/>
      <c r="Z54" s="52"/>
      <c r="AA54" s="52"/>
      <c r="AB54" s="52"/>
      <c r="AC54" s="52"/>
      <c r="AD54" s="52"/>
      <c r="AE54" s="52"/>
      <c r="AF54" s="52"/>
      <c r="AG54" s="52"/>
      <c r="AH54" s="52"/>
      <c r="AI54" s="52"/>
      <c r="AJ54" s="52"/>
      <c r="AK54" s="52"/>
    </row>
    <row r="55" spans="1:37" ht="51" customHeight="1" x14ac:dyDescent="0.2">
      <c r="A55" s="49"/>
      <c r="B55" s="50"/>
      <c r="C55" s="50"/>
      <c r="D55" s="50"/>
      <c r="E55" s="51"/>
      <c r="F55" s="51"/>
      <c r="G55" s="51"/>
      <c r="H55" s="51"/>
      <c r="I55" s="51"/>
      <c r="J55" s="51"/>
      <c r="K55" s="51"/>
      <c r="L55" s="51"/>
      <c r="M55" s="51"/>
      <c r="N55" s="51"/>
      <c r="O55" s="51"/>
      <c r="P55" s="51"/>
      <c r="Q55" s="51"/>
      <c r="R55" s="52"/>
      <c r="S55" s="52"/>
      <c r="T55" s="52"/>
      <c r="U55" s="52"/>
      <c r="V55" s="52"/>
      <c r="W55" s="52"/>
      <c r="X55" s="52"/>
      <c r="Y55" s="52"/>
      <c r="Z55" s="52"/>
      <c r="AA55" s="52"/>
      <c r="AB55" s="52"/>
      <c r="AC55" s="52"/>
      <c r="AD55" s="52"/>
      <c r="AE55" s="52"/>
      <c r="AF55" s="52"/>
      <c r="AG55" s="52"/>
      <c r="AH55" s="52"/>
      <c r="AI55" s="52"/>
      <c r="AJ55" s="52"/>
      <c r="AK55" s="52"/>
    </row>
    <row r="56" spans="1:37" ht="51" customHeight="1" x14ac:dyDescent="0.2">
      <c r="A56" s="550" t="s">
        <v>41</v>
      </c>
      <c r="B56" s="509"/>
      <c r="C56" s="509"/>
      <c r="D56" s="509"/>
      <c r="E56" s="509"/>
      <c r="F56" s="509"/>
      <c r="G56" s="509"/>
      <c r="H56" s="509"/>
      <c r="I56" s="509"/>
      <c r="J56" s="509"/>
      <c r="K56" s="509"/>
      <c r="L56" s="510"/>
      <c r="M56" s="559" t="s">
        <v>42</v>
      </c>
      <c r="N56" s="560"/>
      <c r="O56" s="40" t="s">
        <v>43</v>
      </c>
      <c r="P56" s="40" t="s">
        <v>44</v>
      </c>
      <c r="Q56" s="40" t="s">
        <v>45</v>
      </c>
      <c r="R56" s="52"/>
      <c r="S56" s="52"/>
      <c r="T56" s="52"/>
      <c r="U56" s="52"/>
      <c r="V56" s="52"/>
      <c r="W56" s="52"/>
      <c r="X56" s="52"/>
      <c r="Y56" s="52"/>
      <c r="Z56" s="52"/>
      <c r="AA56" s="52"/>
      <c r="AB56" s="52"/>
      <c r="AC56" s="52"/>
      <c r="AD56" s="52"/>
      <c r="AE56" s="52"/>
      <c r="AF56" s="52"/>
      <c r="AG56" s="52"/>
      <c r="AH56" s="52"/>
      <c r="AI56" s="52"/>
      <c r="AJ56" s="52"/>
      <c r="AK56" s="52"/>
    </row>
    <row r="57" spans="1:37" ht="51" customHeight="1" x14ac:dyDescent="0.2">
      <c r="A57" s="532" t="s">
        <v>46</v>
      </c>
      <c r="B57" s="527"/>
      <c r="C57" s="533"/>
      <c r="D57" s="42" t="s">
        <v>47</v>
      </c>
      <c r="E57" s="562">
        <v>7576</v>
      </c>
      <c r="F57" s="510"/>
      <c r="G57" s="561" t="s">
        <v>48</v>
      </c>
      <c r="H57" s="509"/>
      <c r="I57" s="510"/>
      <c r="J57" s="553" t="s">
        <v>49</v>
      </c>
      <c r="K57" s="509"/>
      <c r="L57" s="510"/>
      <c r="M57" s="561" t="s">
        <v>50</v>
      </c>
      <c r="N57" s="509"/>
      <c r="O57" s="510"/>
      <c r="P57" s="554" t="s">
        <v>51</v>
      </c>
      <c r="Q57" s="510"/>
      <c r="R57" s="52"/>
      <c r="S57" s="52"/>
      <c r="T57" s="52"/>
      <c r="U57" s="52"/>
      <c r="V57" s="52"/>
      <c r="W57" s="52"/>
      <c r="X57" s="52"/>
      <c r="Y57" s="52"/>
      <c r="Z57" s="52"/>
      <c r="AA57" s="52"/>
      <c r="AB57" s="52"/>
      <c r="AC57" s="52"/>
      <c r="AD57" s="52"/>
      <c r="AE57" s="52"/>
      <c r="AF57" s="52"/>
      <c r="AG57" s="52"/>
      <c r="AH57" s="52"/>
      <c r="AI57" s="52"/>
      <c r="AJ57" s="52"/>
      <c r="AK57" s="52"/>
    </row>
    <row r="58" spans="1:37" ht="51" customHeight="1" x14ac:dyDescent="0.2">
      <c r="A58" s="574"/>
      <c r="B58" s="519"/>
      <c r="C58" s="530"/>
      <c r="D58" s="42" t="s">
        <v>52</v>
      </c>
      <c r="E58" s="562" t="s">
        <v>53</v>
      </c>
      <c r="F58" s="509"/>
      <c r="G58" s="509"/>
      <c r="H58" s="509"/>
      <c r="I58" s="509"/>
      <c r="J58" s="509"/>
      <c r="K58" s="509"/>
      <c r="L58" s="509"/>
      <c r="M58" s="509"/>
      <c r="N58" s="509"/>
      <c r="O58" s="509"/>
      <c r="P58" s="509"/>
      <c r="Q58" s="510"/>
      <c r="R58" s="52"/>
      <c r="S58" s="52"/>
      <c r="T58" s="52"/>
      <c r="U58" s="52"/>
      <c r="V58" s="52"/>
      <c r="W58" s="52"/>
      <c r="X58" s="52"/>
      <c r="Y58" s="52"/>
      <c r="Z58" s="52"/>
      <c r="AA58" s="52"/>
      <c r="AB58" s="52"/>
      <c r="AC58" s="52"/>
      <c r="AD58" s="52"/>
      <c r="AE58" s="52"/>
      <c r="AF58" s="52"/>
      <c r="AG58" s="52"/>
      <c r="AH58" s="52"/>
      <c r="AI58" s="52"/>
      <c r="AJ58" s="52"/>
      <c r="AK58" s="52"/>
    </row>
    <row r="59" spans="1:37" ht="51" customHeight="1" x14ac:dyDescent="0.2">
      <c r="A59" s="532" t="s">
        <v>54</v>
      </c>
      <c r="B59" s="527"/>
      <c r="C59" s="533"/>
      <c r="D59" s="42" t="s">
        <v>55</v>
      </c>
      <c r="E59" s="562" t="s">
        <v>116</v>
      </c>
      <c r="F59" s="509"/>
      <c r="G59" s="509"/>
      <c r="H59" s="509"/>
      <c r="I59" s="509"/>
      <c r="J59" s="509"/>
      <c r="K59" s="509"/>
      <c r="L59" s="509"/>
      <c r="M59" s="509"/>
      <c r="N59" s="509"/>
      <c r="O59" s="509"/>
      <c r="P59" s="509"/>
      <c r="Q59" s="510"/>
      <c r="R59" s="52"/>
      <c r="S59" s="52"/>
      <c r="T59" s="52"/>
      <c r="U59" s="52"/>
      <c r="V59" s="52"/>
      <c r="W59" s="52"/>
      <c r="X59" s="52"/>
      <c r="Y59" s="52"/>
      <c r="Z59" s="52"/>
      <c r="AA59" s="52"/>
      <c r="AB59" s="52"/>
      <c r="AC59" s="52"/>
      <c r="AD59" s="52"/>
      <c r="AE59" s="52"/>
      <c r="AF59" s="52"/>
      <c r="AG59" s="52"/>
      <c r="AH59" s="52"/>
      <c r="AI59" s="52"/>
      <c r="AJ59" s="52"/>
      <c r="AK59" s="52"/>
    </row>
    <row r="60" spans="1:37" ht="51" customHeight="1" x14ac:dyDescent="0.2">
      <c r="A60" s="544"/>
      <c r="B60" s="516"/>
      <c r="C60" s="545"/>
      <c r="D60" s="42" t="s">
        <v>57</v>
      </c>
      <c r="E60" s="562" t="s">
        <v>58</v>
      </c>
      <c r="F60" s="510"/>
      <c r="G60" s="561" t="s">
        <v>59</v>
      </c>
      <c r="H60" s="509"/>
      <c r="I60" s="510"/>
      <c r="J60" s="562" t="s">
        <v>60</v>
      </c>
      <c r="K60" s="509"/>
      <c r="L60" s="510"/>
      <c r="M60" s="561" t="s">
        <v>61</v>
      </c>
      <c r="N60" s="509"/>
      <c r="O60" s="510"/>
      <c r="P60" s="562" t="s">
        <v>62</v>
      </c>
      <c r="Q60" s="510"/>
      <c r="R60" s="52"/>
      <c r="S60" s="52"/>
      <c r="T60" s="52"/>
      <c r="U60" s="52"/>
      <c r="V60" s="52"/>
      <c r="W60" s="52"/>
      <c r="X60" s="52"/>
      <c r="Y60" s="52"/>
      <c r="Z60" s="52"/>
      <c r="AA60" s="52"/>
      <c r="AB60" s="52"/>
      <c r="AC60" s="52"/>
      <c r="AD60" s="52"/>
      <c r="AE60" s="52"/>
      <c r="AF60" s="52"/>
      <c r="AG60" s="52"/>
      <c r="AH60" s="52"/>
      <c r="AI60" s="52"/>
      <c r="AJ60" s="52"/>
      <c r="AK60" s="52"/>
    </row>
    <row r="61" spans="1:37" ht="51" customHeight="1" x14ac:dyDescent="0.2">
      <c r="A61" s="534"/>
      <c r="B61" s="535"/>
      <c r="C61" s="536"/>
      <c r="D61" s="42" t="s">
        <v>63</v>
      </c>
      <c r="E61" s="567">
        <v>4000</v>
      </c>
      <c r="F61" s="510"/>
      <c r="G61" s="563" t="s">
        <v>64</v>
      </c>
      <c r="H61" s="510"/>
      <c r="I61" s="562">
        <v>0</v>
      </c>
      <c r="J61" s="510"/>
      <c r="K61" s="563" t="s">
        <v>65</v>
      </c>
      <c r="L61" s="510"/>
      <c r="M61" s="562" t="s">
        <v>107</v>
      </c>
      <c r="N61" s="509"/>
      <c r="O61" s="509"/>
      <c r="P61" s="509"/>
      <c r="Q61" s="510"/>
      <c r="R61" s="52"/>
      <c r="S61" s="52"/>
      <c r="T61" s="52"/>
      <c r="U61" s="52"/>
      <c r="V61" s="52"/>
      <c r="W61" s="52"/>
      <c r="X61" s="52"/>
      <c r="Y61" s="52"/>
      <c r="Z61" s="52"/>
      <c r="AA61" s="52"/>
      <c r="AB61" s="52"/>
      <c r="AC61" s="52"/>
      <c r="AD61" s="52"/>
      <c r="AE61" s="52"/>
      <c r="AF61" s="52"/>
      <c r="AG61" s="52"/>
      <c r="AH61" s="52"/>
      <c r="AI61" s="52"/>
      <c r="AJ61" s="52"/>
      <c r="AK61" s="52"/>
    </row>
    <row r="62" spans="1:37" ht="51" customHeight="1" x14ac:dyDescent="0.2">
      <c r="A62" s="532" t="s">
        <v>67</v>
      </c>
      <c r="B62" s="527"/>
      <c r="C62" s="533"/>
      <c r="D62" s="42" t="s">
        <v>52</v>
      </c>
      <c r="E62" s="562" t="s">
        <v>117</v>
      </c>
      <c r="F62" s="509"/>
      <c r="G62" s="509"/>
      <c r="H62" s="509"/>
      <c r="I62" s="509"/>
      <c r="J62" s="509"/>
      <c r="K62" s="509"/>
      <c r="L62" s="509"/>
      <c r="M62" s="509"/>
      <c r="N62" s="509"/>
      <c r="O62" s="509"/>
      <c r="P62" s="509"/>
      <c r="Q62" s="510"/>
      <c r="R62" s="52"/>
      <c r="S62" s="52"/>
      <c r="T62" s="52"/>
      <c r="U62" s="52"/>
      <c r="V62" s="52"/>
      <c r="W62" s="52"/>
      <c r="X62" s="52"/>
      <c r="Y62" s="52"/>
      <c r="Z62" s="52"/>
      <c r="AA62" s="52"/>
      <c r="AB62" s="52"/>
      <c r="AC62" s="52"/>
      <c r="AD62" s="52"/>
      <c r="AE62" s="52"/>
      <c r="AF62" s="52"/>
      <c r="AG62" s="52"/>
      <c r="AH62" s="52"/>
      <c r="AI62" s="52"/>
      <c r="AJ62" s="52"/>
      <c r="AK62" s="52"/>
    </row>
    <row r="63" spans="1:37" ht="51" customHeight="1" x14ac:dyDescent="0.2">
      <c r="A63" s="544"/>
      <c r="B63" s="516"/>
      <c r="C63" s="545"/>
      <c r="D63" s="42" t="s">
        <v>69</v>
      </c>
      <c r="E63" s="562" t="s">
        <v>118</v>
      </c>
      <c r="F63" s="509"/>
      <c r="G63" s="509"/>
      <c r="H63" s="509"/>
      <c r="I63" s="509"/>
      <c r="J63" s="509"/>
      <c r="K63" s="509"/>
      <c r="L63" s="509"/>
      <c r="M63" s="509"/>
      <c r="N63" s="509"/>
      <c r="O63" s="509"/>
      <c r="P63" s="509"/>
      <c r="Q63" s="510"/>
      <c r="R63" s="52"/>
      <c r="S63" s="52"/>
      <c r="T63" s="52"/>
      <c r="U63" s="52"/>
      <c r="V63" s="52"/>
      <c r="W63" s="52"/>
      <c r="X63" s="52"/>
      <c r="Y63" s="52"/>
      <c r="Z63" s="52"/>
      <c r="AA63" s="52"/>
      <c r="AB63" s="52"/>
      <c r="AC63" s="52"/>
      <c r="AD63" s="52"/>
      <c r="AE63" s="52"/>
      <c r="AF63" s="52"/>
      <c r="AG63" s="52"/>
      <c r="AH63" s="52"/>
      <c r="AI63" s="52"/>
      <c r="AJ63" s="52"/>
      <c r="AK63" s="52"/>
    </row>
    <row r="64" spans="1:37" ht="51" customHeight="1" x14ac:dyDescent="0.2">
      <c r="A64" s="544"/>
      <c r="B64" s="516"/>
      <c r="C64" s="545"/>
      <c r="D64" s="42" t="s">
        <v>71</v>
      </c>
      <c r="E64" s="562" t="s">
        <v>72</v>
      </c>
      <c r="F64" s="510"/>
      <c r="G64" s="561" t="s">
        <v>73</v>
      </c>
      <c r="H64" s="509"/>
      <c r="I64" s="510"/>
      <c r="J64" s="569" t="s">
        <v>74</v>
      </c>
      <c r="K64" s="509"/>
      <c r="L64" s="509"/>
      <c r="M64" s="509"/>
      <c r="N64" s="509"/>
      <c r="O64" s="509"/>
      <c r="P64" s="509"/>
      <c r="Q64" s="510"/>
      <c r="R64" s="52"/>
      <c r="S64" s="52"/>
      <c r="T64" s="52"/>
      <c r="U64" s="52"/>
      <c r="V64" s="52"/>
      <c r="W64" s="52"/>
      <c r="X64" s="52"/>
      <c r="Y64" s="52"/>
      <c r="Z64" s="52"/>
      <c r="AA64" s="52"/>
      <c r="AB64" s="52"/>
      <c r="AC64" s="52"/>
      <c r="AD64" s="52"/>
      <c r="AE64" s="52"/>
      <c r="AF64" s="52"/>
      <c r="AG64" s="52"/>
      <c r="AH64" s="52"/>
      <c r="AI64" s="52"/>
      <c r="AJ64" s="52"/>
      <c r="AK64" s="52"/>
    </row>
    <row r="65" spans="1:37" ht="51" customHeight="1" x14ac:dyDescent="0.2">
      <c r="A65" s="544"/>
      <c r="B65" s="516"/>
      <c r="C65" s="545"/>
      <c r="D65" s="42" t="s">
        <v>75</v>
      </c>
      <c r="E65" s="562" t="s">
        <v>119</v>
      </c>
      <c r="F65" s="509"/>
      <c r="G65" s="509"/>
      <c r="H65" s="509"/>
      <c r="I65" s="509"/>
      <c r="J65" s="509"/>
      <c r="K65" s="509"/>
      <c r="L65" s="509"/>
      <c r="M65" s="509"/>
      <c r="N65" s="509"/>
      <c r="O65" s="509"/>
      <c r="P65" s="509"/>
      <c r="Q65" s="510"/>
      <c r="R65" s="52"/>
      <c r="S65" s="52"/>
      <c r="T65" s="52"/>
      <c r="U65" s="52"/>
      <c r="V65" s="52"/>
      <c r="W65" s="52"/>
      <c r="X65" s="52"/>
      <c r="Y65" s="52"/>
      <c r="Z65" s="52"/>
      <c r="AA65" s="52"/>
      <c r="AB65" s="52"/>
      <c r="AC65" s="52"/>
      <c r="AD65" s="52"/>
      <c r="AE65" s="52"/>
      <c r="AF65" s="52"/>
      <c r="AG65" s="52"/>
      <c r="AH65" s="52"/>
      <c r="AI65" s="52"/>
      <c r="AJ65" s="52"/>
      <c r="AK65" s="52"/>
    </row>
    <row r="66" spans="1:37" ht="51" customHeight="1" x14ac:dyDescent="0.2">
      <c r="A66" s="544"/>
      <c r="B66" s="516"/>
      <c r="C66" s="545"/>
      <c r="D66" s="42" t="s">
        <v>77</v>
      </c>
      <c r="E66" s="562" t="s">
        <v>120</v>
      </c>
      <c r="F66" s="509"/>
      <c r="G66" s="509"/>
      <c r="H66" s="509"/>
      <c r="I66" s="509"/>
      <c r="J66" s="509"/>
      <c r="K66" s="509"/>
      <c r="L66" s="509"/>
      <c r="M66" s="509"/>
      <c r="N66" s="509"/>
      <c r="O66" s="509"/>
      <c r="P66" s="509"/>
      <c r="Q66" s="510"/>
      <c r="R66" s="52"/>
      <c r="S66" s="52"/>
      <c r="T66" s="52"/>
      <c r="U66" s="52"/>
      <c r="V66" s="52"/>
      <c r="W66" s="52"/>
      <c r="X66" s="52"/>
      <c r="Y66" s="52"/>
      <c r="Z66" s="52"/>
      <c r="AA66" s="52"/>
      <c r="AB66" s="52"/>
      <c r="AC66" s="52"/>
      <c r="AD66" s="52"/>
      <c r="AE66" s="52"/>
      <c r="AF66" s="52"/>
      <c r="AG66" s="52"/>
      <c r="AH66" s="52"/>
      <c r="AI66" s="52"/>
      <c r="AJ66" s="52"/>
      <c r="AK66" s="52"/>
    </row>
    <row r="67" spans="1:37" ht="51" customHeight="1" x14ac:dyDescent="0.2">
      <c r="A67" s="534"/>
      <c r="B67" s="535"/>
      <c r="C67" s="536"/>
      <c r="D67" s="42" t="s">
        <v>79</v>
      </c>
      <c r="E67" s="562" t="s">
        <v>121</v>
      </c>
      <c r="F67" s="509"/>
      <c r="G67" s="509"/>
      <c r="H67" s="509"/>
      <c r="I67" s="509"/>
      <c r="J67" s="509"/>
      <c r="K67" s="509"/>
      <c r="L67" s="509"/>
      <c r="M67" s="509"/>
      <c r="N67" s="509"/>
      <c r="O67" s="509"/>
      <c r="P67" s="509"/>
      <c r="Q67" s="510"/>
      <c r="R67" s="52"/>
      <c r="S67" s="52"/>
      <c r="T67" s="52"/>
      <c r="U67" s="52"/>
      <c r="V67" s="52"/>
      <c r="W67" s="52"/>
      <c r="X67" s="52"/>
      <c r="Y67" s="52"/>
      <c r="Z67" s="52"/>
      <c r="AA67" s="52"/>
      <c r="AB67" s="52"/>
      <c r="AC67" s="52"/>
      <c r="AD67" s="52"/>
      <c r="AE67" s="52"/>
      <c r="AF67" s="52"/>
      <c r="AG67" s="52"/>
      <c r="AH67" s="52"/>
      <c r="AI67" s="52"/>
      <c r="AJ67" s="52"/>
      <c r="AK67" s="52"/>
    </row>
    <row r="68" spans="1:37" ht="51" customHeight="1" x14ac:dyDescent="0.2">
      <c r="A68" s="532" t="s">
        <v>81</v>
      </c>
      <c r="B68" s="527"/>
      <c r="C68" s="533"/>
      <c r="D68" s="42" t="s">
        <v>82</v>
      </c>
      <c r="E68" s="568">
        <v>44376</v>
      </c>
      <c r="F68" s="510"/>
      <c r="G68" s="563" t="s">
        <v>83</v>
      </c>
      <c r="H68" s="510"/>
      <c r="I68" s="44" t="s">
        <v>63</v>
      </c>
      <c r="J68" s="563" t="s">
        <v>84</v>
      </c>
      <c r="K68" s="510"/>
      <c r="L68" s="567" t="s">
        <v>122</v>
      </c>
      <c r="M68" s="509"/>
      <c r="N68" s="509"/>
      <c r="O68" s="509"/>
      <c r="P68" s="509"/>
      <c r="Q68" s="510"/>
      <c r="R68" s="52"/>
      <c r="S68" s="52"/>
      <c r="T68" s="52"/>
      <c r="U68" s="52"/>
      <c r="V68" s="52"/>
      <c r="W68" s="52"/>
      <c r="X68" s="52"/>
      <c r="Y68" s="52"/>
      <c r="Z68" s="52"/>
      <c r="AA68" s="52"/>
      <c r="AB68" s="52"/>
      <c r="AC68" s="52"/>
      <c r="AD68" s="52"/>
      <c r="AE68" s="52"/>
      <c r="AF68" s="52"/>
      <c r="AG68" s="52"/>
      <c r="AH68" s="52"/>
      <c r="AI68" s="52"/>
      <c r="AJ68" s="52"/>
      <c r="AK68" s="52"/>
    </row>
    <row r="69" spans="1:37" ht="51" customHeight="1" x14ac:dyDescent="0.2">
      <c r="A69" s="534"/>
      <c r="B69" s="535"/>
      <c r="C69" s="536"/>
      <c r="D69" s="42" t="s">
        <v>82</v>
      </c>
      <c r="E69" s="570">
        <v>44466</v>
      </c>
      <c r="F69" s="510"/>
      <c r="G69" s="563" t="s">
        <v>83</v>
      </c>
      <c r="H69" s="510"/>
      <c r="I69" s="44" t="s">
        <v>63</v>
      </c>
      <c r="J69" s="563" t="s">
        <v>84</v>
      </c>
      <c r="K69" s="510"/>
      <c r="L69" s="567" t="s">
        <v>123</v>
      </c>
      <c r="M69" s="509"/>
      <c r="N69" s="509"/>
      <c r="O69" s="509"/>
      <c r="P69" s="509"/>
      <c r="Q69" s="510"/>
      <c r="R69" s="52"/>
      <c r="S69" s="52"/>
      <c r="T69" s="52"/>
      <c r="U69" s="52"/>
      <c r="V69" s="52"/>
      <c r="W69" s="52"/>
      <c r="X69" s="52"/>
      <c r="Y69" s="52"/>
      <c r="Z69" s="52"/>
      <c r="AA69" s="52"/>
      <c r="AB69" s="52"/>
      <c r="AC69" s="52"/>
      <c r="AD69" s="52"/>
      <c r="AE69" s="52"/>
      <c r="AF69" s="52"/>
      <c r="AG69" s="52"/>
      <c r="AH69" s="52"/>
      <c r="AI69" s="52"/>
      <c r="AJ69" s="52"/>
      <c r="AK69" s="52"/>
    </row>
    <row r="70" spans="1:37" ht="51" customHeight="1" x14ac:dyDescent="0.2">
      <c r="A70" s="573" t="s">
        <v>89</v>
      </c>
      <c r="B70" s="509"/>
      <c r="C70" s="509"/>
      <c r="D70" s="510"/>
      <c r="E70" s="561" t="s">
        <v>90</v>
      </c>
      <c r="F70" s="509"/>
      <c r="G70" s="509"/>
      <c r="H70" s="510"/>
      <c r="I70" s="561" t="s">
        <v>91</v>
      </c>
      <c r="J70" s="509"/>
      <c r="K70" s="509"/>
      <c r="L70" s="510"/>
      <c r="M70" s="561" t="s">
        <v>92</v>
      </c>
      <c r="N70" s="509"/>
      <c r="O70" s="509"/>
      <c r="P70" s="509"/>
      <c r="Q70" s="552"/>
      <c r="R70" s="52"/>
      <c r="S70" s="52"/>
      <c r="T70" s="52"/>
      <c r="U70" s="52"/>
      <c r="V70" s="52"/>
      <c r="W70" s="52"/>
      <c r="X70" s="52"/>
      <c r="Y70" s="52"/>
      <c r="Z70" s="52"/>
      <c r="AA70" s="52"/>
      <c r="AB70" s="52"/>
      <c r="AC70" s="52"/>
      <c r="AD70" s="52"/>
      <c r="AE70" s="52"/>
      <c r="AF70" s="52"/>
      <c r="AG70" s="52"/>
      <c r="AH70" s="52"/>
      <c r="AI70" s="52"/>
      <c r="AJ70" s="52"/>
      <c r="AK70" s="52"/>
    </row>
    <row r="71" spans="1:37" ht="51" customHeight="1" x14ac:dyDescent="0.2">
      <c r="A71" s="562" t="s">
        <v>1246</v>
      </c>
      <c r="B71" s="575"/>
      <c r="C71" s="575"/>
      <c r="D71" s="576"/>
      <c r="E71" s="553" t="s">
        <v>1255</v>
      </c>
      <c r="F71" s="509"/>
      <c r="G71" s="509"/>
      <c r="H71" s="510"/>
      <c r="I71" s="555" t="s">
        <v>93</v>
      </c>
      <c r="J71" s="509"/>
      <c r="K71" s="509"/>
      <c r="L71" s="510"/>
      <c r="M71" s="555" t="s">
        <v>94</v>
      </c>
      <c r="N71" s="509"/>
      <c r="O71" s="509"/>
      <c r="P71" s="509"/>
      <c r="Q71" s="510"/>
      <c r="R71" s="52"/>
      <c r="S71" s="52"/>
      <c r="T71" s="52"/>
      <c r="U71" s="52"/>
      <c r="V71" s="52"/>
      <c r="W71" s="52"/>
      <c r="X71" s="52"/>
      <c r="Y71" s="52"/>
      <c r="Z71" s="52"/>
      <c r="AA71" s="52"/>
      <c r="AB71" s="52"/>
      <c r="AC71" s="52"/>
      <c r="AD71" s="52"/>
      <c r="AE71" s="52"/>
      <c r="AF71" s="52"/>
      <c r="AG71" s="52"/>
      <c r="AH71" s="52"/>
      <c r="AI71" s="52"/>
      <c r="AJ71" s="52"/>
      <c r="AK71" s="52"/>
    </row>
    <row r="72" spans="1:37" ht="51" customHeight="1" x14ac:dyDescent="0.2">
      <c r="A72" s="573" t="s">
        <v>95</v>
      </c>
      <c r="B72" s="509"/>
      <c r="C72" s="509"/>
      <c r="D72" s="510"/>
      <c r="E72" s="556" t="s">
        <v>115</v>
      </c>
      <c r="F72" s="557"/>
      <c r="G72" s="557"/>
      <c r="H72" s="557"/>
      <c r="I72" s="557"/>
      <c r="J72" s="557"/>
      <c r="K72" s="557"/>
      <c r="L72" s="557"/>
      <c r="M72" s="557"/>
      <c r="N72" s="557"/>
      <c r="O72" s="557"/>
      <c r="P72" s="557"/>
      <c r="Q72" s="558"/>
      <c r="R72" s="52"/>
      <c r="S72" s="52"/>
      <c r="T72" s="52"/>
      <c r="U72" s="52"/>
      <c r="V72" s="52"/>
      <c r="W72" s="52"/>
      <c r="X72" s="52"/>
      <c r="Y72" s="52"/>
      <c r="Z72" s="52"/>
      <c r="AA72" s="52"/>
      <c r="AB72" s="52"/>
      <c r="AC72" s="52"/>
      <c r="AD72" s="52"/>
      <c r="AE72" s="52"/>
      <c r="AF72" s="52"/>
      <c r="AG72" s="52"/>
      <c r="AH72" s="52"/>
      <c r="AI72" s="52"/>
      <c r="AJ72" s="52"/>
      <c r="AK72" s="52"/>
    </row>
    <row r="73" spans="1:37" ht="27" customHeight="1" x14ac:dyDescent="0.2">
      <c r="A73" s="53"/>
      <c r="B73" s="53"/>
      <c r="C73" s="53"/>
      <c r="D73" s="53"/>
      <c r="E73" s="54"/>
      <c r="F73" s="54"/>
      <c r="G73" s="54"/>
      <c r="H73" s="54"/>
      <c r="I73" s="54"/>
      <c r="J73" s="54"/>
      <c r="K73" s="54"/>
      <c r="L73" s="54"/>
      <c r="M73" s="54"/>
      <c r="N73" s="54"/>
      <c r="O73" s="54"/>
      <c r="P73" s="54"/>
      <c r="Q73" s="54"/>
      <c r="R73" s="52"/>
      <c r="S73" s="52"/>
      <c r="T73" s="52"/>
      <c r="U73" s="52"/>
      <c r="V73" s="52"/>
      <c r="W73" s="52"/>
      <c r="X73" s="52"/>
      <c r="Y73" s="52"/>
      <c r="Z73" s="52"/>
      <c r="AA73" s="52"/>
      <c r="AB73" s="52"/>
      <c r="AC73" s="52"/>
      <c r="AD73" s="52"/>
      <c r="AE73" s="52"/>
      <c r="AF73" s="52"/>
      <c r="AG73" s="52"/>
      <c r="AH73" s="52"/>
      <c r="AI73" s="52"/>
      <c r="AJ73" s="52"/>
      <c r="AK73" s="52"/>
    </row>
    <row r="74" spans="1:37" ht="27" customHeight="1" x14ac:dyDescent="0.25">
      <c r="A74" s="55"/>
      <c r="B74" s="55"/>
      <c r="C74" s="55"/>
      <c r="D74" s="55"/>
      <c r="E74" s="56"/>
      <c r="F74" s="56"/>
      <c r="G74" s="56"/>
      <c r="H74" s="56"/>
      <c r="I74" s="56"/>
      <c r="J74" s="56"/>
      <c r="K74" s="56"/>
      <c r="L74" s="56"/>
      <c r="M74" s="56"/>
      <c r="N74" s="56"/>
      <c r="O74" s="56"/>
      <c r="P74" s="56"/>
      <c r="Q74" s="56"/>
      <c r="R74" s="41"/>
      <c r="S74" s="41"/>
      <c r="T74" s="41"/>
      <c r="U74" s="41"/>
      <c r="V74" s="41"/>
      <c r="W74" s="41"/>
      <c r="X74" s="41"/>
      <c r="Y74" s="41"/>
      <c r="Z74" s="41"/>
      <c r="AA74" s="41"/>
      <c r="AB74" s="41"/>
      <c r="AC74" s="41"/>
      <c r="AD74" s="41"/>
      <c r="AE74" s="41"/>
      <c r="AF74" s="41"/>
      <c r="AG74" s="41"/>
      <c r="AH74" s="41"/>
      <c r="AI74" s="41"/>
      <c r="AJ74" s="41"/>
      <c r="AK74" s="41"/>
    </row>
    <row r="75" spans="1:37" ht="51" customHeight="1" x14ac:dyDescent="0.2">
      <c r="A75" s="550" t="s">
        <v>124</v>
      </c>
      <c r="B75" s="509"/>
      <c r="C75" s="509"/>
      <c r="D75" s="509"/>
      <c r="E75" s="509"/>
      <c r="F75" s="509"/>
      <c r="G75" s="509"/>
      <c r="H75" s="509"/>
      <c r="I75" s="509"/>
      <c r="J75" s="509"/>
      <c r="K75" s="509"/>
      <c r="L75" s="510"/>
      <c r="M75" s="551" t="s">
        <v>125</v>
      </c>
      <c r="N75" s="552"/>
      <c r="O75" s="57" t="s">
        <v>126</v>
      </c>
      <c r="P75" s="57" t="s">
        <v>127</v>
      </c>
      <c r="Q75" s="57" t="s">
        <v>128</v>
      </c>
      <c r="R75" s="52"/>
      <c r="S75" s="52"/>
      <c r="T75" s="52"/>
      <c r="U75" s="52"/>
      <c r="V75" s="52"/>
      <c r="W75" s="52"/>
      <c r="X75" s="52"/>
      <c r="Y75" s="52"/>
      <c r="Z75" s="52"/>
      <c r="AA75" s="52"/>
      <c r="AB75" s="52"/>
      <c r="AC75" s="52"/>
      <c r="AD75" s="52"/>
      <c r="AE75" s="52"/>
      <c r="AF75" s="52"/>
      <c r="AG75" s="52"/>
      <c r="AH75" s="52"/>
      <c r="AI75" s="52"/>
      <c r="AJ75" s="52"/>
      <c r="AK75" s="52"/>
    </row>
    <row r="76" spans="1:37" ht="51" customHeight="1" x14ac:dyDescent="0.2">
      <c r="A76" s="580" t="s">
        <v>46</v>
      </c>
      <c r="B76" s="527"/>
      <c r="C76" s="533"/>
      <c r="D76" s="58" t="s">
        <v>129</v>
      </c>
      <c r="E76" s="562">
        <v>7576</v>
      </c>
      <c r="F76" s="510"/>
      <c r="G76" s="551" t="s">
        <v>48</v>
      </c>
      <c r="H76" s="509"/>
      <c r="I76" s="510"/>
      <c r="J76" s="553" t="s">
        <v>49</v>
      </c>
      <c r="K76" s="509"/>
      <c r="L76" s="510"/>
      <c r="M76" s="551" t="s">
        <v>50</v>
      </c>
      <c r="N76" s="509"/>
      <c r="O76" s="510"/>
      <c r="P76" s="554" t="s">
        <v>51</v>
      </c>
      <c r="Q76" s="510"/>
      <c r="R76" s="52"/>
      <c r="S76" s="52"/>
      <c r="T76" s="52"/>
      <c r="U76" s="52"/>
      <c r="V76" s="52"/>
      <c r="W76" s="52"/>
      <c r="X76" s="52"/>
      <c r="Y76" s="52"/>
      <c r="Z76" s="52"/>
      <c r="AA76" s="52"/>
      <c r="AB76" s="52"/>
      <c r="AC76" s="52"/>
      <c r="AD76" s="52"/>
      <c r="AE76" s="52"/>
      <c r="AF76" s="52"/>
      <c r="AG76" s="52"/>
      <c r="AH76" s="52"/>
      <c r="AI76" s="52"/>
      <c r="AJ76" s="52"/>
      <c r="AK76" s="52"/>
    </row>
    <row r="77" spans="1:37" ht="51" customHeight="1" x14ac:dyDescent="0.2">
      <c r="A77" s="574"/>
      <c r="B77" s="519"/>
      <c r="C77" s="530"/>
      <c r="D77" s="58" t="s">
        <v>52</v>
      </c>
      <c r="E77" s="562" t="s">
        <v>53</v>
      </c>
      <c r="F77" s="509"/>
      <c r="G77" s="509"/>
      <c r="H77" s="509"/>
      <c r="I77" s="509"/>
      <c r="J77" s="509"/>
      <c r="K77" s="509"/>
      <c r="L77" s="509"/>
      <c r="M77" s="509"/>
      <c r="N77" s="509"/>
      <c r="O77" s="509"/>
      <c r="P77" s="509"/>
      <c r="Q77" s="510"/>
      <c r="R77" s="52"/>
      <c r="S77" s="52"/>
      <c r="T77" s="52"/>
      <c r="U77" s="52"/>
      <c r="V77" s="52"/>
      <c r="W77" s="52"/>
      <c r="X77" s="52"/>
      <c r="Y77" s="52"/>
      <c r="Z77" s="52"/>
      <c r="AA77" s="52"/>
      <c r="AB77" s="52"/>
      <c r="AC77" s="52"/>
      <c r="AD77" s="52"/>
      <c r="AE77" s="52"/>
      <c r="AF77" s="52"/>
      <c r="AG77" s="52"/>
      <c r="AH77" s="52"/>
      <c r="AI77" s="52"/>
      <c r="AJ77" s="52"/>
      <c r="AK77" s="52"/>
    </row>
    <row r="78" spans="1:37" ht="51" customHeight="1" x14ac:dyDescent="0.2">
      <c r="A78" s="580" t="s">
        <v>130</v>
      </c>
      <c r="B78" s="527"/>
      <c r="C78" s="533"/>
      <c r="D78" s="58" t="s">
        <v>55</v>
      </c>
      <c r="E78" s="562" t="s">
        <v>131</v>
      </c>
      <c r="F78" s="509"/>
      <c r="G78" s="509"/>
      <c r="H78" s="509"/>
      <c r="I78" s="509"/>
      <c r="J78" s="509"/>
      <c r="K78" s="509"/>
      <c r="L78" s="509"/>
      <c r="M78" s="509"/>
      <c r="N78" s="509"/>
      <c r="O78" s="509"/>
      <c r="P78" s="509"/>
      <c r="Q78" s="510"/>
      <c r="R78" s="52"/>
      <c r="S78" s="52"/>
      <c r="T78" s="52"/>
      <c r="U78" s="52"/>
      <c r="V78" s="52"/>
      <c r="W78" s="52"/>
      <c r="X78" s="52"/>
      <c r="Y78" s="52"/>
      <c r="Z78" s="52"/>
      <c r="AA78" s="52"/>
      <c r="AB78" s="52"/>
      <c r="AC78" s="52"/>
      <c r="AD78" s="52"/>
      <c r="AE78" s="52"/>
      <c r="AF78" s="52"/>
      <c r="AG78" s="52"/>
      <c r="AH78" s="52"/>
      <c r="AI78" s="52"/>
      <c r="AJ78" s="52"/>
      <c r="AK78" s="52"/>
    </row>
    <row r="79" spans="1:37" ht="51" customHeight="1" x14ac:dyDescent="0.2">
      <c r="A79" s="544"/>
      <c r="B79" s="516"/>
      <c r="C79" s="545"/>
      <c r="D79" s="58" t="s">
        <v>57</v>
      </c>
      <c r="E79" s="562" t="s">
        <v>132</v>
      </c>
      <c r="F79" s="510"/>
      <c r="G79" s="551" t="s">
        <v>59</v>
      </c>
      <c r="H79" s="509"/>
      <c r="I79" s="510"/>
      <c r="J79" s="562" t="s">
        <v>99</v>
      </c>
      <c r="K79" s="509"/>
      <c r="L79" s="510"/>
      <c r="M79" s="551" t="s">
        <v>61</v>
      </c>
      <c r="N79" s="509"/>
      <c r="O79" s="510"/>
      <c r="P79" s="562" t="s">
        <v>133</v>
      </c>
      <c r="Q79" s="510"/>
      <c r="R79" s="52"/>
      <c r="S79" s="52"/>
      <c r="T79" s="52"/>
      <c r="U79" s="52"/>
      <c r="V79" s="52"/>
      <c r="W79" s="52"/>
      <c r="X79" s="52"/>
      <c r="Y79" s="52"/>
      <c r="Z79" s="52"/>
      <c r="AA79" s="52"/>
      <c r="AB79" s="52"/>
      <c r="AC79" s="52"/>
      <c r="AD79" s="52"/>
      <c r="AE79" s="52"/>
      <c r="AF79" s="52"/>
      <c r="AG79" s="52"/>
      <c r="AH79" s="52"/>
      <c r="AI79" s="52"/>
      <c r="AJ79" s="52"/>
      <c r="AK79" s="52"/>
    </row>
    <row r="80" spans="1:37" ht="51" customHeight="1" x14ac:dyDescent="0.2">
      <c r="A80" s="534"/>
      <c r="B80" s="535"/>
      <c r="C80" s="536"/>
      <c r="D80" s="58" t="s">
        <v>63</v>
      </c>
      <c r="E80" s="583">
        <v>67132</v>
      </c>
      <c r="F80" s="510"/>
      <c r="G80" s="551" t="s">
        <v>64</v>
      </c>
      <c r="H80" s="552"/>
      <c r="I80" s="562">
        <v>2935</v>
      </c>
      <c r="J80" s="510"/>
      <c r="K80" s="551" t="s">
        <v>65</v>
      </c>
      <c r="L80" s="552"/>
      <c r="M80" s="562" t="s">
        <v>134</v>
      </c>
      <c r="N80" s="509"/>
      <c r="O80" s="509"/>
      <c r="P80" s="509"/>
      <c r="Q80" s="510"/>
      <c r="R80" s="52"/>
      <c r="S80" s="52"/>
      <c r="T80" s="52"/>
      <c r="U80" s="52"/>
      <c r="V80" s="52"/>
      <c r="W80" s="52"/>
      <c r="X80" s="52"/>
      <c r="Y80" s="52"/>
      <c r="Z80" s="52"/>
      <c r="AA80" s="52"/>
      <c r="AB80" s="52"/>
      <c r="AC80" s="52"/>
      <c r="AD80" s="52"/>
      <c r="AE80" s="52"/>
      <c r="AF80" s="52"/>
      <c r="AG80" s="52"/>
      <c r="AH80" s="52"/>
      <c r="AI80" s="52"/>
      <c r="AJ80" s="52"/>
      <c r="AK80" s="52"/>
    </row>
    <row r="81" spans="1:37" ht="51" customHeight="1" x14ac:dyDescent="0.2">
      <c r="A81" s="580" t="s">
        <v>135</v>
      </c>
      <c r="B81" s="527"/>
      <c r="C81" s="533"/>
      <c r="D81" s="58" t="s">
        <v>136</v>
      </c>
      <c r="E81" s="562" t="s">
        <v>137</v>
      </c>
      <c r="F81" s="509"/>
      <c r="G81" s="509"/>
      <c r="H81" s="509"/>
      <c r="I81" s="509"/>
      <c r="J81" s="509"/>
      <c r="K81" s="509"/>
      <c r="L81" s="509"/>
      <c r="M81" s="509"/>
      <c r="N81" s="509"/>
      <c r="O81" s="509"/>
      <c r="P81" s="509"/>
      <c r="Q81" s="510"/>
      <c r="R81" s="52"/>
      <c r="S81" s="52"/>
      <c r="T81" s="52"/>
      <c r="U81" s="52"/>
      <c r="V81" s="52"/>
      <c r="W81" s="52"/>
      <c r="X81" s="52"/>
      <c r="Y81" s="52"/>
      <c r="Z81" s="52"/>
      <c r="AA81" s="52"/>
      <c r="AB81" s="52"/>
      <c r="AC81" s="52"/>
      <c r="AD81" s="52"/>
      <c r="AE81" s="52"/>
      <c r="AF81" s="52"/>
      <c r="AG81" s="52"/>
      <c r="AH81" s="52"/>
      <c r="AI81" s="52"/>
      <c r="AJ81" s="52"/>
      <c r="AK81" s="52"/>
    </row>
    <row r="82" spans="1:37" ht="51" customHeight="1" x14ac:dyDescent="0.2">
      <c r="A82" s="544"/>
      <c r="B82" s="516"/>
      <c r="C82" s="545"/>
      <c r="D82" s="58" t="s">
        <v>69</v>
      </c>
      <c r="E82" s="562" t="s">
        <v>138</v>
      </c>
      <c r="F82" s="509"/>
      <c r="G82" s="509"/>
      <c r="H82" s="509"/>
      <c r="I82" s="509"/>
      <c r="J82" s="509"/>
      <c r="K82" s="509"/>
      <c r="L82" s="509"/>
      <c r="M82" s="509"/>
      <c r="N82" s="509"/>
      <c r="O82" s="509"/>
      <c r="P82" s="509"/>
      <c r="Q82" s="510"/>
      <c r="R82" s="52"/>
      <c r="S82" s="52"/>
      <c r="T82" s="52"/>
      <c r="U82" s="52"/>
      <c r="V82" s="52"/>
      <c r="W82" s="52"/>
      <c r="X82" s="52"/>
      <c r="Y82" s="52"/>
      <c r="Z82" s="52"/>
      <c r="AA82" s="52"/>
      <c r="AB82" s="52"/>
      <c r="AC82" s="52"/>
      <c r="AD82" s="52"/>
      <c r="AE82" s="52"/>
      <c r="AF82" s="52"/>
      <c r="AG82" s="52"/>
      <c r="AH82" s="52"/>
      <c r="AI82" s="52"/>
      <c r="AJ82" s="52"/>
      <c r="AK82" s="52"/>
    </row>
    <row r="83" spans="1:37" ht="51" customHeight="1" x14ac:dyDescent="0.2">
      <c r="A83" s="544"/>
      <c r="B83" s="516"/>
      <c r="C83" s="545"/>
      <c r="D83" s="58" t="s">
        <v>71</v>
      </c>
      <c r="E83" s="562" t="s">
        <v>72</v>
      </c>
      <c r="F83" s="510"/>
      <c r="G83" s="551" t="s">
        <v>73</v>
      </c>
      <c r="H83" s="509"/>
      <c r="I83" s="510"/>
      <c r="J83" s="566" t="s">
        <v>74</v>
      </c>
      <c r="K83" s="509"/>
      <c r="L83" s="509"/>
      <c r="M83" s="509"/>
      <c r="N83" s="509"/>
      <c r="O83" s="509"/>
      <c r="P83" s="509"/>
      <c r="Q83" s="510"/>
      <c r="R83" s="52"/>
      <c r="S83" s="52"/>
      <c r="T83" s="52"/>
      <c r="U83" s="52"/>
      <c r="V83" s="52"/>
      <c r="W83" s="52"/>
      <c r="X83" s="52"/>
      <c r="Y83" s="52"/>
      <c r="Z83" s="52"/>
      <c r="AA83" s="52"/>
      <c r="AB83" s="52"/>
      <c r="AC83" s="52"/>
      <c r="AD83" s="52"/>
      <c r="AE83" s="52"/>
      <c r="AF83" s="52"/>
      <c r="AG83" s="52"/>
      <c r="AH83" s="52"/>
      <c r="AI83" s="52"/>
      <c r="AJ83" s="52"/>
      <c r="AK83" s="52"/>
    </row>
    <row r="84" spans="1:37" ht="51" customHeight="1" x14ac:dyDescent="0.2">
      <c r="A84" s="544"/>
      <c r="B84" s="516"/>
      <c r="C84" s="545"/>
      <c r="D84" s="58" t="s">
        <v>75</v>
      </c>
      <c r="E84" s="562" t="s">
        <v>119</v>
      </c>
      <c r="F84" s="509"/>
      <c r="G84" s="509"/>
      <c r="H84" s="509"/>
      <c r="I84" s="509"/>
      <c r="J84" s="509"/>
      <c r="K84" s="509"/>
      <c r="L84" s="509"/>
      <c r="M84" s="509"/>
      <c r="N84" s="509"/>
      <c r="O84" s="509"/>
      <c r="P84" s="509"/>
      <c r="Q84" s="510"/>
      <c r="R84" s="52"/>
      <c r="S84" s="52"/>
      <c r="T84" s="52"/>
      <c r="U84" s="52"/>
      <c r="V84" s="52"/>
      <c r="W84" s="52"/>
      <c r="X84" s="52"/>
      <c r="Y84" s="52"/>
      <c r="Z84" s="52"/>
      <c r="AA84" s="52"/>
      <c r="AB84" s="52"/>
      <c r="AC84" s="52"/>
      <c r="AD84" s="52"/>
      <c r="AE84" s="52"/>
      <c r="AF84" s="52"/>
      <c r="AG84" s="52"/>
      <c r="AH84" s="52"/>
      <c r="AI84" s="52"/>
      <c r="AJ84" s="52"/>
      <c r="AK84" s="52"/>
    </row>
    <row r="85" spans="1:37" ht="51" customHeight="1" x14ac:dyDescent="0.2">
      <c r="A85" s="544"/>
      <c r="B85" s="516"/>
      <c r="C85" s="545"/>
      <c r="D85" s="58" t="s">
        <v>77</v>
      </c>
      <c r="E85" s="562" t="s">
        <v>139</v>
      </c>
      <c r="F85" s="509"/>
      <c r="G85" s="509"/>
      <c r="H85" s="509"/>
      <c r="I85" s="509"/>
      <c r="J85" s="509"/>
      <c r="K85" s="509"/>
      <c r="L85" s="509"/>
      <c r="M85" s="509"/>
      <c r="N85" s="509"/>
      <c r="O85" s="509"/>
      <c r="P85" s="509"/>
      <c r="Q85" s="510"/>
      <c r="R85" s="52"/>
      <c r="S85" s="52"/>
      <c r="T85" s="52"/>
      <c r="U85" s="52"/>
      <c r="V85" s="52"/>
      <c r="W85" s="52"/>
      <c r="X85" s="52"/>
      <c r="Y85" s="52"/>
      <c r="Z85" s="52"/>
      <c r="AA85" s="52"/>
      <c r="AB85" s="52"/>
      <c r="AC85" s="52"/>
      <c r="AD85" s="52"/>
      <c r="AE85" s="52"/>
      <c r="AF85" s="52"/>
      <c r="AG85" s="52"/>
      <c r="AH85" s="52"/>
      <c r="AI85" s="52"/>
      <c r="AJ85" s="52"/>
      <c r="AK85" s="52"/>
    </row>
    <row r="86" spans="1:37" ht="51" customHeight="1" x14ac:dyDescent="0.2">
      <c r="A86" s="534"/>
      <c r="B86" s="535"/>
      <c r="C86" s="536"/>
      <c r="D86" s="58" t="s">
        <v>79</v>
      </c>
      <c r="E86" s="562" t="s">
        <v>140</v>
      </c>
      <c r="F86" s="509"/>
      <c r="G86" s="509"/>
      <c r="H86" s="509"/>
      <c r="I86" s="509"/>
      <c r="J86" s="509"/>
      <c r="K86" s="509"/>
      <c r="L86" s="509"/>
      <c r="M86" s="509"/>
      <c r="N86" s="509"/>
      <c r="O86" s="509"/>
      <c r="P86" s="509"/>
      <c r="Q86" s="510"/>
      <c r="R86" s="41"/>
      <c r="S86" s="41"/>
      <c r="T86" s="41"/>
      <c r="U86" s="41"/>
      <c r="V86" s="41"/>
      <c r="W86" s="41"/>
      <c r="X86" s="41"/>
      <c r="Y86" s="41"/>
      <c r="Z86" s="41"/>
      <c r="AA86" s="41"/>
      <c r="AB86" s="41"/>
      <c r="AC86" s="41"/>
      <c r="AD86" s="41"/>
      <c r="AE86" s="41"/>
      <c r="AF86" s="41"/>
      <c r="AG86" s="41"/>
      <c r="AH86" s="41"/>
      <c r="AI86" s="41"/>
      <c r="AJ86" s="41"/>
      <c r="AK86" s="41"/>
    </row>
    <row r="87" spans="1:37" ht="51" customHeight="1" x14ac:dyDescent="0.2">
      <c r="A87" s="580" t="s">
        <v>81</v>
      </c>
      <c r="B87" s="527"/>
      <c r="C87" s="581"/>
      <c r="D87" s="58" t="s">
        <v>82</v>
      </c>
      <c r="E87" s="572">
        <v>44271</v>
      </c>
      <c r="F87" s="510"/>
      <c r="G87" s="551" t="s">
        <v>83</v>
      </c>
      <c r="H87" s="552"/>
      <c r="I87" s="44" t="s">
        <v>64</v>
      </c>
      <c r="J87" s="551" t="s">
        <v>84</v>
      </c>
      <c r="K87" s="552"/>
      <c r="L87" s="553" t="s">
        <v>141</v>
      </c>
      <c r="M87" s="509"/>
      <c r="N87" s="509"/>
      <c r="O87" s="509"/>
      <c r="P87" s="509"/>
      <c r="Q87" s="510"/>
      <c r="R87" s="41"/>
      <c r="S87" s="41"/>
      <c r="T87" s="41"/>
      <c r="U87" s="41"/>
      <c r="V87" s="41"/>
      <c r="W87" s="41"/>
      <c r="X87" s="41"/>
      <c r="Y87" s="41"/>
      <c r="Z87" s="41"/>
      <c r="AA87" s="41"/>
      <c r="AB87" s="41"/>
      <c r="AC87" s="41"/>
      <c r="AD87" s="41"/>
      <c r="AE87" s="41"/>
      <c r="AF87" s="41"/>
      <c r="AG87" s="41"/>
      <c r="AH87" s="41"/>
      <c r="AI87" s="41"/>
      <c r="AJ87" s="41"/>
      <c r="AK87" s="41"/>
    </row>
    <row r="88" spans="1:37" ht="51" customHeight="1" x14ac:dyDescent="0.2">
      <c r="A88" s="544"/>
      <c r="B88" s="516"/>
      <c r="C88" s="517"/>
      <c r="D88" s="58" t="s">
        <v>82</v>
      </c>
      <c r="E88" s="572">
        <v>44376</v>
      </c>
      <c r="F88" s="510"/>
      <c r="G88" s="551" t="s">
        <v>83</v>
      </c>
      <c r="H88" s="552"/>
      <c r="I88" s="44" t="s">
        <v>63</v>
      </c>
      <c r="J88" s="551" t="s">
        <v>84</v>
      </c>
      <c r="K88" s="552"/>
      <c r="L88" s="553" t="s">
        <v>142</v>
      </c>
      <c r="M88" s="509"/>
      <c r="N88" s="509"/>
      <c r="O88" s="509"/>
      <c r="P88" s="509"/>
      <c r="Q88" s="510"/>
      <c r="R88" s="41"/>
      <c r="S88" s="41"/>
      <c r="T88" s="41"/>
      <c r="U88" s="41"/>
      <c r="V88" s="41"/>
      <c r="W88" s="41"/>
      <c r="X88" s="41"/>
      <c r="Y88" s="41"/>
      <c r="Z88" s="41"/>
      <c r="AA88" s="41"/>
      <c r="AB88" s="41"/>
      <c r="AC88" s="41"/>
      <c r="AD88" s="41"/>
      <c r="AE88" s="41"/>
      <c r="AF88" s="41"/>
      <c r="AG88" s="41"/>
      <c r="AH88" s="41"/>
      <c r="AI88" s="41"/>
      <c r="AJ88" s="41"/>
      <c r="AK88" s="41"/>
    </row>
    <row r="89" spans="1:37" ht="51" customHeight="1" x14ac:dyDescent="0.2">
      <c r="A89" s="544"/>
      <c r="B89" s="516"/>
      <c r="C89" s="517"/>
      <c r="D89" s="58" t="s">
        <v>82</v>
      </c>
      <c r="E89" s="572">
        <v>44466</v>
      </c>
      <c r="F89" s="510"/>
      <c r="G89" s="551" t="s">
        <v>83</v>
      </c>
      <c r="H89" s="552"/>
      <c r="I89" s="44" t="s">
        <v>63</v>
      </c>
      <c r="J89" s="551" t="s">
        <v>84</v>
      </c>
      <c r="K89" s="552"/>
      <c r="L89" s="553" t="s">
        <v>143</v>
      </c>
      <c r="M89" s="509"/>
      <c r="N89" s="509"/>
      <c r="O89" s="509"/>
      <c r="P89" s="509"/>
      <c r="Q89" s="510"/>
      <c r="R89" s="41"/>
      <c r="S89" s="41"/>
      <c r="T89" s="41"/>
      <c r="U89" s="41"/>
      <c r="V89" s="41"/>
      <c r="W89" s="41"/>
      <c r="X89" s="41"/>
      <c r="Y89" s="41"/>
      <c r="Z89" s="41"/>
      <c r="AA89" s="41"/>
      <c r="AB89" s="41"/>
      <c r="AC89" s="41"/>
      <c r="AD89" s="41"/>
      <c r="AE89" s="41"/>
      <c r="AF89" s="41"/>
      <c r="AG89" s="41"/>
      <c r="AH89" s="41"/>
      <c r="AI89" s="41"/>
      <c r="AJ89" s="41"/>
      <c r="AK89" s="41"/>
    </row>
    <row r="90" spans="1:37" ht="51" customHeight="1" x14ac:dyDescent="0.2">
      <c r="A90" s="544"/>
      <c r="B90" s="516"/>
      <c r="C90" s="517"/>
      <c r="D90" s="58" t="s">
        <v>82</v>
      </c>
      <c r="E90" s="578">
        <v>44503</v>
      </c>
      <c r="F90" s="510"/>
      <c r="G90" s="551" t="s">
        <v>83</v>
      </c>
      <c r="H90" s="552"/>
      <c r="I90" s="44" t="s">
        <v>63</v>
      </c>
      <c r="J90" s="551" t="s">
        <v>84</v>
      </c>
      <c r="K90" s="552"/>
      <c r="L90" s="562" t="s">
        <v>144</v>
      </c>
      <c r="M90" s="509"/>
      <c r="N90" s="509"/>
      <c r="O90" s="509"/>
      <c r="P90" s="509"/>
      <c r="Q90" s="510"/>
      <c r="R90" s="41"/>
      <c r="S90" s="41"/>
      <c r="T90" s="41"/>
      <c r="U90" s="41"/>
      <c r="V90" s="41"/>
      <c r="W90" s="41"/>
      <c r="X90" s="41"/>
      <c r="Y90" s="41"/>
      <c r="Z90" s="41"/>
      <c r="AA90" s="41"/>
      <c r="AB90" s="41"/>
      <c r="AC90" s="41"/>
      <c r="AD90" s="41"/>
      <c r="AE90" s="41"/>
      <c r="AF90" s="41"/>
      <c r="AG90" s="41"/>
      <c r="AH90" s="41"/>
      <c r="AI90" s="41"/>
      <c r="AJ90" s="41"/>
      <c r="AK90" s="41"/>
    </row>
    <row r="91" spans="1:37" ht="51" customHeight="1" x14ac:dyDescent="0.2">
      <c r="A91" s="534"/>
      <c r="B91" s="535"/>
      <c r="C91" s="582"/>
      <c r="D91" s="58" t="s">
        <v>82</v>
      </c>
      <c r="E91" s="578">
        <v>44533</v>
      </c>
      <c r="F91" s="510"/>
      <c r="G91" s="551" t="s">
        <v>83</v>
      </c>
      <c r="H91" s="552"/>
      <c r="I91" s="44" t="s">
        <v>63</v>
      </c>
      <c r="J91" s="551" t="s">
        <v>84</v>
      </c>
      <c r="K91" s="552"/>
      <c r="L91" s="562" t="s">
        <v>145</v>
      </c>
      <c r="M91" s="509"/>
      <c r="N91" s="509"/>
      <c r="O91" s="509"/>
      <c r="P91" s="509"/>
      <c r="Q91" s="510"/>
      <c r="R91" s="41"/>
      <c r="S91" s="41"/>
      <c r="T91" s="41"/>
      <c r="U91" s="41"/>
      <c r="V91" s="41"/>
      <c r="W91" s="41"/>
      <c r="X91" s="41"/>
      <c r="Y91" s="41"/>
      <c r="Z91" s="41"/>
      <c r="AA91" s="41"/>
      <c r="AB91" s="41"/>
      <c r="AC91" s="41"/>
      <c r="AD91" s="41"/>
      <c r="AE91" s="41"/>
      <c r="AF91" s="41"/>
      <c r="AG91" s="41"/>
      <c r="AH91" s="41"/>
      <c r="AI91" s="41"/>
      <c r="AJ91" s="41"/>
      <c r="AK91" s="41"/>
    </row>
    <row r="92" spans="1:37" ht="51" customHeight="1" x14ac:dyDescent="0.25">
      <c r="A92" s="551" t="s">
        <v>146</v>
      </c>
      <c r="B92" s="509"/>
      <c r="C92" s="509"/>
      <c r="D92" s="510"/>
      <c r="E92" s="564" t="s">
        <v>147</v>
      </c>
      <c r="F92" s="565"/>
      <c r="G92" s="565"/>
      <c r="H92" s="560"/>
      <c r="I92" s="564" t="s">
        <v>148</v>
      </c>
      <c r="J92" s="565"/>
      <c r="K92" s="565"/>
      <c r="L92" s="560"/>
      <c r="M92" s="564" t="s">
        <v>149</v>
      </c>
      <c r="N92" s="565"/>
      <c r="O92" s="565"/>
      <c r="P92" s="565"/>
      <c r="Q92" s="560"/>
      <c r="R92" s="47"/>
      <c r="S92" s="47"/>
      <c r="T92" s="47"/>
      <c r="U92" s="47"/>
      <c r="V92" s="47"/>
      <c r="W92" s="47"/>
      <c r="X92" s="47"/>
      <c r="Y92" s="47"/>
      <c r="Z92" s="47"/>
      <c r="AA92" s="47"/>
      <c r="AB92" s="47"/>
      <c r="AC92" s="47"/>
      <c r="AD92" s="47"/>
      <c r="AE92" s="47"/>
      <c r="AF92" s="47"/>
      <c r="AG92" s="47"/>
      <c r="AH92" s="47"/>
      <c r="AI92" s="47"/>
      <c r="AJ92" s="47"/>
      <c r="AK92" s="47"/>
    </row>
    <row r="93" spans="1:37" ht="51" customHeight="1" x14ac:dyDescent="0.2">
      <c r="A93" s="562" t="s">
        <v>1246</v>
      </c>
      <c r="B93" s="575"/>
      <c r="C93" s="575"/>
      <c r="D93" s="576"/>
      <c r="E93" s="553" t="s">
        <v>1252</v>
      </c>
      <c r="F93" s="509"/>
      <c r="G93" s="509"/>
      <c r="H93" s="510"/>
      <c r="I93" s="555" t="s">
        <v>93</v>
      </c>
      <c r="J93" s="509"/>
      <c r="K93" s="509"/>
      <c r="L93" s="510"/>
      <c r="M93" s="555" t="s">
        <v>94</v>
      </c>
      <c r="N93" s="509"/>
      <c r="O93" s="509"/>
      <c r="P93" s="509"/>
      <c r="Q93" s="510"/>
      <c r="R93" s="41"/>
      <c r="S93" s="41"/>
      <c r="T93" s="41"/>
      <c r="U93" s="41"/>
      <c r="V93" s="41"/>
      <c r="W93" s="41"/>
      <c r="X93" s="41"/>
      <c r="Y93" s="41"/>
      <c r="Z93" s="41"/>
      <c r="AA93" s="41"/>
      <c r="AB93" s="41"/>
      <c r="AC93" s="41"/>
      <c r="AD93" s="41"/>
      <c r="AE93" s="41"/>
      <c r="AF93" s="41"/>
      <c r="AG93" s="41"/>
      <c r="AH93" s="41"/>
      <c r="AI93" s="41"/>
      <c r="AJ93" s="41"/>
      <c r="AK93" s="41"/>
    </row>
    <row r="94" spans="1:37" ht="51" customHeight="1" x14ac:dyDescent="0.2">
      <c r="A94" s="551" t="s">
        <v>95</v>
      </c>
      <c r="B94" s="509"/>
      <c r="C94" s="509"/>
      <c r="D94" s="510"/>
      <c r="E94" s="562" t="s">
        <v>96</v>
      </c>
      <c r="F94" s="509"/>
      <c r="G94" s="509"/>
      <c r="H94" s="509"/>
      <c r="I94" s="509"/>
      <c r="J94" s="509"/>
      <c r="K94" s="509"/>
      <c r="L94" s="509"/>
      <c r="M94" s="509"/>
      <c r="N94" s="509"/>
      <c r="O94" s="509"/>
      <c r="P94" s="509"/>
      <c r="Q94" s="510"/>
      <c r="R94" s="41"/>
      <c r="S94" s="41"/>
      <c r="T94" s="41"/>
      <c r="U94" s="41"/>
      <c r="V94" s="41"/>
      <c r="W94" s="41"/>
      <c r="X94" s="41"/>
      <c r="Y94" s="41"/>
      <c r="Z94" s="41"/>
      <c r="AA94" s="41"/>
      <c r="AB94" s="41"/>
      <c r="AC94" s="41"/>
      <c r="AD94" s="41"/>
      <c r="AE94" s="41"/>
      <c r="AF94" s="41"/>
      <c r="AG94" s="41"/>
      <c r="AH94" s="41"/>
      <c r="AI94" s="41"/>
      <c r="AJ94" s="41"/>
      <c r="AK94" s="41"/>
    </row>
    <row r="95" spans="1:37" ht="15.75" customHeight="1" x14ac:dyDescent="0.25">
      <c r="A95" s="47"/>
      <c r="B95" s="47"/>
      <c r="C95" s="47"/>
      <c r="D95" s="47"/>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row>
    <row r="96" spans="1:37" ht="15.75" customHeight="1" x14ac:dyDescent="0.25">
      <c r="A96" s="47"/>
      <c r="B96" s="47"/>
      <c r="C96" s="47"/>
      <c r="D96" s="47"/>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row>
    <row r="97" spans="1:37" ht="15.75" customHeight="1" x14ac:dyDescent="0.25">
      <c r="A97" s="47"/>
      <c r="B97" s="47"/>
      <c r="C97" s="47"/>
      <c r="D97" s="47"/>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row>
    <row r="98" spans="1:37" ht="15.75" customHeight="1" x14ac:dyDescent="0.25">
      <c r="A98" s="47"/>
      <c r="B98" s="47"/>
      <c r="C98" s="47"/>
      <c r="D98" s="47"/>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row>
    <row r="99" spans="1:37" ht="15.75" customHeight="1" x14ac:dyDescent="0.25">
      <c r="A99" s="47"/>
      <c r="B99" s="47"/>
      <c r="C99" s="47"/>
      <c r="D99" s="47"/>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row>
    <row r="100" spans="1:37" ht="15.75" customHeight="1" x14ac:dyDescent="0.25">
      <c r="A100" s="47"/>
      <c r="B100" s="47"/>
      <c r="C100" s="47"/>
      <c r="D100" s="47"/>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row>
    <row r="101" spans="1:37" ht="15.75" customHeight="1" x14ac:dyDescent="0.25">
      <c r="A101" s="47"/>
      <c r="B101" s="47"/>
      <c r="C101" s="47"/>
      <c r="D101" s="47"/>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row>
    <row r="102" spans="1:37" ht="15.75" customHeight="1" x14ac:dyDescent="0.25">
      <c r="A102" s="47"/>
      <c r="B102" s="47"/>
      <c r="C102" s="47"/>
      <c r="D102" s="47"/>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row>
    <row r="103" spans="1:37" ht="15.75" customHeight="1" x14ac:dyDescent="0.25">
      <c r="A103" s="47"/>
      <c r="B103" s="47"/>
      <c r="C103" s="47"/>
      <c r="D103" s="47"/>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row>
    <row r="104" spans="1:37" ht="15.75" customHeight="1" x14ac:dyDescent="0.25">
      <c r="A104" s="47"/>
      <c r="B104" s="47"/>
      <c r="C104" s="47"/>
      <c r="D104" s="47"/>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row>
    <row r="105" spans="1:37" ht="15.75" customHeight="1" x14ac:dyDescent="0.25">
      <c r="A105" s="47"/>
      <c r="B105" s="47"/>
      <c r="C105" s="47"/>
      <c r="D105" s="47"/>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row>
    <row r="106" spans="1:37" ht="15.75" customHeight="1" x14ac:dyDescent="0.25">
      <c r="A106" s="47"/>
      <c r="B106" s="47"/>
      <c r="C106" s="47"/>
      <c r="D106" s="47"/>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row>
    <row r="107" spans="1:37" ht="15.75" customHeight="1" x14ac:dyDescent="0.25">
      <c r="A107" s="47"/>
      <c r="B107" s="47"/>
      <c r="C107" s="47"/>
      <c r="D107" s="47"/>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row>
    <row r="108" spans="1:37" ht="15.75" customHeight="1" x14ac:dyDescent="0.25">
      <c r="A108" s="47"/>
      <c r="B108" s="47"/>
      <c r="C108" s="47"/>
      <c r="D108" s="47"/>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row>
    <row r="109" spans="1:37" ht="15.75" customHeight="1" x14ac:dyDescent="0.25">
      <c r="A109" s="47"/>
      <c r="B109" s="47"/>
      <c r="C109" s="47"/>
      <c r="D109" s="47"/>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row>
    <row r="110" spans="1:37" ht="15.75" customHeight="1" x14ac:dyDescent="0.25">
      <c r="A110" s="47"/>
      <c r="B110" s="47"/>
      <c r="C110" s="47"/>
      <c r="D110" s="47"/>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row>
    <row r="111" spans="1:37" ht="15.75" customHeight="1" x14ac:dyDescent="0.25">
      <c r="A111" s="47"/>
      <c r="B111" s="47"/>
      <c r="C111" s="47"/>
      <c r="D111" s="47"/>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row>
    <row r="112" spans="1:37" ht="15.75" customHeight="1" x14ac:dyDescent="0.25">
      <c r="A112" s="47"/>
      <c r="B112" s="47"/>
      <c r="C112" s="47"/>
      <c r="D112" s="47"/>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row>
    <row r="113" spans="1:37" ht="15.75" customHeight="1" x14ac:dyDescent="0.25">
      <c r="A113" s="47"/>
      <c r="B113" s="47"/>
      <c r="C113" s="47"/>
      <c r="D113" s="47"/>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row>
    <row r="114" spans="1:37" ht="15.75" customHeight="1" x14ac:dyDescent="0.25">
      <c r="A114" s="47"/>
      <c r="B114" s="47"/>
      <c r="C114" s="47"/>
      <c r="D114" s="47"/>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row>
    <row r="115" spans="1:37" ht="15.75" customHeight="1" x14ac:dyDescent="0.25">
      <c r="A115" s="47"/>
      <c r="B115" s="47"/>
      <c r="C115" s="47"/>
      <c r="D115" s="47"/>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row>
    <row r="116" spans="1:37" ht="15.75" customHeight="1" x14ac:dyDescent="0.25">
      <c r="A116" s="47"/>
      <c r="B116" s="47"/>
      <c r="C116" s="47"/>
      <c r="D116" s="47"/>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row>
    <row r="117" spans="1:37" ht="15.75" customHeight="1" x14ac:dyDescent="0.25">
      <c r="A117" s="47"/>
      <c r="B117" s="47"/>
      <c r="C117" s="47"/>
      <c r="D117" s="47"/>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row>
    <row r="118" spans="1:37" ht="15.75" customHeight="1" x14ac:dyDescent="0.25">
      <c r="A118" s="47"/>
      <c r="B118" s="47"/>
      <c r="C118" s="47"/>
      <c r="D118" s="47"/>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row>
    <row r="119" spans="1:37" ht="15.75" customHeight="1" x14ac:dyDescent="0.25">
      <c r="A119" s="47"/>
      <c r="B119" s="47"/>
      <c r="C119" s="47"/>
      <c r="D119" s="47"/>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row>
    <row r="120" spans="1:37" ht="15.75" customHeight="1" x14ac:dyDescent="0.25">
      <c r="A120" s="47"/>
      <c r="B120" s="47"/>
      <c r="C120" s="47"/>
      <c r="D120" s="47"/>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row>
    <row r="121" spans="1:37" ht="15.75" customHeight="1" x14ac:dyDescent="0.25">
      <c r="A121" s="47"/>
      <c r="B121" s="47"/>
      <c r="C121" s="47"/>
      <c r="D121" s="47"/>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row>
    <row r="122" spans="1:37" ht="15.75" customHeight="1" x14ac:dyDescent="0.25">
      <c r="A122" s="47"/>
      <c r="B122" s="47"/>
      <c r="C122" s="47"/>
      <c r="D122" s="47"/>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row>
    <row r="123" spans="1:37" ht="15.75" customHeight="1" x14ac:dyDescent="0.25">
      <c r="A123" s="47"/>
      <c r="B123" s="47"/>
      <c r="C123" s="47"/>
      <c r="D123" s="47"/>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row>
    <row r="124" spans="1:37" ht="15.75" customHeight="1" x14ac:dyDescent="0.25">
      <c r="A124" s="47"/>
      <c r="B124" s="47"/>
      <c r="C124" s="47"/>
      <c r="D124" s="47"/>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row>
    <row r="125" spans="1:37" ht="15.75" customHeight="1" x14ac:dyDescent="0.25">
      <c r="A125" s="47"/>
      <c r="B125" s="47"/>
      <c r="C125" s="47"/>
      <c r="D125" s="47"/>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row>
    <row r="126" spans="1:37" ht="15.75" customHeight="1" x14ac:dyDescent="0.25">
      <c r="A126" s="47"/>
      <c r="B126" s="47"/>
      <c r="C126" s="47"/>
      <c r="D126" s="47"/>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row>
    <row r="127" spans="1:37" ht="15.75" customHeight="1" x14ac:dyDescent="0.25">
      <c r="A127" s="47"/>
      <c r="B127" s="47"/>
      <c r="C127" s="47"/>
      <c r="D127" s="47"/>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row>
    <row r="128" spans="1:37" ht="15.75" customHeight="1" x14ac:dyDescent="0.25">
      <c r="A128" s="47"/>
      <c r="B128" s="47"/>
      <c r="C128" s="47"/>
      <c r="D128" s="47"/>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row>
    <row r="129" spans="1:37" ht="15.75" customHeight="1" x14ac:dyDescent="0.25">
      <c r="A129" s="47"/>
      <c r="B129" s="47"/>
      <c r="C129" s="47"/>
      <c r="D129" s="47"/>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row>
    <row r="130" spans="1:37" ht="15.75" customHeight="1" x14ac:dyDescent="0.25">
      <c r="A130" s="47"/>
      <c r="B130" s="47"/>
      <c r="C130" s="47"/>
      <c r="D130" s="47"/>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row>
    <row r="131" spans="1:37" ht="15.75" customHeight="1" x14ac:dyDescent="0.25">
      <c r="A131" s="47"/>
      <c r="B131" s="47"/>
      <c r="C131" s="47"/>
      <c r="D131" s="47"/>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row>
    <row r="132" spans="1:37" ht="15.75" customHeight="1" x14ac:dyDescent="0.25">
      <c r="A132" s="47"/>
      <c r="B132" s="47"/>
      <c r="C132" s="47"/>
      <c r="D132" s="47"/>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row>
    <row r="133" spans="1:37" ht="15.75" customHeight="1" x14ac:dyDescent="0.25">
      <c r="A133" s="47"/>
      <c r="B133" s="47"/>
      <c r="C133" s="47"/>
      <c r="D133" s="47"/>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row>
    <row r="134" spans="1:37" ht="15.75" customHeight="1" x14ac:dyDescent="0.25">
      <c r="A134" s="47"/>
      <c r="B134" s="47"/>
      <c r="C134" s="47"/>
      <c r="D134" s="47"/>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row>
    <row r="135" spans="1:37" ht="15.75" customHeight="1" x14ac:dyDescent="0.25">
      <c r="A135" s="47"/>
      <c r="B135" s="47"/>
      <c r="C135" s="47"/>
      <c r="D135" s="47"/>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row>
    <row r="136" spans="1:37" ht="15.75" customHeight="1" x14ac:dyDescent="0.25">
      <c r="A136" s="47"/>
      <c r="B136" s="47"/>
      <c r="C136" s="47"/>
      <c r="D136" s="47"/>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row>
    <row r="137" spans="1:37" ht="15.75" customHeight="1" x14ac:dyDescent="0.25">
      <c r="A137" s="47"/>
      <c r="B137" s="47"/>
      <c r="C137" s="47"/>
      <c r="D137" s="47"/>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row>
    <row r="138" spans="1:37" ht="15.75" customHeight="1" x14ac:dyDescent="0.25">
      <c r="A138" s="47"/>
      <c r="B138" s="47"/>
      <c r="C138" s="47"/>
      <c r="D138" s="47"/>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row>
    <row r="139" spans="1:37" ht="15.75" customHeight="1" x14ac:dyDescent="0.25">
      <c r="A139" s="47"/>
      <c r="B139" s="47"/>
      <c r="C139" s="47"/>
      <c r="D139" s="47"/>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row>
    <row r="140" spans="1:37" ht="15.75" customHeight="1" x14ac:dyDescent="0.25">
      <c r="A140" s="47"/>
      <c r="B140" s="47"/>
      <c r="C140" s="47"/>
      <c r="D140" s="47"/>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row>
    <row r="141" spans="1:37" ht="15.75" customHeight="1" x14ac:dyDescent="0.25">
      <c r="A141" s="47"/>
      <c r="B141" s="47"/>
      <c r="C141" s="47"/>
      <c r="D141" s="47"/>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row>
    <row r="142" spans="1:37" ht="15.75" customHeight="1" x14ac:dyDescent="0.25">
      <c r="A142" s="47"/>
      <c r="B142" s="47"/>
      <c r="C142" s="47"/>
      <c r="D142" s="47"/>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row>
    <row r="143" spans="1:37" ht="15.75" customHeight="1" x14ac:dyDescent="0.25">
      <c r="A143" s="47"/>
      <c r="B143" s="47"/>
      <c r="C143" s="47"/>
      <c r="D143" s="47"/>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row>
    <row r="144" spans="1:37" ht="15.75" customHeight="1" x14ac:dyDescent="0.25">
      <c r="A144" s="47"/>
      <c r="B144" s="47"/>
      <c r="C144" s="47"/>
      <c r="D144" s="47"/>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row>
    <row r="145" spans="1:37" ht="15.75" customHeight="1" x14ac:dyDescent="0.25">
      <c r="A145" s="47"/>
      <c r="B145" s="47"/>
      <c r="C145" s="47"/>
      <c r="D145" s="47"/>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row>
    <row r="146" spans="1:37" ht="15.75" customHeight="1" x14ac:dyDescent="0.25">
      <c r="A146" s="47"/>
      <c r="B146" s="47"/>
      <c r="C146" s="47"/>
      <c r="D146" s="47"/>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row>
    <row r="147" spans="1:37" ht="15.75" customHeight="1" x14ac:dyDescent="0.25">
      <c r="A147" s="47"/>
      <c r="B147" s="47"/>
      <c r="C147" s="47"/>
      <c r="D147" s="47"/>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row>
    <row r="148" spans="1:37" ht="15.75" customHeight="1" x14ac:dyDescent="0.25">
      <c r="A148" s="47"/>
      <c r="B148" s="47"/>
      <c r="C148" s="47"/>
      <c r="D148" s="47"/>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row>
    <row r="149" spans="1:37" ht="15.75" customHeight="1" x14ac:dyDescent="0.25">
      <c r="A149" s="47"/>
      <c r="B149" s="47"/>
      <c r="C149" s="47"/>
      <c r="D149" s="47"/>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row>
    <row r="150" spans="1:37" ht="15.75" customHeight="1" x14ac:dyDescent="0.25">
      <c r="A150" s="47"/>
      <c r="B150" s="47"/>
      <c r="C150" s="47"/>
      <c r="D150" s="47"/>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row>
    <row r="151" spans="1:37" ht="15.75" customHeight="1" x14ac:dyDescent="0.25">
      <c r="A151" s="47"/>
      <c r="B151" s="47"/>
      <c r="C151" s="47"/>
      <c r="D151" s="47"/>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row>
    <row r="152" spans="1:37" ht="15.75" customHeight="1" x14ac:dyDescent="0.25">
      <c r="A152" s="47"/>
      <c r="B152" s="47"/>
      <c r="C152" s="47"/>
      <c r="D152" s="47"/>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row>
    <row r="153" spans="1:37" ht="15.75" customHeight="1" x14ac:dyDescent="0.25">
      <c r="A153" s="47"/>
      <c r="B153" s="47"/>
      <c r="C153" s="47"/>
      <c r="D153" s="47"/>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row>
    <row r="154" spans="1:37" ht="15.75" customHeight="1" x14ac:dyDescent="0.25">
      <c r="A154" s="47"/>
      <c r="B154" s="47"/>
      <c r="C154" s="47"/>
      <c r="D154" s="47"/>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row>
    <row r="155" spans="1:37" ht="15.75" customHeight="1" x14ac:dyDescent="0.25">
      <c r="A155" s="47"/>
      <c r="B155" s="47"/>
      <c r="C155" s="47"/>
      <c r="D155" s="47"/>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row>
    <row r="156" spans="1:37" ht="15.75" customHeight="1" x14ac:dyDescent="0.25">
      <c r="A156" s="47"/>
      <c r="B156" s="47"/>
      <c r="C156" s="47"/>
      <c r="D156" s="47"/>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row>
    <row r="157" spans="1:37" ht="15.75" customHeight="1" x14ac:dyDescent="0.25">
      <c r="A157" s="47"/>
      <c r="B157" s="47"/>
      <c r="C157" s="47"/>
      <c r="D157" s="47"/>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row>
    <row r="158" spans="1:37" ht="15.75" customHeight="1" x14ac:dyDescent="0.25">
      <c r="A158" s="47"/>
      <c r="B158" s="47"/>
      <c r="C158" s="47"/>
      <c r="D158" s="47"/>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row>
    <row r="159" spans="1:37" ht="15.75" customHeight="1" x14ac:dyDescent="0.25">
      <c r="A159" s="47"/>
      <c r="B159" s="47"/>
      <c r="C159" s="47"/>
      <c r="D159" s="47"/>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row>
    <row r="160" spans="1:37" ht="15.75" customHeight="1" x14ac:dyDescent="0.25">
      <c r="A160" s="47"/>
      <c r="B160" s="47"/>
      <c r="C160" s="47"/>
      <c r="D160" s="47"/>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row>
    <row r="161" spans="1:37" ht="15.75" customHeight="1" x14ac:dyDescent="0.25">
      <c r="A161" s="47"/>
      <c r="B161" s="47"/>
      <c r="C161" s="47"/>
      <c r="D161" s="47"/>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row>
    <row r="162" spans="1:37" ht="15.75" customHeight="1" x14ac:dyDescent="0.25">
      <c r="A162" s="47"/>
      <c r="B162" s="47"/>
      <c r="C162" s="47"/>
      <c r="D162" s="47"/>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row>
    <row r="163" spans="1:37" ht="15.75" customHeight="1" x14ac:dyDescent="0.25">
      <c r="A163" s="47"/>
      <c r="B163" s="47"/>
      <c r="C163" s="47"/>
      <c r="D163" s="47"/>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row>
    <row r="164" spans="1:37" ht="15.75" customHeight="1" x14ac:dyDescent="0.25">
      <c r="A164" s="47"/>
      <c r="B164" s="47"/>
      <c r="C164" s="47"/>
      <c r="D164" s="47"/>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row>
    <row r="165" spans="1:37" ht="15.75" customHeight="1" x14ac:dyDescent="0.25">
      <c r="A165" s="47"/>
      <c r="B165" s="47"/>
      <c r="C165" s="47"/>
      <c r="D165" s="47"/>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row>
    <row r="166" spans="1:37" ht="15.75" customHeight="1" x14ac:dyDescent="0.25">
      <c r="A166" s="47"/>
      <c r="B166" s="47"/>
      <c r="C166" s="47"/>
      <c r="D166" s="47"/>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row>
    <row r="167" spans="1:37" ht="15.75" customHeight="1" x14ac:dyDescent="0.25">
      <c r="A167" s="47"/>
      <c r="B167" s="47"/>
      <c r="C167" s="47"/>
      <c r="D167" s="47"/>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row>
    <row r="168" spans="1:37" ht="15.75" customHeight="1" x14ac:dyDescent="0.25">
      <c r="A168" s="47"/>
      <c r="B168" s="47"/>
      <c r="C168" s="47"/>
      <c r="D168" s="47"/>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row>
    <row r="169" spans="1:37" ht="15.75" customHeight="1" x14ac:dyDescent="0.25">
      <c r="A169" s="47"/>
      <c r="B169" s="47"/>
      <c r="C169" s="47"/>
      <c r="D169" s="47"/>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row>
    <row r="170" spans="1:37" ht="15.75" customHeight="1" x14ac:dyDescent="0.25">
      <c r="A170" s="47"/>
      <c r="B170" s="47"/>
      <c r="C170" s="47"/>
      <c r="D170" s="47"/>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row>
    <row r="171" spans="1:37" ht="15.75" customHeight="1" x14ac:dyDescent="0.25">
      <c r="A171" s="47"/>
      <c r="B171" s="47"/>
      <c r="C171" s="47"/>
      <c r="D171" s="47"/>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row>
    <row r="172" spans="1:37" ht="15.75" customHeight="1" x14ac:dyDescent="0.25">
      <c r="A172" s="47"/>
      <c r="B172" s="47"/>
      <c r="C172" s="47"/>
      <c r="D172" s="47"/>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row>
    <row r="173" spans="1:37" ht="15.75" customHeight="1" x14ac:dyDescent="0.25">
      <c r="A173" s="47"/>
      <c r="B173" s="47"/>
      <c r="C173" s="47"/>
      <c r="D173" s="47"/>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row>
    <row r="174" spans="1:37" ht="15.75" customHeight="1" x14ac:dyDescent="0.25">
      <c r="A174" s="47"/>
      <c r="B174" s="47"/>
      <c r="C174" s="47"/>
      <c r="D174" s="47"/>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row>
    <row r="175" spans="1:37" ht="15.75" customHeight="1" x14ac:dyDescent="0.25">
      <c r="A175" s="47"/>
      <c r="B175" s="47"/>
      <c r="C175" s="47"/>
      <c r="D175" s="47"/>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row>
    <row r="176" spans="1:37" ht="15.75" customHeight="1" x14ac:dyDescent="0.25">
      <c r="A176" s="47"/>
      <c r="B176" s="47"/>
      <c r="C176" s="47"/>
      <c r="D176" s="47"/>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row>
    <row r="177" spans="1:37" ht="15.75" customHeight="1" x14ac:dyDescent="0.25">
      <c r="A177" s="47"/>
      <c r="B177" s="47"/>
      <c r="C177" s="47"/>
      <c r="D177" s="47"/>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row>
    <row r="178" spans="1:37" ht="15.75" customHeight="1" x14ac:dyDescent="0.25">
      <c r="A178" s="47"/>
      <c r="B178" s="47"/>
      <c r="C178" s="47"/>
      <c r="D178" s="47"/>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row>
    <row r="179" spans="1:37" ht="15.75" customHeight="1" x14ac:dyDescent="0.25">
      <c r="A179" s="47"/>
      <c r="B179" s="47"/>
      <c r="C179" s="47"/>
      <c r="D179" s="47"/>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row>
    <row r="180" spans="1:37" ht="15.75" customHeight="1" x14ac:dyDescent="0.25">
      <c r="A180" s="47"/>
      <c r="B180" s="47"/>
      <c r="C180" s="47"/>
      <c r="D180" s="47"/>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row>
    <row r="181" spans="1:37" ht="15.75" customHeight="1" x14ac:dyDescent="0.25">
      <c r="A181" s="47"/>
      <c r="B181" s="47"/>
      <c r="C181" s="47"/>
      <c r="D181" s="47"/>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row>
    <row r="182" spans="1:37" ht="15.75" customHeight="1" x14ac:dyDescent="0.25">
      <c r="A182" s="47"/>
      <c r="B182" s="47"/>
      <c r="C182" s="47"/>
      <c r="D182" s="47"/>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row>
    <row r="183" spans="1:37" ht="15.75" customHeight="1" x14ac:dyDescent="0.25">
      <c r="A183" s="47"/>
      <c r="B183" s="47"/>
      <c r="C183" s="47"/>
      <c r="D183" s="47"/>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row>
    <row r="184" spans="1:37" ht="15.75" customHeight="1" x14ac:dyDescent="0.25">
      <c r="A184" s="47"/>
      <c r="B184" s="47"/>
      <c r="C184" s="47"/>
      <c r="D184" s="47"/>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row>
    <row r="185" spans="1:37" ht="15.75" customHeight="1" x14ac:dyDescent="0.25">
      <c r="A185" s="47"/>
      <c r="B185" s="47"/>
      <c r="C185" s="47"/>
      <c r="D185" s="47"/>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row>
    <row r="186" spans="1:37" ht="15.75" customHeight="1" x14ac:dyDescent="0.25">
      <c r="A186" s="47"/>
      <c r="B186" s="47"/>
      <c r="C186" s="47"/>
      <c r="D186" s="47"/>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row>
    <row r="187" spans="1:37" ht="15.75" customHeight="1" x14ac:dyDescent="0.25">
      <c r="A187" s="47"/>
      <c r="B187" s="47"/>
      <c r="C187" s="47"/>
      <c r="D187" s="47"/>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row>
    <row r="188" spans="1:37" ht="15.75" customHeight="1" x14ac:dyDescent="0.25">
      <c r="A188" s="47"/>
      <c r="B188" s="47"/>
      <c r="C188" s="47"/>
      <c r="D188" s="47"/>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row>
    <row r="189" spans="1:37" ht="15.75" customHeight="1" x14ac:dyDescent="0.25">
      <c r="A189" s="47"/>
      <c r="B189" s="47"/>
      <c r="C189" s="47"/>
      <c r="D189" s="47"/>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row>
    <row r="190" spans="1:37" ht="15.75" customHeight="1" x14ac:dyDescent="0.25">
      <c r="A190" s="47"/>
      <c r="B190" s="47"/>
      <c r="C190" s="47"/>
      <c r="D190" s="47"/>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row>
    <row r="191" spans="1:37" ht="15.75" customHeight="1" x14ac:dyDescent="0.25">
      <c r="A191" s="47"/>
      <c r="B191" s="47"/>
      <c r="C191" s="47"/>
      <c r="D191" s="47"/>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row>
    <row r="192" spans="1:37" ht="15.75" customHeight="1" x14ac:dyDescent="0.25">
      <c r="A192" s="47"/>
      <c r="B192" s="47"/>
      <c r="C192" s="47"/>
      <c r="D192" s="47"/>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row>
    <row r="193" spans="1:37" ht="15.75" customHeight="1" x14ac:dyDescent="0.25">
      <c r="A193" s="47"/>
      <c r="B193" s="47"/>
      <c r="C193" s="47"/>
      <c r="D193" s="47"/>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row>
    <row r="194" spans="1:37" ht="15.75" customHeight="1" x14ac:dyDescent="0.25">
      <c r="A194" s="47"/>
      <c r="B194" s="47"/>
      <c r="C194" s="47"/>
      <c r="D194" s="47"/>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row>
    <row r="195" spans="1:37" ht="15.75" customHeight="1" x14ac:dyDescent="0.25">
      <c r="A195" s="47"/>
      <c r="B195" s="47"/>
      <c r="C195" s="47"/>
      <c r="D195" s="47"/>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row>
    <row r="196" spans="1:37" ht="15.75" customHeight="1" x14ac:dyDescent="0.25">
      <c r="A196" s="47"/>
      <c r="B196" s="47"/>
      <c r="C196" s="47"/>
      <c r="D196" s="47"/>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row>
    <row r="197" spans="1:37" ht="15.75" customHeight="1" x14ac:dyDescent="0.25">
      <c r="A197" s="47"/>
      <c r="B197" s="47"/>
      <c r="C197" s="47"/>
      <c r="D197" s="47"/>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row>
    <row r="198" spans="1:37" ht="15.75" customHeight="1" x14ac:dyDescent="0.25">
      <c r="A198" s="47"/>
      <c r="B198" s="47"/>
      <c r="C198" s="47"/>
      <c r="D198" s="47"/>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row>
    <row r="199" spans="1:37" ht="15.75" customHeight="1" x14ac:dyDescent="0.25">
      <c r="A199" s="47"/>
      <c r="B199" s="47"/>
      <c r="C199" s="47"/>
      <c r="D199" s="47"/>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row>
    <row r="200" spans="1:37" ht="15.75" customHeight="1" x14ac:dyDescent="0.25">
      <c r="A200" s="47"/>
      <c r="B200" s="47"/>
      <c r="C200" s="47"/>
      <c r="D200" s="47"/>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row>
    <row r="201" spans="1:37" ht="15.75" customHeight="1" x14ac:dyDescent="0.25">
      <c r="A201" s="47"/>
      <c r="B201" s="47"/>
      <c r="C201" s="47"/>
      <c r="D201" s="47"/>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row>
    <row r="202" spans="1:37" ht="15.75" customHeight="1" x14ac:dyDescent="0.25">
      <c r="A202" s="47"/>
      <c r="B202" s="47"/>
      <c r="C202" s="47"/>
      <c r="D202" s="47"/>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row>
    <row r="203" spans="1:37" ht="15.75" customHeight="1" x14ac:dyDescent="0.25">
      <c r="A203" s="47"/>
      <c r="B203" s="47"/>
      <c r="C203" s="47"/>
      <c r="D203" s="47"/>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row>
    <row r="204" spans="1:37" ht="15.75" customHeight="1" x14ac:dyDescent="0.25">
      <c r="A204" s="47"/>
      <c r="B204" s="47"/>
      <c r="C204" s="47"/>
      <c r="D204" s="47"/>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row>
    <row r="205" spans="1:37" ht="15.75" customHeight="1" x14ac:dyDescent="0.25">
      <c r="A205" s="47"/>
      <c r="B205" s="47"/>
      <c r="C205" s="47"/>
      <c r="D205" s="47"/>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row>
    <row r="206" spans="1:37" ht="15.75" customHeight="1" x14ac:dyDescent="0.25">
      <c r="A206" s="47"/>
      <c r="B206" s="47"/>
      <c r="C206" s="47"/>
      <c r="D206" s="47"/>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row>
    <row r="207" spans="1:37" ht="15.75" customHeight="1" x14ac:dyDescent="0.25">
      <c r="A207" s="47"/>
      <c r="B207" s="47"/>
      <c r="C207" s="47"/>
      <c r="D207" s="47"/>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row>
    <row r="208" spans="1:37" ht="15.75" customHeight="1" x14ac:dyDescent="0.25">
      <c r="A208" s="47"/>
      <c r="B208" s="47"/>
      <c r="C208" s="47"/>
      <c r="D208" s="47"/>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row>
    <row r="209" spans="1:37" ht="15.75" customHeight="1" x14ac:dyDescent="0.25">
      <c r="A209" s="47"/>
      <c r="B209" s="47"/>
      <c r="C209" s="47"/>
      <c r="D209" s="47"/>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row>
    <row r="210" spans="1:37" ht="15.75" customHeight="1" x14ac:dyDescent="0.25">
      <c r="A210" s="47"/>
      <c r="B210" s="47"/>
      <c r="C210" s="47"/>
      <c r="D210" s="47"/>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row>
    <row r="211" spans="1:37" ht="15.75" customHeight="1" x14ac:dyDescent="0.25">
      <c r="A211" s="47"/>
      <c r="B211" s="47"/>
      <c r="C211" s="47"/>
      <c r="D211" s="47"/>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row>
    <row r="212" spans="1:37" ht="15.75" customHeight="1" x14ac:dyDescent="0.25">
      <c r="A212" s="47"/>
      <c r="B212" s="47"/>
      <c r="C212" s="47"/>
      <c r="D212" s="47"/>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row>
    <row r="213" spans="1:37" ht="15.75" customHeight="1" x14ac:dyDescent="0.25">
      <c r="A213" s="47"/>
      <c r="B213" s="47"/>
      <c r="C213" s="47"/>
      <c r="D213" s="47"/>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row>
    <row r="214" spans="1:37" ht="15.75" customHeight="1" x14ac:dyDescent="0.25">
      <c r="A214" s="47"/>
      <c r="B214" s="47"/>
      <c r="C214" s="47"/>
      <c r="D214" s="47"/>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row>
    <row r="215" spans="1:37" ht="15.75" customHeight="1" x14ac:dyDescent="0.25">
      <c r="A215" s="47"/>
      <c r="B215" s="47"/>
      <c r="C215" s="47"/>
      <c r="D215" s="47"/>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row>
    <row r="216" spans="1:37" ht="15.75" customHeight="1" x14ac:dyDescent="0.25">
      <c r="A216" s="47"/>
      <c r="B216" s="47"/>
      <c r="C216" s="47"/>
      <c r="D216" s="47"/>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row>
    <row r="217" spans="1:37" ht="15.75" customHeight="1" x14ac:dyDescent="0.25">
      <c r="A217" s="47"/>
      <c r="B217" s="47"/>
      <c r="C217" s="47"/>
      <c r="D217" s="47"/>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row>
    <row r="218" spans="1:37" ht="15.75" customHeight="1" x14ac:dyDescent="0.25">
      <c r="A218" s="47"/>
      <c r="B218" s="47"/>
      <c r="C218" s="47"/>
      <c r="D218" s="47"/>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row>
    <row r="219" spans="1:37" ht="15.75" customHeight="1" x14ac:dyDescent="0.25">
      <c r="A219" s="47"/>
      <c r="B219" s="47"/>
      <c r="C219" s="47"/>
      <c r="D219" s="47"/>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row>
    <row r="220" spans="1:37" ht="15.75" customHeight="1" x14ac:dyDescent="0.25">
      <c r="A220" s="47"/>
      <c r="B220" s="47"/>
      <c r="C220" s="47"/>
      <c r="D220" s="47"/>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row>
    <row r="221" spans="1:37" ht="15.75" customHeight="1" x14ac:dyDescent="0.25">
      <c r="A221" s="47"/>
      <c r="B221" s="47"/>
      <c r="C221" s="47"/>
      <c r="D221" s="47"/>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row>
    <row r="222" spans="1:37" ht="15.75" customHeight="1" x14ac:dyDescent="0.25">
      <c r="A222" s="47"/>
      <c r="B222" s="47"/>
      <c r="C222" s="47"/>
      <c r="D222" s="47"/>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row>
    <row r="223" spans="1:37" ht="15.75" customHeight="1" x14ac:dyDescent="0.25">
      <c r="A223" s="47"/>
      <c r="B223" s="47"/>
      <c r="C223" s="47"/>
      <c r="D223" s="47"/>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row>
    <row r="224" spans="1:37" ht="15.75" customHeight="1" x14ac:dyDescent="0.25">
      <c r="A224" s="47"/>
      <c r="B224" s="47"/>
      <c r="C224" s="47"/>
      <c r="D224" s="47"/>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row>
    <row r="225" spans="1:37" ht="15.75" customHeight="1" x14ac:dyDescent="0.25">
      <c r="A225" s="47"/>
      <c r="B225" s="47"/>
      <c r="C225" s="47"/>
      <c r="D225" s="47"/>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row>
    <row r="226" spans="1:37" ht="15.75" customHeight="1" x14ac:dyDescent="0.25">
      <c r="A226" s="47"/>
      <c r="B226" s="47"/>
      <c r="C226" s="47"/>
      <c r="D226" s="47"/>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row>
    <row r="227" spans="1:37" ht="15.75" customHeight="1" x14ac:dyDescent="0.25">
      <c r="A227" s="47"/>
      <c r="B227" s="47"/>
      <c r="C227" s="47"/>
      <c r="D227" s="47"/>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row>
    <row r="228" spans="1:37" ht="15.75" customHeight="1" x14ac:dyDescent="0.25">
      <c r="A228" s="47"/>
      <c r="B228" s="47"/>
      <c r="C228" s="47"/>
      <c r="D228" s="47"/>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row>
    <row r="229" spans="1:37" ht="15.75" customHeight="1" x14ac:dyDescent="0.25">
      <c r="A229" s="47"/>
      <c r="B229" s="47"/>
      <c r="C229" s="47"/>
      <c r="D229" s="47"/>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row>
    <row r="230" spans="1:37" ht="15.75" customHeight="1" x14ac:dyDescent="0.25">
      <c r="A230" s="47"/>
      <c r="B230" s="47"/>
      <c r="C230" s="47"/>
      <c r="D230" s="47"/>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row>
    <row r="231" spans="1:37" ht="15.75" customHeight="1" x14ac:dyDescent="0.25">
      <c r="A231" s="47"/>
      <c r="B231" s="47"/>
      <c r="C231" s="47"/>
      <c r="D231" s="47"/>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row>
    <row r="232" spans="1:37" ht="15.75" customHeight="1" x14ac:dyDescent="0.25">
      <c r="A232" s="47"/>
      <c r="B232" s="47"/>
      <c r="C232" s="47"/>
      <c r="D232" s="47"/>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row>
    <row r="233" spans="1:37" ht="15.75" customHeight="1" x14ac:dyDescent="0.25">
      <c r="A233" s="47"/>
      <c r="B233" s="47"/>
      <c r="C233" s="47"/>
      <c r="D233" s="47"/>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row>
    <row r="234" spans="1:37" ht="15.75" customHeight="1" x14ac:dyDescent="0.25">
      <c r="A234" s="47"/>
      <c r="B234" s="47"/>
      <c r="C234" s="47"/>
      <c r="D234" s="47"/>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row>
    <row r="235" spans="1:37" ht="15.75" customHeight="1" x14ac:dyDescent="0.25">
      <c r="A235" s="47"/>
      <c r="B235" s="47"/>
      <c r="C235" s="47"/>
      <c r="D235" s="47"/>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row>
    <row r="236" spans="1:37" ht="15.75" customHeight="1" x14ac:dyDescent="0.25">
      <c r="A236" s="47"/>
      <c r="B236" s="47"/>
      <c r="C236" s="47"/>
      <c r="D236" s="47"/>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row>
    <row r="237" spans="1:37" ht="15.75" customHeight="1" x14ac:dyDescent="0.25">
      <c r="A237" s="47"/>
      <c r="B237" s="47"/>
      <c r="C237" s="47"/>
      <c r="D237" s="47"/>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row>
    <row r="238" spans="1:37" ht="15.75" customHeight="1" x14ac:dyDescent="0.25">
      <c r="A238" s="47"/>
      <c r="B238" s="47"/>
      <c r="C238" s="47"/>
      <c r="D238" s="47"/>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row>
    <row r="239" spans="1:37" ht="15.75" customHeight="1" x14ac:dyDescent="0.25">
      <c r="A239" s="47"/>
      <c r="B239" s="47"/>
      <c r="C239" s="47"/>
      <c r="D239" s="47"/>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row>
    <row r="240" spans="1:37" ht="15.75" customHeight="1" x14ac:dyDescent="0.25">
      <c r="A240" s="47"/>
      <c r="B240" s="47"/>
      <c r="C240" s="47"/>
      <c r="D240" s="47"/>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row>
    <row r="241" spans="1:37" ht="15.75" customHeight="1" x14ac:dyDescent="0.25">
      <c r="A241" s="47"/>
      <c r="B241" s="47"/>
      <c r="C241" s="47"/>
      <c r="D241" s="47"/>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row>
    <row r="242" spans="1:37" ht="15.75" customHeight="1" x14ac:dyDescent="0.25">
      <c r="A242" s="47"/>
      <c r="B242" s="47"/>
      <c r="C242" s="47"/>
      <c r="D242" s="47"/>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row>
    <row r="243" spans="1:37" ht="15.75" customHeight="1" x14ac:dyDescent="0.25">
      <c r="A243" s="47"/>
      <c r="B243" s="47"/>
      <c r="C243" s="47"/>
      <c r="D243" s="47"/>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row>
    <row r="244" spans="1:37" ht="15.75" customHeight="1" x14ac:dyDescent="0.25">
      <c r="A244" s="47"/>
      <c r="B244" s="47"/>
      <c r="C244" s="47"/>
      <c r="D244" s="47"/>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row>
    <row r="245" spans="1:37" ht="15.75" customHeight="1" x14ac:dyDescent="0.25">
      <c r="A245" s="47"/>
      <c r="B245" s="47"/>
      <c r="C245" s="47"/>
      <c r="D245" s="47"/>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row>
    <row r="246" spans="1:37" ht="15.75" customHeight="1" x14ac:dyDescent="0.25">
      <c r="A246" s="47"/>
      <c r="B246" s="47"/>
      <c r="C246" s="47"/>
      <c r="D246" s="47"/>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row>
    <row r="247" spans="1:37" ht="15.75" customHeight="1" x14ac:dyDescent="0.25">
      <c r="A247" s="47"/>
      <c r="B247" s="47"/>
      <c r="C247" s="47"/>
      <c r="D247" s="47"/>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row>
    <row r="248" spans="1:37" ht="15.75" customHeight="1" x14ac:dyDescent="0.25">
      <c r="A248" s="47"/>
      <c r="B248" s="47"/>
      <c r="C248" s="47"/>
      <c r="D248" s="47"/>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row>
    <row r="249" spans="1:37" ht="15.75" customHeight="1" x14ac:dyDescent="0.25">
      <c r="A249" s="47"/>
      <c r="B249" s="47"/>
      <c r="C249" s="47"/>
      <c r="D249" s="47"/>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row>
    <row r="250" spans="1:37" ht="15.75" customHeight="1" x14ac:dyDescent="0.25">
      <c r="A250" s="47"/>
      <c r="B250" s="47"/>
      <c r="C250" s="47"/>
      <c r="D250" s="47"/>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row>
    <row r="251" spans="1:37" ht="15.75" customHeight="1" x14ac:dyDescent="0.25">
      <c r="A251" s="47"/>
      <c r="B251" s="47"/>
      <c r="C251" s="47"/>
      <c r="D251" s="47"/>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row>
    <row r="252" spans="1:37" ht="15.75" customHeight="1" x14ac:dyDescent="0.25">
      <c r="A252" s="47"/>
      <c r="B252" s="47"/>
      <c r="C252" s="47"/>
      <c r="D252" s="47"/>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row>
    <row r="253" spans="1:37" ht="15.75" customHeight="1" x14ac:dyDescent="0.25">
      <c r="A253" s="47"/>
      <c r="B253" s="47"/>
      <c r="C253" s="47"/>
      <c r="D253" s="47"/>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row>
    <row r="254" spans="1:37" ht="15.75" customHeight="1" x14ac:dyDescent="0.25">
      <c r="A254" s="47"/>
      <c r="B254" s="47"/>
      <c r="C254" s="47"/>
      <c r="D254" s="47"/>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row>
    <row r="255" spans="1:37" ht="15.75" customHeight="1" x14ac:dyDescent="0.25">
      <c r="A255" s="47"/>
      <c r="B255" s="47"/>
      <c r="C255" s="47"/>
      <c r="D255" s="47"/>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row>
    <row r="256" spans="1:37" ht="15.75" customHeight="1" x14ac:dyDescent="0.25">
      <c r="A256" s="47"/>
      <c r="B256" s="47"/>
      <c r="C256" s="47"/>
      <c r="D256" s="47"/>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row>
    <row r="257" spans="1:37" ht="15.75" customHeight="1" x14ac:dyDescent="0.25">
      <c r="A257" s="47"/>
      <c r="B257" s="47"/>
      <c r="C257" s="47"/>
      <c r="D257" s="47"/>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row>
    <row r="258" spans="1:37" ht="15.75" customHeight="1" x14ac:dyDescent="0.25">
      <c r="A258" s="47"/>
      <c r="B258" s="47"/>
      <c r="C258" s="47"/>
      <c r="D258" s="47"/>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row>
    <row r="259" spans="1:37" ht="15.75" customHeight="1" x14ac:dyDescent="0.25">
      <c r="A259" s="47"/>
      <c r="B259" s="47"/>
      <c r="C259" s="47"/>
      <c r="D259" s="47"/>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row>
    <row r="260" spans="1:37" ht="15.75" customHeight="1" x14ac:dyDescent="0.25">
      <c r="A260" s="47"/>
      <c r="B260" s="47"/>
      <c r="C260" s="47"/>
      <c r="D260" s="47"/>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row>
    <row r="261" spans="1:37" ht="15.75" customHeight="1" x14ac:dyDescent="0.25">
      <c r="A261" s="47"/>
      <c r="B261" s="47"/>
      <c r="C261" s="47"/>
      <c r="D261" s="47"/>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row>
    <row r="262" spans="1:37" ht="15.75" customHeight="1" x14ac:dyDescent="0.25">
      <c r="A262" s="47"/>
      <c r="B262" s="47"/>
      <c r="C262" s="47"/>
      <c r="D262" s="47"/>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row>
    <row r="263" spans="1:37" ht="15.75" customHeight="1" x14ac:dyDescent="0.25">
      <c r="A263" s="47"/>
      <c r="B263" s="47"/>
      <c r="C263" s="47"/>
      <c r="D263" s="47"/>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row>
    <row r="264" spans="1:37" ht="15.75" customHeight="1" x14ac:dyDescent="0.25">
      <c r="A264" s="47"/>
      <c r="B264" s="47"/>
      <c r="C264" s="47"/>
      <c r="D264" s="47"/>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row>
    <row r="265" spans="1:37" ht="15.75" customHeight="1" x14ac:dyDescent="0.25">
      <c r="A265" s="47"/>
      <c r="B265" s="47"/>
      <c r="C265" s="47"/>
      <c r="D265" s="47"/>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row>
    <row r="266" spans="1:37" ht="15.75" customHeight="1" x14ac:dyDescent="0.25">
      <c r="A266" s="47"/>
      <c r="B266" s="47"/>
      <c r="C266" s="47"/>
      <c r="D266" s="47"/>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row>
    <row r="267" spans="1:37" ht="15.75" customHeight="1" x14ac:dyDescent="0.25">
      <c r="A267" s="47"/>
      <c r="B267" s="47"/>
      <c r="C267" s="47"/>
      <c r="D267" s="47"/>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row>
    <row r="268" spans="1:37" ht="15.75" customHeight="1" x14ac:dyDescent="0.25">
      <c r="A268" s="47"/>
      <c r="B268" s="47"/>
      <c r="C268" s="47"/>
      <c r="D268" s="47"/>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row>
    <row r="269" spans="1:37" ht="15.75" customHeight="1" x14ac:dyDescent="0.25">
      <c r="A269" s="47"/>
      <c r="B269" s="47"/>
      <c r="C269" s="47"/>
      <c r="D269" s="47"/>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row>
    <row r="270" spans="1:37" ht="15.75" customHeight="1" x14ac:dyDescent="0.25">
      <c r="A270" s="47"/>
      <c r="B270" s="47"/>
      <c r="C270" s="47"/>
      <c r="D270" s="47"/>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row>
    <row r="271" spans="1:37" ht="15.75" customHeight="1" x14ac:dyDescent="0.25">
      <c r="A271" s="47"/>
      <c r="B271" s="47"/>
      <c r="C271" s="47"/>
      <c r="D271" s="47"/>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row>
    <row r="272" spans="1:37" ht="15.75" customHeight="1" x14ac:dyDescent="0.25">
      <c r="A272" s="47"/>
      <c r="B272" s="47"/>
      <c r="C272" s="47"/>
      <c r="D272" s="47"/>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row>
    <row r="273" spans="1:37" ht="15.75" customHeight="1" x14ac:dyDescent="0.25">
      <c r="A273" s="47"/>
      <c r="B273" s="47"/>
      <c r="C273" s="47"/>
      <c r="D273" s="47"/>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row>
    <row r="274" spans="1:37" ht="15.75" customHeight="1" x14ac:dyDescent="0.25">
      <c r="A274" s="47"/>
      <c r="B274" s="47"/>
      <c r="C274" s="47"/>
      <c r="D274" s="47"/>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row>
    <row r="275" spans="1:37" ht="15.75" customHeight="1" x14ac:dyDescent="0.25">
      <c r="A275" s="47"/>
      <c r="B275" s="47"/>
      <c r="C275" s="47"/>
      <c r="D275" s="47"/>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row>
    <row r="276" spans="1:37" ht="15.75" customHeight="1" x14ac:dyDescent="0.25">
      <c r="A276" s="47"/>
      <c r="B276" s="47"/>
      <c r="C276" s="47"/>
      <c r="D276" s="47"/>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row>
    <row r="277" spans="1:37" ht="15.75" customHeight="1" x14ac:dyDescent="0.25">
      <c r="A277" s="47"/>
      <c r="B277" s="47"/>
      <c r="C277" s="47"/>
      <c r="D277" s="47"/>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row>
    <row r="278" spans="1:37" ht="15.75" customHeight="1" x14ac:dyDescent="0.25">
      <c r="A278" s="47"/>
      <c r="B278" s="47"/>
      <c r="C278" s="47"/>
      <c r="D278" s="47"/>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row>
    <row r="279" spans="1:37" ht="15.75" customHeight="1" x14ac:dyDescent="0.25">
      <c r="A279" s="47"/>
      <c r="B279" s="47"/>
      <c r="C279" s="47"/>
      <c r="D279" s="47"/>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row>
    <row r="280" spans="1:37" ht="15.75" customHeight="1" x14ac:dyDescent="0.25">
      <c r="A280" s="47"/>
      <c r="B280" s="47"/>
      <c r="C280" s="47"/>
      <c r="D280" s="47"/>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row>
    <row r="281" spans="1:37" ht="15.75" customHeight="1" x14ac:dyDescent="0.25">
      <c r="A281" s="47"/>
      <c r="B281" s="47"/>
      <c r="C281" s="47"/>
      <c r="D281" s="47"/>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row>
    <row r="282" spans="1:37" ht="15.75" customHeight="1" x14ac:dyDescent="0.25">
      <c r="A282" s="47"/>
      <c r="B282" s="47"/>
      <c r="C282" s="47"/>
      <c r="D282" s="47"/>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row>
    <row r="283" spans="1:37" ht="15.75" customHeight="1" x14ac:dyDescent="0.25">
      <c r="A283" s="47"/>
      <c r="B283" s="47"/>
      <c r="C283" s="47"/>
      <c r="D283" s="47"/>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row>
    <row r="284" spans="1:37" ht="15.75" customHeight="1" x14ac:dyDescent="0.25">
      <c r="A284" s="47"/>
      <c r="B284" s="47"/>
      <c r="C284" s="47"/>
      <c r="D284" s="47"/>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row>
    <row r="285" spans="1:37" ht="15.75" customHeight="1" x14ac:dyDescent="0.25">
      <c r="A285" s="47"/>
      <c r="B285" s="47"/>
      <c r="C285" s="47"/>
      <c r="D285" s="47"/>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row>
    <row r="286" spans="1:37" ht="15.75" customHeight="1" x14ac:dyDescent="0.25">
      <c r="A286" s="47"/>
      <c r="B286" s="47"/>
      <c r="C286" s="47"/>
      <c r="D286" s="47"/>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row>
    <row r="287" spans="1:37" ht="15.75" customHeight="1" x14ac:dyDescent="0.25">
      <c r="A287" s="47"/>
      <c r="B287" s="47"/>
      <c r="C287" s="47"/>
      <c r="D287" s="47"/>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row>
    <row r="288" spans="1:37" ht="15.75" customHeight="1" x14ac:dyDescent="0.25">
      <c r="A288" s="47"/>
      <c r="B288" s="47"/>
      <c r="C288" s="47"/>
      <c r="D288" s="47"/>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row>
    <row r="289" spans="1:37" ht="15.75" customHeight="1" x14ac:dyDescent="0.25">
      <c r="A289" s="47"/>
      <c r="B289" s="47"/>
      <c r="C289" s="47"/>
      <c r="D289" s="47"/>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row>
    <row r="290" spans="1:37" ht="15.75" customHeight="1" x14ac:dyDescent="0.25">
      <c r="A290" s="47"/>
      <c r="B290" s="47"/>
      <c r="C290" s="47"/>
      <c r="D290" s="47"/>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row>
    <row r="291" spans="1:37" ht="15.75" customHeight="1" x14ac:dyDescent="0.25">
      <c r="A291" s="47"/>
      <c r="B291" s="47"/>
      <c r="C291" s="47"/>
      <c r="D291" s="47"/>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row>
    <row r="292" spans="1:37" ht="15.75" customHeight="1" x14ac:dyDescent="0.25">
      <c r="A292" s="47"/>
      <c r="B292" s="47"/>
      <c r="C292" s="47"/>
      <c r="D292" s="47"/>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row>
    <row r="293" spans="1:37" ht="15.75" customHeight="1" x14ac:dyDescent="0.25">
      <c r="A293" s="47"/>
      <c r="B293" s="47"/>
      <c r="C293" s="47"/>
      <c r="D293" s="47"/>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row>
    <row r="294" spans="1:37" ht="15.75" customHeight="1" x14ac:dyDescent="0.25">
      <c r="A294" s="47"/>
      <c r="B294" s="47"/>
      <c r="C294" s="47"/>
      <c r="D294" s="47"/>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row>
    <row r="295" spans="1:37" ht="15.75" customHeight="1" x14ac:dyDescent="0.2"/>
    <row r="296" spans="1:37" ht="15.75" customHeight="1" x14ac:dyDescent="0.2"/>
    <row r="297" spans="1:37" ht="15.75" customHeight="1" x14ac:dyDescent="0.2"/>
    <row r="298" spans="1:37" ht="15.75" customHeight="1" x14ac:dyDescent="0.2"/>
    <row r="299" spans="1:37" ht="15.75" customHeight="1" x14ac:dyDescent="0.2"/>
    <row r="300" spans="1:37" ht="15.75" customHeight="1" x14ac:dyDescent="0.2"/>
    <row r="301" spans="1:37" ht="15.75" customHeight="1" x14ac:dyDescent="0.2"/>
    <row r="302" spans="1:37" ht="15.75" customHeight="1" x14ac:dyDescent="0.2"/>
    <row r="303" spans="1:37" ht="15.75" customHeight="1" x14ac:dyDescent="0.2"/>
    <row r="304" spans="1:37"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261">
    <mergeCell ref="A41:C43"/>
    <mergeCell ref="A44:C49"/>
    <mergeCell ref="A50:C51"/>
    <mergeCell ref="A52:D52"/>
    <mergeCell ref="A53:D53"/>
    <mergeCell ref="A54:D54"/>
    <mergeCell ref="A57:C58"/>
    <mergeCell ref="A59:C61"/>
    <mergeCell ref="A68:C69"/>
    <mergeCell ref="A70:D70"/>
    <mergeCell ref="A71:D71"/>
    <mergeCell ref="A72:D72"/>
    <mergeCell ref="A76:C77"/>
    <mergeCell ref="E2:F2"/>
    <mergeCell ref="E6:F6"/>
    <mergeCell ref="A7:C12"/>
    <mergeCell ref="E9:F9"/>
    <mergeCell ref="A13:C16"/>
    <mergeCell ref="E13:F13"/>
    <mergeCell ref="E14:F14"/>
    <mergeCell ref="A17:D17"/>
    <mergeCell ref="A18:D18"/>
    <mergeCell ref="A19:D19"/>
    <mergeCell ref="A22:C23"/>
    <mergeCell ref="E22:F22"/>
    <mergeCell ref="E25:F25"/>
    <mergeCell ref="E26:F26"/>
    <mergeCell ref="A24:C26"/>
    <mergeCell ref="A27:C32"/>
    <mergeCell ref="A33:C33"/>
    <mergeCell ref="A34:D34"/>
    <mergeCell ref="A62:C67"/>
    <mergeCell ref="E7:Q7"/>
    <mergeCell ref="A87:C91"/>
    <mergeCell ref="E90:F90"/>
    <mergeCell ref="E91:F91"/>
    <mergeCell ref="A92:D92"/>
    <mergeCell ref="A93:D93"/>
    <mergeCell ref="A94:D94"/>
    <mergeCell ref="E76:F76"/>
    <mergeCell ref="E79:F79"/>
    <mergeCell ref="E80:F80"/>
    <mergeCell ref="E83:F83"/>
    <mergeCell ref="E87:F87"/>
    <mergeCell ref="E88:F88"/>
    <mergeCell ref="E89:F89"/>
    <mergeCell ref="E94:Q94"/>
    <mergeCell ref="A78:C80"/>
    <mergeCell ref="A81:C86"/>
    <mergeCell ref="E77:Q77"/>
    <mergeCell ref="E78:Q78"/>
    <mergeCell ref="G79:I79"/>
    <mergeCell ref="J79:L79"/>
    <mergeCell ref="M79:O79"/>
    <mergeCell ref="P79:Q79"/>
    <mergeCell ref="G80:H80"/>
    <mergeCell ref="L88:Q88"/>
    <mergeCell ref="A1:L1"/>
    <mergeCell ref="M1:N1"/>
    <mergeCell ref="A2:C3"/>
    <mergeCell ref="G2:I2"/>
    <mergeCell ref="P2:Q2"/>
    <mergeCell ref="A4:C6"/>
    <mergeCell ref="P5:Q5"/>
    <mergeCell ref="M2:O2"/>
    <mergeCell ref="E3:Q3"/>
    <mergeCell ref="E5:F5"/>
    <mergeCell ref="G5:I5"/>
    <mergeCell ref="J5:L5"/>
    <mergeCell ref="M5:O5"/>
    <mergeCell ref="G6:H6"/>
    <mergeCell ref="I6:J6"/>
    <mergeCell ref="K6:L6"/>
    <mergeCell ref="M6:Q6"/>
    <mergeCell ref="E8:Q8"/>
    <mergeCell ref="J9:Q9"/>
    <mergeCell ref="E10:Q10"/>
    <mergeCell ref="E11:Q11"/>
    <mergeCell ref="E12:Q12"/>
    <mergeCell ref="G13:H13"/>
    <mergeCell ref="G9:I9"/>
    <mergeCell ref="J2:L2"/>
    <mergeCell ref="E4:Q4"/>
    <mergeCell ref="G14:H14"/>
    <mergeCell ref="J14:K14"/>
    <mergeCell ref="L14:Q14"/>
    <mergeCell ref="G15:H15"/>
    <mergeCell ref="J15:K15"/>
    <mergeCell ref="L15:Q15"/>
    <mergeCell ref="L16:Q16"/>
    <mergeCell ref="J13:K13"/>
    <mergeCell ref="L13:Q13"/>
    <mergeCell ref="M17:Q17"/>
    <mergeCell ref="M18:Q18"/>
    <mergeCell ref="E19:Q19"/>
    <mergeCell ref="A21:L21"/>
    <mergeCell ref="M21:N21"/>
    <mergeCell ref="G22:I22"/>
    <mergeCell ref="J22:L22"/>
    <mergeCell ref="E15:F15"/>
    <mergeCell ref="E16:F16"/>
    <mergeCell ref="G16:H16"/>
    <mergeCell ref="J16:K16"/>
    <mergeCell ref="E17:H17"/>
    <mergeCell ref="I17:L17"/>
    <mergeCell ref="E18:H18"/>
    <mergeCell ref="I18:L18"/>
    <mergeCell ref="E23:Q23"/>
    <mergeCell ref="E24:Q24"/>
    <mergeCell ref="G25:I25"/>
    <mergeCell ref="J25:L25"/>
    <mergeCell ref="M25:O25"/>
    <mergeCell ref="P25:Q25"/>
    <mergeCell ref="G26:H26"/>
    <mergeCell ref="M22:O22"/>
    <mergeCell ref="P22:Q22"/>
    <mergeCell ref="G29:I29"/>
    <mergeCell ref="G33:H33"/>
    <mergeCell ref="J33:K33"/>
    <mergeCell ref="M26:Q26"/>
    <mergeCell ref="E27:Q27"/>
    <mergeCell ref="E28:Q28"/>
    <mergeCell ref="J29:Q29"/>
    <mergeCell ref="E30:Q30"/>
    <mergeCell ref="E31:Q31"/>
    <mergeCell ref="E32:Q32"/>
    <mergeCell ref="L33:Q33"/>
    <mergeCell ref="I26:J26"/>
    <mergeCell ref="K26:L26"/>
    <mergeCell ref="E29:F29"/>
    <mergeCell ref="E33:F33"/>
    <mergeCell ref="I34:L34"/>
    <mergeCell ref="M34:Q34"/>
    <mergeCell ref="E35:H35"/>
    <mergeCell ref="I35:L35"/>
    <mergeCell ref="M35:Q35"/>
    <mergeCell ref="E36:Q36"/>
    <mergeCell ref="A38:L38"/>
    <mergeCell ref="M38:N38"/>
    <mergeCell ref="G39:I39"/>
    <mergeCell ref="J39:L39"/>
    <mergeCell ref="M39:O39"/>
    <mergeCell ref="P39:Q39"/>
    <mergeCell ref="A36:D36"/>
    <mergeCell ref="A39:C40"/>
    <mergeCell ref="E39:F39"/>
    <mergeCell ref="E34:H34"/>
    <mergeCell ref="A35:D35"/>
    <mergeCell ref="E51:F51"/>
    <mergeCell ref="E46:F46"/>
    <mergeCell ref="E50:F50"/>
    <mergeCell ref="E40:Q40"/>
    <mergeCell ref="E41:Q41"/>
    <mergeCell ref="G42:I42"/>
    <mergeCell ref="J42:L42"/>
    <mergeCell ref="M42:O42"/>
    <mergeCell ref="P42:Q42"/>
    <mergeCell ref="G43:H43"/>
    <mergeCell ref="E42:F42"/>
    <mergeCell ref="E43:F43"/>
    <mergeCell ref="G61:H61"/>
    <mergeCell ref="I61:J61"/>
    <mergeCell ref="K61:L61"/>
    <mergeCell ref="M61:Q61"/>
    <mergeCell ref="E62:Q62"/>
    <mergeCell ref="L50:Q50"/>
    <mergeCell ref="L51:Q51"/>
    <mergeCell ref="M52:Q52"/>
    <mergeCell ref="M43:Q43"/>
    <mergeCell ref="E44:Q44"/>
    <mergeCell ref="E45:Q45"/>
    <mergeCell ref="J46:Q46"/>
    <mergeCell ref="E47:Q47"/>
    <mergeCell ref="E48:Q48"/>
    <mergeCell ref="E49:Q49"/>
    <mergeCell ref="G46:I46"/>
    <mergeCell ref="G50:H50"/>
    <mergeCell ref="J50:K50"/>
    <mergeCell ref="G51:H51"/>
    <mergeCell ref="J51:K51"/>
    <mergeCell ref="E52:H52"/>
    <mergeCell ref="I52:L52"/>
    <mergeCell ref="I43:J43"/>
    <mergeCell ref="K43:L43"/>
    <mergeCell ref="E60:F60"/>
    <mergeCell ref="E61:F61"/>
    <mergeCell ref="E64:F64"/>
    <mergeCell ref="E68:F68"/>
    <mergeCell ref="L87:Q87"/>
    <mergeCell ref="J64:Q64"/>
    <mergeCell ref="E65:Q65"/>
    <mergeCell ref="E66:Q66"/>
    <mergeCell ref="E67:Q67"/>
    <mergeCell ref="G68:H68"/>
    <mergeCell ref="L68:Q68"/>
    <mergeCell ref="L69:Q69"/>
    <mergeCell ref="G69:H69"/>
    <mergeCell ref="E70:H70"/>
    <mergeCell ref="I70:L70"/>
    <mergeCell ref="M70:Q70"/>
    <mergeCell ref="E69:F69"/>
    <mergeCell ref="I71:L71"/>
    <mergeCell ref="M71:Q71"/>
    <mergeCell ref="E72:Q72"/>
    <mergeCell ref="G60:I60"/>
    <mergeCell ref="J60:L60"/>
    <mergeCell ref="M60:O60"/>
    <mergeCell ref="P60:Q60"/>
    <mergeCell ref="L89:Q89"/>
    <mergeCell ref="L90:Q90"/>
    <mergeCell ref="M80:Q80"/>
    <mergeCell ref="E81:Q81"/>
    <mergeCell ref="E82:Q82"/>
    <mergeCell ref="J83:Q83"/>
    <mergeCell ref="E84:Q84"/>
    <mergeCell ref="E85:Q85"/>
    <mergeCell ref="E86:Q86"/>
    <mergeCell ref="J89:K89"/>
    <mergeCell ref="J90:K90"/>
    <mergeCell ref="G83:I83"/>
    <mergeCell ref="G87:H87"/>
    <mergeCell ref="J87:K87"/>
    <mergeCell ref="G88:H88"/>
    <mergeCell ref="J88:K88"/>
    <mergeCell ref="G89:H89"/>
    <mergeCell ref="G90:H90"/>
    <mergeCell ref="I80:J80"/>
    <mergeCell ref="K80:L80"/>
    <mergeCell ref="I93:L93"/>
    <mergeCell ref="M93:Q93"/>
    <mergeCell ref="G91:H91"/>
    <mergeCell ref="J91:K91"/>
    <mergeCell ref="L91:Q91"/>
    <mergeCell ref="E92:H92"/>
    <mergeCell ref="I92:L92"/>
    <mergeCell ref="M92:Q92"/>
    <mergeCell ref="E93:H93"/>
    <mergeCell ref="A75:L75"/>
    <mergeCell ref="M75:N75"/>
    <mergeCell ref="G76:I76"/>
    <mergeCell ref="J76:L76"/>
    <mergeCell ref="M76:O76"/>
    <mergeCell ref="P76:Q76"/>
    <mergeCell ref="E71:H71"/>
    <mergeCell ref="I53:L53"/>
    <mergeCell ref="M53:Q53"/>
    <mergeCell ref="E54:Q54"/>
    <mergeCell ref="A56:L56"/>
    <mergeCell ref="M56:N56"/>
    <mergeCell ref="P57:Q57"/>
    <mergeCell ref="G57:I57"/>
    <mergeCell ref="E58:Q58"/>
    <mergeCell ref="E59:Q59"/>
    <mergeCell ref="J57:L57"/>
    <mergeCell ref="M57:O57"/>
    <mergeCell ref="E57:F57"/>
    <mergeCell ref="E53:H53"/>
    <mergeCell ref="E63:Q63"/>
    <mergeCell ref="G64:I64"/>
    <mergeCell ref="J68:K68"/>
    <mergeCell ref="J69:K69"/>
  </mergeCells>
  <pageMargins left="0.7" right="0.7" top="0.75" bottom="0.75" header="0" footer="0"/>
  <pageSetup paperSize="9" orientation="portrait"/>
  <colBreaks count="1" manualBreakCount="1">
    <brk id="1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V1000"/>
  <sheetViews>
    <sheetView showGridLines="0" zoomScale="70" zoomScaleNormal="70" workbookViewId="0">
      <pane xSplit="2" ySplit="3" topLeftCell="AC29" activePane="bottomRight" state="frozen"/>
      <selection pane="topRight" activeCell="C1" sqref="C1"/>
      <selection pane="bottomLeft" activeCell="A4" sqref="A4"/>
      <selection pane="bottomRight" activeCell="AL31" sqref="AL31"/>
    </sheetView>
  </sheetViews>
  <sheetFormatPr baseColWidth="10" defaultColWidth="12.625" defaultRowHeight="15" customHeight="1" x14ac:dyDescent="0.2"/>
  <cols>
    <col min="1" max="1" width="7.75" customWidth="1"/>
    <col min="2" max="2" width="18.75" customWidth="1"/>
    <col min="3" max="3" width="9.5" customWidth="1"/>
    <col min="4" max="4" width="19.25" customWidth="1"/>
    <col min="5" max="5" width="11.25" customWidth="1"/>
    <col min="6" max="6" width="8.25" customWidth="1"/>
    <col min="7" max="7" width="33.5" customWidth="1"/>
    <col min="8" max="8" width="12" customWidth="1"/>
    <col min="9" max="14" width="12.125" customWidth="1"/>
    <col min="15" max="15" width="32" customWidth="1"/>
    <col min="16" max="20" width="16.375" customWidth="1"/>
    <col min="21" max="21" width="9" customWidth="1"/>
    <col min="22" max="22" width="57.125" customWidth="1"/>
    <col min="23" max="28" width="14.125" customWidth="1"/>
    <col min="29" max="29" width="43.875" customWidth="1"/>
    <col min="30" max="35" width="14.125" customWidth="1"/>
    <col min="36" max="36" width="49.125" customWidth="1"/>
    <col min="37" max="38" width="10" customWidth="1"/>
    <col min="39" max="44" width="11.625" customWidth="1"/>
    <col min="45" max="48" width="10" customWidth="1"/>
  </cols>
  <sheetData>
    <row r="1" spans="1:48" ht="25.5" customHeight="1" x14ac:dyDescent="0.2">
      <c r="A1" s="59"/>
      <c r="B1" s="59"/>
      <c r="C1" s="59"/>
      <c r="D1" s="59"/>
      <c r="E1" s="60"/>
      <c r="F1" s="60"/>
      <c r="G1" s="60"/>
      <c r="H1" s="60"/>
      <c r="I1" s="59"/>
      <c r="J1" s="61"/>
      <c r="K1" s="62"/>
      <c r="L1" s="62"/>
      <c r="M1" s="62"/>
      <c r="N1" s="62"/>
      <c r="O1" s="63"/>
      <c r="P1" s="61"/>
      <c r="Q1" s="61"/>
      <c r="R1" s="62"/>
      <c r="S1" s="62"/>
      <c r="T1" s="62"/>
      <c r="U1" s="62"/>
      <c r="V1" s="62"/>
      <c r="W1" s="61"/>
      <c r="X1" s="61"/>
      <c r="Y1" s="62"/>
      <c r="Z1" s="62"/>
      <c r="AA1" s="62"/>
      <c r="AB1" s="62"/>
      <c r="AC1" s="62"/>
      <c r="AD1" s="61"/>
      <c r="AE1" s="64"/>
      <c r="AF1" s="65"/>
      <c r="AG1" s="65"/>
      <c r="AH1" s="65"/>
      <c r="AI1" s="65"/>
      <c r="AJ1" s="65"/>
      <c r="AK1" s="59"/>
      <c r="AL1" s="59"/>
      <c r="AM1" s="613" t="s">
        <v>150</v>
      </c>
      <c r="AN1" s="506"/>
      <c r="AO1" s="506"/>
      <c r="AP1" s="506"/>
      <c r="AQ1" s="506"/>
      <c r="AR1" s="507"/>
      <c r="AS1" s="59"/>
      <c r="AT1" s="59"/>
      <c r="AU1" s="59"/>
      <c r="AV1" s="60"/>
    </row>
    <row r="2" spans="1:48" ht="24" customHeight="1" x14ac:dyDescent="0.2">
      <c r="A2" s="66"/>
      <c r="B2" s="66"/>
      <c r="C2" s="598" t="s">
        <v>151</v>
      </c>
      <c r="D2" s="596"/>
      <c r="E2" s="597"/>
      <c r="F2" s="614" t="s">
        <v>152</v>
      </c>
      <c r="G2" s="509"/>
      <c r="H2" s="510"/>
      <c r="I2" s="615" t="s">
        <v>153</v>
      </c>
      <c r="J2" s="509"/>
      <c r="K2" s="509"/>
      <c r="L2" s="509"/>
      <c r="M2" s="509"/>
      <c r="N2" s="509"/>
      <c r="O2" s="510"/>
      <c r="P2" s="615" t="s">
        <v>154</v>
      </c>
      <c r="Q2" s="509"/>
      <c r="R2" s="509"/>
      <c r="S2" s="509"/>
      <c r="T2" s="509"/>
      <c r="U2" s="509"/>
      <c r="V2" s="510"/>
      <c r="W2" s="615" t="s">
        <v>155</v>
      </c>
      <c r="X2" s="509"/>
      <c r="Y2" s="509"/>
      <c r="Z2" s="509"/>
      <c r="AA2" s="509"/>
      <c r="AB2" s="509"/>
      <c r="AC2" s="510"/>
      <c r="AD2" s="615" t="s">
        <v>156</v>
      </c>
      <c r="AE2" s="509"/>
      <c r="AF2" s="509"/>
      <c r="AG2" s="509"/>
      <c r="AH2" s="509"/>
      <c r="AI2" s="509"/>
      <c r="AJ2" s="510"/>
      <c r="AK2" s="66"/>
      <c r="AL2" s="66"/>
      <c r="AM2" s="595" t="s">
        <v>157</v>
      </c>
      <c r="AN2" s="596"/>
      <c r="AO2" s="597"/>
      <c r="AP2" s="598" t="s">
        <v>158</v>
      </c>
      <c r="AQ2" s="596"/>
      <c r="AR2" s="597"/>
      <c r="AS2" s="66"/>
      <c r="AT2" s="66"/>
      <c r="AU2" s="66"/>
      <c r="AV2" s="67"/>
    </row>
    <row r="3" spans="1:48" ht="54.75" customHeight="1" x14ac:dyDescent="0.2">
      <c r="A3" s="68" t="s">
        <v>159</v>
      </c>
      <c r="B3" s="68" t="s">
        <v>160</v>
      </c>
      <c r="C3" s="69" t="s">
        <v>161</v>
      </c>
      <c r="D3" s="69" t="s">
        <v>162</v>
      </c>
      <c r="E3" s="69" t="s">
        <v>163</v>
      </c>
      <c r="F3" s="70" t="s">
        <v>164</v>
      </c>
      <c r="G3" s="70" t="s">
        <v>165</v>
      </c>
      <c r="H3" s="70" t="s">
        <v>166</v>
      </c>
      <c r="I3" s="69" t="str">
        <f>I2&amp;": Programado actividad"</f>
        <v>Ene-Mar: Programado actividad</v>
      </c>
      <c r="J3" s="69" t="str">
        <f>I2&amp;": Ejecutado actividad"</f>
        <v>Ene-Mar: Ejecutado actividad</v>
      </c>
      <c r="K3" s="69" t="s">
        <v>167</v>
      </c>
      <c r="L3" s="70" t="str">
        <f>I2&amp;": % Programado tarea"</f>
        <v>Ene-Mar: % Programado tarea</v>
      </c>
      <c r="M3" s="70" t="str">
        <f>I2&amp;": % Ejecutado tarea"</f>
        <v>Ene-Mar: % Ejecutado tarea</v>
      </c>
      <c r="N3" s="70" t="s">
        <v>168</v>
      </c>
      <c r="O3" s="71" t="s">
        <v>169</v>
      </c>
      <c r="P3" s="69" t="str">
        <f>P2&amp;": Programado actividad"</f>
        <v>Abr-Jun: Programado actividad</v>
      </c>
      <c r="Q3" s="69" t="str">
        <f>P2&amp;": Ejecutado actividad"</f>
        <v>Abr-Jun: Ejecutado actividad</v>
      </c>
      <c r="R3" s="69" t="s">
        <v>167</v>
      </c>
      <c r="S3" s="70" t="str">
        <f>P2&amp;": Programado tarea"</f>
        <v>Abr-Jun: Programado tarea</v>
      </c>
      <c r="T3" s="70" t="str">
        <f>P2&amp;": Ejecutado tarea"</f>
        <v>Abr-Jun: Ejecutado tarea</v>
      </c>
      <c r="U3" s="70" t="s">
        <v>168</v>
      </c>
      <c r="V3" s="71" t="s">
        <v>169</v>
      </c>
      <c r="W3" s="69" t="str">
        <f>W2&amp;": Programado actividad"</f>
        <v>Jul-Sep: Programado actividad</v>
      </c>
      <c r="X3" s="69" t="str">
        <f>W2&amp;": Ejecutado actividad"</f>
        <v>Jul-Sep: Ejecutado actividad</v>
      </c>
      <c r="Y3" s="69" t="s">
        <v>167</v>
      </c>
      <c r="Z3" s="70" t="str">
        <f>W2&amp;": % Programado tarea"</f>
        <v>Jul-Sep: % Programado tarea</v>
      </c>
      <c r="AA3" s="70" t="str">
        <f>W2&amp;": % Ejecutado tarea"</f>
        <v>Jul-Sep: % Ejecutado tarea</v>
      </c>
      <c r="AB3" s="70" t="s">
        <v>168</v>
      </c>
      <c r="AC3" s="68" t="s">
        <v>169</v>
      </c>
      <c r="AD3" s="69" t="str">
        <f>AD2&amp;": Programado actividad"</f>
        <v>Oct-Dic: Programado actividad</v>
      </c>
      <c r="AE3" s="69" t="str">
        <f>AD2&amp;": Ejecutado actividad"</f>
        <v>Oct-Dic: Ejecutado actividad</v>
      </c>
      <c r="AF3" s="69" t="s">
        <v>167</v>
      </c>
      <c r="AG3" s="70" t="str">
        <f>AD2&amp;": % Programado tarea"</f>
        <v>Oct-Dic: % Programado tarea</v>
      </c>
      <c r="AH3" s="70" t="str">
        <f>AD2&amp;": % Ejecutado tarea"</f>
        <v>Oct-Dic: % Ejecutado tarea</v>
      </c>
      <c r="AI3" s="70" t="s">
        <v>170</v>
      </c>
      <c r="AJ3" s="71" t="s">
        <v>169</v>
      </c>
      <c r="AK3" s="491"/>
      <c r="AL3" s="491"/>
      <c r="AM3" s="70" t="s">
        <v>171</v>
      </c>
      <c r="AN3" s="70" t="s">
        <v>171</v>
      </c>
      <c r="AO3" s="70" t="s">
        <v>172</v>
      </c>
      <c r="AP3" s="69" t="s">
        <v>173</v>
      </c>
      <c r="AQ3" s="69" t="s">
        <v>174</v>
      </c>
      <c r="AR3" s="69" t="s">
        <v>175</v>
      </c>
      <c r="AS3" s="72"/>
      <c r="AT3" s="72"/>
      <c r="AU3" s="72"/>
      <c r="AV3" s="73"/>
    </row>
    <row r="4" spans="1:48" ht="42.75" customHeight="1" x14ac:dyDescent="0.2">
      <c r="A4" s="594">
        <v>1</v>
      </c>
      <c r="B4" s="589" t="str">
        <f>+'2. Hoja de Vida_Ind'!E4</f>
        <v>1. Realizar 3.000.000 millones de viajes de acompañamiento en el Proyecto al Colegio en Bici para el cuatrenio.</v>
      </c>
      <c r="C4" s="593">
        <v>1</v>
      </c>
      <c r="D4" s="593" t="s">
        <v>176</v>
      </c>
      <c r="E4" s="585">
        <f>+I4+P4+W4+AD4</f>
        <v>1</v>
      </c>
      <c r="F4" s="464">
        <v>1</v>
      </c>
      <c r="G4" s="465" t="s">
        <v>177</v>
      </c>
      <c r="H4" s="466">
        <f t="shared" ref="H4:H5" si="0">+L4+S4+Z4+AG4</f>
        <v>0.09</v>
      </c>
      <c r="I4" s="605">
        <f t="shared" ref="I4:J4" si="1">+SUM(L4:L10)</f>
        <v>0.20499999999999999</v>
      </c>
      <c r="J4" s="605">
        <f t="shared" si="1"/>
        <v>0.20499999999999999</v>
      </c>
      <c r="K4" s="605">
        <f>+J4/I4</f>
        <v>1</v>
      </c>
      <c r="L4" s="467">
        <v>0.08</v>
      </c>
      <c r="M4" s="468">
        <v>0.08</v>
      </c>
      <c r="N4" s="467">
        <f t="shared" ref="N4:N31" si="2">IFERROR(M4/L4,M4)</f>
        <v>1</v>
      </c>
      <c r="O4" s="470" t="s">
        <v>178</v>
      </c>
      <c r="P4" s="605">
        <f t="shared" ref="P4:Q4" si="3">+SUM(S4:S10)</f>
        <v>0.255</v>
      </c>
      <c r="Q4" s="605">
        <f t="shared" si="3"/>
        <v>0.255</v>
      </c>
      <c r="R4" s="605">
        <f>+Q4/P4</f>
        <v>1</v>
      </c>
      <c r="S4" s="467">
        <v>0.01</v>
      </c>
      <c r="T4" s="468">
        <v>0.01</v>
      </c>
      <c r="U4" s="467">
        <f t="shared" ref="U4:U23" si="4">T4/S4</f>
        <v>1</v>
      </c>
      <c r="V4" s="470" t="s">
        <v>179</v>
      </c>
      <c r="W4" s="605">
        <f t="shared" ref="W4:X4" si="5">+SUM(Z4:Z10)</f>
        <v>0.43000000000000005</v>
      </c>
      <c r="X4" s="605">
        <f t="shared" si="5"/>
        <v>0.43000000000000005</v>
      </c>
      <c r="Y4" s="605">
        <f>+X4/W4</f>
        <v>1</v>
      </c>
      <c r="Z4" s="492">
        <v>0</v>
      </c>
      <c r="AA4" s="492">
        <v>0</v>
      </c>
      <c r="AB4" s="467">
        <f t="shared" ref="AB4:AB31" si="6">IFERROR(AA4/Z4,0)</f>
        <v>0</v>
      </c>
      <c r="AC4" s="472" t="s">
        <v>134</v>
      </c>
      <c r="AD4" s="605">
        <f t="shared" ref="AD4:AE4" si="7">+SUM(AG4:AG10)</f>
        <v>0.11</v>
      </c>
      <c r="AE4" s="605">
        <f t="shared" si="7"/>
        <v>0.11</v>
      </c>
      <c r="AF4" s="605">
        <f>+AE4/AD4</f>
        <v>1</v>
      </c>
      <c r="AG4" s="471">
        <v>0</v>
      </c>
      <c r="AH4" s="468">
        <v>0</v>
      </c>
      <c r="AI4" s="467">
        <f t="shared" ref="AI4:AI31" si="8">IFERROR(AH4/AG4,0)</f>
        <v>0</v>
      </c>
      <c r="AJ4" s="493" t="s">
        <v>134</v>
      </c>
      <c r="AK4" s="473"/>
      <c r="AL4" s="473"/>
      <c r="AM4" s="466">
        <f t="shared" ref="AM4:AM31" si="9">+H4</f>
        <v>0.09</v>
      </c>
      <c r="AN4" s="466">
        <f t="shared" ref="AN4:AN31" si="10">+AH4+AA4+T4+M4</f>
        <v>0.09</v>
      </c>
      <c r="AO4" s="474">
        <f t="shared" ref="AO4:AO31" si="11">+AN4/AM4</f>
        <v>1</v>
      </c>
      <c r="AP4" s="599">
        <f t="shared" ref="AP4:AQ4" si="12">+SUM(AM4:AM10)</f>
        <v>1</v>
      </c>
      <c r="AQ4" s="599">
        <f t="shared" si="12"/>
        <v>0.99999999999999978</v>
      </c>
      <c r="AR4" s="602">
        <f>+AQ4/AP4</f>
        <v>0.99999999999999978</v>
      </c>
      <c r="AS4" s="60"/>
      <c r="AT4" s="60"/>
      <c r="AU4" s="60"/>
      <c r="AV4" s="60"/>
    </row>
    <row r="5" spans="1:48" ht="60" customHeight="1" x14ac:dyDescent="0.2">
      <c r="A5" s="591"/>
      <c r="B5" s="586"/>
      <c r="C5" s="586"/>
      <c r="D5" s="586"/>
      <c r="E5" s="586"/>
      <c r="F5" s="74">
        <v>2</v>
      </c>
      <c r="G5" s="75" t="s">
        <v>180</v>
      </c>
      <c r="H5" s="76">
        <f t="shared" si="0"/>
        <v>0.1</v>
      </c>
      <c r="I5" s="611"/>
      <c r="J5" s="611"/>
      <c r="K5" s="611"/>
      <c r="L5" s="77">
        <v>0.04</v>
      </c>
      <c r="M5" s="84">
        <v>0.04</v>
      </c>
      <c r="N5" s="77">
        <f t="shared" si="2"/>
        <v>1</v>
      </c>
      <c r="O5" s="78" t="s">
        <v>181</v>
      </c>
      <c r="P5" s="611"/>
      <c r="Q5" s="611"/>
      <c r="R5" s="611"/>
      <c r="S5" s="77">
        <v>0.06</v>
      </c>
      <c r="T5" s="84">
        <v>0.06</v>
      </c>
      <c r="U5" s="77">
        <f t="shared" si="4"/>
        <v>1</v>
      </c>
      <c r="V5" s="78" t="s">
        <v>181</v>
      </c>
      <c r="W5" s="611"/>
      <c r="X5" s="611"/>
      <c r="Y5" s="611"/>
      <c r="Z5" s="79">
        <v>0</v>
      </c>
      <c r="AA5" s="79">
        <v>0</v>
      </c>
      <c r="AB5" s="77">
        <f t="shared" si="6"/>
        <v>0</v>
      </c>
      <c r="AC5" s="88" t="s">
        <v>134</v>
      </c>
      <c r="AD5" s="611"/>
      <c r="AE5" s="611"/>
      <c r="AF5" s="611"/>
      <c r="AG5" s="80">
        <v>0</v>
      </c>
      <c r="AH5" s="84">
        <v>0</v>
      </c>
      <c r="AI5" s="77">
        <f t="shared" si="8"/>
        <v>0</v>
      </c>
      <c r="AJ5" s="486" t="s">
        <v>134</v>
      </c>
      <c r="AK5" s="463"/>
      <c r="AL5" s="463"/>
      <c r="AM5" s="76">
        <f t="shared" si="9"/>
        <v>0.1</v>
      </c>
      <c r="AN5" s="76">
        <f t="shared" si="10"/>
        <v>0.1</v>
      </c>
      <c r="AO5" s="82">
        <f t="shared" si="11"/>
        <v>1</v>
      </c>
      <c r="AP5" s="600"/>
      <c r="AQ5" s="600"/>
      <c r="AR5" s="603"/>
      <c r="AS5" s="60"/>
      <c r="AT5" s="60"/>
      <c r="AU5" s="60"/>
      <c r="AV5" s="60"/>
    </row>
    <row r="6" spans="1:48" ht="42.75" customHeight="1" x14ac:dyDescent="0.2">
      <c r="A6" s="591"/>
      <c r="B6" s="586"/>
      <c r="C6" s="586"/>
      <c r="D6" s="586"/>
      <c r="E6" s="586"/>
      <c r="F6" s="74">
        <v>3</v>
      </c>
      <c r="G6" s="75" t="s">
        <v>182</v>
      </c>
      <c r="H6" s="76">
        <v>0.12</v>
      </c>
      <c r="I6" s="611"/>
      <c r="J6" s="611"/>
      <c r="K6" s="611"/>
      <c r="L6" s="77">
        <v>0.02</v>
      </c>
      <c r="M6" s="84">
        <v>0.02</v>
      </c>
      <c r="N6" s="77">
        <f t="shared" si="2"/>
        <v>1</v>
      </c>
      <c r="O6" s="83" t="s">
        <v>183</v>
      </c>
      <c r="P6" s="611"/>
      <c r="Q6" s="611"/>
      <c r="R6" s="611"/>
      <c r="S6" s="77">
        <v>0.06</v>
      </c>
      <c r="T6" s="84">
        <v>0.06</v>
      </c>
      <c r="U6" s="77">
        <f t="shared" si="4"/>
        <v>1</v>
      </c>
      <c r="V6" s="78" t="s">
        <v>184</v>
      </c>
      <c r="W6" s="611"/>
      <c r="X6" s="611"/>
      <c r="Y6" s="611"/>
      <c r="Z6" s="79">
        <v>0.02</v>
      </c>
      <c r="AA6" s="79">
        <v>0.02</v>
      </c>
      <c r="AB6" s="77">
        <f t="shared" si="6"/>
        <v>1</v>
      </c>
      <c r="AC6" s="88" t="s">
        <v>185</v>
      </c>
      <c r="AD6" s="611"/>
      <c r="AE6" s="611"/>
      <c r="AF6" s="611"/>
      <c r="AG6" s="80">
        <v>0.02</v>
      </c>
      <c r="AH6" s="84">
        <v>0.02</v>
      </c>
      <c r="AI6" s="77">
        <f t="shared" si="8"/>
        <v>1</v>
      </c>
      <c r="AJ6" s="462" t="s">
        <v>186</v>
      </c>
      <c r="AK6" s="463"/>
      <c r="AL6" s="463"/>
      <c r="AM6" s="76">
        <f t="shared" si="9"/>
        <v>0.12</v>
      </c>
      <c r="AN6" s="76">
        <f t="shared" si="10"/>
        <v>0.12000000000000001</v>
      </c>
      <c r="AO6" s="82">
        <f t="shared" si="11"/>
        <v>1.0000000000000002</v>
      </c>
      <c r="AP6" s="600"/>
      <c r="AQ6" s="600"/>
      <c r="AR6" s="603"/>
      <c r="AS6" s="60"/>
      <c r="AT6" s="60"/>
      <c r="AU6" s="60"/>
      <c r="AV6" s="60"/>
    </row>
    <row r="7" spans="1:48" ht="42.75" customHeight="1" x14ac:dyDescent="0.2">
      <c r="A7" s="591"/>
      <c r="B7" s="586"/>
      <c r="C7" s="586"/>
      <c r="D7" s="586"/>
      <c r="E7" s="586"/>
      <c r="F7" s="74">
        <v>4</v>
      </c>
      <c r="G7" s="75" t="s">
        <v>187</v>
      </c>
      <c r="H7" s="76">
        <v>0.17</v>
      </c>
      <c r="I7" s="611"/>
      <c r="J7" s="611"/>
      <c r="K7" s="611"/>
      <c r="L7" s="77">
        <v>0.01</v>
      </c>
      <c r="M7" s="84">
        <v>0.01</v>
      </c>
      <c r="N7" s="77">
        <f t="shared" si="2"/>
        <v>1</v>
      </c>
      <c r="O7" s="83" t="s">
        <v>188</v>
      </c>
      <c r="P7" s="611"/>
      <c r="Q7" s="611"/>
      <c r="R7" s="611"/>
      <c r="S7" s="77">
        <v>0.04</v>
      </c>
      <c r="T7" s="84">
        <v>0.04</v>
      </c>
      <c r="U7" s="77">
        <f t="shared" si="4"/>
        <v>1</v>
      </c>
      <c r="V7" s="78" t="s">
        <v>189</v>
      </c>
      <c r="W7" s="611"/>
      <c r="X7" s="611"/>
      <c r="Y7" s="611"/>
      <c r="Z7" s="79">
        <v>0.08</v>
      </c>
      <c r="AA7" s="79">
        <v>0.08</v>
      </c>
      <c r="AB7" s="77">
        <f t="shared" si="6"/>
        <v>1</v>
      </c>
      <c r="AC7" s="88" t="s">
        <v>190</v>
      </c>
      <c r="AD7" s="611"/>
      <c r="AE7" s="611"/>
      <c r="AF7" s="611"/>
      <c r="AG7" s="80">
        <v>0.04</v>
      </c>
      <c r="AH7" s="84">
        <v>0.04</v>
      </c>
      <c r="AI7" s="77">
        <f t="shared" si="8"/>
        <v>1</v>
      </c>
      <c r="AJ7" s="462" t="s">
        <v>191</v>
      </c>
      <c r="AK7" s="463"/>
      <c r="AL7" s="463"/>
      <c r="AM7" s="76">
        <f t="shared" si="9"/>
        <v>0.17</v>
      </c>
      <c r="AN7" s="76">
        <f t="shared" si="10"/>
        <v>0.17</v>
      </c>
      <c r="AO7" s="82">
        <f t="shared" si="11"/>
        <v>1</v>
      </c>
      <c r="AP7" s="600"/>
      <c r="AQ7" s="600"/>
      <c r="AR7" s="603"/>
      <c r="AS7" s="60"/>
      <c r="AT7" s="60"/>
      <c r="AU7" s="60"/>
      <c r="AV7" s="60"/>
    </row>
    <row r="8" spans="1:48" ht="42.75" customHeight="1" x14ac:dyDescent="0.2">
      <c r="A8" s="591"/>
      <c r="B8" s="586"/>
      <c r="C8" s="586"/>
      <c r="D8" s="586"/>
      <c r="E8" s="586"/>
      <c r="F8" s="74">
        <v>5</v>
      </c>
      <c r="G8" s="75" t="s">
        <v>192</v>
      </c>
      <c r="H8" s="76">
        <v>0.17</v>
      </c>
      <c r="I8" s="611"/>
      <c r="J8" s="611"/>
      <c r="K8" s="611"/>
      <c r="L8" s="77">
        <v>0.02</v>
      </c>
      <c r="M8" s="84">
        <v>0.02</v>
      </c>
      <c r="N8" s="77">
        <f t="shared" si="2"/>
        <v>1</v>
      </c>
      <c r="O8" s="83" t="s">
        <v>193</v>
      </c>
      <c r="P8" s="611"/>
      <c r="Q8" s="611"/>
      <c r="R8" s="611"/>
      <c r="S8" s="77">
        <v>0.02</v>
      </c>
      <c r="T8" s="84">
        <v>0.02</v>
      </c>
      <c r="U8" s="77">
        <f t="shared" si="4"/>
        <v>1</v>
      </c>
      <c r="V8" s="78" t="s">
        <v>194</v>
      </c>
      <c r="W8" s="611"/>
      <c r="X8" s="611"/>
      <c r="Y8" s="611"/>
      <c r="Z8" s="85">
        <v>0.11</v>
      </c>
      <c r="AA8" s="85">
        <v>0.11</v>
      </c>
      <c r="AB8" s="77">
        <f t="shared" si="6"/>
        <v>1</v>
      </c>
      <c r="AC8" s="88" t="s">
        <v>195</v>
      </c>
      <c r="AD8" s="611"/>
      <c r="AE8" s="611"/>
      <c r="AF8" s="611"/>
      <c r="AG8" s="80">
        <v>0.02</v>
      </c>
      <c r="AH8" s="84">
        <v>0.02</v>
      </c>
      <c r="AI8" s="77">
        <f t="shared" si="8"/>
        <v>1</v>
      </c>
      <c r="AJ8" s="462" t="s">
        <v>196</v>
      </c>
      <c r="AK8" s="463"/>
      <c r="AL8" s="463"/>
      <c r="AM8" s="76">
        <f t="shared" si="9"/>
        <v>0.17</v>
      </c>
      <c r="AN8" s="76">
        <f t="shared" si="10"/>
        <v>0.16999999999999998</v>
      </c>
      <c r="AO8" s="82">
        <f t="shared" si="11"/>
        <v>0.99999999999999989</v>
      </c>
      <c r="AP8" s="600"/>
      <c r="AQ8" s="600"/>
      <c r="AR8" s="603"/>
      <c r="AS8" s="60"/>
      <c r="AT8" s="60"/>
      <c r="AU8" s="60"/>
      <c r="AV8" s="60"/>
    </row>
    <row r="9" spans="1:48" ht="42.75" customHeight="1" x14ac:dyDescent="0.2">
      <c r="A9" s="591"/>
      <c r="B9" s="586"/>
      <c r="C9" s="586"/>
      <c r="D9" s="586"/>
      <c r="E9" s="586"/>
      <c r="F9" s="74">
        <v>6</v>
      </c>
      <c r="G9" s="75" t="s">
        <v>197</v>
      </c>
      <c r="H9" s="76">
        <v>0.18</v>
      </c>
      <c r="I9" s="611"/>
      <c r="J9" s="611"/>
      <c r="K9" s="611"/>
      <c r="L9" s="77">
        <v>1.4999999999999999E-2</v>
      </c>
      <c r="M9" s="84">
        <v>1.4999999999999999E-2</v>
      </c>
      <c r="N9" s="77">
        <f t="shared" si="2"/>
        <v>1</v>
      </c>
      <c r="O9" s="83" t="s">
        <v>198</v>
      </c>
      <c r="P9" s="611"/>
      <c r="Q9" s="611"/>
      <c r="R9" s="611"/>
      <c r="S9" s="77">
        <v>2.5000000000000001E-2</v>
      </c>
      <c r="T9" s="84">
        <v>2.5000000000000001E-2</v>
      </c>
      <c r="U9" s="77">
        <f t="shared" si="4"/>
        <v>1</v>
      </c>
      <c r="V9" s="78" t="s">
        <v>198</v>
      </c>
      <c r="W9" s="611"/>
      <c r="X9" s="611"/>
      <c r="Y9" s="611"/>
      <c r="Z9" s="79">
        <v>0.12</v>
      </c>
      <c r="AA9" s="79">
        <v>0.12</v>
      </c>
      <c r="AB9" s="77">
        <f t="shared" si="6"/>
        <v>1</v>
      </c>
      <c r="AC9" s="88" t="s">
        <v>199</v>
      </c>
      <c r="AD9" s="611"/>
      <c r="AE9" s="611"/>
      <c r="AF9" s="611"/>
      <c r="AG9" s="80">
        <v>0.02</v>
      </c>
      <c r="AH9" s="84">
        <v>0.02</v>
      </c>
      <c r="AI9" s="77">
        <f t="shared" si="8"/>
        <v>1</v>
      </c>
      <c r="AJ9" s="462" t="s">
        <v>200</v>
      </c>
      <c r="AK9" s="463"/>
      <c r="AL9" s="463"/>
      <c r="AM9" s="76">
        <f t="shared" si="9"/>
        <v>0.18</v>
      </c>
      <c r="AN9" s="76">
        <f t="shared" si="10"/>
        <v>0.18</v>
      </c>
      <c r="AO9" s="82">
        <f t="shared" si="11"/>
        <v>1</v>
      </c>
      <c r="AP9" s="600"/>
      <c r="AQ9" s="600"/>
      <c r="AR9" s="603"/>
      <c r="AS9" s="60"/>
      <c r="AT9" s="60"/>
      <c r="AU9" s="60"/>
      <c r="AV9" s="60"/>
    </row>
    <row r="10" spans="1:48" ht="42.75" customHeight="1" x14ac:dyDescent="0.2">
      <c r="A10" s="592"/>
      <c r="B10" s="587"/>
      <c r="C10" s="587"/>
      <c r="D10" s="587"/>
      <c r="E10" s="587"/>
      <c r="F10" s="475">
        <v>7</v>
      </c>
      <c r="G10" s="476" t="s">
        <v>201</v>
      </c>
      <c r="H10" s="477">
        <f t="shared" ref="H10:H31" si="13">+L10+S10+Z10+AG10</f>
        <v>0.17</v>
      </c>
      <c r="I10" s="612"/>
      <c r="J10" s="612"/>
      <c r="K10" s="612"/>
      <c r="L10" s="478">
        <v>0.02</v>
      </c>
      <c r="M10" s="479">
        <v>0.02</v>
      </c>
      <c r="N10" s="478">
        <f t="shared" si="2"/>
        <v>1</v>
      </c>
      <c r="O10" s="494" t="s">
        <v>202</v>
      </c>
      <c r="P10" s="612"/>
      <c r="Q10" s="612"/>
      <c r="R10" s="612"/>
      <c r="S10" s="478">
        <v>0.04</v>
      </c>
      <c r="T10" s="479">
        <v>0.04</v>
      </c>
      <c r="U10" s="478">
        <f t="shared" si="4"/>
        <v>1</v>
      </c>
      <c r="V10" s="495" t="s">
        <v>202</v>
      </c>
      <c r="W10" s="612"/>
      <c r="X10" s="612"/>
      <c r="Y10" s="612"/>
      <c r="Z10" s="496">
        <v>0.1</v>
      </c>
      <c r="AA10" s="496">
        <v>0.1</v>
      </c>
      <c r="AB10" s="478">
        <f t="shared" si="6"/>
        <v>1</v>
      </c>
      <c r="AC10" s="483" t="s">
        <v>203</v>
      </c>
      <c r="AD10" s="612"/>
      <c r="AE10" s="612"/>
      <c r="AF10" s="612"/>
      <c r="AG10" s="482">
        <v>0.01</v>
      </c>
      <c r="AH10" s="479">
        <v>0.01</v>
      </c>
      <c r="AI10" s="478">
        <f t="shared" si="8"/>
        <v>1</v>
      </c>
      <c r="AJ10" s="497" t="s">
        <v>204</v>
      </c>
      <c r="AK10" s="484"/>
      <c r="AL10" s="484"/>
      <c r="AM10" s="477">
        <f t="shared" si="9"/>
        <v>0.17</v>
      </c>
      <c r="AN10" s="477">
        <f t="shared" si="10"/>
        <v>0.16999999999999998</v>
      </c>
      <c r="AO10" s="485">
        <f t="shared" si="11"/>
        <v>0.99999999999999989</v>
      </c>
      <c r="AP10" s="601"/>
      <c r="AQ10" s="601"/>
      <c r="AR10" s="604"/>
      <c r="AS10" s="60"/>
      <c r="AT10" s="60"/>
      <c r="AU10" s="60"/>
      <c r="AV10" s="60"/>
    </row>
    <row r="11" spans="1:48" ht="73.5" customHeight="1" x14ac:dyDescent="0.2">
      <c r="A11" s="590">
        <v>2</v>
      </c>
      <c r="B11" s="589" t="str">
        <f>+'2. Hoja de Vida_Ind'!E24</f>
        <v>2. Realizar 410.000 viajes de acompañamiento en el proyecto Ciempiés para el cuatrienio</v>
      </c>
      <c r="C11" s="593">
        <v>1</v>
      </c>
      <c r="D11" s="593" t="s">
        <v>205</v>
      </c>
      <c r="E11" s="585">
        <f>+I11+P11+W11+AD11</f>
        <v>1</v>
      </c>
      <c r="F11" s="464">
        <v>1</v>
      </c>
      <c r="G11" s="465" t="s">
        <v>206</v>
      </c>
      <c r="H11" s="466">
        <f t="shared" si="13"/>
        <v>0.02</v>
      </c>
      <c r="I11" s="585">
        <f t="shared" ref="I11:J11" si="14">+SUM(L11:L21)</f>
        <v>0.28500000000000003</v>
      </c>
      <c r="J11" s="585">
        <f t="shared" si="14"/>
        <v>0.28500000000000003</v>
      </c>
      <c r="K11" s="588">
        <f>+J11/I11</f>
        <v>1</v>
      </c>
      <c r="L11" s="471">
        <v>0.01</v>
      </c>
      <c r="M11" s="468">
        <v>0.01</v>
      </c>
      <c r="N11" s="467">
        <f t="shared" si="2"/>
        <v>1</v>
      </c>
      <c r="O11" s="470" t="s">
        <v>207</v>
      </c>
      <c r="P11" s="585">
        <f t="shared" ref="P11:Q11" si="15">+SUM(S11:S21)</f>
        <v>0.28500000000000003</v>
      </c>
      <c r="Q11" s="585">
        <f t="shared" si="15"/>
        <v>0.28500000000000003</v>
      </c>
      <c r="R11" s="588">
        <f>+Q11/P11</f>
        <v>1</v>
      </c>
      <c r="S11" s="467">
        <v>0.01</v>
      </c>
      <c r="T11" s="468">
        <v>0.01</v>
      </c>
      <c r="U11" s="467">
        <f t="shared" si="4"/>
        <v>1</v>
      </c>
      <c r="V11" s="470" t="s">
        <v>208</v>
      </c>
      <c r="W11" s="585">
        <f t="shared" ref="W11:X11" si="16">+SUM(Z11:Z21)</f>
        <v>0.255</v>
      </c>
      <c r="X11" s="585">
        <f t="shared" si="16"/>
        <v>0.255</v>
      </c>
      <c r="Y11" s="588">
        <f>+X11/W11</f>
        <v>1</v>
      </c>
      <c r="Z11" s="471">
        <v>0</v>
      </c>
      <c r="AA11" s="471">
        <v>0</v>
      </c>
      <c r="AB11" s="471">
        <f t="shared" si="6"/>
        <v>0</v>
      </c>
      <c r="AC11" s="472" t="s">
        <v>134</v>
      </c>
      <c r="AD11" s="585">
        <f t="shared" ref="AD11:AE11" si="17">+SUM(AG11:AG21)</f>
        <v>0.17499999999999999</v>
      </c>
      <c r="AE11" s="585">
        <f t="shared" si="17"/>
        <v>0.17499999999999999</v>
      </c>
      <c r="AF11" s="588">
        <f>+AE11/AD11</f>
        <v>1</v>
      </c>
      <c r="AG11" s="471">
        <v>0</v>
      </c>
      <c r="AH11" s="468">
        <v>0</v>
      </c>
      <c r="AI11" s="467">
        <f t="shared" si="8"/>
        <v>0</v>
      </c>
      <c r="AJ11" s="498" t="s">
        <v>134</v>
      </c>
      <c r="AK11" s="473"/>
      <c r="AL11" s="473"/>
      <c r="AM11" s="466">
        <f t="shared" si="9"/>
        <v>0.02</v>
      </c>
      <c r="AN11" s="466">
        <f t="shared" si="10"/>
        <v>0.02</v>
      </c>
      <c r="AO11" s="474">
        <f t="shared" si="11"/>
        <v>1</v>
      </c>
      <c r="AP11" s="605">
        <f t="shared" ref="AP11:AQ11" si="18">+SUM(AM11:AM21)</f>
        <v>1</v>
      </c>
      <c r="AQ11" s="605">
        <f t="shared" si="18"/>
        <v>1</v>
      </c>
      <c r="AR11" s="608">
        <f>+AQ11/AP11</f>
        <v>1</v>
      </c>
      <c r="AS11" s="60"/>
      <c r="AT11" s="60"/>
      <c r="AU11" s="60"/>
      <c r="AV11" s="60"/>
    </row>
    <row r="12" spans="1:48" ht="57" customHeight="1" x14ac:dyDescent="0.2">
      <c r="A12" s="591"/>
      <c r="B12" s="586"/>
      <c r="C12" s="586"/>
      <c r="D12" s="586"/>
      <c r="E12" s="586"/>
      <c r="F12" s="74">
        <v>2</v>
      </c>
      <c r="G12" s="75" t="s">
        <v>209</v>
      </c>
      <c r="H12" s="76">
        <f t="shared" si="13"/>
        <v>0.05</v>
      </c>
      <c r="I12" s="586"/>
      <c r="J12" s="586"/>
      <c r="K12" s="586"/>
      <c r="L12" s="80">
        <v>0.03</v>
      </c>
      <c r="M12" s="84">
        <v>0.03</v>
      </c>
      <c r="N12" s="77">
        <f t="shared" si="2"/>
        <v>1</v>
      </c>
      <c r="O12" s="78" t="s">
        <v>210</v>
      </c>
      <c r="P12" s="586"/>
      <c r="Q12" s="586"/>
      <c r="R12" s="586"/>
      <c r="S12" s="77">
        <v>0.01</v>
      </c>
      <c r="T12" s="84">
        <v>0.01</v>
      </c>
      <c r="U12" s="77">
        <f t="shared" si="4"/>
        <v>1</v>
      </c>
      <c r="V12" s="78" t="s">
        <v>211</v>
      </c>
      <c r="W12" s="586"/>
      <c r="X12" s="586"/>
      <c r="Y12" s="586"/>
      <c r="Z12" s="80">
        <v>0.01</v>
      </c>
      <c r="AA12" s="80">
        <v>0.01</v>
      </c>
      <c r="AB12" s="80">
        <f t="shared" si="6"/>
        <v>1</v>
      </c>
      <c r="AC12" s="88" t="s">
        <v>212</v>
      </c>
      <c r="AD12" s="586"/>
      <c r="AE12" s="586"/>
      <c r="AF12" s="586"/>
      <c r="AG12" s="80">
        <v>0</v>
      </c>
      <c r="AH12" s="84">
        <v>0</v>
      </c>
      <c r="AI12" s="77">
        <f t="shared" si="8"/>
        <v>0</v>
      </c>
      <c r="AJ12" s="487" t="s">
        <v>134</v>
      </c>
      <c r="AK12" s="463"/>
      <c r="AL12" s="463"/>
      <c r="AM12" s="76">
        <f t="shared" si="9"/>
        <v>0.05</v>
      </c>
      <c r="AN12" s="76">
        <f t="shared" si="10"/>
        <v>0.05</v>
      </c>
      <c r="AO12" s="82">
        <f t="shared" si="11"/>
        <v>1</v>
      </c>
      <c r="AP12" s="606"/>
      <c r="AQ12" s="606"/>
      <c r="AR12" s="609"/>
      <c r="AS12" s="60"/>
      <c r="AT12" s="60"/>
      <c r="AU12" s="60"/>
      <c r="AV12" s="60"/>
    </row>
    <row r="13" spans="1:48" ht="42.75" customHeight="1" x14ac:dyDescent="0.2">
      <c r="A13" s="591"/>
      <c r="B13" s="586"/>
      <c r="C13" s="586"/>
      <c r="D13" s="586"/>
      <c r="E13" s="586"/>
      <c r="F13" s="74">
        <v>3</v>
      </c>
      <c r="G13" s="75" t="s">
        <v>213</v>
      </c>
      <c r="H13" s="76">
        <f t="shared" si="13"/>
        <v>0.08</v>
      </c>
      <c r="I13" s="586"/>
      <c r="J13" s="586"/>
      <c r="K13" s="586"/>
      <c r="L13" s="77">
        <v>0.02</v>
      </c>
      <c r="M13" s="84">
        <v>0.02</v>
      </c>
      <c r="N13" s="77">
        <f t="shared" si="2"/>
        <v>1</v>
      </c>
      <c r="O13" s="78" t="s">
        <v>214</v>
      </c>
      <c r="P13" s="586"/>
      <c r="Q13" s="586"/>
      <c r="R13" s="586"/>
      <c r="S13" s="77">
        <v>0.02</v>
      </c>
      <c r="T13" s="84">
        <v>0.02</v>
      </c>
      <c r="U13" s="77">
        <f t="shared" si="4"/>
        <v>1</v>
      </c>
      <c r="V13" s="78" t="s">
        <v>214</v>
      </c>
      <c r="W13" s="586"/>
      <c r="X13" s="586"/>
      <c r="Y13" s="586"/>
      <c r="Z13" s="80">
        <v>0.02</v>
      </c>
      <c r="AA13" s="80">
        <v>0.02</v>
      </c>
      <c r="AB13" s="80">
        <f t="shared" si="6"/>
        <v>1</v>
      </c>
      <c r="AC13" s="88" t="s">
        <v>215</v>
      </c>
      <c r="AD13" s="586"/>
      <c r="AE13" s="586"/>
      <c r="AF13" s="586"/>
      <c r="AG13" s="80">
        <v>0.02</v>
      </c>
      <c r="AH13" s="84">
        <v>0.02</v>
      </c>
      <c r="AI13" s="77">
        <f t="shared" si="8"/>
        <v>1</v>
      </c>
      <c r="AJ13" s="488" t="s">
        <v>216</v>
      </c>
      <c r="AK13" s="463"/>
      <c r="AL13" s="463"/>
      <c r="AM13" s="76">
        <f t="shared" si="9"/>
        <v>0.08</v>
      </c>
      <c r="AN13" s="76">
        <f t="shared" si="10"/>
        <v>0.08</v>
      </c>
      <c r="AO13" s="82">
        <f t="shared" si="11"/>
        <v>1</v>
      </c>
      <c r="AP13" s="606"/>
      <c r="AQ13" s="606"/>
      <c r="AR13" s="609"/>
      <c r="AS13" s="60"/>
      <c r="AT13" s="60"/>
      <c r="AU13" s="60"/>
      <c r="AV13" s="60"/>
    </row>
    <row r="14" spans="1:48" ht="42.75" customHeight="1" x14ac:dyDescent="0.2">
      <c r="A14" s="591"/>
      <c r="B14" s="586"/>
      <c r="C14" s="586"/>
      <c r="D14" s="586"/>
      <c r="E14" s="586"/>
      <c r="F14" s="74">
        <v>4</v>
      </c>
      <c r="G14" s="75" t="s">
        <v>217</v>
      </c>
      <c r="H14" s="76">
        <f t="shared" si="13"/>
        <v>0.05</v>
      </c>
      <c r="I14" s="586"/>
      <c r="J14" s="586"/>
      <c r="K14" s="586"/>
      <c r="L14" s="77">
        <v>0.02</v>
      </c>
      <c r="M14" s="84">
        <v>0.02</v>
      </c>
      <c r="N14" s="77">
        <f t="shared" si="2"/>
        <v>1</v>
      </c>
      <c r="O14" s="78" t="s">
        <v>218</v>
      </c>
      <c r="P14" s="586"/>
      <c r="Q14" s="586"/>
      <c r="R14" s="586"/>
      <c r="S14" s="77">
        <v>0.01</v>
      </c>
      <c r="T14" s="84">
        <v>0.01</v>
      </c>
      <c r="U14" s="77">
        <f t="shared" si="4"/>
        <v>1</v>
      </c>
      <c r="V14" s="78" t="s">
        <v>218</v>
      </c>
      <c r="W14" s="586"/>
      <c r="X14" s="586"/>
      <c r="Y14" s="586"/>
      <c r="Z14" s="80">
        <v>0.01</v>
      </c>
      <c r="AA14" s="80">
        <v>0.01</v>
      </c>
      <c r="AB14" s="80">
        <f t="shared" si="6"/>
        <v>1</v>
      </c>
      <c r="AC14" s="88" t="s">
        <v>218</v>
      </c>
      <c r="AD14" s="586"/>
      <c r="AE14" s="586"/>
      <c r="AF14" s="586"/>
      <c r="AG14" s="80">
        <v>0.01</v>
      </c>
      <c r="AH14" s="84">
        <v>0.01</v>
      </c>
      <c r="AI14" s="77">
        <f t="shared" si="8"/>
        <v>1</v>
      </c>
      <c r="AJ14" s="489" t="s">
        <v>218</v>
      </c>
      <c r="AK14" s="463"/>
      <c r="AL14" s="463"/>
      <c r="AM14" s="76">
        <f t="shared" si="9"/>
        <v>0.05</v>
      </c>
      <c r="AN14" s="76">
        <f t="shared" si="10"/>
        <v>0.05</v>
      </c>
      <c r="AO14" s="82">
        <f t="shared" si="11"/>
        <v>1</v>
      </c>
      <c r="AP14" s="606"/>
      <c r="AQ14" s="606"/>
      <c r="AR14" s="609"/>
      <c r="AS14" s="60"/>
      <c r="AT14" s="60"/>
      <c r="AU14" s="60"/>
      <c r="AV14" s="60"/>
    </row>
    <row r="15" spans="1:48" ht="42.75" customHeight="1" x14ac:dyDescent="0.2">
      <c r="A15" s="591"/>
      <c r="B15" s="586"/>
      <c r="C15" s="586"/>
      <c r="D15" s="586"/>
      <c r="E15" s="586"/>
      <c r="F15" s="74">
        <v>5</v>
      </c>
      <c r="G15" s="75" t="s">
        <v>219</v>
      </c>
      <c r="H15" s="76">
        <f t="shared" si="13"/>
        <v>0.05</v>
      </c>
      <c r="I15" s="586"/>
      <c r="J15" s="586"/>
      <c r="K15" s="586"/>
      <c r="L15" s="77">
        <v>0.02</v>
      </c>
      <c r="M15" s="84">
        <v>0.02</v>
      </c>
      <c r="N15" s="77">
        <f t="shared" si="2"/>
        <v>1</v>
      </c>
      <c r="O15" s="78" t="s">
        <v>220</v>
      </c>
      <c r="P15" s="586"/>
      <c r="Q15" s="586"/>
      <c r="R15" s="586"/>
      <c r="S15" s="77">
        <v>0.01</v>
      </c>
      <c r="T15" s="84">
        <v>0.01</v>
      </c>
      <c r="U15" s="77">
        <f t="shared" si="4"/>
        <v>1</v>
      </c>
      <c r="V15" s="78" t="s">
        <v>221</v>
      </c>
      <c r="W15" s="586"/>
      <c r="X15" s="586"/>
      <c r="Y15" s="586"/>
      <c r="Z15" s="80">
        <v>0.01</v>
      </c>
      <c r="AA15" s="80">
        <v>0.01</v>
      </c>
      <c r="AB15" s="80">
        <f t="shared" si="6"/>
        <v>1</v>
      </c>
      <c r="AC15" s="88" t="s">
        <v>222</v>
      </c>
      <c r="AD15" s="586"/>
      <c r="AE15" s="586"/>
      <c r="AF15" s="586"/>
      <c r="AG15" s="80">
        <v>0.01</v>
      </c>
      <c r="AH15" s="84">
        <v>0.01</v>
      </c>
      <c r="AI15" s="77">
        <f t="shared" si="8"/>
        <v>1</v>
      </c>
      <c r="AJ15" s="488" t="s">
        <v>223</v>
      </c>
      <c r="AK15" s="463"/>
      <c r="AL15" s="463"/>
      <c r="AM15" s="76">
        <f t="shared" si="9"/>
        <v>0.05</v>
      </c>
      <c r="AN15" s="76">
        <f t="shared" si="10"/>
        <v>0.05</v>
      </c>
      <c r="AO15" s="82">
        <f t="shared" si="11"/>
        <v>1</v>
      </c>
      <c r="AP15" s="606"/>
      <c r="AQ15" s="606"/>
      <c r="AR15" s="609"/>
      <c r="AS15" s="60"/>
      <c r="AT15" s="60"/>
      <c r="AU15" s="60"/>
      <c r="AV15" s="60"/>
    </row>
    <row r="16" spans="1:48" ht="42.75" customHeight="1" x14ac:dyDescent="0.2">
      <c r="A16" s="591"/>
      <c r="B16" s="586"/>
      <c r="C16" s="586"/>
      <c r="D16" s="586"/>
      <c r="E16" s="586"/>
      <c r="F16" s="74">
        <v>6</v>
      </c>
      <c r="G16" s="75" t="s">
        <v>224</v>
      </c>
      <c r="H16" s="76">
        <f t="shared" si="13"/>
        <v>0.08</v>
      </c>
      <c r="I16" s="586"/>
      <c r="J16" s="586"/>
      <c r="K16" s="586"/>
      <c r="L16" s="77">
        <v>0.02</v>
      </c>
      <c r="M16" s="84">
        <v>0.02</v>
      </c>
      <c r="N16" s="77">
        <f t="shared" si="2"/>
        <v>1</v>
      </c>
      <c r="O16" s="78" t="s">
        <v>225</v>
      </c>
      <c r="P16" s="586"/>
      <c r="Q16" s="586"/>
      <c r="R16" s="586"/>
      <c r="S16" s="77">
        <v>0.02</v>
      </c>
      <c r="T16" s="84">
        <v>0.02</v>
      </c>
      <c r="U16" s="77">
        <f t="shared" si="4"/>
        <v>1</v>
      </c>
      <c r="V16" s="78" t="s">
        <v>226</v>
      </c>
      <c r="W16" s="586"/>
      <c r="X16" s="586"/>
      <c r="Y16" s="586"/>
      <c r="Z16" s="80">
        <v>0.02</v>
      </c>
      <c r="AA16" s="80">
        <v>0.02</v>
      </c>
      <c r="AB16" s="80">
        <f t="shared" si="6"/>
        <v>1</v>
      </c>
      <c r="AC16" s="88" t="s">
        <v>227</v>
      </c>
      <c r="AD16" s="586"/>
      <c r="AE16" s="586"/>
      <c r="AF16" s="586"/>
      <c r="AG16" s="80">
        <v>0.02</v>
      </c>
      <c r="AH16" s="84">
        <v>0.02</v>
      </c>
      <c r="AI16" s="77">
        <f t="shared" si="8"/>
        <v>1</v>
      </c>
      <c r="AJ16" s="488" t="s">
        <v>228</v>
      </c>
      <c r="AK16" s="463"/>
      <c r="AL16" s="463"/>
      <c r="AM16" s="76">
        <f t="shared" si="9"/>
        <v>0.08</v>
      </c>
      <c r="AN16" s="76">
        <f t="shared" si="10"/>
        <v>0.08</v>
      </c>
      <c r="AO16" s="82">
        <f t="shared" si="11"/>
        <v>1</v>
      </c>
      <c r="AP16" s="606"/>
      <c r="AQ16" s="606"/>
      <c r="AR16" s="609"/>
      <c r="AS16" s="60"/>
      <c r="AT16" s="60"/>
      <c r="AU16" s="60"/>
      <c r="AV16" s="60"/>
    </row>
    <row r="17" spans="1:48" ht="42.75" customHeight="1" x14ac:dyDescent="0.2">
      <c r="A17" s="591"/>
      <c r="B17" s="586"/>
      <c r="C17" s="586"/>
      <c r="D17" s="586"/>
      <c r="E17" s="586"/>
      <c r="F17" s="74">
        <v>7</v>
      </c>
      <c r="G17" s="75" t="s">
        <v>229</v>
      </c>
      <c r="H17" s="76">
        <f t="shared" si="13"/>
        <v>0.05</v>
      </c>
      <c r="I17" s="586"/>
      <c r="J17" s="586"/>
      <c r="K17" s="586"/>
      <c r="L17" s="77">
        <v>0.03</v>
      </c>
      <c r="M17" s="84">
        <v>0.03</v>
      </c>
      <c r="N17" s="77">
        <f t="shared" si="2"/>
        <v>1</v>
      </c>
      <c r="O17" s="78" t="s">
        <v>230</v>
      </c>
      <c r="P17" s="586"/>
      <c r="Q17" s="586"/>
      <c r="R17" s="586"/>
      <c r="S17" s="77">
        <v>0.02</v>
      </c>
      <c r="T17" s="84">
        <v>0.02</v>
      </c>
      <c r="U17" s="77">
        <f t="shared" si="4"/>
        <v>1</v>
      </c>
      <c r="V17" s="78" t="s">
        <v>231</v>
      </c>
      <c r="W17" s="586"/>
      <c r="X17" s="586"/>
      <c r="Y17" s="586"/>
      <c r="Z17" s="80">
        <v>0</v>
      </c>
      <c r="AA17" s="80">
        <v>0</v>
      </c>
      <c r="AB17" s="80">
        <f t="shared" si="6"/>
        <v>0</v>
      </c>
      <c r="AC17" s="88" t="s">
        <v>134</v>
      </c>
      <c r="AD17" s="586"/>
      <c r="AE17" s="586"/>
      <c r="AF17" s="586"/>
      <c r="AG17" s="80">
        <v>0</v>
      </c>
      <c r="AH17" s="84">
        <v>0</v>
      </c>
      <c r="AI17" s="77">
        <f t="shared" si="8"/>
        <v>0</v>
      </c>
      <c r="AJ17" s="487" t="s">
        <v>134</v>
      </c>
      <c r="AK17" s="463"/>
      <c r="AL17" s="463"/>
      <c r="AM17" s="76">
        <f t="shared" si="9"/>
        <v>0.05</v>
      </c>
      <c r="AN17" s="76">
        <f t="shared" si="10"/>
        <v>0.05</v>
      </c>
      <c r="AO17" s="82">
        <f t="shared" si="11"/>
        <v>1</v>
      </c>
      <c r="AP17" s="606"/>
      <c r="AQ17" s="606"/>
      <c r="AR17" s="609"/>
      <c r="AS17" s="60"/>
      <c r="AT17" s="60"/>
      <c r="AU17" s="60"/>
      <c r="AV17" s="60"/>
    </row>
    <row r="18" spans="1:48" ht="42.75" customHeight="1" x14ac:dyDescent="0.2">
      <c r="A18" s="591"/>
      <c r="B18" s="586"/>
      <c r="C18" s="586"/>
      <c r="D18" s="586"/>
      <c r="E18" s="586"/>
      <c r="F18" s="74">
        <v>8</v>
      </c>
      <c r="G18" s="75" t="s">
        <v>232</v>
      </c>
      <c r="H18" s="76">
        <f t="shared" si="13"/>
        <v>0.05</v>
      </c>
      <c r="I18" s="586"/>
      <c r="J18" s="586"/>
      <c r="K18" s="586"/>
      <c r="L18" s="77">
        <v>1.4999999999999999E-2</v>
      </c>
      <c r="M18" s="84">
        <v>1.4999999999999999E-2</v>
      </c>
      <c r="N18" s="77">
        <f t="shared" si="2"/>
        <v>1</v>
      </c>
      <c r="O18" s="78" t="s">
        <v>233</v>
      </c>
      <c r="P18" s="586"/>
      <c r="Q18" s="586"/>
      <c r="R18" s="586"/>
      <c r="S18" s="77">
        <v>1.4999999999999999E-2</v>
      </c>
      <c r="T18" s="84">
        <v>1.4999999999999999E-2</v>
      </c>
      <c r="U18" s="77">
        <f t="shared" si="4"/>
        <v>1</v>
      </c>
      <c r="V18" s="78" t="s">
        <v>234</v>
      </c>
      <c r="W18" s="586"/>
      <c r="X18" s="586"/>
      <c r="Y18" s="586"/>
      <c r="Z18" s="80">
        <v>0.02</v>
      </c>
      <c r="AA18" s="80">
        <v>0.02</v>
      </c>
      <c r="AB18" s="80">
        <f t="shared" si="6"/>
        <v>1</v>
      </c>
      <c r="AC18" s="88" t="s">
        <v>235</v>
      </c>
      <c r="AD18" s="586"/>
      <c r="AE18" s="586"/>
      <c r="AF18" s="586"/>
      <c r="AG18" s="80">
        <v>0</v>
      </c>
      <c r="AH18" s="84">
        <v>0</v>
      </c>
      <c r="AI18" s="77">
        <f t="shared" si="8"/>
        <v>0</v>
      </c>
      <c r="AJ18" s="487" t="s">
        <v>134</v>
      </c>
      <c r="AK18" s="463"/>
      <c r="AL18" s="463"/>
      <c r="AM18" s="76">
        <f t="shared" si="9"/>
        <v>0.05</v>
      </c>
      <c r="AN18" s="76">
        <f t="shared" si="10"/>
        <v>0.05</v>
      </c>
      <c r="AO18" s="82">
        <f t="shared" si="11"/>
        <v>1</v>
      </c>
      <c r="AP18" s="606"/>
      <c r="AQ18" s="606"/>
      <c r="AR18" s="609"/>
      <c r="AS18" s="60"/>
      <c r="AT18" s="60"/>
      <c r="AU18" s="60"/>
      <c r="AV18" s="60"/>
    </row>
    <row r="19" spans="1:48" ht="42.75" customHeight="1" x14ac:dyDescent="0.2">
      <c r="A19" s="591"/>
      <c r="B19" s="586"/>
      <c r="C19" s="586"/>
      <c r="D19" s="586"/>
      <c r="E19" s="586"/>
      <c r="F19" s="74">
        <v>9</v>
      </c>
      <c r="G19" s="75" t="s">
        <v>236</v>
      </c>
      <c r="H19" s="76">
        <f t="shared" si="13"/>
        <v>0.05</v>
      </c>
      <c r="I19" s="586"/>
      <c r="J19" s="586"/>
      <c r="K19" s="586"/>
      <c r="L19" s="77">
        <v>1.4999999999999999E-2</v>
      </c>
      <c r="M19" s="84">
        <v>1.4999999999999999E-2</v>
      </c>
      <c r="N19" s="77">
        <f t="shared" si="2"/>
        <v>1</v>
      </c>
      <c r="O19" s="78" t="s">
        <v>237</v>
      </c>
      <c r="P19" s="586"/>
      <c r="Q19" s="586"/>
      <c r="R19" s="586"/>
      <c r="S19" s="77">
        <v>1.4999999999999999E-2</v>
      </c>
      <c r="T19" s="84">
        <v>1.4999999999999999E-2</v>
      </c>
      <c r="U19" s="77">
        <f t="shared" si="4"/>
        <v>1</v>
      </c>
      <c r="V19" s="78" t="s">
        <v>238</v>
      </c>
      <c r="W19" s="586"/>
      <c r="X19" s="586"/>
      <c r="Y19" s="586"/>
      <c r="Z19" s="80">
        <v>0.01</v>
      </c>
      <c r="AA19" s="80">
        <v>0.01</v>
      </c>
      <c r="AB19" s="80">
        <f t="shared" si="6"/>
        <v>1</v>
      </c>
      <c r="AC19" s="88" t="s">
        <v>239</v>
      </c>
      <c r="AD19" s="586"/>
      <c r="AE19" s="586"/>
      <c r="AF19" s="586"/>
      <c r="AG19" s="80">
        <v>0.01</v>
      </c>
      <c r="AH19" s="84">
        <v>0.01</v>
      </c>
      <c r="AI19" s="77">
        <f t="shared" si="8"/>
        <v>1</v>
      </c>
      <c r="AJ19" s="488" t="s">
        <v>240</v>
      </c>
      <c r="AK19" s="463"/>
      <c r="AL19" s="463"/>
      <c r="AM19" s="76">
        <f t="shared" si="9"/>
        <v>0.05</v>
      </c>
      <c r="AN19" s="76">
        <f t="shared" si="10"/>
        <v>0.05</v>
      </c>
      <c r="AO19" s="82">
        <f t="shared" si="11"/>
        <v>1</v>
      </c>
      <c r="AP19" s="606"/>
      <c r="AQ19" s="606"/>
      <c r="AR19" s="609"/>
      <c r="AS19" s="60"/>
      <c r="AT19" s="60"/>
      <c r="AU19" s="60"/>
      <c r="AV19" s="60"/>
    </row>
    <row r="20" spans="1:48" ht="42.75" customHeight="1" x14ac:dyDescent="0.2">
      <c r="A20" s="591"/>
      <c r="B20" s="586"/>
      <c r="C20" s="586"/>
      <c r="D20" s="586"/>
      <c r="E20" s="586"/>
      <c r="F20" s="74">
        <v>10</v>
      </c>
      <c r="G20" s="75" t="s">
        <v>241</v>
      </c>
      <c r="H20" s="76">
        <f t="shared" si="13"/>
        <v>0.5</v>
      </c>
      <c r="I20" s="586"/>
      <c r="J20" s="586"/>
      <c r="K20" s="586"/>
      <c r="L20" s="77">
        <v>0.1</v>
      </c>
      <c r="M20" s="84">
        <v>0.1</v>
      </c>
      <c r="N20" s="77">
        <f t="shared" si="2"/>
        <v>1</v>
      </c>
      <c r="O20" s="78" t="s">
        <v>242</v>
      </c>
      <c r="P20" s="586"/>
      <c r="Q20" s="586"/>
      <c r="R20" s="586"/>
      <c r="S20" s="77">
        <v>0.15</v>
      </c>
      <c r="T20" s="84">
        <v>0.15</v>
      </c>
      <c r="U20" s="77">
        <f t="shared" si="4"/>
        <v>1</v>
      </c>
      <c r="V20" s="78" t="s">
        <v>243</v>
      </c>
      <c r="W20" s="586"/>
      <c r="X20" s="586"/>
      <c r="Y20" s="586"/>
      <c r="Z20" s="80">
        <v>0.15</v>
      </c>
      <c r="AA20" s="80">
        <v>0.15</v>
      </c>
      <c r="AB20" s="80">
        <f t="shared" si="6"/>
        <v>1</v>
      </c>
      <c r="AC20" s="88" t="s">
        <v>244</v>
      </c>
      <c r="AD20" s="586"/>
      <c r="AE20" s="586"/>
      <c r="AF20" s="586"/>
      <c r="AG20" s="80">
        <v>0.1</v>
      </c>
      <c r="AH20" s="84">
        <v>0.1</v>
      </c>
      <c r="AI20" s="77">
        <f t="shared" si="8"/>
        <v>1</v>
      </c>
      <c r="AJ20" s="488" t="s">
        <v>1258</v>
      </c>
      <c r="AK20" s="463"/>
      <c r="AL20" s="463"/>
      <c r="AM20" s="76">
        <f t="shared" si="9"/>
        <v>0.5</v>
      </c>
      <c r="AN20" s="76">
        <f t="shared" si="10"/>
        <v>0.5</v>
      </c>
      <c r="AO20" s="82">
        <f t="shared" si="11"/>
        <v>1</v>
      </c>
      <c r="AP20" s="606"/>
      <c r="AQ20" s="606"/>
      <c r="AR20" s="609"/>
      <c r="AS20" s="60"/>
      <c r="AT20" s="60"/>
      <c r="AU20" s="60"/>
      <c r="AV20" s="60"/>
    </row>
    <row r="21" spans="1:48" ht="42.75" customHeight="1" x14ac:dyDescent="0.2">
      <c r="A21" s="592"/>
      <c r="B21" s="587"/>
      <c r="C21" s="587"/>
      <c r="D21" s="587"/>
      <c r="E21" s="587"/>
      <c r="F21" s="475">
        <v>11</v>
      </c>
      <c r="G21" s="476" t="s">
        <v>245</v>
      </c>
      <c r="H21" s="477">
        <f t="shared" si="13"/>
        <v>0.02</v>
      </c>
      <c r="I21" s="587"/>
      <c r="J21" s="587"/>
      <c r="K21" s="587"/>
      <c r="L21" s="478">
        <v>5.0000000000000001E-3</v>
      </c>
      <c r="M21" s="479">
        <v>5.0000000000000001E-3</v>
      </c>
      <c r="N21" s="478">
        <f t="shared" si="2"/>
        <v>1</v>
      </c>
      <c r="O21" s="495" t="s">
        <v>246</v>
      </c>
      <c r="P21" s="587"/>
      <c r="Q21" s="587"/>
      <c r="R21" s="587"/>
      <c r="S21" s="478">
        <v>5.0000000000000001E-3</v>
      </c>
      <c r="T21" s="479">
        <v>5.0000000000000001E-3</v>
      </c>
      <c r="U21" s="478">
        <f t="shared" si="4"/>
        <v>1</v>
      </c>
      <c r="V21" s="495" t="s">
        <v>246</v>
      </c>
      <c r="W21" s="587"/>
      <c r="X21" s="587"/>
      <c r="Y21" s="587"/>
      <c r="Z21" s="482">
        <v>5.0000000000000001E-3</v>
      </c>
      <c r="AA21" s="482">
        <v>5.0000000000000001E-3</v>
      </c>
      <c r="AB21" s="482">
        <f t="shared" si="6"/>
        <v>1</v>
      </c>
      <c r="AC21" s="483" t="s">
        <v>247</v>
      </c>
      <c r="AD21" s="587"/>
      <c r="AE21" s="587"/>
      <c r="AF21" s="587"/>
      <c r="AG21" s="482">
        <v>5.0000000000000001E-3</v>
      </c>
      <c r="AH21" s="479">
        <v>5.0000000000000001E-3</v>
      </c>
      <c r="AI21" s="478">
        <f t="shared" si="8"/>
        <v>1</v>
      </c>
      <c r="AJ21" s="499" t="s">
        <v>248</v>
      </c>
      <c r="AK21" s="484"/>
      <c r="AL21" s="484"/>
      <c r="AM21" s="477">
        <f t="shared" si="9"/>
        <v>0.02</v>
      </c>
      <c r="AN21" s="477">
        <f t="shared" si="10"/>
        <v>0.02</v>
      </c>
      <c r="AO21" s="485">
        <f t="shared" si="11"/>
        <v>1</v>
      </c>
      <c r="AP21" s="607"/>
      <c r="AQ21" s="607"/>
      <c r="AR21" s="610"/>
      <c r="AS21" s="60"/>
      <c r="AT21" s="60"/>
      <c r="AU21" s="60"/>
      <c r="AV21" s="60"/>
    </row>
    <row r="22" spans="1:48" ht="42.75" customHeight="1" x14ac:dyDescent="0.2">
      <c r="A22" s="590">
        <v>3</v>
      </c>
      <c r="B22" s="589" t="str">
        <f>+'2. Hoja de Vida_Ind'!E41</f>
        <v>3. Visitar 380 instituciones educativas en el proyecto de Ruta Pila</v>
      </c>
      <c r="C22" s="593">
        <v>1</v>
      </c>
      <c r="D22" s="593" t="s">
        <v>249</v>
      </c>
      <c r="E22" s="585">
        <f>+I22+P22+W22+AD22</f>
        <v>1</v>
      </c>
      <c r="F22" s="464">
        <v>1</v>
      </c>
      <c r="G22" s="465" t="s">
        <v>250</v>
      </c>
      <c r="H22" s="466">
        <f t="shared" si="13"/>
        <v>0.15</v>
      </c>
      <c r="I22" s="585">
        <f t="shared" ref="I22:J22" si="19">+SUM(L22:L26)</f>
        <v>0.32500000000000001</v>
      </c>
      <c r="J22" s="585">
        <f t="shared" si="19"/>
        <v>0.27500000000000002</v>
      </c>
      <c r="K22" s="588">
        <f>+J22/I22</f>
        <v>0.84615384615384615</v>
      </c>
      <c r="L22" s="467">
        <v>0.1</v>
      </c>
      <c r="M22" s="468">
        <v>0.1</v>
      </c>
      <c r="N22" s="467">
        <f t="shared" si="2"/>
        <v>1</v>
      </c>
      <c r="O22" s="469" t="s">
        <v>251</v>
      </c>
      <c r="P22" s="585">
        <f t="shared" ref="P22:Q22" si="20">+SUM(S22:S26)</f>
        <v>0.27500000000000002</v>
      </c>
      <c r="Q22" s="585">
        <f t="shared" si="20"/>
        <v>0.1925</v>
      </c>
      <c r="R22" s="588">
        <f>+Q22/P22</f>
        <v>0.7</v>
      </c>
      <c r="S22" s="467">
        <v>2.5000000000000001E-2</v>
      </c>
      <c r="T22" s="468">
        <v>1.7500000000000002E-2</v>
      </c>
      <c r="U22" s="467">
        <f t="shared" si="4"/>
        <v>0.70000000000000007</v>
      </c>
      <c r="V22" s="500" t="s">
        <v>252</v>
      </c>
      <c r="W22" s="585">
        <f t="shared" ref="W22:X22" si="21">+SUM(Z22:Z26)</f>
        <v>0.25</v>
      </c>
      <c r="X22" s="585">
        <f t="shared" si="21"/>
        <v>0.25</v>
      </c>
      <c r="Y22" s="588">
        <f>+X22/W22</f>
        <v>1</v>
      </c>
      <c r="Z22" s="471">
        <v>2.5000000000000001E-2</v>
      </c>
      <c r="AA22" s="471">
        <v>2.5000000000000001E-2</v>
      </c>
      <c r="AB22" s="467">
        <f t="shared" si="6"/>
        <v>1</v>
      </c>
      <c r="AC22" s="472" t="s">
        <v>253</v>
      </c>
      <c r="AD22" s="585">
        <f t="shared" ref="AD22:AE22" si="22">+SUM(AG22:AG26)</f>
        <v>0.15</v>
      </c>
      <c r="AE22" s="585">
        <f t="shared" si="22"/>
        <v>0.28250000000000003</v>
      </c>
      <c r="AF22" s="588">
        <f>+AE22/AD22</f>
        <v>1.8833333333333335</v>
      </c>
      <c r="AG22" s="471">
        <v>0</v>
      </c>
      <c r="AH22" s="468">
        <v>7.4999999999999997E-3</v>
      </c>
      <c r="AI22" s="467">
        <f t="shared" si="8"/>
        <v>0</v>
      </c>
      <c r="AJ22" s="501" t="s">
        <v>254</v>
      </c>
      <c r="AK22" s="473"/>
      <c r="AL22" s="473"/>
      <c r="AM22" s="466">
        <f t="shared" si="9"/>
        <v>0.15</v>
      </c>
      <c r="AN22" s="466">
        <f t="shared" si="10"/>
        <v>0.15000000000000002</v>
      </c>
      <c r="AO22" s="474">
        <f t="shared" si="11"/>
        <v>1.0000000000000002</v>
      </c>
      <c r="AP22" s="605">
        <f t="shared" ref="AP22:AQ22" si="23">+SUM(AM22:AM26)</f>
        <v>1</v>
      </c>
      <c r="AQ22" s="605">
        <f t="shared" si="23"/>
        <v>1</v>
      </c>
      <c r="AR22" s="608">
        <f>+AQ22/AP22</f>
        <v>1</v>
      </c>
      <c r="AS22" s="60"/>
      <c r="AT22" s="60"/>
      <c r="AU22" s="60"/>
      <c r="AV22" s="60"/>
    </row>
    <row r="23" spans="1:48" ht="42.75" customHeight="1" x14ac:dyDescent="0.2">
      <c r="A23" s="591"/>
      <c r="B23" s="586"/>
      <c r="C23" s="586"/>
      <c r="D23" s="586"/>
      <c r="E23" s="586"/>
      <c r="F23" s="74">
        <v>2</v>
      </c>
      <c r="G23" s="75" t="s">
        <v>255</v>
      </c>
      <c r="H23" s="76">
        <f t="shared" si="13"/>
        <v>0.2</v>
      </c>
      <c r="I23" s="586"/>
      <c r="J23" s="586"/>
      <c r="K23" s="586"/>
      <c r="L23" s="77">
        <v>0.1</v>
      </c>
      <c r="M23" s="84">
        <v>0.1</v>
      </c>
      <c r="N23" s="77">
        <f t="shared" si="2"/>
        <v>1</v>
      </c>
      <c r="O23" s="86" t="s">
        <v>256</v>
      </c>
      <c r="P23" s="586"/>
      <c r="Q23" s="586"/>
      <c r="R23" s="586"/>
      <c r="S23" s="77">
        <v>0.05</v>
      </c>
      <c r="T23" s="84">
        <v>3.5000000000000003E-2</v>
      </c>
      <c r="U23" s="77">
        <f t="shared" si="4"/>
        <v>0.70000000000000007</v>
      </c>
      <c r="V23" s="87" t="s">
        <v>257</v>
      </c>
      <c r="W23" s="586"/>
      <c r="X23" s="586"/>
      <c r="Y23" s="586"/>
      <c r="Z23" s="80">
        <v>2.5000000000000001E-2</v>
      </c>
      <c r="AA23" s="80">
        <v>2.5000000000000001E-2</v>
      </c>
      <c r="AB23" s="77">
        <f t="shared" si="6"/>
        <v>1</v>
      </c>
      <c r="AC23" s="88" t="s">
        <v>258</v>
      </c>
      <c r="AD23" s="586"/>
      <c r="AE23" s="586"/>
      <c r="AF23" s="586"/>
      <c r="AG23" s="80">
        <v>2.5000000000000001E-2</v>
      </c>
      <c r="AH23" s="84">
        <v>0.04</v>
      </c>
      <c r="AI23" s="77">
        <f t="shared" si="8"/>
        <v>1.5999999999999999</v>
      </c>
      <c r="AJ23" s="488" t="s">
        <v>259</v>
      </c>
      <c r="AK23" s="463"/>
      <c r="AL23" s="463"/>
      <c r="AM23" s="76">
        <f t="shared" si="9"/>
        <v>0.2</v>
      </c>
      <c r="AN23" s="76">
        <f t="shared" si="10"/>
        <v>0.2</v>
      </c>
      <c r="AO23" s="82">
        <f t="shared" si="11"/>
        <v>1</v>
      </c>
      <c r="AP23" s="606"/>
      <c r="AQ23" s="606"/>
      <c r="AR23" s="609"/>
      <c r="AS23" s="60"/>
      <c r="AT23" s="60"/>
      <c r="AU23" s="60"/>
      <c r="AV23" s="60"/>
    </row>
    <row r="24" spans="1:48" ht="42.75" customHeight="1" x14ac:dyDescent="0.2">
      <c r="A24" s="591"/>
      <c r="B24" s="586"/>
      <c r="C24" s="586"/>
      <c r="D24" s="586"/>
      <c r="E24" s="586"/>
      <c r="F24" s="74">
        <v>3</v>
      </c>
      <c r="G24" s="75" t="s">
        <v>260</v>
      </c>
      <c r="H24" s="76">
        <f t="shared" si="13"/>
        <v>0.15</v>
      </c>
      <c r="I24" s="586"/>
      <c r="J24" s="586"/>
      <c r="K24" s="586"/>
      <c r="L24" s="77">
        <v>3.7499999999999999E-2</v>
      </c>
      <c r="M24" s="84">
        <v>3.7499999999999999E-2</v>
      </c>
      <c r="N24" s="77">
        <f t="shared" si="2"/>
        <v>1</v>
      </c>
      <c r="O24" s="86" t="s">
        <v>261</v>
      </c>
      <c r="P24" s="586"/>
      <c r="Q24" s="586"/>
      <c r="R24" s="586"/>
      <c r="S24" s="77">
        <v>3.7499999999999999E-2</v>
      </c>
      <c r="T24" s="84">
        <v>1.4999999999999999E-2</v>
      </c>
      <c r="U24" s="77">
        <f>IFERROR(T24/S24,0)</f>
        <v>0.4</v>
      </c>
      <c r="V24" s="87" t="s">
        <v>262</v>
      </c>
      <c r="W24" s="586"/>
      <c r="X24" s="586"/>
      <c r="Y24" s="586"/>
      <c r="Z24" s="80">
        <v>3.7499999999999999E-2</v>
      </c>
      <c r="AA24" s="80">
        <v>3.7499999999999999E-2</v>
      </c>
      <c r="AB24" s="77">
        <f t="shared" si="6"/>
        <v>1</v>
      </c>
      <c r="AC24" s="88" t="s">
        <v>263</v>
      </c>
      <c r="AD24" s="586"/>
      <c r="AE24" s="586"/>
      <c r="AF24" s="586"/>
      <c r="AG24" s="80">
        <v>3.7499999999999999E-2</v>
      </c>
      <c r="AH24" s="84">
        <v>0.06</v>
      </c>
      <c r="AI24" s="77">
        <f t="shared" si="8"/>
        <v>1.6</v>
      </c>
      <c r="AJ24" s="488" t="s">
        <v>264</v>
      </c>
      <c r="AK24" s="463"/>
      <c r="AL24" s="463"/>
      <c r="AM24" s="76">
        <f t="shared" si="9"/>
        <v>0.15</v>
      </c>
      <c r="AN24" s="76">
        <f t="shared" si="10"/>
        <v>0.15</v>
      </c>
      <c r="AO24" s="82">
        <f t="shared" si="11"/>
        <v>1</v>
      </c>
      <c r="AP24" s="606"/>
      <c r="AQ24" s="606"/>
      <c r="AR24" s="609"/>
      <c r="AS24" s="60"/>
      <c r="AT24" s="60"/>
      <c r="AU24" s="60"/>
      <c r="AV24" s="60"/>
    </row>
    <row r="25" spans="1:48" ht="42.75" customHeight="1" x14ac:dyDescent="0.2">
      <c r="A25" s="591"/>
      <c r="B25" s="586"/>
      <c r="C25" s="586"/>
      <c r="D25" s="586"/>
      <c r="E25" s="586"/>
      <c r="F25" s="74">
        <v>4</v>
      </c>
      <c r="G25" s="75" t="s">
        <v>265</v>
      </c>
      <c r="H25" s="76">
        <f t="shared" si="13"/>
        <v>0.35</v>
      </c>
      <c r="I25" s="586"/>
      <c r="J25" s="586"/>
      <c r="K25" s="586"/>
      <c r="L25" s="89">
        <v>0.05</v>
      </c>
      <c r="M25" s="84">
        <v>0</v>
      </c>
      <c r="N25" s="77">
        <f t="shared" si="2"/>
        <v>0</v>
      </c>
      <c r="O25" s="86" t="s">
        <v>1256</v>
      </c>
      <c r="P25" s="586"/>
      <c r="Q25" s="586"/>
      <c r="R25" s="586"/>
      <c r="S25" s="89">
        <v>0.125</v>
      </c>
      <c r="T25" s="84">
        <v>0.125</v>
      </c>
      <c r="U25" s="89">
        <v>0</v>
      </c>
      <c r="V25" s="87" t="s">
        <v>266</v>
      </c>
      <c r="W25" s="586"/>
      <c r="X25" s="586"/>
      <c r="Y25" s="586"/>
      <c r="Z25" s="80">
        <v>0.125</v>
      </c>
      <c r="AA25" s="80">
        <v>0.125</v>
      </c>
      <c r="AB25" s="77">
        <f t="shared" si="6"/>
        <v>1</v>
      </c>
      <c r="AC25" s="88" t="s">
        <v>1257</v>
      </c>
      <c r="AD25" s="586"/>
      <c r="AE25" s="586"/>
      <c r="AF25" s="586"/>
      <c r="AG25" s="80">
        <v>0.05</v>
      </c>
      <c r="AH25" s="84">
        <v>0.1</v>
      </c>
      <c r="AI25" s="77">
        <f t="shared" si="8"/>
        <v>2</v>
      </c>
      <c r="AJ25" s="490" t="s">
        <v>267</v>
      </c>
      <c r="AK25" s="463"/>
      <c r="AL25" s="463"/>
      <c r="AM25" s="76">
        <f t="shared" si="9"/>
        <v>0.35</v>
      </c>
      <c r="AN25" s="76">
        <f t="shared" si="10"/>
        <v>0.35</v>
      </c>
      <c r="AO25" s="82">
        <f t="shared" si="11"/>
        <v>1</v>
      </c>
      <c r="AP25" s="606"/>
      <c r="AQ25" s="606"/>
      <c r="AR25" s="609"/>
      <c r="AS25" s="60"/>
      <c r="AT25" s="60"/>
      <c r="AU25" s="60"/>
      <c r="AV25" s="60"/>
    </row>
    <row r="26" spans="1:48" ht="111" customHeight="1" x14ac:dyDescent="0.2">
      <c r="A26" s="592"/>
      <c r="B26" s="587"/>
      <c r="C26" s="587"/>
      <c r="D26" s="587"/>
      <c r="E26" s="587"/>
      <c r="F26" s="475">
        <v>5</v>
      </c>
      <c r="G26" s="476" t="s">
        <v>268</v>
      </c>
      <c r="H26" s="477">
        <f t="shared" si="13"/>
        <v>0.15</v>
      </c>
      <c r="I26" s="587"/>
      <c r="J26" s="587"/>
      <c r="K26" s="587"/>
      <c r="L26" s="478">
        <v>3.7499999999999999E-2</v>
      </c>
      <c r="M26" s="479">
        <v>3.7499999999999999E-2</v>
      </c>
      <c r="N26" s="478">
        <f t="shared" si="2"/>
        <v>1</v>
      </c>
      <c r="O26" s="480" t="s">
        <v>269</v>
      </c>
      <c r="P26" s="587"/>
      <c r="Q26" s="587"/>
      <c r="R26" s="587"/>
      <c r="S26" s="478">
        <v>3.7499999999999999E-2</v>
      </c>
      <c r="T26" s="479">
        <v>0</v>
      </c>
      <c r="U26" s="502">
        <v>0</v>
      </c>
      <c r="V26" s="481" t="s">
        <v>270</v>
      </c>
      <c r="W26" s="587"/>
      <c r="X26" s="587"/>
      <c r="Y26" s="587"/>
      <c r="Z26" s="482">
        <v>3.7499999999999999E-2</v>
      </c>
      <c r="AA26" s="482">
        <v>3.7499999999999999E-2</v>
      </c>
      <c r="AB26" s="478">
        <f t="shared" si="6"/>
        <v>1</v>
      </c>
      <c r="AC26" s="483" t="s">
        <v>271</v>
      </c>
      <c r="AD26" s="587"/>
      <c r="AE26" s="587"/>
      <c r="AF26" s="587"/>
      <c r="AG26" s="482">
        <v>3.7499999999999999E-2</v>
      </c>
      <c r="AH26" s="479">
        <v>7.4999999999999997E-2</v>
      </c>
      <c r="AI26" s="478">
        <f t="shared" si="8"/>
        <v>2</v>
      </c>
      <c r="AJ26" s="503" t="s">
        <v>1259</v>
      </c>
      <c r="AK26" s="484"/>
      <c r="AL26" s="484"/>
      <c r="AM26" s="477">
        <f t="shared" si="9"/>
        <v>0.15</v>
      </c>
      <c r="AN26" s="477">
        <f t="shared" si="10"/>
        <v>0.15</v>
      </c>
      <c r="AO26" s="485">
        <f t="shared" si="11"/>
        <v>1</v>
      </c>
      <c r="AP26" s="607"/>
      <c r="AQ26" s="607"/>
      <c r="AR26" s="610"/>
      <c r="AS26" s="60"/>
      <c r="AT26" s="60"/>
      <c r="AU26" s="60"/>
      <c r="AV26" s="60"/>
    </row>
    <row r="27" spans="1:48" ht="42.75" customHeight="1" x14ac:dyDescent="0.2">
      <c r="A27" s="590">
        <v>4</v>
      </c>
      <c r="B27" s="589" t="str">
        <f>+'2. Hoja de Vida_Ind'!E59</f>
        <v xml:space="preserve">4. Realizar el control de 24.000 vehículos escolares en el proyecto Ruta Pila. </v>
      </c>
      <c r="C27" s="593">
        <v>1</v>
      </c>
      <c r="D27" s="593" t="s">
        <v>272</v>
      </c>
      <c r="E27" s="585">
        <f>+I27+P27+W27+AD27</f>
        <v>0.99999999999999989</v>
      </c>
      <c r="F27" s="464">
        <v>1</v>
      </c>
      <c r="G27" s="465" t="s">
        <v>273</v>
      </c>
      <c r="H27" s="466">
        <f t="shared" si="13"/>
        <v>0.1</v>
      </c>
      <c r="I27" s="585">
        <f t="shared" ref="I27:J27" si="24">+SUM(L27:L31)</f>
        <v>0.3125</v>
      </c>
      <c r="J27" s="585">
        <f t="shared" si="24"/>
        <v>0.23000000000000004</v>
      </c>
      <c r="K27" s="588">
        <f>+J27/I27</f>
        <v>0.7360000000000001</v>
      </c>
      <c r="L27" s="467">
        <v>0.1</v>
      </c>
      <c r="M27" s="468">
        <v>0.1</v>
      </c>
      <c r="N27" s="467">
        <f t="shared" si="2"/>
        <v>1</v>
      </c>
      <c r="O27" s="469" t="s">
        <v>274</v>
      </c>
      <c r="P27" s="585">
        <f t="shared" ref="P27:Q27" si="25">+SUM(S27:S31)</f>
        <v>0.26250000000000001</v>
      </c>
      <c r="Q27" s="585">
        <f t="shared" si="25"/>
        <v>6.5000000000000002E-2</v>
      </c>
      <c r="R27" s="588">
        <f>+Q27/P27</f>
        <v>0.24761904761904763</v>
      </c>
      <c r="S27" s="467">
        <v>0</v>
      </c>
      <c r="T27" s="468">
        <v>0</v>
      </c>
      <c r="U27" s="467">
        <v>0</v>
      </c>
      <c r="V27" s="470" t="s">
        <v>275</v>
      </c>
      <c r="W27" s="585">
        <f t="shared" ref="W27:X27" si="26">+SUM(Z27:Z31)</f>
        <v>0.26250000000000001</v>
      </c>
      <c r="X27" s="585">
        <f t="shared" si="26"/>
        <v>0.26250000000000001</v>
      </c>
      <c r="Y27" s="588">
        <f>+X27/W27</f>
        <v>1</v>
      </c>
      <c r="Z27" s="471">
        <v>0</v>
      </c>
      <c r="AA27" s="471">
        <v>0</v>
      </c>
      <c r="AB27" s="467">
        <f t="shared" si="6"/>
        <v>0</v>
      </c>
      <c r="AC27" s="472" t="s">
        <v>276</v>
      </c>
      <c r="AD27" s="585">
        <f t="shared" ref="AD27:AE27" si="27">+SUM(AG27:AG31)</f>
        <v>0.16250000000000001</v>
      </c>
      <c r="AE27" s="585">
        <f t="shared" si="27"/>
        <v>0.4425</v>
      </c>
      <c r="AF27" s="588">
        <f>+AE27/AD27</f>
        <v>2.7230769230769232</v>
      </c>
      <c r="AG27" s="471">
        <v>0</v>
      </c>
      <c r="AH27" s="468">
        <v>0</v>
      </c>
      <c r="AI27" s="467">
        <f t="shared" si="8"/>
        <v>0</v>
      </c>
      <c r="AJ27" s="501" t="s">
        <v>276</v>
      </c>
      <c r="AK27" s="473"/>
      <c r="AL27" s="473"/>
      <c r="AM27" s="466">
        <f t="shared" si="9"/>
        <v>0.1</v>
      </c>
      <c r="AN27" s="466">
        <f t="shared" si="10"/>
        <v>0.1</v>
      </c>
      <c r="AO27" s="474">
        <f t="shared" si="11"/>
        <v>1</v>
      </c>
      <c r="AP27" s="605">
        <f t="shared" ref="AP27:AQ27" si="28">+SUM(AM27:AM31)</f>
        <v>1</v>
      </c>
      <c r="AQ27" s="605">
        <f t="shared" si="28"/>
        <v>1</v>
      </c>
      <c r="AR27" s="608">
        <f>+AQ27/AP27</f>
        <v>1</v>
      </c>
      <c r="AS27" s="60"/>
      <c r="AT27" s="60"/>
      <c r="AU27" s="60"/>
      <c r="AV27" s="60"/>
    </row>
    <row r="28" spans="1:48" ht="102" customHeight="1" x14ac:dyDescent="0.2">
      <c r="A28" s="591"/>
      <c r="B28" s="586"/>
      <c r="C28" s="586"/>
      <c r="D28" s="586"/>
      <c r="E28" s="586"/>
      <c r="F28" s="74">
        <v>2</v>
      </c>
      <c r="G28" s="75" t="s">
        <v>277</v>
      </c>
      <c r="H28" s="76">
        <f t="shared" si="13"/>
        <v>0.15000000000000002</v>
      </c>
      <c r="I28" s="586"/>
      <c r="J28" s="586"/>
      <c r="K28" s="586"/>
      <c r="L28" s="77">
        <v>0.05</v>
      </c>
      <c r="M28" s="84">
        <v>0.05</v>
      </c>
      <c r="N28" s="77">
        <f t="shared" si="2"/>
        <v>1</v>
      </c>
      <c r="O28" s="86" t="s">
        <v>278</v>
      </c>
      <c r="P28" s="586"/>
      <c r="Q28" s="586"/>
      <c r="R28" s="586"/>
      <c r="S28" s="77">
        <v>0.05</v>
      </c>
      <c r="T28" s="84">
        <v>3.5000000000000003E-2</v>
      </c>
      <c r="U28" s="77">
        <f t="shared" ref="U28:U31" si="29">T28/S28</f>
        <v>0.70000000000000007</v>
      </c>
      <c r="V28" s="87" t="s">
        <v>279</v>
      </c>
      <c r="W28" s="586"/>
      <c r="X28" s="586"/>
      <c r="Y28" s="586"/>
      <c r="Z28" s="80">
        <v>0.05</v>
      </c>
      <c r="AA28" s="80">
        <v>0.05</v>
      </c>
      <c r="AB28" s="77">
        <f t="shared" si="6"/>
        <v>1</v>
      </c>
      <c r="AC28" s="88" t="s">
        <v>280</v>
      </c>
      <c r="AD28" s="586"/>
      <c r="AE28" s="586"/>
      <c r="AF28" s="586"/>
      <c r="AG28" s="80">
        <v>0</v>
      </c>
      <c r="AH28" s="84">
        <v>1.4999999999999999E-2</v>
      </c>
      <c r="AI28" s="77">
        <f t="shared" si="8"/>
        <v>0</v>
      </c>
      <c r="AJ28" s="488" t="s">
        <v>1260</v>
      </c>
      <c r="AK28" s="463"/>
      <c r="AL28" s="463"/>
      <c r="AM28" s="76">
        <f t="shared" si="9"/>
        <v>0.15000000000000002</v>
      </c>
      <c r="AN28" s="76">
        <f t="shared" si="10"/>
        <v>0.15000000000000002</v>
      </c>
      <c r="AO28" s="82">
        <f t="shared" si="11"/>
        <v>1</v>
      </c>
      <c r="AP28" s="606"/>
      <c r="AQ28" s="606"/>
      <c r="AR28" s="609"/>
      <c r="AS28" s="60"/>
      <c r="AT28" s="60"/>
      <c r="AU28" s="60"/>
      <c r="AV28" s="60"/>
    </row>
    <row r="29" spans="1:48" ht="102" customHeight="1" x14ac:dyDescent="0.2">
      <c r="A29" s="591"/>
      <c r="B29" s="586"/>
      <c r="C29" s="586"/>
      <c r="D29" s="586"/>
      <c r="E29" s="586"/>
      <c r="F29" s="74">
        <v>3</v>
      </c>
      <c r="G29" s="75" t="s">
        <v>281</v>
      </c>
      <c r="H29" s="76">
        <f t="shared" si="13"/>
        <v>0.1</v>
      </c>
      <c r="I29" s="586"/>
      <c r="J29" s="586"/>
      <c r="K29" s="586"/>
      <c r="L29" s="77">
        <v>2.5000000000000001E-2</v>
      </c>
      <c r="M29" s="84">
        <v>0.02</v>
      </c>
      <c r="N29" s="77">
        <f t="shared" si="2"/>
        <v>0.79999999999999993</v>
      </c>
      <c r="O29" s="86" t="s">
        <v>282</v>
      </c>
      <c r="P29" s="586"/>
      <c r="Q29" s="586"/>
      <c r="R29" s="586"/>
      <c r="S29" s="77">
        <v>2.5000000000000001E-2</v>
      </c>
      <c r="T29" s="84">
        <v>5.0000000000000001E-3</v>
      </c>
      <c r="U29" s="77">
        <f t="shared" si="29"/>
        <v>0.19999999999999998</v>
      </c>
      <c r="V29" s="87" t="s">
        <v>283</v>
      </c>
      <c r="W29" s="586"/>
      <c r="X29" s="586"/>
      <c r="Y29" s="586"/>
      <c r="Z29" s="80">
        <v>2.5000000000000001E-2</v>
      </c>
      <c r="AA29" s="80">
        <v>2.5000000000000001E-2</v>
      </c>
      <c r="AB29" s="77">
        <f t="shared" si="6"/>
        <v>1</v>
      </c>
      <c r="AC29" s="88" t="s">
        <v>284</v>
      </c>
      <c r="AD29" s="586"/>
      <c r="AE29" s="586"/>
      <c r="AF29" s="586"/>
      <c r="AG29" s="80">
        <v>2.5000000000000001E-2</v>
      </c>
      <c r="AH29" s="84">
        <v>0.05</v>
      </c>
      <c r="AI29" s="77">
        <f t="shared" si="8"/>
        <v>2</v>
      </c>
      <c r="AJ29" s="488" t="s">
        <v>1261</v>
      </c>
      <c r="AK29" s="463"/>
      <c r="AL29" s="463"/>
      <c r="AM29" s="76">
        <f t="shared" si="9"/>
        <v>0.1</v>
      </c>
      <c r="AN29" s="76">
        <f t="shared" si="10"/>
        <v>0.10000000000000002</v>
      </c>
      <c r="AO29" s="82">
        <f t="shared" si="11"/>
        <v>1.0000000000000002</v>
      </c>
      <c r="AP29" s="606"/>
      <c r="AQ29" s="606"/>
      <c r="AR29" s="609"/>
      <c r="AS29" s="60"/>
      <c r="AT29" s="60"/>
      <c r="AU29" s="60"/>
      <c r="AV29" s="60"/>
    </row>
    <row r="30" spans="1:48" ht="102" customHeight="1" x14ac:dyDescent="0.2">
      <c r="A30" s="591"/>
      <c r="B30" s="586"/>
      <c r="C30" s="586"/>
      <c r="D30" s="586"/>
      <c r="E30" s="586"/>
      <c r="F30" s="74">
        <v>4</v>
      </c>
      <c r="G30" s="75" t="s">
        <v>285</v>
      </c>
      <c r="H30" s="76">
        <f t="shared" si="13"/>
        <v>0.5</v>
      </c>
      <c r="I30" s="586"/>
      <c r="J30" s="586"/>
      <c r="K30" s="586"/>
      <c r="L30" s="77">
        <v>0.1</v>
      </c>
      <c r="M30" s="84">
        <v>0.05</v>
      </c>
      <c r="N30" s="77">
        <f t="shared" si="2"/>
        <v>0.5</v>
      </c>
      <c r="O30" s="86" t="s">
        <v>286</v>
      </c>
      <c r="P30" s="586"/>
      <c r="Q30" s="586"/>
      <c r="R30" s="586"/>
      <c r="S30" s="77">
        <v>0.15</v>
      </c>
      <c r="T30" s="84">
        <v>0.02</v>
      </c>
      <c r="U30" s="77">
        <f t="shared" si="29"/>
        <v>0.13333333333333333</v>
      </c>
      <c r="V30" s="87" t="s">
        <v>287</v>
      </c>
      <c r="W30" s="586"/>
      <c r="X30" s="586"/>
      <c r="Y30" s="586"/>
      <c r="Z30" s="80">
        <v>0.15</v>
      </c>
      <c r="AA30" s="80">
        <v>0.15</v>
      </c>
      <c r="AB30" s="77">
        <f t="shared" si="6"/>
        <v>1</v>
      </c>
      <c r="AC30" s="88" t="s">
        <v>288</v>
      </c>
      <c r="AD30" s="586"/>
      <c r="AE30" s="586"/>
      <c r="AF30" s="586"/>
      <c r="AG30" s="80">
        <v>0.1</v>
      </c>
      <c r="AH30" s="84">
        <v>0.28000000000000003</v>
      </c>
      <c r="AI30" s="77">
        <f t="shared" si="8"/>
        <v>2.8000000000000003</v>
      </c>
      <c r="AJ30" s="488" t="s">
        <v>1262</v>
      </c>
      <c r="AK30" s="463"/>
      <c r="AL30" s="463"/>
      <c r="AM30" s="76">
        <f t="shared" si="9"/>
        <v>0.5</v>
      </c>
      <c r="AN30" s="76">
        <f t="shared" si="10"/>
        <v>0.50000000000000011</v>
      </c>
      <c r="AO30" s="82">
        <f t="shared" si="11"/>
        <v>1.0000000000000002</v>
      </c>
      <c r="AP30" s="606"/>
      <c r="AQ30" s="606"/>
      <c r="AR30" s="609"/>
      <c r="AS30" s="60"/>
      <c r="AT30" s="60"/>
      <c r="AU30" s="60"/>
      <c r="AV30" s="60"/>
    </row>
    <row r="31" spans="1:48" ht="102" customHeight="1" x14ac:dyDescent="0.2">
      <c r="A31" s="592"/>
      <c r="B31" s="587"/>
      <c r="C31" s="587"/>
      <c r="D31" s="587"/>
      <c r="E31" s="587"/>
      <c r="F31" s="475">
        <v>5</v>
      </c>
      <c r="G31" s="476" t="s">
        <v>289</v>
      </c>
      <c r="H31" s="477">
        <f t="shared" si="13"/>
        <v>0.15</v>
      </c>
      <c r="I31" s="587"/>
      <c r="J31" s="587"/>
      <c r="K31" s="587"/>
      <c r="L31" s="478">
        <v>3.7499999999999999E-2</v>
      </c>
      <c r="M31" s="479">
        <v>0.01</v>
      </c>
      <c r="N31" s="478">
        <f t="shared" si="2"/>
        <v>0.26666666666666666</v>
      </c>
      <c r="O31" s="480" t="s">
        <v>269</v>
      </c>
      <c r="P31" s="587"/>
      <c r="Q31" s="587"/>
      <c r="R31" s="587"/>
      <c r="S31" s="478">
        <v>3.7499999999999999E-2</v>
      </c>
      <c r="T31" s="479">
        <v>5.0000000000000001E-3</v>
      </c>
      <c r="U31" s="478">
        <f t="shared" si="29"/>
        <v>0.13333333333333333</v>
      </c>
      <c r="V31" s="481" t="s">
        <v>290</v>
      </c>
      <c r="W31" s="587"/>
      <c r="X31" s="587"/>
      <c r="Y31" s="587"/>
      <c r="Z31" s="482">
        <v>3.7499999999999999E-2</v>
      </c>
      <c r="AA31" s="482">
        <v>3.7499999999999999E-2</v>
      </c>
      <c r="AB31" s="478">
        <f t="shared" si="6"/>
        <v>1</v>
      </c>
      <c r="AC31" s="483" t="s">
        <v>291</v>
      </c>
      <c r="AD31" s="587"/>
      <c r="AE31" s="587"/>
      <c r="AF31" s="587"/>
      <c r="AG31" s="482">
        <v>3.7499999999999999E-2</v>
      </c>
      <c r="AH31" s="479">
        <v>9.7500000000000003E-2</v>
      </c>
      <c r="AI31" s="478">
        <f t="shared" si="8"/>
        <v>2.6</v>
      </c>
      <c r="AJ31" s="503" t="s">
        <v>1263</v>
      </c>
      <c r="AK31" s="484"/>
      <c r="AL31" s="484"/>
      <c r="AM31" s="477">
        <f t="shared" si="9"/>
        <v>0.15</v>
      </c>
      <c r="AN31" s="477">
        <f t="shared" si="10"/>
        <v>0.15000000000000002</v>
      </c>
      <c r="AO31" s="485">
        <f t="shared" si="11"/>
        <v>1.0000000000000002</v>
      </c>
      <c r="AP31" s="607"/>
      <c r="AQ31" s="607"/>
      <c r="AR31" s="610"/>
      <c r="AS31" s="60"/>
      <c r="AT31" s="60"/>
      <c r="AU31" s="60"/>
      <c r="AV31" s="60"/>
    </row>
    <row r="32" spans="1:48" ht="22.5" customHeight="1" x14ac:dyDescent="0.2">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62"/>
      <c r="AD32" s="81"/>
      <c r="AE32" s="81"/>
      <c r="AF32" s="81"/>
      <c r="AG32" s="81"/>
      <c r="AH32" s="81"/>
      <c r="AI32" s="81"/>
      <c r="AJ32" s="81"/>
      <c r="AK32" s="81"/>
      <c r="AL32" s="81"/>
      <c r="AM32" s="81"/>
      <c r="AN32" s="81"/>
      <c r="AO32" s="81"/>
      <c r="AP32" s="81"/>
      <c r="AQ32" s="81"/>
      <c r="AR32" s="81"/>
      <c r="AS32" s="60"/>
      <c r="AT32" s="60"/>
      <c r="AU32" s="60"/>
      <c r="AV32" s="60"/>
    </row>
    <row r="33" spans="1:48" ht="22.5" customHeight="1" x14ac:dyDescent="0.2">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62"/>
      <c r="AD33" s="81"/>
      <c r="AE33" s="81"/>
      <c r="AF33" s="81"/>
      <c r="AG33" s="81"/>
      <c r="AH33" s="81"/>
      <c r="AI33" s="81"/>
      <c r="AJ33" s="81"/>
      <c r="AK33" s="81"/>
      <c r="AL33" s="81"/>
      <c r="AM33" s="81"/>
      <c r="AN33" s="81"/>
      <c r="AO33" s="81"/>
      <c r="AP33" s="81"/>
      <c r="AQ33" s="81"/>
      <c r="AR33" s="81"/>
      <c r="AS33" s="60"/>
      <c r="AT33" s="60"/>
      <c r="AU33" s="60"/>
      <c r="AV33" s="60"/>
    </row>
    <row r="34" spans="1:48" ht="22.5" customHeight="1" x14ac:dyDescent="0.2">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62"/>
      <c r="AD34" s="81"/>
      <c r="AE34" s="81"/>
      <c r="AF34" s="81"/>
      <c r="AG34" s="81"/>
      <c r="AH34" s="81"/>
      <c r="AI34" s="81"/>
      <c r="AJ34" s="81"/>
      <c r="AK34" s="81"/>
      <c r="AL34" s="81"/>
      <c r="AM34" s="81"/>
      <c r="AN34" s="81"/>
      <c r="AO34" s="81"/>
      <c r="AP34" s="81"/>
      <c r="AQ34" s="81"/>
      <c r="AR34" s="81"/>
      <c r="AS34" s="60"/>
      <c r="AT34" s="60"/>
      <c r="AU34" s="60"/>
      <c r="AV34" s="60"/>
    </row>
    <row r="35" spans="1:48" ht="22.5" customHeight="1"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62"/>
      <c r="AD35" s="81"/>
      <c r="AE35" s="81"/>
      <c r="AF35" s="81"/>
      <c r="AG35" s="81"/>
      <c r="AH35" s="81"/>
      <c r="AI35" s="81"/>
      <c r="AJ35" s="81"/>
      <c r="AK35" s="81"/>
      <c r="AL35" s="81"/>
      <c r="AM35" s="81"/>
      <c r="AN35" s="81"/>
      <c r="AO35" s="81"/>
      <c r="AP35" s="81"/>
      <c r="AQ35" s="81"/>
      <c r="AR35" s="81"/>
      <c r="AS35" s="60"/>
      <c r="AT35" s="60"/>
      <c r="AU35" s="60"/>
      <c r="AV35" s="60"/>
    </row>
    <row r="36" spans="1:48" ht="22.5" customHeight="1" x14ac:dyDescent="0.2">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62"/>
      <c r="AD36" s="81"/>
      <c r="AE36" s="81"/>
      <c r="AF36" s="81"/>
      <c r="AG36" s="81"/>
      <c r="AH36" s="81"/>
      <c r="AI36" s="81"/>
      <c r="AJ36" s="81"/>
      <c r="AK36" s="81"/>
      <c r="AL36" s="81"/>
      <c r="AM36" s="81"/>
      <c r="AN36" s="81"/>
      <c r="AO36" s="81"/>
      <c r="AP36" s="81"/>
      <c r="AQ36" s="81"/>
      <c r="AR36" s="81"/>
      <c r="AS36" s="60"/>
      <c r="AT36" s="60"/>
      <c r="AU36" s="60"/>
      <c r="AV36" s="60"/>
    </row>
    <row r="37" spans="1:48" ht="22.5" customHeight="1"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62"/>
      <c r="AD37" s="81"/>
      <c r="AE37" s="81"/>
      <c r="AF37" s="81"/>
      <c r="AG37" s="81"/>
      <c r="AH37" s="81"/>
      <c r="AI37" s="81"/>
      <c r="AJ37" s="81"/>
      <c r="AK37" s="81"/>
      <c r="AL37" s="81"/>
      <c r="AM37" s="81"/>
      <c r="AN37" s="81"/>
      <c r="AO37" s="81"/>
      <c r="AP37" s="81"/>
      <c r="AQ37" s="81"/>
      <c r="AR37" s="81"/>
      <c r="AS37" s="60"/>
      <c r="AT37" s="60"/>
      <c r="AU37" s="60"/>
      <c r="AV37" s="60"/>
    </row>
    <row r="38" spans="1:48" ht="22.5" customHeight="1" x14ac:dyDescent="0.2">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62"/>
      <c r="AD38" s="81"/>
      <c r="AE38" s="81"/>
      <c r="AF38" s="81"/>
      <c r="AG38" s="81"/>
      <c r="AH38" s="81"/>
      <c r="AI38" s="81"/>
      <c r="AJ38" s="81"/>
      <c r="AK38" s="81"/>
      <c r="AL38" s="81"/>
      <c r="AM38" s="81"/>
      <c r="AN38" s="81"/>
      <c r="AO38" s="81"/>
      <c r="AP38" s="81"/>
      <c r="AQ38" s="81"/>
      <c r="AR38" s="81"/>
      <c r="AS38" s="60"/>
      <c r="AT38" s="60"/>
      <c r="AU38" s="60"/>
      <c r="AV38" s="60"/>
    </row>
    <row r="39" spans="1:48" ht="22.5" customHeight="1"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62"/>
      <c r="AD39" s="81"/>
      <c r="AE39" s="81"/>
      <c r="AF39" s="81"/>
      <c r="AG39" s="81"/>
      <c r="AH39" s="81"/>
      <c r="AI39" s="81"/>
      <c r="AJ39" s="81"/>
      <c r="AK39" s="81"/>
      <c r="AL39" s="81"/>
      <c r="AM39" s="81"/>
      <c r="AN39" s="81"/>
      <c r="AO39" s="81"/>
      <c r="AP39" s="81"/>
      <c r="AQ39" s="81"/>
      <c r="AR39" s="81"/>
      <c r="AS39" s="60"/>
      <c r="AT39" s="60"/>
      <c r="AU39" s="60"/>
      <c r="AV39" s="60"/>
    </row>
    <row r="40" spans="1:48" ht="22.5" customHeight="1"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62"/>
      <c r="AD40" s="81"/>
      <c r="AE40" s="81"/>
      <c r="AF40" s="81"/>
      <c r="AG40" s="81"/>
      <c r="AH40" s="81"/>
      <c r="AI40" s="81"/>
      <c r="AJ40" s="81"/>
      <c r="AK40" s="81"/>
      <c r="AL40" s="81"/>
      <c r="AM40" s="81"/>
      <c r="AN40" s="81"/>
      <c r="AO40" s="81"/>
      <c r="AP40" s="81"/>
      <c r="AQ40" s="81"/>
      <c r="AR40" s="81"/>
      <c r="AS40" s="59"/>
      <c r="AT40" s="59"/>
      <c r="AU40" s="59"/>
      <c r="AV40" s="60"/>
    </row>
    <row r="41" spans="1:48" ht="22.5" customHeight="1"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62"/>
      <c r="AD41" s="81"/>
      <c r="AE41" s="81"/>
      <c r="AF41" s="81"/>
      <c r="AG41" s="81"/>
      <c r="AH41" s="81"/>
      <c r="AI41" s="81"/>
      <c r="AJ41" s="81"/>
      <c r="AK41" s="81"/>
      <c r="AL41" s="81"/>
      <c r="AM41" s="81"/>
      <c r="AN41" s="81"/>
      <c r="AO41" s="81"/>
      <c r="AP41" s="81"/>
      <c r="AQ41" s="81"/>
      <c r="AR41" s="81"/>
      <c r="AS41" s="59"/>
      <c r="AT41" s="59"/>
      <c r="AU41" s="59"/>
      <c r="AV41" s="60"/>
    </row>
    <row r="42" spans="1:48" ht="22.5" customHeight="1"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62"/>
      <c r="AD42" s="81"/>
      <c r="AE42" s="81"/>
      <c r="AF42" s="81"/>
      <c r="AG42" s="81"/>
      <c r="AH42" s="81"/>
      <c r="AI42" s="81"/>
      <c r="AJ42" s="81"/>
      <c r="AK42" s="81"/>
      <c r="AL42" s="81"/>
      <c r="AM42" s="81"/>
      <c r="AN42" s="81"/>
      <c r="AO42" s="81"/>
      <c r="AP42" s="81"/>
      <c r="AQ42" s="81"/>
      <c r="AR42" s="81"/>
      <c r="AS42" s="59"/>
      <c r="AT42" s="59"/>
      <c r="AU42" s="59"/>
      <c r="AV42" s="60"/>
    </row>
    <row r="43" spans="1:48" ht="22.5" customHeight="1"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62"/>
      <c r="AD43" s="81"/>
      <c r="AE43" s="81"/>
      <c r="AF43" s="81"/>
      <c r="AG43" s="81"/>
      <c r="AH43" s="81"/>
      <c r="AI43" s="81"/>
      <c r="AJ43" s="81"/>
      <c r="AK43" s="81"/>
      <c r="AL43" s="81"/>
      <c r="AM43" s="81"/>
      <c r="AN43" s="81"/>
      <c r="AO43" s="81"/>
      <c r="AP43" s="81"/>
      <c r="AQ43" s="81"/>
      <c r="AR43" s="81"/>
      <c r="AS43" s="59"/>
      <c r="AT43" s="59"/>
      <c r="AU43" s="59"/>
      <c r="AV43" s="60"/>
    </row>
    <row r="44" spans="1:48" ht="22.5" customHeight="1"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62"/>
      <c r="AD44" s="81"/>
      <c r="AE44" s="81"/>
      <c r="AF44" s="81"/>
      <c r="AG44" s="81"/>
      <c r="AH44" s="81"/>
      <c r="AI44" s="81"/>
      <c r="AJ44" s="81"/>
      <c r="AK44" s="81"/>
      <c r="AL44" s="81"/>
      <c r="AM44" s="81"/>
      <c r="AN44" s="81"/>
      <c r="AO44" s="81"/>
      <c r="AP44" s="81"/>
      <c r="AQ44" s="81"/>
      <c r="AR44" s="81"/>
      <c r="AS44" s="59"/>
      <c r="AT44" s="59"/>
      <c r="AU44" s="59"/>
      <c r="AV44" s="60"/>
    </row>
    <row r="45" spans="1:48" ht="22.5" customHeight="1"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62"/>
      <c r="AD45" s="81"/>
      <c r="AE45" s="81"/>
      <c r="AF45" s="81"/>
      <c r="AG45" s="81"/>
      <c r="AH45" s="81"/>
      <c r="AI45" s="81"/>
      <c r="AJ45" s="81"/>
      <c r="AK45" s="81"/>
      <c r="AL45" s="81"/>
      <c r="AM45" s="81"/>
      <c r="AN45" s="81"/>
      <c r="AO45" s="81"/>
      <c r="AP45" s="81"/>
      <c r="AQ45" s="81"/>
      <c r="AR45" s="81"/>
      <c r="AS45" s="59"/>
      <c r="AT45" s="59"/>
      <c r="AU45" s="59"/>
      <c r="AV45" s="60"/>
    </row>
    <row r="46" spans="1:48" ht="22.5" customHeight="1"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62"/>
      <c r="AD46" s="81"/>
      <c r="AE46" s="81"/>
      <c r="AF46" s="81"/>
      <c r="AG46" s="81"/>
      <c r="AH46" s="81"/>
      <c r="AI46" s="81"/>
      <c r="AJ46" s="81"/>
      <c r="AK46" s="81"/>
      <c r="AL46" s="81"/>
      <c r="AM46" s="81"/>
      <c r="AN46" s="81"/>
      <c r="AO46" s="81"/>
      <c r="AP46" s="81"/>
      <c r="AQ46" s="81"/>
      <c r="AR46" s="81"/>
      <c r="AS46" s="59"/>
      <c r="AT46" s="59"/>
      <c r="AU46" s="59"/>
      <c r="AV46" s="60"/>
    </row>
    <row r="47" spans="1:48" ht="22.5" customHeight="1"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62"/>
      <c r="AD47" s="81"/>
      <c r="AE47" s="81"/>
      <c r="AF47" s="81"/>
      <c r="AG47" s="81"/>
      <c r="AH47" s="81"/>
      <c r="AI47" s="81"/>
      <c r="AJ47" s="81"/>
      <c r="AK47" s="81"/>
      <c r="AL47" s="81"/>
      <c r="AM47" s="81"/>
      <c r="AN47" s="81"/>
      <c r="AO47" s="81"/>
      <c r="AP47" s="81"/>
      <c r="AQ47" s="81"/>
      <c r="AR47" s="81"/>
      <c r="AS47" s="59"/>
      <c r="AT47" s="59"/>
      <c r="AU47" s="59"/>
      <c r="AV47" s="60"/>
    </row>
    <row r="48" spans="1:48" ht="22.5" customHeight="1"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62"/>
      <c r="AD48" s="81"/>
      <c r="AE48" s="81"/>
      <c r="AF48" s="81"/>
      <c r="AG48" s="81"/>
      <c r="AH48" s="81"/>
      <c r="AI48" s="81"/>
      <c r="AJ48" s="81"/>
      <c r="AK48" s="81"/>
      <c r="AL48" s="81"/>
      <c r="AM48" s="81"/>
      <c r="AN48" s="81"/>
      <c r="AO48" s="81"/>
      <c r="AP48" s="81"/>
      <c r="AQ48" s="81"/>
      <c r="AR48" s="81"/>
      <c r="AS48" s="59"/>
      <c r="AT48" s="59"/>
      <c r="AU48" s="59"/>
      <c r="AV48" s="60"/>
    </row>
    <row r="49" spans="1:48" ht="22.5" customHeight="1"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62"/>
      <c r="AD49" s="81"/>
      <c r="AE49" s="81"/>
      <c r="AF49" s="81"/>
      <c r="AG49" s="81"/>
      <c r="AH49" s="81"/>
      <c r="AI49" s="81"/>
      <c r="AJ49" s="81"/>
      <c r="AK49" s="81"/>
      <c r="AL49" s="81"/>
      <c r="AM49" s="81"/>
      <c r="AN49" s="81"/>
      <c r="AO49" s="81"/>
      <c r="AP49" s="81"/>
      <c r="AQ49" s="81"/>
      <c r="AR49" s="81"/>
      <c r="AS49" s="59"/>
      <c r="AT49" s="59"/>
      <c r="AU49" s="59"/>
      <c r="AV49" s="60"/>
    </row>
    <row r="50" spans="1:48" ht="22.5" customHeight="1"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62"/>
      <c r="AD50" s="81"/>
      <c r="AE50" s="81"/>
      <c r="AF50" s="81"/>
      <c r="AG50" s="81"/>
      <c r="AH50" s="81"/>
      <c r="AI50" s="81"/>
      <c r="AJ50" s="81"/>
      <c r="AK50" s="81"/>
      <c r="AL50" s="81"/>
      <c r="AM50" s="81"/>
      <c r="AN50" s="81"/>
      <c r="AO50" s="81"/>
      <c r="AP50" s="81"/>
      <c r="AQ50" s="81"/>
      <c r="AR50" s="81"/>
      <c r="AS50" s="59"/>
      <c r="AT50" s="59"/>
      <c r="AU50" s="59"/>
      <c r="AV50" s="60"/>
    </row>
    <row r="51" spans="1:48" ht="22.5" customHeight="1"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62"/>
      <c r="AD51" s="81"/>
      <c r="AE51" s="81"/>
      <c r="AF51" s="81"/>
      <c r="AG51" s="81"/>
      <c r="AH51" s="81"/>
      <c r="AI51" s="81"/>
      <c r="AJ51" s="81"/>
      <c r="AK51" s="81"/>
      <c r="AL51" s="81"/>
      <c r="AM51" s="81"/>
      <c r="AN51" s="81"/>
      <c r="AO51" s="81"/>
      <c r="AP51" s="81"/>
      <c r="AQ51" s="81"/>
      <c r="AR51" s="81"/>
      <c r="AS51" s="59"/>
      <c r="AT51" s="59"/>
      <c r="AU51" s="59"/>
      <c r="AV51" s="60"/>
    </row>
    <row r="52" spans="1:48" ht="22.5" customHeight="1"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62"/>
      <c r="AD52" s="81"/>
      <c r="AE52" s="81"/>
      <c r="AF52" s="81"/>
      <c r="AG52" s="81"/>
      <c r="AH52" s="81"/>
      <c r="AI52" s="81"/>
      <c r="AJ52" s="81"/>
      <c r="AK52" s="81"/>
      <c r="AL52" s="81"/>
      <c r="AM52" s="81"/>
      <c r="AN52" s="81"/>
      <c r="AO52" s="81"/>
      <c r="AP52" s="81"/>
      <c r="AQ52" s="81"/>
      <c r="AR52" s="81"/>
      <c r="AS52" s="59"/>
      <c r="AT52" s="59"/>
      <c r="AU52" s="59"/>
      <c r="AV52" s="60"/>
    </row>
    <row r="53" spans="1:48" ht="22.5" customHeight="1"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62"/>
      <c r="AD53" s="81"/>
      <c r="AE53" s="81"/>
      <c r="AF53" s="81"/>
      <c r="AG53" s="81"/>
      <c r="AH53" s="81"/>
      <c r="AI53" s="81"/>
      <c r="AJ53" s="81"/>
      <c r="AK53" s="81"/>
      <c r="AL53" s="81"/>
      <c r="AM53" s="81"/>
      <c r="AN53" s="81"/>
      <c r="AO53" s="81"/>
      <c r="AP53" s="81"/>
      <c r="AQ53" s="81"/>
      <c r="AR53" s="81"/>
      <c r="AS53" s="59"/>
      <c r="AT53" s="59"/>
      <c r="AU53" s="59"/>
      <c r="AV53" s="60"/>
    </row>
    <row r="54" spans="1:48" ht="22.5" customHeight="1"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62"/>
      <c r="AD54" s="81"/>
      <c r="AE54" s="81"/>
      <c r="AF54" s="81"/>
      <c r="AG54" s="81"/>
      <c r="AH54" s="81"/>
      <c r="AI54" s="81"/>
      <c r="AJ54" s="81"/>
      <c r="AK54" s="81"/>
      <c r="AL54" s="81"/>
      <c r="AM54" s="81"/>
      <c r="AN54" s="81"/>
      <c r="AO54" s="81"/>
      <c r="AP54" s="81"/>
      <c r="AQ54" s="81"/>
      <c r="AR54" s="81"/>
      <c r="AS54" s="59"/>
      <c r="AT54" s="59"/>
      <c r="AU54" s="59"/>
      <c r="AV54" s="60"/>
    </row>
    <row r="55" spans="1:48" ht="22.5" customHeight="1"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62"/>
      <c r="AD55" s="81"/>
      <c r="AE55" s="81"/>
      <c r="AF55" s="81"/>
      <c r="AG55" s="81"/>
      <c r="AH55" s="81"/>
      <c r="AI55" s="81"/>
      <c r="AJ55" s="81"/>
      <c r="AK55" s="81"/>
      <c r="AL55" s="81"/>
      <c r="AM55" s="81"/>
      <c r="AN55" s="81"/>
      <c r="AO55" s="81"/>
      <c r="AP55" s="81"/>
      <c r="AQ55" s="81"/>
      <c r="AR55" s="81"/>
      <c r="AS55" s="59"/>
      <c r="AT55" s="59"/>
      <c r="AU55" s="59"/>
      <c r="AV55" s="60"/>
    </row>
    <row r="56" spans="1:48" ht="22.5" customHeight="1"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62"/>
      <c r="AD56" s="81"/>
      <c r="AE56" s="81"/>
      <c r="AF56" s="81"/>
      <c r="AG56" s="81"/>
      <c r="AH56" s="81"/>
      <c r="AI56" s="81"/>
      <c r="AJ56" s="81"/>
      <c r="AK56" s="81"/>
      <c r="AL56" s="81"/>
      <c r="AM56" s="81"/>
      <c r="AN56" s="81"/>
      <c r="AO56" s="81"/>
      <c r="AP56" s="81"/>
      <c r="AQ56" s="81"/>
      <c r="AR56" s="81"/>
      <c r="AS56" s="59"/>
      <c r="AT56" s="59"/>
      <c r="AU56" s="59"/>
      <c r="AV56" s="60"/>
    </row>
    <row r="57" spans="1:48" ht="22.5" customHeight="1"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62"/>
      <c r="AD57" s="81"/>
      <c r="AE57" s="81"/>
      <c r="AF57" s="81"/>
      <c r="AG57" s="81"/>
      <c r="AH57" s="81"/>
      <c r="AI57" s="81"/>
      <c r="AJ57" s="81"/>
      <c r="AK57" s="81"/>
      <c r="AL57" s="81"/>
      <c r="AM57" s="81"/>
      <c r="AN57" s="81"/>
      <c r="AO57" s="81"/>
      <c r="AP57" s="81"/>
      <c r="AQ57" s="81"/>
      <c r="AR57" s="81"/>
      <c r="AS57" s="59"/>
      <c r="AT57" s="59"/>
      <c r="AU57" s="59"/>
      <c r="AV57" s="60"/>
    </row>
    <row r="58" spans="1:48" ht="22.5" customHeight="1"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62"/>
      <c r="AD58" s="81"/>
      <c r="AE58" s="81"/>
      <c r="AF58" s="81"/>
      <c r="AG58" s="81"/>
      <c r="AH58" s="81"/>
      <c r="AI58" s="81"/>
      <c r="AJ58" s="81"/>
      <c r="AK58" s="81"/>
      <c r="AL58" s="81"/>
      <c r="AM58" s="81"/>
      <c r="AN58" s="81"/>
      <c r="AO58" s="81"/>
      <c r="AP58" s="81"/>
      <c r="AQ58" s="81"/>
      <c r="AR58" s="81"/>
      <c r="AS58" s="59"/>
      <c r="AT58" s="59"/>
      <c r="AU58" s="59"/>
      <c r="AV58" s="60"/>
    </row>
    <row r="59" spans="1:48" ht="22.5" customHeight="1"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62"/>
      <c r="AD59" s="81"/>
      <c r="AE59" s="81"/>
      <c r="AF59" s="81"/>
      <c r="AG59" s="81"/>
      <c r="AH59" s="81"/>
      <c r="AI59" s="81"/>
      <c r="AJ59" s="81"/>
      <c r="AK59" s="81"/>
      <c r="AL59" s="81"/>
      <c r="AM59" s="81"/>
      <c r="AN59" s="81"/>
      <c r="AO59" s="81"/>
      <c r="AP59" s="81"/>
      <c r="AQ59" s="81"/>
      <c r="AR59" s="81"/>
      <c r="AS59" s="59"/>
      <c r="AT59" s="59"/>
      <c r="AU59" s="59"/>
      <c r="AV59" s="60"/>
    </row>
    <row r="60" spans="1:48" ht="22.5" customHeight="1"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62"/>
      <c r="AD60" s="81"/>
      <c r="AE60" s="81"/>
      <c r="AF60" s="81"/>
      <c r="AG60" s="81"/>
      <c r="AH60" s="81"/>
      <c r="AI60" s="81"/>
      <c r="AJ60" s="81"/>
      <c r="AK60" s="81"/>
      <c r="AL60" s="81"/>
      <c r="AM60" s="81"/>
      <c r="AN60" s="81"/>
      <c r="AO60" s="81"/>
      <c r="AP60" s="81"/>
      <c r="AQ60" s="81"/>
      <c r="AR60" s="81"/>
      <c r="AS60" s="59"/>
      <c r="AT60" s="59"/>
      <c r="AU60" s="59"/>
      <c r="AV60" s="60"/>
    </row>
    <row r="61" spans="1:48" ht="22.5" customHeight="1"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62"/>
      <c r="AD61" s="81"/>
      <c r="AE61" s="81"/>
      <c r="AF61" s="81"/>
      <c r="AG61" s="81"/>
      <c r="AH61" s="81"/>
      <c r="AI61" s="81"/>
      <c r="AJ61" s="81"/>
      <c r="AK61" s="81"/>
      <c r="AL61" s="81"/>
      <c r="AM61" s="81"/>
      <c r="AN61" s="81"/>
      <c r="AO61" s="81"/>
      <c r="AP61" s="81"/>
      <c r="AQ61" s="81"/>
      <c r="AR61" s="81"/>
      <c r="AS61" s="59"/>
      <c r="AT61" s="59"/>
      <c r="AU61" s="59"/>
      <c r="AV61" s="60"/>
    </row>
    <row r="62" spans="1:48" ht="22.5" customHeight="1" x14ac:dyDescent="0.2">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62"/>
      <c r="AD62" s="81"/>
      <c r="AE62" s="81"/>
      <c r="AF62" s="81"/>
      <c r="AG62" s="81"/>
      <c r="AH62" s="81"/>
      <c r="AI62" s="81"/>
      <c r="AJ62" s="81"/>
      <c r="AK62" s="81"/>
      <c r="AL62" s="81"/>
      <c r="AM62" s="81"/>
      <c r="AN62" s="81"/>
      <c r="AO62" s="81"/>
      <c r="AP62" s="81"/>
      <c r="AQ62" s="81"/>
      <c r="AR62" s="81"/>
      <c r="AS62" s="59"/>
      <c r="AT62" s="59"/>
      <c r="AU62" s="59"/>
      <c r="AV62" s="60"/>
    </row>
    <row r="63" spans="1:48" ht="22.5" customHeight="1" x14ac:dyDescent="0.2">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62"/>
      <c r="AD63" s="81"/>
      <c r="AE63" s="81"/>
      <c r="AF63" s="81"/>
      <c r="AG63" s="81"/>
      <c r="AH63" s="81"/>
      <c r="AI63" s="81"/>
      <c r="AJ63" s="81"/>
      <c r="AK63" s="81"/>
      <c r="AL63" s="81"/>
      <c r="AM63" s="81"/>
      <c r="AN63" s="81"/>
      <c r="AO63" s="81"/>
      <c r="AP63" s="81"/>
      <c r="AQ63" s="81"/>
      <c r="AR63" s="81"/>
      <c r="AS63" s="59"/>
      <c r="AT63" s="59"/>
      <c r="AU63" s="59"/>
      <c r="AV63" s="60"/>
    </row>
    <row r="64" spans="1:48" ht="22.5" customHeight="1" x14ac:dyDescent="0.2">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62"/>
      <c r="AD64" s="81"/>
      <c r="AE64" s="81"/>
      <c r="AF64" s="81"/>
      <c r="AG64" s="81"/>
      <c r="AH64" s="81"/>
      <c r="AI64" s="81"/>
      <c r="AJ64" s="81"/>
      <c r="AK64" s="81"/>
      <c r="AL64" s="81"/>
      <c r="AM64" s="81"/>
      <c r="AN64" s="81"/>
      <c r="AO64" s="81"/>
      <c r="AP64" s="81"/>
      <c r="AQ64" s="81"/>
      <c r="AR64" s="81"/>
      <c r="AS64" s="59"/>
      <c r="AT64" s="59"/>
      <c r="AU64" s="59"/>
      <c r="AV64" s="60"/>
    </row>
    <row r="65" spans="1:48" ht="22.5" customHeight="1" x14ac:dyDescent="0.2">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62"/>
      <c r="AD65" s="81"/>
      <c r="AE65" s="81"/>
      <c r="AF65" s="81"/>
      <c r="AG65" s="81"/>
      <c r="AH65" s="81"/>
      <c r="AI65" s="81"/>
      <c r="AJ65" s="81"/>
      <c r="AK65" s="81"/>
      <c r="AL65" s="81"/>
      <c r="AM65" s="81"/>
      <c r="AN65" s="81"/>
      <c r="AO65" s="81"/>
      <c r="AP65" s="81"/>
      <c r="AQ65" s="81"/>
      <c r="AR65" s="81"/>
      <c r="AS65" s="59"/>
      <c r="AT65" s="59"/>
      <c r="AU65" s="59"/>
      <c r="AV65" s="60"/>
    </row>
    <row r="66" spans="1:48" ht="22.5" customHeight="1" x14ac:dyDescent="0.2">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62"/>
      <c r="AD66" s="81"/>
      <c r="AE66" s="81"/>
      <c r="AF66" s="81"/>
      <c r="AG66" s="81"/>
      <c r="AH66" s="81"/>
      <c r="AI66" s="81"/>
      <c r="AJ66" s="81"/>
      <c r="AK66" s="81"/>
      <c r="AL66" s="81"/>
      <c r="AM66" s="81"/>
      <c r="AN66" s="81"/>
      <c r="AO66" s="81"/>
      <c r="AP66" s="81"/>
      <c r="AQ66" s="81"/>
      <c r="AR66" s="81"/>
      <c r="AS66" s="59"/>
      <c r="AT66" s="59"/>
      <c r="AU66" s="59"/>
      <c r="AV66" s="60"/>
    </row>
    <row r="67" spans="1:48" ht="22.5" customHeight="1" x14ac:dyDescent="0.2">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62"/>
      <c r="AD67" s="81"/>
      <c r="AE67" s="81"/>
      <c r="AF67" s="81"/>
      <c r="AG67" s="81"/>
      <c r="AH67" s="81"/>
      <c r="AI67" s="81"/>
      <c r="AJ67" s="81"/>
      <c r="AK67" s="81"/>
      <c r="AL67" s="81"/>
      <c r="AM67" s="81"/>
      <c r="AN67" s="81"/>
      <c r="AO67" s="81"/>
      <c r="AP67" s="81"/>
      <c r="AQ67" s="81"/>
      <c r="AR67" s="81"/>
      <c r="AS67" s="59"/>
      <c r="AT67" s="59"/>
      <c r="AU67" s="59"/>
      <c r="AV67" s="60"/>
    </row>
    <row r="68" spans="1:48" ht="22.5" customHeight="1" x14ac:dyDescent="0.2">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62"/>
      <c r="AD68" s="81"/>
      <c r="AE68" s="81"/>
      <c r="AF68" s="81"/>
      <c r="AG68" s="81"/>
      <c r="AH68" s="81"/>
      <c r="AI68" s="81"/>
      <c r="AJ68" s="81"/>
      <c r="AK68" s="81"/>
      <c r="AL68" s="81"/>
      <c r="AM68" s="81"/>
      <c r="AN68" s="81"/>
      <c r="AO68" s="81"/>
      <c r="AP68" s="81"/>
      <c r="AQ68" s="81"/>
      <c r="AR68" s="81"/>
      <c r="AS68" s="59"/>
      <c r="AT68" s="59"/>
      <c r="AU68" s="59"/>
      <c r="AV68" s="60"/>
    </row>
    <row r="69" spans="1:48" ht="22.5" customHeight="1" x14ac:dyDescent="0.2">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62"/>
      <c r="AD69" s="81"/>
      <c r="AE69" s="81"/>
      <c r="AF69" s="81"/>
      <c r="AG69" s="81"/>
      <c r="AH69" s="81"/>
      <c r="AI69" s="81"/>
      <c r="AJ69" s="81"/>
      <c r="AK69" s="81"/>
      <c r="AL69" s="81"/>
      <c r="AM69" s="81"/>
      <c r="AN69" s="81"/>
      <c r="AO69" s="81"/>
      <c r="AP69" s="81"/>
      <c r="AQ69" s="81"/>
      <c r="AR69" s="81"/>
      <c r="AS69" s="59"/>
      <c r="AT69" s="59"/>
      <c r="AU69" s="59"/>
      <c r="AV69" s="60"/>
    </row>
    <row r="70" spans="1:48" ht="22.5" customHeight="1" x14ac:dyDescent="0.2">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62"/>
      <c r="AD70" s="81"/>
      <c r="AE70" s="81"/>
      <c r="AF70" s="81"/>
      <c r="AG70" s="81"/>
      <c r="AH70" s="81"/>
      <c r="AI70" s="81"/>
      <c r="AJ70" s="81"/>
      <c r="AK70" s="81"/>
      <c r="AL70" s="81"/>
      <c r="AM70" s="81"/>
      <c r="AN70" s="81"/>
      <c r="AO70" s="81"/>
      <c r="AP70" s="81"/>
      <c r="AQ70" s="81"/>
      <c r="AR70" s="81"/>
      <c r="AS70" s="59"/>
      <c r="AT70" s="59"/>
      <c r="AU70" s="59"/>
      <c r="AV70" s="60"/>
    </row>
    <row r="71" spans="1:48" ht="22.5" customHeight="1" x14ac:dyDescent="0.2">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62"/>
      <c r="AD71" s="81"/>
      <c r="AE71" s="81"/>
      <c r="AF71" s="81"/>
      <c r="AG71" s="81"/>
      <c r="AH71" s="81"/>
      <c r="AI71" s="81"/>
      <c r="AJ71" s="81"/>
      <c r="AK71" s="81"/>
      <c r="AL71" s="81"/>
      <c r="AM71" s="81"/>
      <c r="AN71" s="81"/>
      <c r="AO71" s="81"/>
      <c r="AP71" s="81"/>
      <c r="AQ71" s="81"/>
      <c r="AR71" s="81"/>
      <c r="AS71" s="59"/>
      <c r="AT71" s="59"/>
      <c r="AU71" s="59"/>
      <c r="AV71" s="60"/>
    </row>
    <row r="72" spans="1:48" ht="22.5" customHeight="1" x14ac:dyDescent="0.2">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62"/>
      <c r="AD72" s="81"/>
      <c r="AE72" s="81"/>
      <c r="AF72" s="81"/>
      <c r="AG72" s="81"/>
      <c r="AH72" s="81"/>
      <c r="AI72" s="81"/>
      <c r="AJ72" s="81"/>
      <c r="AK72" s="81"/>
      <c r="AL72" s="81"/>
      <c r="AM72" s="81"/>
      <c r="AN72" s="81"/>
      <c r="AO72" s="81"/>
      <c r="AP72" s="81"/>
      <c r="AQ72" s="81"/>
      <c r="AR72" s="81"/>
      <c r="AS72" s="59"/>
      <c r="AT72" s="59"/>
      <c r="AU72" s="59"/>
      <c r="AV72" s="60"/>
    </row>
    <row r="73" spans="1:48" ht="22.5" customHeight="1" x14ac:dyDescent="0.2">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62"/>
      <c r="AD73" s="81"/>
      <c r="AE73" s="81"/>
      <c r="AF73" s="81"/>
      <c r="AG73" s="81"/>
      <c r="AH73" s="81"/>
      <c r="AI73" s="81"/>
      <c r="AJ73" s="81"/>
      <c r="AK73" s="81"/>
      <c r="AL73" s="81"/>
      <c r="AM73" s="81"/>
      <c r="AN73" s="81"/>
      <c r="AO73" s="81"/>
      <c r="AP73" s="81"/>
      <c r="AQ73" s="81"/>
      <c r="AR73" s="81"/>
      <c r="AS73" s="59"/>
      <c r="AT73" s="59"/>
      <c r="AU73" s="59"/>
      <c r="AV73" s="60"/>
    </row>
    <row r="74" spans="1:48" ht="22.5" customHeight="1" x14ac:dyDescent="0.2">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62"/>
      <c r="AD74" s="81"/>
      <c r="AE74" s="81"/>
      <c r="AF74" s="81"/>
      <c r="AG74" s="81"/>
      <c r="AH74" s="81"/>
      <c r="AI74" s="81"/>
      <c r="AJ74" s="81"/>
      <c r="AK74" s="81"/>
      <c r="AL74" s="81"/>
      <c r="AM74" s="81"/>
      <c r="AN74" s="81"/>
      <c r="AO74" s="81"/>
      <c r="AP74" s="81"/>
      <c r="AQ74" s="81"/>
      <c r="AR74" s="81"/>
      <c r="AS74" s="59"/>
      <c r="AT74" s="59"/>
      <c r="AU74" s="59"/>
      <c r="AV74" s="60"/>
    </row>
    <row r="75" spans="1:48" ht="22.5" customHeight="1" x14ac:dyDescent="0.2">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62"/>
      <c r="AD75" s="81"/>
      <c r="AE75" s="81"/>
      <c r="AF75" s="81"/>
      <c r="AG75" s="81"/>
      <c r="AH75" s="81"/>
      <c r="AI75" s="81"/>
      <c r="AJ75" s="81"/>
      <c r="AK75" s="81"/>
      <c r="AL75" s="81"/>
      <c r="AM75" s="81"/>
      <c r="AN75" s="81"/>
      <c r="AO75" s="81"/>
      <c r="AP75" s="81"/>
      <c r="AQ75" s="81"/>
      <c r="AR75" s="81"/>
      <c r="AS75" s="59"/>
      <c r="AT75" s="59"/>
      <c r="AU75" s="59"/>
      <c r="AV75" s="60"/>
    </row>
    <row r="76" spans="1:48" ht="22.5" customHeight="1" x14ac:dyDescent="0.2">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62"/>
      <c r="AD76" s="81"/>
      <c r="AE76" s="81"/>
      <c r="AF76" s="81"/>
      <c r="AG76" s="81"/>
      <c r="AH76" s="81"/>
      <c r="AI76" s="81"/>
      <c r="AJ76" s="81"/>
      <c r="AK76" s="81"/>
      <c r="AL76" s="81"/>
      <c r="AM76" s="81"/>
      <c r="AN76" s="81"/>
      <c r="AO76" s="81"/>
      <c r="AP76" s="81"/>
      <c r="AQ76" s="81"/>
      <c r="AR76" s="81"/>
      <c r="AS76" s="59"/>
      <c r="AT76" s="59"/>
      <c r="AU76" s="59"/>
      <c r="AV76" s="60"/>
    </row>
    <row r="77" spans="1:48" ht="22.5" customHeight="1" x14ac:dyDescent="0.2">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62"/>
      <c r="AD77" s="81"/>
      <c r="AE77" s="81"/>
      <c r="AF77" s="81"/>
      <c r="AG77" s="81"/>
      <c r="AH77" s="81"/>
      <c r="AI77" s="81"/>
      <c r="AJ77" s="81"/>
      <c r="AK77" s="81"/>
      <c r="AL77" s="81"/>
      <c r="AM77" s="81"/>
      <c r="AN77" s="81"/>
      <c r="AO77" s="81"/>
      <c r="AP77" s="81"/>
      <c r="AQ77" s="81"/>
      <c r="AR77" s="81"/>
      <c r="AS77" s="59"/>
      <c r="AT77" s="59"/>
      <c r="AU77" s="59"/>
      <c r="AV77" s="60"/>
    </row>
    <row r="78" spans="1:48" ht="22.5" customHeight="1" x14ac:dyDescent="0.2">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62"/>
      <c r="AD78" s="81"/>
      <c r="AE78" s="81"/>
      <c r="AF78" s="81"/>
      <c r="AG78" s="81"/>
      <c r="AH78" s="81"/>
      <c r="AI78" s="81"/>
      <c r="AJ78" s="81"/>
      <c r="AK78" s="81"/>
      <c r="AL78" s="81"/>
      <c r="AM78" s="81"/>
      <c r="AN78" s="81"/>
      <c r="AO78" s="81"/>
      <c r="AP78" s="81"/>
      <c r="AQ78" s="81"/>
      <c r="AR78" s="81"/>
      <c r="AS78" s="59"/>
      <c r="AT78" s="59"/>
      <c r="AU78" s="59"/>
      <c r="AV78" s="60"/>
    </row>
    <row r="79" spans="1:48" ht="22.5" customHeight="1" x14ac:dyDescent="0.2">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62"/>
      <c r="AD79" s="81"/>
      <c r="AE79" s="81"/>
      <c r="AF79" s="81"/>
      <c r="AG79" s="81"/>
      <c r="AH79" s="81"/>
      <c r="AI79" s="81"/>
      <c r="AJ79" s="81"/>
      <c r="AK79" s="81"/>
      <c r="AL79" s="81"/>
      <c r="AM79" s="81"/>
      <c r="AN79" s="81"/>
      <c r="AO79" s="81"/>
      <c r="AP79" s="81"/>
      <c r="AQ79" s="81"/>
      <c r="AR79" s="81"/>
      <c r="AS79" s="59"/>
      <c r="AT79" s="59"/>
      <c r="AU79" s="59"/>
      <c r="AV79" s="60"/>
    </row>
    <row r="80" spans="1:48" ht="22.5" customHeight="1" x14ac:dyDescent="0.2">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62"/>
      <c r="AD80" s="81"/>
      <c r="AE80" s="81"/>
      <c r="AF80" s="81"/>
      <c r="AG80" s="81"/>
      <c r="AH80" s="81"/>
      <c r="AI80" s="81"/>
      <c r="AJ80" s="81"/>
      <c r="AK80" s="81"/>
      <c r="AL80" s="81"/>
      <c r="AM80" s="81"/>
      <c r="AN80" s="81"/>
      <c r="AO80" s="81"/>
      <c r="AP80" s="81"/>
      <c r="AQ80" s="81"/>
      <c r="AR80" s="81"/>
      <c r="AS80" s="59"/>
      <c r="AT80" s="59"/>
      <c r="AU80" s="59"/>
      <c r="AV80" s="60"/>
    </row>
    <row r="81" spans="1:48" ht="22.5" customHeight="1" x14ac:dyDescent="0.2">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62"/>
      <c r="AD81" s="81"/>
      <c r="AE81" s="81"/>
      <c r="AF81" s="81"/>
      <c r="AG81" s="81"/>
      <c r="AH81" s="81"/>
      <c r="AI81" s="81"/>
      <c r="AJ81" s="81"/>
      <c r="AK81" s="81"/>
      <c r="AL81" s="81"/>
      <c r="AM81" s="81"/>
      <c r="AN81" s="81"/>
      <c r="AO81" s="81"/>
      <c r="AP81" s="81"/>
      <c r="AQ81" s="81"/>
      <c r="AR81" s="81"/>
      <c r="AS81" s="59"/>
      <c r="AT81" s="59"/>
      <c r="AU81" s="59"/>
      <c r="AV81" s="60"/>
    </row>
    <row r="82" spans="1:48" ht="22.5" customHeight="1" x14ac:dyDescent="0.2">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62"/>
      <c r="AD82" s="81"/>
      <c r="AE82" s="81"/>
      <c r="AF82" s="81"/>
      <c r="AG82" s="81"/>
      <c r="AH82" s="81"/>
      <c r="AI82" s="81"/>
      <c r="AJ82" s="81"/>
      <c r="AK82" s="81"/>
      <c r="AL82" s="81"/>
      <c r="AM82" s="81"/>
      <c r="AN82" s="81"/>
      <c r="AO82" s="81"/>
      <c r="AP82" s="81"/>
      <c r="AQ82" s="81"/>
      <c r="AR82" s="81"/>
      <c r="AS82" s="59"/>
      <c r="AT82" s="59"/>
      <c r="AU82" s="59"/>
      <c r="AV82" s="60"/>
    </row>
    <row r="83" spans="1:48" ht="22.5" customHeight="1" x14ac:dyDescent="0.2">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62"/>
      <c r="AD83" s="81"/>
      <c r="AE83" s="81"/>
      <c r="AF83" s="81"/>
      <c r="AG83" s="81"/>
      <c r="AH83" s="81"/>
      <c r="AI83" s="81"/>
      <c r="AJ83" s="81"/>
      <c r="AK83" s="81"/>
      <c r="AL83" s="81"/>
      <c r="AM83" s="81"/>
      <c r="AN83" s="81"/>
      <c r="AO83" s="81"/>
      <c r="AP83" s="81"/>
      <c r="AQ83" s="81"/>
      <c r="AR83" s="81"/>
      <c r="AS83" s="59"/>
      <c r="AT83" s="59"/>
      <c r="AU83" s="59"/>
      <c r="AV83" s="60"/>
    </row>
    <row r="84" spans="1:48" ht="22.5" customHeight="1" x14ac:dyDescent="0.2">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62"/>
      <c r="AD84" s="81"/>
      <c r="AE84" s="81"/>
      <c r="AF84" s="81"/>
      <c r="AG84" s="81"/>
      <c r="AH84" s="81"/>
      <c r="AI84" s="81"/>
      <c r="AJ84" s="81"/>
      <c r="AK84" s="81"/>
      <c r="AL84" s="81"/>
      <c r="AM84" s="81"/>
      <c r="AN84" s="81"/>
      <c r="AO84" s="81"/>
      <c r="AP84" s="81"/>
      <c r="AQ84" s="81"/>
      <c r="AR84" s="81"/>
      <c r="AS84" s="59"/>
      <c r="AT84" s="59"/>
      <c r="AU84" s="59"/>
      <c r="AV84" s="60"/>
    </row>
    <row r="85" spans="1:48" ht="22.5" customHeight="1" x14ac:dyDescent="0.2">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62"/>
      <c r="AD85" s="81"/>
      <c r="AE85" s="81"/>
      <c r="AF85" s="81"/>
      <c r="AG85" s="81"/>
      <c r="AH85" s="81"/>
      <c r="AI85" s="81"/>
      <c r="AJ85" s="81"/>
      <c r="AK85" s="81"/>
      <c r="AL85" s="81"/>
      <c r="AM85" s="81"/>
      <c r="AN85" s="81"/>
      <c r="AO85" s="81"/>
      <c r="AP85" s="81"/>
      <c r="AQ85" s="81"/>
      <c r="AR85" s="81"/>
      <c r="AS85" s="59"/>
      <c r="AT85" s="59"/>
      <c r="AU85" s="59"/>
      <c r="AV85" s="60"/>
    </row>
    <row r="86" spans="1:48" ht="22.5" customHeight="1" x14ac:dyDescent="0.2">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62"/>
      <c r="AD86" s="81"/>
      <c r="AE86" s="81"/>
      <c r="AF86" s="81"/>
      <c r="AG86" s="81"/>
      <c r="AH86" s="81"/>
      <c r="AI86" s="81"/>
      <c r="AJ86" s="81"/>
      <c r="AK86" s="81"/>
      <c r="AL86" s="81"/>
      <c r="AM86" s="81"/>
      <c r="AN86" s="81"/>
      <c r="AO86" s="81"/>
      <c r="AP86" s="81"/>
      <c r="AQ86" s="81"/>
      <c r="AR86" s="81"/>
      <c r="AS86" s="59"/>
      <c r="AT86" s="59"/>
      <c r="AU86" s="59"/>
      <c r="AV86" s="60"/>
    </row>
    <row r="87" spans="1:48" ht="22.5" customHeight="1" x14ac:dyDescent="0.2">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62"/>
      <c r="AD87" s="81"/>
      <c r="AE87" s="81"/>
      <c r="AF87" s="81"/>
      <c r="AG87" s="81"/>
      <c r="AH87" s="81"/>
      <c r="AI87" s="81"/>
      <c r="AJ87" s="81"/>
      <c r="AK87" s="81"/>
      <c r="AL87" s="81"/>
      <c r="AM87" s="81"/>
      <c r="AN87" s="81"/>
      <c r="AO87" s="81"/>
      <c r="AP87" s="81"/>
      <c r="AQ87" s="81"/>
      <c r="AR87" s="81"/>
      <c r="AS87" s="59"/>
      <c r="AT87" s="59"/>
      <c r="AU87" s="59"/>
      <c r="AV87" s="60"/>
    </row>
    <row r="88" spans="1:48" ht="22.5" customHeight="1" x14ac:dyDescent="0.2">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62"/>
      <c r="AD88" s="81"/>
      <c r="AE88" s="81"/>
      <c r="AF88" s="81"/>
      <c r="AG88" s="81"/>
      <c r="AH88" s="81"/>
      <c r="AI88" s="81"/>
      <c r="AJ88" s="81"/>
      <c r="AK88" s="81"/>
      <c r="AL88" s="81"/>
      <c r="AM88" s="81"/>
      <c r="AN88" s="81"/>
      <c r="AO88" s="81"/>
      <c r="AP88" s="81"/>
      <c r="AQ88" s="81"/>
      <c r="AR88" s="81"/>
      <c r="AS88" s="59"/>
      <c r="AT88" s="59"/>
      <c r="AU88" s="59"/>
      <c r="AV88" s="60"/>
    </row>
    <row r="89" spans="1:48" ht="22.5" customHeight="1" x14ac:dyDescent="0.2">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62"/>
      <c r="AD89" s="81"/>
      <c r="AE89" s="81"/>
      <c r="AF89" s="81"/>
      <c r="AG89" s="81"/>
      <c r="AH89" s="81"/>
      <c r="AI89" s="81"/>
      <c r="AJ89" s="81"/>
      <c r="AK89" s="81"/>
      <c r="AL89" s="81"/>
      <c r="AM89" s="81"/>
      <c r="AN89" s="81"/>
      <c r="AO89" s="81"/>
      <c r="AP89" s="81"/>
      <c r="AQ89" s="81"/>
      <c r="AR89" s="81"/>
      <c r="AS89" s="59"/>
      <c r="AT89" s="59"/>
      <c r="AU89" s="59"/>
      <c r="AV89" s="60"/>
    </row>
    <row r="90" spans="1:48" ht="22.5" customHeight="1" x14ac:dyDescent="0.2">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62"/>
      <c r="AD90" s="81"/>
      <c r="AE90" s="81"/>
      <c r="AF90" s="81"/>
      <c r="AG90" s="81"/>
      <c r="AH90" s="81"/>
      <c r="AI90" s="81"/>
      <c r="AJ90" s="81"/>
      <c r="AK90" s="81"/>
      <c r="AL90" s="81"/>
      <c r="AM90" s="81"/>
      <c r="AN90" s="81"/>
      <c r="AO90" s="81"/>
      <c r="AP90" s="81"/>
      <c r="AQ90" s="81"/>
      <c r="AR90" s="81"/>
      <c r="AS90" s="59"/>
      <c r="AT90" s="59"/>
      <c r="AU90" s="59"/>
      <c r="AV90" s="60"/>
    </row>
    <row r="91" spans="1:48" ht="22.5" customHeight="1" x14ac:dyDescent="0.2">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62"/>
      <c r="AD91" s="81"/>
      <c r="AE91" s="81"/>
      <c r="AF91" s="81"/>
      <c r="AG91" s="81"/>
      <c r="AH91" s="81"/>
      <c r="AI91" s="81"/>
      <c r="AJ91" s="81"/>
      <c r="AK91" s="81"/>
      <c r="AL91" s="81"/>
      <c r="AM91" s="81"/>
      <c r="AN91" s="81"/>
      <c r="AO91" s="81"/>
      <c r="AP91" s="81"/>
      <c r="AQ91" s="81"/>
      <c r="AR91" s="81"/>
      <c r="AS91" s="59"/>
      <c r="AT91" s="59"/>
      <c r="AU91" s="59"/>
      <c r="AV91" s="60"/>
    </row>
    <row r="92" spans="1:48" ht="22.5" customHeight="1" x14ac:dyDescent="0.2">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62"/>
      <c r="AD92" s="81"/>
      <c r="AE92" s="81"/>
      <c r="AF92" s="81"/>
      <c r="AG92" s="81"/>
      <c r="AH92" s="81"/>
      <c r="AI92" s="81"/>
      <c r="AJ92" s="81"/>
      <c r="AK92" s="81"/>
      <c r="AL92" s="81"/>
      <c r="AM92" s="81"/>
      <c r="AN92" s="81"/>
      <c r="AO92" s="81"/>
      <c r="AP92" s="81"/>
      <c r="AQ92" s="81"/>
      <c r="AR92" s="81"/>
      <c r="AS92" s="59"/>
      <c r="AT92" s="59"/>
      <c r="AU92" s="59"/>
      <c r="AV92" s="60"/>
    </row>
    <row r="93" spans="1:48" ht="22.5" customHeight="1" x14ac:dyDescent="0.2">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62"/>
      <c r="AD93" s="81"/>
      <c r="AE93" s="81"/>
      <c r="AF93" s="81"/>
      <c r="AG93" s="81"/>
      <c r="AH93" s="81"/>
      <c r="AI93" s="81"/>
      <c r="AJ93" s="81"/>
      <c r="AK93" s="81"/>
      <c r="AL93" s="81"/>
      <c r="AM93" s="81"/>
      <c r="AN93" s="81"/>
      <c r="AO93" s="81"/>
      <c r="AP93" s="81"/>
      <c r="AQ93" s="81"/>
      <c r="AR93" s="81"/>
      <c r="AS93" s="59"/>
      <c r="AT93" s="59"/>
      <c r="AU93" s="59"/>
      <c r="AV93" s="60"/>
    </row>
    <row r="94" spans="1:48" ht="22.5" customHeight="1" x14ac:dyDescent="0.2">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62"/>
      <c r="AD94" s="81"/>
      <c r="AE94" s="81"/>
      <c r="AF94" s="81"/>
      <c r="AG94" s="81"/>
      <c r="AH94" s="81"/>
      <c r="AI94" s="81"/>
      <c r="AJ94" s="81"/>
      <c r="AK94" s="81"/>
      <c r="AL94" s="81"/>
      <c r="AM94" s="81"/>
      <c r="AN94" s="81"/>
      <c r="AO94" s="81"/>
      <c r="AP94" s="81"/>
      <c r="AQ94" s="81"/>
      <c r="AR94" s="81"/>
      <c r="AS94" s="59"/>
      <c r="AT94" s="59"/>
      <c r="AU94" s="59"/>
      <c r="AV94" s="60"/>
    </row>
    <row r="95" spans="1:48" ht="22.5" customHeight="1" x14ac:dyDescent="0.2">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62"/>
      <c r="AD95" s="81"/>
      <c r="AE95" s="81"/>
      <c r="AF95" s="81"/>
      <c r="AG95" s="81"/>
      <c r="AH95" s="81"/>
      <c r="AI95" s="81"/>
      <c r="AJ95" s="81"/>
      <c r="AK95" s="81"/>
      <c r="AL95" s="81"/>
      <c r="AM95" s="81"/>
      <c r="AN95" s="81"/>
      <c r="AO95" s="81"/>
      <c r="AP95" s="81"/>
      <c r="AQ95" s="81"/>
      <c r="AR95" s="81"/>
      <c r="AS95" s="59"/>
      <c r="AT95" s="59"/>
      <c r="AU95" s="59"/>
      <c r="AV95" s="60"/>
    </row>
    <row r="96" spans="1:48" ht="22.5" customHeight="1" x14ac:dyDescent="0.2">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62"/>
      <c r="AD96" s="81"/>
      <c r="AE96" s="81"/>
      <c r="AF96" s="81"/>
      <c r="AG96" s="81"/>
      <c r="AH96" s="81"/>
      <c r="AI96" s="81"/>
      <c r="AJ96" s="81"/>
      <c r="AK96" s="81"/>
      <c r="AL96" s="81"/>
      <c r="AM96" s="81"/>
      <c r="AN96" s="81"/>
      <c r="AO96" s="81"/>
      <c r="AP96" s="81"/>
      <c r="AQ96" s="81"/>
      <c r="AR96" s="81"/>
      <c r="AS96" s="59"/>
      <c r="AT96" s="59"/>
      <c r="AU96" s="59"/>
      <c r="AV96" s="60"/>
    </row>
    <row r="97" spans="1:48" ht="22.5" customHeight="1" x14ac:dyDescent="0.2">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62"/>
      <c r="AD97" s="81"/>
      <c r="AE97" s="81"/>
      <c r="AF97" s="81"/>
      <c r="AG97" s="81"/>
      <c r="AH97" s="81"/>
      <c r="AI97" s="81"/>
      <c r="AJ97" s="81"/>
      <c r="AK97" s="81"/>
      <c r="AL97" s="81"/>
      <c r="AM97" s="81"/>
      <c r="AN97" s="81"/>
      <c r="AO97" s="81"/>
      <c r="AP97" s="81"/>
      <c r="AQ97" s="81"/>
      <c r="AR97" s="81"/>
      <c r="AS97" s="59"/>
      <c r="AT97" s="59"/>
      <c r="AU97" s="59"/>
      <c r="AV97" s="60"/>
    </row>
    <row r="98" spans="1:48" ht="22.5" customHeight="1" x14ac:dyDescent="0.2">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62"/>
      <c r="AD98" s="81"/>
      <c r="AE98" s="81"/>
      <c r="AF98" s="81"/>
      <c r="AG98" s="81"/>
      <c r="AH98" s="81"/>
      <c r="AI98" s="81"/>
      <c r="AJ98" s="81"/>
      <c r="AK98" s="81"/>
      <c r="AL98" s="81"/>
      <c r="AM98" s="81"/>
      <c r="AN98" s="81"/>
      <c r="AO98" s="81"/>
      <c r="AP98" s="81"/>
      <c r="AQ98" s="81"/>
      <c r="AR98" s="81"/>
      <c r="AS98" s="59"/>
      <c r="AT98" s="59"/>
      <c r="AU98" s="59"/>
      <c r="AV98" s="60"/>
    </row>
    <row r="99" spans="1:48" ht="22.5" customHeight="1" x14ac:dyDescent="0.2">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62"/>
      <c r="AD99" s="81"/>
      <c r="AE99" s="81"/>
      <c r="AF99" s="81"/>
      <c r="AG99" s="81"/>
      <c r="AH99" s="81"/>
      <c r="AI99" s="81"/>
      <c r="AJ99" s="81"/>
      <c r="AK99" s="81"/>
      <c r="AL99" s="81"/>
      <c r="AM99" s="81"/>
      <c r="AN99" s="81"/>
      <c r="AO99" s="81"/>
      <c r="AP99" s="81"/>
      <c r="AQ99" s="81"/>
      <c r="AR99" s="81"/>
      <c r="AS99" s="59"/>
      <c r="AT99" s="59"/>
      <c r="AU99" s="59"/>
      <c r="AV99" s="60"/>
    </row>
    <row r="100" spans="1:48" ht="22.5" customHeight="1" x14ac:dyDescent="0.2">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62"/>
      <c r="AD100" s="81"/>
      <c r="AE100" s="81"/>
      <c r="AF100" s="81"/>
      <c r="AG100" s="81"/>
      <c r="AH100" s="81"/>
      <c r="AI100" s="81"/>
      <c r="AJ100" s="81"/>
      <c r="AK100" s="81"/>
      <c r="AL100" s="81"/>
      <c r="AM100" s="81"/>
      <c r="AN100" s="81"/>
      <c r="AO100" s="81"/>
      <c r="AP100" s="81"/>
      <c r="AQ100" s="81"/>
      <c r="AR100" s="81"/>
      <c r="AS100" s="59"/>
      <c r="AT100" s="59"/>
      <c r="AU100" s="59"/>
      <c r="AV100" s="60"/>
    </row>
    <row r="101" spans="1:48" ht="22.5" customHeight="1" x14ac:dyDescent="0.2">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62"/>
      <c r="AD101" s="81"/>
      <c r="AE101" s="81"/>
      <c r="AF101" s="81"/>
      <c r="AG101" s="81"/>
      <c r="AH101" s="81"/>
      <c r="AI101" s="81"/>
      <c r="AJ101" s="81"/>
      <c r="AK101" s="81"/>
      <c r="AL101" s="81"/>
      <c r="AM101" s="81"/>
      <c r="AN101" s="81"/>
      <c r="AO101" s="81"/>
      <c r="AP101" s="81"/>
      <c r="AQ101" s="81"/>
      <c r="AR101" s="81"/>
      <c r="AS101" s="59"/>
      <c r="AT101" s="59"/>
      <c r="AU101" s="59"/>
      <c r="AV101" s="60"/>
    </row>
    <row r="102" spans="1:48" ht="22.5" customHeight="1" x14ac:dyDescent="0.2">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62"/>
      <c r="AD102" s="81"/>
      <c r="AE102" s="81"/>
      <c r="AF102" s="81"/>
      <c r="AG102" s="81"/>
      <c r="AH102" s="81"/>
      <c r="AI102" s="81"/>
      <c r="AJ102" s="81"/>
      <c r="AK102" s="81"/>
      <c r="AL102" s="81"/>
      <c r="AM102" s="81"/>
      <c r="AN102" s="81"/>
      <c r="AO102" s="81"/>
      <c r="AP102" s="81"/>
      <c r="AQ102" s="81"/>
      <c r="AR102" s="81"/>
      <c r="AS102" s="59"/>
      <c r="AT102" s="59"/>
      <c r="AU102" s="59"/>
      <c r="AV102" s="60"/>
    </row>
    <row r="103" spans="1:48" ht="22.5" customHeight="1" x14ac:dyDescent="0.2">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62"/>
      <c r="AD103" s="81"/>
      <c r="AE103" s="81"/>
      <c r="AF103" s="81"/>
      <c r="AG103" s="81"/>
      <c r="AH103" s="81"/>
      <c r="AI103" s="81"/>
      <c r="AJ103" s="81"/>
      <c r="AK103" s="81"/>
      <c r="AL103" s="81"/>
      <c r="AM103" s="81"/>
      <c r="AN103" s="81"/>
      <c r="AO103" s="81"/>
      <c r="AP103" s="81"/>
      <c r="AQ103" s="81"/>
      <c r="AR103" s="81"/>
      <c r="AS103" s="59"/>
      <c r="AT103" s="59"/>
      <c r="AU103" s="59"/>
      <c r="AV103" s="60"/>
    </row>
    <row r="104" spans="1:48" ht="22.5" customHeight="1" x14ac:dyDescent="0.2">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62"/>
      <c r="AD104" s="81"/>
      <c r="AE104" s="81"/>
      <c r="AF104" s="81"/>
      <c r="AG104" s="81"/>
      <c r="AH104" s="81"/>
      <c r="AI104" s="81"/>
      <c r="AJ104" s="81"/>
      <c r="AK104" s="81"/>
      <c r="AL104" s="81"/>
      <c r="AM104" s="81"/>
      <c r="AN104" s="81"/>
      <c r="AO104" s="81"/>
      <c r="AP104" s="81"/>
      <c r="AQ104" s="81"/>
      <c r="AR104" s="81"/>
      <c r="AS104" s="59"/>
      <c r="AT104" s="59"/>
      <c r="AU104" s="59"/>
      <c r="AV104" s="60"/>
    </row>
    <row r="105" spans="1:48" ht="22.5" customHeight="1" x14ac:dyDescent="0.2">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62"/>
      <c r="AD105" s="81"/>
      <c r="AE105" s="81"/>
      <c r="AF105" s="81"/>
      <c r="AG105" s="81"/>
      <c r="AH105" s="81"/>
      <c r="AI105" s="81"/>
      <c r="AJ105" s="81"/>
      <c r="AK105" s="81"/>
      <c r="AL105" s="81"/>
      <c r="AM105" s="81"/>
      <c r="AN105" s="81"/>
      <c r="AO105" s="81"/>
      <c r="AP105" s="81"/>
      <c r="AQ105" s="81"/>
      <c r="AR105" s="81"/>
      <c r="AS105" s="59"/>
      <c r="AT105" s="59"/>
      <c r="AU105" s="59"/>
      <c r="AV105" s="60"/>
    </row>
    <row r="106" spans="1:48" ht="22.5" customHeight="1" x14ac:dyDescent="0.2">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62"/>
      <c r="AD106" s="81"/>
      <c r="AE106" s="81"/>
      <c r="AF106" s="81"/>
      <c r="AG106" s="81"/>
      <c r="AH106" s="81"/>
      <c r="AI106" s="81"/>
      <c r="AJ106" s="81"/>
      <c r="AK106" s="81"/>
      <c r="AL106" s="81"/>
      <c r="AM106" s="81"/>
      <c r="AN106" s="81"/>
      <c r="AO106" s="81"/>
      <c r="AP106" s="81"/>
      <c r="AQ106" s="81"/>
      <c r="AR106" s="81"/>
      <c r="AS106" s="59"/>
      <c r="AT106" s="59"/>
      <c r="AU106" s="59"/>
      <c r="AV106" s="60"/>
    </row>
    <row r="107" spans="1:48" ht="22.5" customHeight="1" x14ac:dyDescent="0.2">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62"/>
      <c r="AD107" s="81"/>
      <c r="AE107" s="81"/>
      <c r="AF107" s="81"/>
      <c r="AG107" s="81"/>
      <c r="AH107" s="81"/>
      <c r="AI107" s="81"/>
      <c r="AJ107" s="81"/>
      <c r="AK107" s="81"/>
      <c r="AL107" s="81"/>
      <c r="AM107" s="81"/>
      <c r="AN107" s="81"/>
      <c r="AO107" s="81"/>
      <c r="AP107" s="81"/>
      <c r="AQ107" s="81"/>
      <c r="AR107" s="81"/>
      <c r="AS107" s="59"/>
      <c r="AT107" s="59"/>
      <c r="AU107" s="59"/>
      <c r="AV107" s="60"/>
    </row>
    <row r="108" spans="1:48" ht="22.5" customHeight="1" x14ac:dyDescent="0.2">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62"/>
      <c r="AD108" s="81"/>
      <c r="AE108" s="81"/>
      <c r="AF108" s="81"/>
      <c r="AG108" s="81"/>
      <c r="AH108" s="81"/>
      <c r="AI108" s="81"/>
      <c r="AJ108" s="81"/>
      <c r="AK108" s="81"/>
      <c r="AL108" s="81"/>
      <c r="AM108" s="81"/>
      <c r="AN108" s="81"/>
      <c r="AO108" s="81"/>
      <c r="AP108" s="81"/>
      <c r="AQ108" s="81"/>
      <c r="AR108" s="81"/>
      <c r="AS108" s="59"/>
      <c r="AT108" s="59"/>
      <c r="AU108" s="59"/>
      <c r="AV108" s="60"/>
    </row>
    <row r="109" spans="1:48" ht="22.5" customHeight="1" x14ac:dyDescent="0.2">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62"/>
      <c r="AD109" s="81"/>
      <c r="AE109" s="81"/>
      <c r="AF109" s="81"/>
      <c r="AG109" s="81"/>
      <c r="AH109" s="81"/>
      <c r="AI109" s="81"/>
      <c r="AJ109" s="81"/>
      <c r="AK109" s="81"/>
      <c r="AL109" s="81"/>
      <c r="AM109" s="81"/>
      <c r="AN109" s="81"/>
      <c r="AO109" s="81"/>
      <c r="AP109" s="81"/>
      <c r="AQ109" s="81"/>
      <c r="AR109" s="81"/>
      <c r="AS109" s="59"/>
      <c r="AT109" s="59"/>
      <c r="AU109" s="59"/>
      <c r="AV109" s="60"/>
    </row>
    <row r="110" spans="1:48" ht="22.5" customHeight="1" x14ac:dyDescent="0.2">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62"/>
      <c r="AD110" s="81"/>
      <c r="AE110" s="81"/>
      <c r="AF110" s="81"/>
      <c r="AG110" s="81"/>
      <c r="AH110" s="81"/>
      <c r="AI110" s="81"/>
      <c r="AJ110" s="81"/>
      <c r="AK110" s="81"/>
      <c r="AL110" s="81"/>
      <c r="AM110" s="81"/>
      <c r="AN110" s="81"/>
      <c r="AO110" s="81"/>
      <c r="AP110" s="81"/>
      <c r="AQ110" s="81"/>
      <c r="AR110" s="81"/>
      <c r="AS110" s="59"/>
      <c r="AT110" s="59"/>
      <c r="AU110" s="59"/>
      <c r="AV110" s="60"/>
    </row>
    <row r="111" spans="1:48" ht="22.5" customHeight="1"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62"/>
      <c r="AD111" s="81"/>
      <c r="AE111" s="81"/>
      <c r="AF111" s="81"/>
      <c r="AG111" s="81"/>
      <c r="AH111" s="81"/>
      <c r="AI111" s="81"/>
      <c r="AJ111" s="81"/>
      <c r="AK111" s="81"/>
      <c r="AL111" s="81"/>
      <c r="AM111" s="81"/>
      <c r="AN111" s="81"/>
      <c r="AO111" s="81"/>
      <c r="AP111" s="81"/>
      <c r="AQ111" s="81"/>
      <c r="AR111" s="81"/>
      <c r="AS111" s="59"/>
      <c r="AT111" s="59"/>
      <c r="AU111" s="59"/>
      <c r="AV111" s="60"/>
    </row>
    <row r="112" spans="1:48" ht="22.5" customHeight="1" x14ac:dyDescent="0.2">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62"/>
      <c r="AD112" s="81"/>
      <c r="AE112" s="81"/>
      <c r="AF112" s="81"/>
      <c r="AG112" s="81"/>
      <c r="AH112" s="81"/>
      <c r="AI112" s="81"/>
      <c r="AJ112" s="81"/>
      <c r="AK112" s="81"/>
      <c r="AL112" s="81"/>
      <c r="AM112" s="81"/>
      <c r="AN112" s="81"/>
      <c r="AO112" s="81"/>
      <c r="AP112" s="81"/>
      <c r="AQ112" s="81"/>
      <c r="AR112" s="81"/>
      <c r="AS112" s="59"/>
      <c r="AT112" s="59"/>
      <c r="AU112" s="59"/>
      <c r="AV112" s="60"/>
    </row>
    <row r="113" spans="1:48" ht="22.5" customHeight="1" x14ac:dyDescent="0.2">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62"/>
      <c r="AD113" s="81"/>
      <c r="AE113" s="81"/>
      <c r="AF113" s="81"/>
      <c r="AG113" s="81"/>
      <c r="AH113" s="81"/>
      <c r="AI113" s="81"/>
      <c r="AJ113" s="81"/>
      <c r="AK113" s="81"/>
      <c r="AL113" s="81"/>
      <c r="AM113" s="81"/>
      <c r="AN113" s="81"/>
      <c r="AO113" s="81"/>
      <c r="AP113" s="81"/>
      <c r="AQ113" s="81"/>
      <c r="AR113" s="81"/>
      <c r="AS113" s="59"/>
      <c r="AT113" s="59"/>
      <c r="AU113" s="59"/>
      <c r="AV113" s="60"/>
    </row>
    <row r="114" spans="1:48" ht="22.5" customHeight="1" x14ac:dyDescent="0.2">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62"/>
      <c r="AD114" s="81"/>
      <c r="AE114" s="81"/>
      <c r="AF114" s="81"/>
      <c r="AG114" s="81"/>
      <c r="AH114" s="81"/>
      <c r="AI114" s="81"/>
      <c r="AJ114" s="81"/>
      <c r="AK114" s="81"/>
      <c r="AL114" s="81"/>
      <c r="AM114" s="81"/>
      <c r="AN114" s="81"/>
      <c r="AO114" s="81"/>
      <c r="AP114" s="81"/>
      <c r="AQ114" s="81"/>
      <c r="AR114" s="81"/>
      <c r="AS114" s="59"/>
      <c r="AT114" s="59"/>
      <c r="AU114" s="59"/>
      <c r="AV114" s="60"/>
    </row>
    <row r="115" spans="1:48" ht="22.5" customHeight="1" x14ac:dyDescent="0.2">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62"/>
      <c r="AD115" s="81"/>
      <c r="AE115" s="81"/>
      <c r="AF115" s="81"/>
      <c r="AG115" s="81"/>
      <c r="AH115" s="81"/>
      <c r="AI115" s="81"/>
      <c r="AJ115" s="81"/>
      <c r="AK115" s="81"/>
      <c r="AL115" s="81"/>
      <c r="AM115" s="81"/>
      <c r="AN115" s="81"/>
      <c r="AO115" s="81"/>
      <c r="AP115" s="81"/>
      <c r="AQ115" s="81"/>
      <c r="AR115" s="81"/>
      <c r="AS115" s="59"/>
      <c r="AT115" s="59"/>
      <c r="AU115" s="59"/>
      <c r="AV115" s="60"/>
    </row>
    <row r="116" spans="1:48" ht="22.5" customHeight="1" x14ac:dyDescent="0.2">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62"/>
      <c r="AD116" s="81"/>
      <c r="AE116" s="81"/>
      <c r="AF116" s="81"/>
      <c r="AG116" s="81"/>
      <c r="AH116" s="81"/>
      <c r="AI116" s="81"/>
      <c r="AJ116" s="81"/>
      <c r="AK116" s="81"/>
      <c r="AL116" s="81"/>
      <c r="AM116" s="81"/>
      <c r="AN116" s="81"/>
      <c r="AO116" s="81"/>
      <c r="AP116" s="81"/>
      <c r="AQ116" s="81"/>
      <c r="AR116" s="81"/>
      <c r="AS116" s="59"/>
      <c r="AT116" s="59"/>
      <c r="AU116" s="59"/>
      <c r="AV116" s="60"/>
    </row>
    <row r="117" spans="1:48" ht="22.5" customHeight="1" x14ac:dyDescent="0.2">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62"/>
      <c r="AD117" s="81"/>
      <c r="AE117" s="81"/>
      <c r="AF117" s="81"/>
      <c r="AG117" s="81"/>
      <c r="AH117" s="81"/>
      <c r="AI117" s="81"/>
      <c r="AJ117" s="81"/>
      <c r="AK117" s="81"/>
      <c r="AL117" s="81"/>
      <c r="AM117" s="81"/>
      <c r="AN117" s="81"/>
      <c r="AO117" s="81"/>
      <c r="AP117" s="81"/>
      <c r="AQ117" s="81"/>
      <c r="AR117" s="81"/>
      <c r="AS117" s="59"/>
      <c r="AT117" s="59"/>
      <c r="AU117" s="59"/>
      <c r="AV117" s="60"/>
    </row>
    <row r="118" spans="1:48" ht="22.5" customHeight="1" x14ac:dyDescent="0.2">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62"/>
      <c r="AD118" s="81"/>
      <c r="AE118" s="81"/>
      <c r="AF118" s="81"/>
      <c r="AG118" s="81"/>
      <c r="AH118" s="81"/>
      <c r="AI118" s="81"/>
      <c r="AJ118" s="81"/>
      <c r="AK118" s="81"/>
      <c r="AL118" s="81"/>
      <c r="AM118" s="81"/>
      <c r="AN118" s="81"/>
      <c r="AO118" s="81"/>
      <c r="AP118" s="81"/>
      <c r="AQ118" s="81"/>
      <c r="AR118" s="81"/>
      <c r="AS118" s="59"/>
      <c r="AT118" s="59"/>
      <c r="AU118" s="59"/>
      <c r="AV118" s="60"/>
    </row>
    <row r="119" spans="1:48" ht="22.5" customHeight="1" x14ac:dyDescent="0.2">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62"/>
      <c r="AD119" s="81"/>
      <c r="AE119" s="81"/>
      <c r="AF119" s="81"/>
      <c r="AG119" s="81"/>
      <c r="AH119" s="81"/>
      <c r="AI119" s="81"/>
      <c r="AJ119" s="81"/>
      <c r="AK119" s="81"/>
      <c r="AL119" s="81"/>
      <c r="AM119" s="81"/>
      <c r="AN119" s="81"/>
      <c r="AO119" s="81"/>
      <c r="AP119" s="81"/>
      <c r="AQ119" s="81"/>
      <c r="AR119" s="81"/>
      <c r="AS119" s="59"/>
      <c r="AT119" s="59"/>
      <c r="AU119" s="59"/>
      <c r="AV119" s="60"/>
    </row>
    <row r="120" spans="1:48" ht="22.5" customHeight="1" x14ac:dyDescent="0.2">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62"/>
      <c r="AD120" s="81"/>
      <c r="AE120" s="81"/>
      <c r="AF120" s="81"/>
      <c r="AG120" s="81"/>
      <c r="AH120" s="81"/>
      <c r="AI120" s="81"/>
      <c r="AJ120" s="81"/>
      <c r="AK120" s="81"/>
      <c r="AL120" s="81"/>
      <c r="AM120" s="81"/>
      <c r="AN120" s="81"/>
      <c r="AO120" s="81"/>
      <c r="AP120" s="81"/>
      <c r="AQ120" s="81"/>
      <c r="AR120" s="81"/>
      <c r="AS120" s="59"/>
      <c r="AT120" s="59"/>
      <c r="AU120" s="59"/>
      <c r="AV120" s="60"/>
    </row>
    <row r="121" spans="1:48" ht="22.5" customHeight="1" x14ac:dyDescent="0.2">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62"/>
      <c r="AD121" s="81"/>
      <c r="AE121" s="81"/>
      <c r="AF121" s="81"/>
      <c r="AG121" s="81"/>
      <c r="AH121" s="81"/>
      <c r="AI121" s="81"/>
      <c r="AJ121" s="81"/>
      <c r="AK121" s="81"/>
      <c r="AL121" s="81"/>
      <c r="AM121" s="81"/>
      <c r="AN121" s="81"/>
      <c r="AO121" s="81"/>
      <c r="AP121" s="81"/>
      <c r="AQ121" s="81"/>
      <c r="AR121" s="81"/>
      <c r="AS121" s="59"/>
      <c r="AT121" s="59"/>
      <c r="AU121" s="59"/>
      <c r="AV121" s="60"/>
    </row>
    <row r="122" spans="1:48" ht="22.5" customHeight="1"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62"/>
      <c r="AD122" s="81"/>
      <c r="AE122" s="81"/>
      <c r="AF122" s="81"/>
      <c r="AG122" s="81"/>
      <c r="AH122" s="81"/>
      <c r="AI122" s="81"/>
      <c r="AJ122" s="81"/>
      <c r="AK122" s="81"/>
      <c r="AL122" s="81"/>
      <c r="AM122" s="81"/>
      <c r="AN122" s="81"/>
      <c r="AO122" s="81"/>
      <c r="AP122" s="81"/>
      <c r="AQ122" s="81"/>
      <c r="AR122" s="81"/>
      <c r="AS122" s="59"/>
      <c r="AT122" s="59"/>
      <c r="AU122" s="59"/>
      <c r="AV122" s="60"/>
    </row>
    <row r="123" spans="1:48" ht="22.5" customHeight="1" x14ac:dyDescent="0.2">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62"/>
      <c r="AD123" s="81"/>
      <c r="AE123" s="81"/>
      <c r="AF123" s="81"/>
      <c r="AG123" s="81"/>
      <c r="AH123" s="81"/>
      <c r="AI123" s="81"/>
      <c r="AJ123" s="81"/>
      <c r="AK123" s="81"/>
      <c r="AL123" s="81"/>
      <c r="AM123" s="81"/>
      <c r="AN123" s="81"/>
      <c r="AO123" s="81"/>
      <c r="AP123" s="81"/>
      <c r="AQ123" s="81"/>
      <c r="AR123" s="81"/>
      <c r="AS123" s="59"/>
      <c r="AT123" s="59"/>
      <c r="AU123" s="59"/>
      <c r="AV123" s="60"/>
    </row>
    <row r="124" spans="1:48" ht="22.5" customHeight="1" x14ac:dyDescent="0.2">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62"/>
      <c r="AD124" s="81"/>
      <c r="AE124" s="81"/>
      <c r="AF124" s="81"/>
      <c r="AG124" s="81"/>
      <c r="AH124" s="81"/>
      <c r="AI124" s="81"/>
      <c r="AJ124" s="81"/>
      <c r="AK124" s="81"/>
      <c r="AL124" s="81"/>
      <c r="AM124" s="81"/>
      <c r="AN124" s="81"/>
      <c r="AO124" s="81"/>
      <c r="AP124" s="81"/>
      <c r="AQ124" s="81"/>
      <c r="AR124" s="81"/>
      <c r="AS124" s="59"/>
      <c r="AT124" s="59"/>
      <c r="AU124" s="59"/>
      <c r="AV124" s="60"/>
    </row>
    <row r="125" spans="1:48" ht="22.5" customHeight="1" x14ac:dyDescent="0.2">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62"/>
      <c r="AD125" s="81"/>
      <c r="AE125" s="81"/>
      <c r="AF125" s="81"/>
      <c r="AG125" s="81"/>
      <c r="AH125" s="81"/>
      <c r="AI125" s="81"/>
      <c r="AJ125" s="81"/>
      <c r="AK125" s="81"/>
      <c r="AL125" s="81"/>
      <c r="AM125" s="81"/>
      <c r="AN125" s="81"/>
      <c r="AO125" s="81"/>
      <c r="AP125" s="81"/>
      <c r="AQ125" s="81"/>
      <c r="AR125" s="81"/>
      <c r="AS125" s="59"/>
      <c r="AT125" s="59"/>
      <c r="AU125" s="59"/>
      <c r="AV125" s="60"/>
    </row>
    <row r="126" spans="1:48" ht="22.5" customHeight="1" x14ac:dyDescent="0.2">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62"/>
      <c r="AD126" s="81"/>
      <c r="AE126" s="81"/>
      <c r="AF126" s="81"/>
      <c r="AG126" s="81"/>
      <c r="AH126" s="81"/>
      <c r="AI126" s="81"/>
      <c r="AJ126" s="81"/>
      <c r="AK126" s="81"/>
      <c r="AL126" s="81"/>
      <c r="AM126" s="81"/>
      <c r="AN126" s="81"/>
      <c r="AO126" s="81"/>
      <c r="AP126" s="81"/>
      <c r="AQ126" s="81"/>
      <c r="AR126" s="81"/>
      <c r="AS126" s="59"/>
      <c r="AT126" s="59"/>
      <c r="AU126" s="59"/>
      <c r="AV126" s="60"/>
    </row>
    <row r="127" spans="1:48" ht="22.5" customHeight="1" x14ac:dyDescent="0.2">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62"/>
      <c r="AD127" s="81"/>
      <c r="AE127" s="81"/>
      <c r="AF127" s="81"/>
      <c r="AG127" s="81"/>
      <c r="AH127" s="81"/>
      <c r="AI127" s="81"/>
      <c r="AJ127" s="81"/>
      <c r="AK127" s="81"/>
      <c r="AL127" s="81"/>
      <c r="AM127" s="81"/>
      <c r="AN127" s="81"/>
      <c r="AO127" s="81"/>
      <c r="AP127" s="81"/>
      <c r="AQ127" s="81"/>
      <c r="AR127" s="81"/>
      <c r="AS127" s="59"/>
      <c r="AT127" s="59"/>
      <c r="AU127" s="59"/>
      <c r="AV127" s="60"/>
    </row>
    <row r="128" spans="1:48" ht="22.5" customHeight="1" x14ac:dyDescent="0.2">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62"/>
      <c r="AD128" s="81"/>
      <c r="AE128" s="81"/>
      <c r="AF128" s="81"/>
      <c r="AG128" s="81"/>
      <c r="AH128" s="81"/>
      <c r="AI128" s="81"/>
      <c r="AJ128" s="81"/>
      <c r="AK128" s="81"/>
      <c r="AL128" s="81"/>
      <c r="AM128" s="81"/>
      <c r="AN128" s="81"/>
      <c r="AO128" s="81"/>
      <c r="AP128" s="81"/>
      <c r="AQ128" s="81"/>
      <c r="AR128" s="81"/>
      <c r="AS128" s="59"/>
      <c r="AT128" s="59"/>
      <c r="AU128" s="59"/>
      <c r="AV128" s="60"/>
    </row>
    <row r="129" spans="1:48" ht="22.5" customHeight="1" x14ac:dyDescent="0.2">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62"/>
      <c r="AD129" s="81"/>
      <c r="AE129" s="81"/>
      <c r="AF129" s="81"/>
      <c r="AG129" s="81"/>
      <c r="AH129" s="81"/>
      <c r="AI129" s="81"/>
      <c r="AJ129" s="81"/>
      <c r="AK129" s="81"/>
      <c r="AL129" s="81"/>
      <c r="AM129" s="81"/>
      <c r="AN129" s="81"/>
      <c r="AO129" s="81"/>
      <c r="AP129" s="81"/>
      <c r="AQ129" s="81"/>
      <c r="AR129" s="81"/>
      <c r="AS129" s="59"/>
      <c r="AT129" s="59"/>
      <c r="AU129" s="59"/>
      <c r="AV129" s="60"/>
    </row>
    <row r="130" spans="1:48" ht="22.5" customHeight="1" x14ac:dyDescent="0.2">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62"/>
      <c r="AD130" s="81"/>
      <c r="AE130" s="81"/>
      <c r="AF130" s="81"/>
      <c r="AG130" s="81"/>
      <c r="AH130" s="81"/>
      <c r="AI130" s="81"/>
      <c r="AJ130" s="81"/>
      <c r="AK130" s="81"/>
      <c r="AL130" s="81"/>
      <c r="AM130" s="81"/>
      <c r="AN130" s="81"/>
      <c r="AO130" s="81"/>
      <c r="AP130" s="81"/>
      <c r="AQ130" s="81"/>
      <c r="AR130" s="81"/>
      <c r="AS130" s="59"/>
      <c r="AT130" s="59"/>
      <c r="AU130" s="59"/>
      <c r="AV130" s="60"/>
    </row>
    <row r="131" spans="1:48" ht="22.5" customHeight="1" x14ac:dyDescent="0.2">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62"/>
      <c r="AD131" s="81"/>
      <c r="AE131" s="81"/>
      <c r="AF131" s="81"/>
      <c r="AG131" s="81"/>
      <c r="AH131" s="81"/>
      <c r="AI131" s="81"/>
      <c r="AJ131" s="81"/>
      <c r="AK131" s="81"/>
      <c r="AL131" s="81"/>
      <c r="AM131" s="81"/>
      <c r="AN131" s="81"/>
      <c r="AO131" s="81"/>
      <c r="AP131" s="81"/>
      <c r="AQ131" s="81"/>
      <c r="AR131" s="81"/>
      <c r="AS131" s="59"/>
      <c r="AT131" s="59"/>
      <c r="AU131" s="59"/>
      <c r="AV131" s="60"/>
    </row>
    <row r="132" spans="1:48" ht="22.5" customHeight="1" x14ac:dyDescent="0.2">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62"/>
      <c r="AD132" s="81"/>
      <c r="AE132" s="81"/>
      <c r="AF132" s="81"/>
      <c r="AG132" s="81"/>
      <c r="AH132" s="81"/>
      <c r="AI132" s="81"/>
      <c r="AJ132" s="81"/>
      <c r="AK132" s="81"/>
      <c r="AL132" s="81"/>
      <c r="AM132" s="81"/>
      <c r="AN132" s="81"/>
      <c r="AO132" s="81"/>
      <c r="AP132" s="81"/>
      <c r="AQ132" s="81"/>
      <c r="AR132" s="81"/>
      <c r="AS132" s="59"/>
      <c r="AT132" s="59"/>
      <c r="AU132" s="59"/>
      <c r="AV132" s="60"/>
    </row>
    <row r="133" spans="1:48" ht="22.5" customHeight="1" x14ac:dyDescent="0.2">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62"/>
      <c r="AD133" s="81"/>
      <c r="AE133" s="81"/>
      <c r="AF133" s="81"/>
      <c r="AG133" s="81"/>
      <c r="AH133" s="81"/>
      <c r="AI133" s="81"/>
      <c r="AJ133" s="81"/>
      <c r="AK133" s="81"/>
      <c r="AL133" s="81"/>
      <c r="AM133" s="81"/>
      <c r="AN133" s="81"/>
      <c r="AO133" s="81"/>
      <c r="AP133" s="81"/>
      <c r="AQ133" s="81"/>
      <c r="AR133" s="81"/>
      <c r="AS133" s="59"/>
      <c r="AT133" s="59"/>
      <c r="AU133" s="59"/>
      <c r="AV133" s="60"/>
    </row>
    <row r="134" spans="1:48" ht="22.5" customHeight="1" x14ac:dyDescent="0.2">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62"/>
      <c r="AD134" s="81"/>
      <c r="AE134" s="81"/>
      <c r="AF134" s="81"/>
      <c r="AG134" s="81"/>
      <c r="AH134" s="81"/>
      <c r="AI134" s="81"/>
      <c r="AJ134" s="81"/>
      <c r="AK134" s="81"/>
      <c r="AL134" s="81"/>
      <c r="AM134" s="81"/>
      <c r="AN134" s="81"/>
      <c r="AO134" s="81"/>
      <c r="AP134" s="81"/>
      <c r="AQ134" s="81"/>
      <c r="AR134" s="81"/>
      <c r="AS134" s="59"/>
      <c r="AT134" s="59"/>
      <c r="AU134" s="59"/>
      <c r="AV134" s="60"/>
    </row>
    <row r="135" spans="1:48" ht="22.5" customHeight="1" x14ac:dyDescent="0.2">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62"/>
      <c r="AD135" s="81"/>
      <c r="AE135" s="81"/>
      <c r="AF135" s="81"/>
      <c r="AG135" s="81"/>
      <c r="AH135" s="81"/>
      <c r="AI135" s="81"/>
      <c r="AJ135" s="81"/>
      <c r="AK135" s="81"/>
      <c r="AL135" s="81"/>
      <c r="AM135" s="81"/>
      <c r="AN135" s="81"/>
      <c r="AO135" s="81"/>
      <c r="AP135" s="81"/>
      <c r="AQ135" s="81"/>
      <c r="AR135" s="81"/>
      <c r="AS135" s="59"/>
      <c r="AT135" s="59"/>
      <c r="AU135" s="59"/>
      <c r="AV135" s="60"/>
    </row>
    <row r="136" spans="1:48" ht="22.5" customHeight="1" x14ac:dyDescent="0.2">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62"/>
      <c r="AD136" s="81"/>
      <c r="AE136" s="81"/>
      <c r="AF136" s="81"/>
      <c r="AG136" s="81"/>
      <c r="AH136" s="81"/>
      <c r="AI136" s="81"/>
      <c r="AJ136" s="81"/>
      <c r="AK136" s="81"/>
      <c r="AL136" s="81"/>
      <c r="AM136" s="81"/>
      <c r="AN136" s="81"/>
      <c r="AO136" s="81"/>
      <c r="AP136" s="81"/>
      <c r="AQ136" s="81"/>
      <c r="AR136" s="81"/>
      <c r="AS136" s="59"/>
      <c r="AT136" s="59"/>
      <c r="AU136" s="59"/>
      <c r="AV136" s="60"/>
    </row>
    <row r="137" spans="1:48" ht="22.5" customHeight="1" x14ac:dyDescent="0.2">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62"/>
      <c r="AD137" s="81"/>
      <c r="AE137" s="81"/>
      <c r="AF137" s="81"/>
      <c r="AG137" s="81"/>
      <c r="AH137" s="81"/>
      <c r="AI137" s="81"/>
      <c r="AJ137" s="81"/>
      <c r="AK137" s="81"/>
      <c r="AL137" s="81"/>
      <c r="AM137" s="81"/>
      <c r="AN137" s="81"/>
      <c r="AO137" s="81"/>
      <c r="AP137" s="81"/>
      <c r="AQ137" s="81"/>
      <c r="AR137" s="81"/>
      <c r="AS137" s="59"/>
      <c r="AT137" s="59"/>
      <c r="AU137" s="59"/>
      <c r="AV137" s="60"/>
    </row>
    <row r="138" spans="1:48" ht="22.5" customHeight="1" x14ac:dyDescent="0.2">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62"/>
      <c r="AD138" s="81"/>
      <c r="AE138" s="81"/>
      <c r="AF138" s="81"/>
      <c r="AG138" s="81"/>
      <c r="AH138" s="81"/>
      <c r="AI138" s="81"/>
      <c r="AJ138" s="81"/>
      <c r="AK138" s="81"/>
      <c r="AL138" s="81"/>
      <c r="AM138" s="81"/>
      <c r="AN138" s="81"/>
      <c r="AO138" s="81"/>
      <c r="AP138" s="81"/>
      <c r="AQ138" s="81"/>
      <c r="AR138" s="81"/>
      <c r="AS138" s="59"/>
      <c r="AT138" s="59"/>
      <c r="AU138" s="59"/>
      <c r="AV138" s="60"/>
    </row>
    <row r="139" spans="1:48" ht="22.5" customHeight="1" x14ac:dyDescent="0.2">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62"/>
      <c r="AD139" s="81"/>
      <c r="AE139" s="81"/>
      <c r="AF139" s="81"/>
      <c r="AG139" s="81"/>
      <c r="AH139" s="81"/>
      <c r="AI139" s="81"/>
      <c r="AJ139" s="81"/>
      <c r="AK139" s="81"/>
      <c r="AL139" s="81"/>
      <c r="AM139" s="81"/>
      <c r="AN139" s="81"/>
      <c r="AO139" s="81"/>
      <c r="AP139" s="81"/>
      <c r="AQ139" s="81"/>
      <c r="AR139" s="81"/>
      <c r="AS139" s="59"/>
      <c r="AT139" s="59"/>
      <c r="AU139" s="59"/>
      <c r="AV139" s="60"/>
    </row>
    <row r="140" spans="1:48" ht="22.5" customHeight="1" x14ac:dyDescent="0.2">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62"/>
      <c r="AD140" s="81"/>
      <c r="AE140" s="81"/>
      <c r="AF140" s="81"/>
      <c r="AG140" s="81"/>
      <c r="AH140" s="81"/>
      <c r="AI140" s="81"/>
      <c r="AJ140" s="81"/>
      <c r="AK140" s="81"/>
      <c r="AL140" s="81"/>
      <c r="AM140" s="81"/>
      <c r="AN140" s="81"/>
      <c r="AO140" s="81"/>
      <c r="AP140" s="81"/>
      <c r="AQ140" s="81"/>
      <c r="AR140" s="81"/>
      <c r="AS140" s="59"/>
      <c r="AT140" s="59"/>
      <c r="AU140" s="59"/>
      <c r="AV140" s="60"/>
    </row>
    <row r="141" spans="1:48" ht="22.5" customHeight="1" x14ac:dyDescent="0.2">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62"/>
      <c r="AD141" s="81"/>
      <c r="AE141" s="81"/>
      <c r="AF141" s="81"/>
      <c r="AG141" s="81"/>
      <c r="AH141" s="81"/>
      <c r="AI141" s="81"/>
      <c r="AJ141" s="81"/>
      <c r="AK141" s="81"/>
      <c r="AL141" s="81"/>
      <c r="AM141" s="81"/>
      <c r="AN141" s="81"/>
      <c r="AO141" s="81"/>
      <c r="AP141" s="81"/>
      <c r="AQ141" s="81"/>
      <c r="AR141" s="81"/>
      <c r="AS141" s="59"/>
      <c r="AT141" s="59"/>
      <c r="AU141" s="59"/>
      <c r="AV141" s="60"/>
    </row>
    <row r="142" spans="1:48" ht="22.5" customHeight="1" x14ac:dyDescent="0.2">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62"/>
      <c r="AD142" s="81"/>
      <c r="AE142" s="81"/>
      <c r="AF142" s="81"/>
      <c r="AG142" s="81"/>
      <c r="AH142" s="81"/>
      <c r="AI142" s="81"/>
      <c r="AJ142" s="81"/>
      <c r="AK142" s="81"/>
      <c r="AL142" s="81"/>
      <c r="AM142" s="81"/>
      <c r="AN142" s="81"/>
      <c r="AO142" s="81"/>
      <c r="AP142" s="81"/>
      <c r="AQ142" s="81"/>
      <c r="AR142" s="81"/>
      <c r="AS142" s="59"/>
      <c r="AT142" s="59"/>
      <c r="AU142" s="59"/>
      <c r="AV142" s="60"/>
    </row>
    <row r="143" spans="1:48" ht="22.5" customHeight="1" x14ac:dyDescent="0.2">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62"/>
      <c r="AD143" s="81"/>
      <c r="AE143" s="81"/>
      <c r="AF143" s="81"/>
      <c r="AG143" s="81"/>
      <c r="AH143" s="81"/>
      <c r="AI143" s="81"/>
      <c r="AJ143" s="81"/>
      <c r="AK143" s="81"/>
      <c r="AL143" s="81"/>
      <c r="AM143" s="81"/>
      <c r="AN143" s="81"/>
      <c r="AO143" s="81"/>
      <c r="AP143" s="81"/>
      <c r="AQ143" s="81"/>
      <c r="AR143" s="81"/>
      <c r="AS143" s="59"/>
      <c r="AT143" s="59"/>
      <c r="AU143" s="59"/>
      <c r="AV143" s="60"/>
    </row>
    <row r="144" spans="1:48" ht="22.5" customHeight="1" x14ac:dyDescent="0.2">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62"/>
      <c r="AD144" s="81"/>
      <c r="AE144" s="81"/>
      <c r="AF144" s="81"/>
      <c r="AG144" s="81"/>
      <c r="AH144" s="81"/>
      <c r="AI144" s="81"/>
      <c r="AJ144" s="81"/>
      <c r="AK144" s="81"/>
      <c r="AL144" s="81"/>
      <c r="AM144" s="81"/>
      <c r="AN144" s="81"/>
      <c r="AO144" s="81"/>
      <c r="AP144" s="81"/>
      <c r="AQ144" s="81"/>
      <c r="AR144" s="81"/>
      <c r="AS144" s="59"/>
      <c r="AT144" s="59"/>
      <c r="AU144" s="59"/>
      <c r="AV144" s="60"/>
    </row>
    <row r="145" spans="1:48" ht="22.5" customHeight="1" x14ac:dyDescent="0.2">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62"/>
      <c r="AD145" s="81"/>
      <c r="AE145" s="81"/>
      <c r="AF145" s="81"/>
      <c r="AG145" s="81"/>
      <c r="AH145" s="81"/>
      <c r="AI145" s="81"/>
      <c r="AJ145" s="81"/>
      <c r="AK145" s="81"/>
      <c r="AL145" s="81"/>
      <c r="AM145" s="81"/>
      <c r="AN145" s="81"/>
      <c r="AO145" s="81"/>
      <c r="AP145" s="81"/>
      <c r="AQ145" s="81"/>
      <c r="AR145" s="81"/>
      <c r="AS145" s="59"/>
      <c r="AT145" s="59"/>
      <c r="AU145" s="59"/>
      <c r="AV145" s="60"/>
    </row>
    <row r="146" spans="1:48" ht="22.5" customHeight="1" x14ac:dyDescent="0.2">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62"/>
      <c r="AD146" s="81"/>
      <c r="AE146" s="81"/>
      <c r="AF146" s="81"/>
      <c r="AG146" s="81"/>
      <c r="AH146" s="81"/>
      <c r="AI146" s="81"/>
      <c r="AJ146" s="81"/>
      <c r="AK146" s="81"/>
      <c r="AL146" s="81"/>
      <c r="AM146" s="81"/>
      <c r="AN146" s="81"/>
      <c r="AO146" s="81"/>
      <c r="AP146" s="81"/>
      <c r="AQ146" s="81"/>
      <c r="AR146" s="81"/>
      <c r="AS146" s="59"/>
      <c r="AT146" s="59"/>
      <c r="AU146" s="59"/>
      <c r="AV146" s="60"/>
    </row>
    <row r="147" spans="1:48" ht="22.5" customHeight="1" x14ac:dyDescent="0.2">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62"/>
      <c r="AD147" s="81"/>
      <c r="AE147" s="81"/>
      <c r="AF147" s="81"/>
      <c r="AG147" s="81"/>
      <c r="AH147" s="81"/>
      <c r="AI147" s="81"/>
      <c r="AJ147" s="81"/>
      <c r="AK147" s="81"/>
      <c r="AL147" s="81"/>
      <c r="AM147" s="81"/>
      <c r="AN147" s="81"/>
      <c r="AO147" s="81"/>
      <c r="AP147" s="81"/>
      <c r="AQ147" s="81"/>
      <c r="AR147" s="81"/>
      <c r="AS147" s="59"/>
      <c r="AT147" s="59"/>
      <c r="AU147" s="59"/>
      <c r="AV147" s="60"/>
    </row>
    <row r="148" spans="1:48" ht="22.5" customHeight="1" x14ac:dyDescent="0.2">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62"/>
      <c r="AD148" s="81"/>
      <c r="AE148" s="81"/>
      <c r="AF148" s="81"/>
      <c r="AG148" s="81"/>
      <c r="AH148" s="81"/>
      <c r="AI148" s="81"/>
      <c r="AJ148" s="81"/>
      <c r="AK148" s="81"/>
      <c r="AL148" s="81"/>
      <c r="AM148" s="81"/>
      <c r="AN148" s="81"/>
      <c r="AO148" s="81"/>
      <c r="AP148" s="81"/>
      <c r="AQ148" s="81"/>
      <c r="AR148" s="81"/>
      <c r="AS148" s="59"/>
      <c r="AT148" s="59"/>
      <c r="AU148" s="59"/>
      <c r="AV148" s="60"/>
    </row>
    <row r="149" spans="1:48" ht="22.5" customHeight="1" x14ac:dyDescent="0.2">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62"/>
      <c r="AD149" s="81"/>
      <c r="AE149" s="81"/>
      <c r="AF149" s="81"/>
      <c r="AG149" s="81"/>
      <c r="AH149" s="81"/>
      <c r="AI149" s="81"/>
      <c r="AJ149" s="81"/>
      <c r="AK149" s="81"/>
      <c r="AL149" s="81"/>
      <c r="AM149" s="81"/>
      <c r="AN149" s="81"/>
      <c r="AO149" s="81"/>
      <c r="AP149" s="81"/>
      <c r="AQ149" s="81"/>
      <c r="AR149" s="81"/>
      <c r="AS149" s="59"/>
      <c r="AT149" s="59"/>
      <c r="AU149" s="59"/>
      <c r="AV149" s="60"/>
    </row>
    <row r="150" spans="1:48" ht="22.5" customHeight="1" x14ac:dyDescent="0.2">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62"/>
      <c r="AD150" s="81"/>
      <c r="AE150" s="81"/>
      <c r="AF150" s="81"/>
      <c r="AG150" s="81"/>
      <c r="AH150" s="81"/>
      <c r="AI150" s="81"/>
      <c r="AJ150" s="81"/>
      <c r="AK150" s="81"/>
      <c r="AL150" s="81"/>
      <c r="AM150" s="81"/>
      <c r="AN150" s="81"/>
      <c r="AO150" s="81"/>
      <c r="AP150" s="81"/>
      <c r="AQ150" s="81"/>
      <c r="AR150" s="81"/>
      <c r="AS150" s="59"/>
      <c r="AT150" s="59"/>
      <c r="AU150" s="59"/>
      <c r="AV150" s="60"/>
    </row>
    <row r="151" spans="1:48" ht="22.5" customHeight="1" x14ac:dyDescent="0.2">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62"/>
      <c r="AD151" s="81"/>
      <c r="AE151" s="81"/>
      <c r="AF151" s="81"/>
      <c r="AG151" s="81"/>
      <c r="AH151" s="81"/>
      <c r="AI151" s="81"/>
      <c r="AJ151" s="81"/>
      <c r="AK151" s="81"/>
      <c r="AL151" s="81"/>
      <c r="AM151" s="81"/>
      <c r="AN151" s="81"/>
      <c r="AO151" s="81"/>
      <c r="AP151" s="81"/>
      <c r="AQ151" s="81"/>
      <c r="AR151" s="81"/>
      <c r="AS151" s="59"/>
      <c r="AT151" s="59"/>
      <c r="AU151" s="59"/>
      <c r="AV151" s="60"/>
    </row>
    <row r="152" spans="1:48" ht="22.5" customHeight="1" x14ac:dyDescent="0.2">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62"/>
      <c r="AD152" s="81"/>
      <c r="AE152" s="81"/>
      <c r="AF152" s="81"/>
      <c r="AG152" s="81"/>
      <c r="AH152" s="81"/>
      <c r="AI152" s="81"/>
      <c r="AJ152" s="81"/>
      <c r="AK152" s="81"/>
      <c r="AL152" s="81"/>
      <c r="AM152" s="81"/>
      <c r="AN152" s="81"/>
      <c r="AO152" s="81"/>
      <c r="AP152" s="81"/>
      <c r="AQ152" s="81"/>
      <c r="AR152" s="81"/>
      <c r="AS152" s="59"/>
      <c r="AT152" s="59"/>
      <c r="AU152" s="59"/>
      <c r="AV152" s="60"/>
    </row>
    <row r="153" spans="1:48" ht="22.5" customHeight="1" x14ac:dyDescent="0.2">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62"/>
      <c r="AD153" s="81"/>
      <c r="AE153" s="81"/>
      <c r="AF153" s="81"/>
      <c r="AG153" s="81"/>
      <c r="AH153" s="81"/>
      <c r="AI153" s="81"/>
      <c r="AJ153" s="81"/>
      <c r="AK153" s="81"/>
      <c r="AL153" s="81"/>
      <c r="AM153" s="81"/>
      <c r="AN153" s="81"/>
      <c r="AO153" s="81"/>
      <c r="AP153" s="81"/>
      <c r="AQ153" s="81"/>
      <c r="AR153" s="81"/>
      <c r="AS153" s="59"/>
      <c r="AT153" s="59"/>
      <c r="AU153" s="59"/>
      <c r="AV153" s="60"/>
    </row>
    <row r="154" spans="1:48" ht="22.5" customHeight="1" x14ac:dyDescent="0.2">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62"/>
      <c r="AD154" s="81"/>
      <c r="AE154" s="81"/>
      <c r="AF154" s="81"/>
      <c r="AG154" s="81"/>
      <c r="AH154" s="81"/>
      <c r="AI154" s="81"/>
      <c r="AJ154" s="81"/>
      <c r="AK154" s="81"/>
      <c r="AL154" s="81"/>
      <c r="AM154" s="81"/>
      <c r="AN154" s="81"/>
      <c r="AO154" s="81"/>
      <c r="AP154" s="81"/>
      <c r="AQ154" s="81"/>
      <c r="AR154" s="81"/>
      <c r="AS154" s="59"/>
      <c r="AT154" s="59"/>
      <c r="AU154" s="59"/>
      <c r="AV154" s="60"/>
    </row>
    <row r="155" spans="1:48" ht="22.5" customHeight="1" x14ac:dyDescent="0.2">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62"/>
      <c r="AD155" s="81"/>
      <c r="AE155" s="81"/>
      <c r="AF155" s="81"/>
      <c r="AG155" s="81"/>
      <c r="AH155" s="81"/>
      <c r="AI155" s="81"/>
      <c r="AJ155" s="81"/>
      <c r="AK155" s="81"/>
      <c r="AL155" s="81"/>
      <c r="AM155" s="81"/>
      <c r="AN155" s="81"/>
      <c r="AO155" s="81"/>
      <c r="AP155" s="81"/>
      <c r="AQ155" s="81"/>
      <c r="AR155" s="81"/>
      <c r="AS155" s="59"/>
      <c r="AT155" s="59"/>
      <c r="AU155" s="59"/>
      <c r="AV155" s="60"/>
    </row>
    <row r="156" spans="1:48" ht="22.5" customHeight="1" x14ac:dyDescent="0.2">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62"/>
      <c r="AD156" s="81"/>
      <c r="AE156" s="81"/>
      <c r="AF156" s="81"/>
      <c r="AG156" s="81"/>
      <c r="AH156" s="81"/>
      <c r="AI156" s="81"/>
      <c r="AJ156" s="81"/>
      <c r="AK156" s="81"/>
      <c r="AL156" s="81"/>
      <c r="AM156" s="81"/>
      <c r="AN156" s="81"/>
      <c r="AO156" s="81"/>
      <c r="AP156" s="81"/>
      <c r="AQ156" s="81"/>
      <c r="AR156" s="81"/>
      <c r="AS156" s="59"/>
      <c r="AT156" s="59"/>
      <c r="AU156" s="59"/>
      <c r="AV156" s="60"/>
    </row>
    <row r="157" spans="1:48" ht="22.5" customHeight="1" x14ac:dyDescent="0.2">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62"/>
      <c r="AD157" s="81"/>
      <c r="AE157" s="81"/>
      <c r="AF157" s="81"/>
      <c r="AG157" s="81"/>
      <c r="AH157" s="81"/>
      <c r="AI157" s="81"/>
      <c r="AJ157" s="81"/>
      <c r="AK157" s="81"/>
      <c r="AL157" s="81"/>
      <c r="AM157" s="81"/>
      <c r="AN157" s="81"/>
      <c r="AO157" s="81"/>
      <c r="AP157" s="81"/>
      <c r="AQ157" s="81"/>
      <c r="AR157" s="81"/>
      <c r="AS157" s="59"/>
      <c r="AT157" s="59"/>
      <c r="AU157" s="59"/>
      <c r="AV157" s="60"/>
    </row>
    <row r="158" spans="1:48" ht="22.5" customHeight="1" x14ac:dyDescent="0.2">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62"/>
      <c r="AD158" s="81"/>
      <c r="AE158" s="81"/>
      <c r="AF158" s="81"/>
      <c r="AG158" s="81"/>
      <c r="AH158" s="81"/>
      <c r="AI158" s="81"/>
      <c r="AJ158" s="81"/>
      <c r="AK158" s="81"/>
      <c r="AL158" s="81"/>
      <c r="AM158" s="81"/>
      <c r="AN158" s="81"/>
      <c r="AO158" s="81"/>
      <c r="AP158" s="81"/>
      <c r="AQ158" s="81"/>
      <c r="AR158" s="81"/>
      <c r="AS158" s="59"/>
      <c r="AT158" s="59"/>
      <c r="AU158" s="59"/>
      <c r="AV158" s="60"/>
    </row>
    <row r="159" spans="1:48" ht="22.5" customHeight="1" x14ac:dyDescent="0.2">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62"/>
      <c r="AD159" s="81"/>
      <c r="AE159" s="81"/>
      <c r="AF159" s="81"/>
      <c r="AG159" s="81"/>
      <c r="AH159" s="81"/>
      <c r="AI159" s="81"/>
      <c r="AJ159" s="81"/>
      <c r="AK159" s="81"/>
      <c r="AL159" s="81"/>
      <c r="AM159" s="81"/>
      <c r="AN159" s="81"/>
      <c r="AO159" s="81"/>
      <c r="AP159" s="81"/>
      <c r="AQ159" s="81"/>
      <c r="AR159" s="81"/>
      <c r="AS159" s="59"/>
      <c r="AT159" s="59"/>
      <c r="AU159" s="59"/>
      <c r="AV159" s="60"/>
    </row>
    <row r="160" spans="1:48" ht="22.5" customHeight="1" x14ac:dyDescent="0.2">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62"/>
      <c r="AD160" s="81"/>
      <c r="AE160" s="81"/>
      <c r="AF160" s="81"/>
      <c r="AG160" s="81"/>
      <c r="AH160" s="81"/>
      <c r="AI160" s="81"/>
      <c r="AJ160" s="81"/>
      <c r="AK160" s="81"/>
      <c r="AL160" s="81"/>
      <c r="AM160" s="81"/>
      <c r="AN160" s="81"/>
      <c r="AO160" s="81"/>
      <c r="AP160" s="81"/>
      <c r="AQ160" s="81"/>
      <c r="AR160" s="81"/>
      <c r="AS160" s="59"/>
      <c r="AT160" s="59"/>
      <c r="AU160" s="59"/>
      <c r="AV160" s="60"/>
    </row>
    <row r="161" spans="1:48" ht="22.5" customHeight="1" x14ac:dyDescent="0.2">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62"/>
      <c r="AD161" s="81"/>
      <c r="AE161" s="81"/>
      <c r="AF161" s="81"/>
      <c r="AG161" s="81"/>
      <c r="AH161" s="81"/>
      <c r="AI161" s="81"/>
      <c r="AJ161" s="81"/>
      <c r="AK161" s="81"/>
      <c r="AL161" s="81"/>
      <c r="AM161" s="81"/>
      <c r="AN161" s="81"/>
      <c r="AO161" s="81"/>
      <c r="AP161" s="81"/>
      <c r="AQ161" s="81"/>
      <c r="AR161" s="81"/>
      <c r="AS161" s="59"/>
      <c r="AT161" s="59"/>
      <c r="AU161" s="59"/>
      <c r="AV161" s="60"/>
    </row>
    <row r="162" spans="1:48" ht="22.5" customHeight="1" x14ac:dyDescent="0.2">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62"/>
      <c r="AD162" s="81"/>
      <c r="AE162" s="81"/>
      <c r="AF162" s="81"/>
      <c r="AG162" s="81"/>
      <c r="AH162" s="81"/>
      <c r="AI162" s="81"/>
      <c r="AJ162" s="81"/>
      <c r="AK162" s="81"/>
      <c r="AL162" s="81"/>
      <c r="AM162" s="81"/>
      <c r="AN162" s="81"/>
      <c r="AO162" s="81"/>
      <c r="AP162" s="81"/>
      <c r="AQ162" s="81"/>
      <c r="AR162" s="81"/>
      <c r="AS162" s="59"/>
      <c r="AT162" s="59"/>
      <c r="AU162" s="59"/>
      <c r="AV162" s="60"/>
    </row>
    <row r="163" spans="1:48" ht="22.5" customHeight="1" x14ac:dyDescent="0.2">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62"/>
      <c r="AD163" s="81"/>
      <c r="AE163" s="81"/>
      <c r="AF163" s="81"/>
      <c r="AG163" s="81"/>
      <c r="AH163" s="81"/>
      <c r="AI163" s="81"/>
      <c r="AJ163" s="81"/>
      <c r="AK163" s="81"/>
      <c r="AL163" s="81"/>
      <c r="AM163" s="81"/>
      <c r="AN163" s="81"/>
      <c r="AO163" s="81"/>
      <c r="AP163" s="81"/>
      <c r="AQ163" s="81"/>
      <c r="AR163" s="81"/>
      <c r="AS163" s="59"/>
      <c r="AT163" s="59"/>
      <c r="AU163" s="59"/>
      <c r="AV163" s="60"/>
    </row>
    <row r="164" spans="1:48" ht="22.5" customHeight="1" x14ac:dyDescent="0.2">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62"/>
      <c r="AD164" s="81"/>
      <c r="AE164" s="81"/>
      <c r="AF164" s="81"/>
      <c r="AG164" s="81"/>
      <c r="AH164" s="81"/>
      <c r="AI164" s="81"/>
      <c r="AJ164" s="81"/>
      <c r="AK164" s="81"/>
      <c r="AL164" s="81"/>
      <c r="AM164" s="81"/>
      <c r="AN164" s="81"/>
      <c r="AO164" s="81"/>
      <c r="AP164" s="81"/>
      <c r="AQ164" s="81"/>
      <c r="AR164" s="81"/>
      <c r="AS164" s="59"/>
      <c r="AT164" s="59"/>
      <c r="AU164" s="59"/>
      <c r="AV164" s="60"/>
    </row>
    <row r="165" spans="1:48" ht="22.5" customHeight="1" x14ac:dyDescent="0.2">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62"/>
      <c r="AD165" s="81"/>
      <c r="AE165" s="81"/>
      <c r="AF165" s="81"/>
      <c r="AG165" s="81"/>
      <c r="AH165" s="81"/>
      <c r="AI165" s="81"/>
      <c r="AJ165" s="81"/>
      <c r="AK165" s="81"/>
      <c r="AL165" s="81"/>
      <c r="AM165" s="81"/>
      <c r="AN165" s="81"/>
      <c r="AO165" s="81"/>
      <c r="AP165" s="81"/>
      <c r="AQ165" s="81"/>
      <c r="AR165" s="81"/>
      <c r="AS165" s="59"/>
      <c r="AT165" s="59"/>
      <c r="AU165" s="59"/>
      <c r="AV165" s="60"/>
    </row>
    <row r="166" spans="1:48" ht="22.5" customHeight="1" x14ac:dyDescent="0.2">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62"/>
      <c r="AD166" s="81"/>
      <c r="AE166" s="81"/>
      <c r="AF166" s="81"/>
      <c r="AG166" s="81"/>
      <c r="AH166" s="81"/>
      <c r="AI166" s="81"/>
      <c r="AJ166" s="81"/>
      <c r="AK166" s="81"/>
      <c r="AL166" s="81"/>
      <c r="AM166" s="81"/>
      <c r="AN166" s="81"/>
      <c r="AO166" s="81"/>
      <c r="AP166" s="81"/>
      <c r="AQ166" s="81"/>
      <c r="AR166" s="81"/>
      <c r="AS166" s="59"/>
      <c r="AT166" s="59"/>
      <c r="AU166" s="59"/>
      <c r="AV166" s="60"/>
    </row>
    <row r="167" spans="1:48" ht="22.5" customHeight="1" x14ac:dyDescent="0.2">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62"/>
      <c r="AD167" s="81"/>
      <c r="AE167" s="81"/>
      <c r="AF167" s="81"/>
      <c r="AG167" s="81"/>
      <c r="AH167" s="81"/>
      <c r="AI167" s="81"/>
      <c r="AJ167" s="81"/>
      <c r="AK167" s="81"/>
      <c r="AL167" s="81"/>
      <c r="AM167" s="81"/>
      <c r="AN167" s="81"/>
      <c r="AO167" s="81"/>
      <c r="AP167" s="81"/>
      <c r="AQ167" s="81"/>
      <c r="AR167" s="81"/>
      <c r="AS167" s="59"/>
      <c r="AT167" s="59"/>
      <c r="AU167" s="59"/>
      <c r="AV167" s="60"/>
    </row>
    <row r="168" spans="1:48" ht="22.5" customHeight="1" x14ac:dyDescent="0.2">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62"/>
      <c r="AD168" s="81"/>
      <c r="AE168" s="81"/>
      <c r="AF168" s="81"/>
      <c r="AG168" s="81"/>
      <c r="AH168" s="81"/>
      <c r="AI168" s="81"/>
      <c r="AJ168" s="81"/>
      <c r="AK168" s="81"/>
      <c r="AL168" s="81"/>
      <c r="AM168" s="81"/>
      <c r="AN168" s="81"/>
      <c r="AO168" s="81"/>
      <c r="AP168" s="81"/>
      <c r="AQ168" s="81"/>
      <c r="AR168" s="81"/>
      <c r="AS168" s="59"/>
      <c r="AT168" s="59"/>
      <c r="AU168" s="59"/>
      <c r="AV168" s="60"/>
    </row>
    <row r="169" spans="1:48" ht="22.5" customHeight="1" x14ac:dyDescent="0.2">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62"/>
      <c r="AD169" s="81"/>
      <c r="AE169" s="81"/>
      <c r="AF169" s="81"/>
      <c r="AG169" s="81"/>
      <c r="AH169" s="81"/>
      <c r="AI169" s="81"/>
      <c r="AJ169" s="81"/>
      <c r="AK169" s="81"/>
      <c r="AL169" s="81"/>
      <c r="AM169" s="81"/>
      <c r="AN169" s="81"/>
      <c r="AO169" s="81"/>
      <c r="AP169" s="81"/>
      <c r="AQ169" s="81"/>
      <c r="AR169" s="81"/>
      <c r="AS169" s="59"/>
      <c r="AT169" s="59"/>
      <c r="AU169" s="59"/>
      <c r="AV169" s="60"/>
    </row>
    <row r="170" spans="1:48" ht="22.5" customHeight="1" x14ac:dyDescent="0.2">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62"/>
      <c r="AD170" s="81"/>
      <c r="AE170" s="81"/>
      <c r="AF170" s="81"/>
      <c r="AG170" s="81"/>
      <c r="AH170" s="81"/>
      <c r="AI170" s="81"/>
      <c r="AJ170" s="81"/>
      <c r="AK170" s="81"/>
      <c r="AL170" s="81"/>
      <c r="AM170" s="81"/>
      <c r="AN170" s="81"/>
      <c r="AO170" s="81"/>
      <c r="AP170" s="81"/>
      <c r="AQ170" s="81"/>
      <c r="AR170" s="81"/>
      <c r="AS170" s="59"/>
      <c r="AT170" s="59"/>
      <c r="AU170" s="59"/>
      <c r="AV170" s="60"/>
    </row>
    <row r="171" spans="1:48" ht="22.5" customHeight="1" x14ac:dyDescent="0.2">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62"/>
      <c r="AD171" s="81"/>
      <c r="AE171" s="81"/>
      <c r="AF171" s="81"/>
      <c r="AG171" s="81"/>
      <c r="AH171" s="81"/>
      <c r="AI171" s="81"/>
      <c r="AJ171" s="81"/>
      <c r="AK171" s="81"/>
      <c r="AL171" s="81"/>
      <c r="AM171" s="81"/>
      <c r="AN171" s="81"/>
      <c r="AO171" s="81"/>
      <c r="AP171" s="81"/>
      <c r="AQ171" s="81"/>
      <c r="AR171" s="81"/>
      <c r="AS171" s="59"/>
      <c r="AT171" s="59"/>
      <c r="AU171" s="59"/>
      <c r="AV171" s="60"/>
    </row>
    <row r="172" spans="1:48" ht="22.5" customHeight="1" x14ac:dyDescent="0.2">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62"/>
      <c r="AD172" s="81"/>
      <c r="AE172" s="81"/>
      <c r="AF172" s="81"/>
      <c r="AG172" s="81"/>
      <c r="AH172" s="81"/>
      <c r="AI172" s="81"/>
      <c r="AJ172" s="81"/>
      <c r="AK172" s="81"/>
      <c r="AL172" s="81"/>
      <c r="AM172" s="81"/>
      <c r="AN172" s="81"/>
      <c r="AO172" s="81"/>
      <c r="AP172" s="81"/>
      <c r="AQ172" s="81"/>
      <c r="AR172" s="81"/>
      <c r="AS172" s="59"/>
      <c r="AT172" s="59"/>
      <c r="AU172" s="59"/>
      <c r="AV172" s="60"/>
    </row>
    <row r="173" spans="1:48" ht="22.5" customHeight="1" x14ac:dyDescent="0.2">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62"/>
      <c r="AD173" s="81"/>
      <c r="AE173" s="81"/>
      <c r="AF173" s="81"/>
      <c r="AG173" s="81"/>
      <c r="AH173" s="81"/>
      <c r="AI173" s="81"/>
      <c r="AJ173" s="81"/>
      <c r="AK173" s="81"/>
      <c r="AL173" s="81"/>
      <c r="AM173" s="81"/>
      <c r="AN173" s="81"/>
      <c r="AO173" s="81"/>
      <c r="AP173" s="81"/>
      <c r="AQ173" s="81"/>
      <c r="AR173" s="81"/>
      <c r="AS173" s="59"/>
      <c r="AT173" s="59"/>
      <c r="AU173" s="59"/>
      <c r="AV173" s="60"/>
    </row>
    <row r="174" spans="1:48" ht="22.5" customHeight="1" x14ac:dyDescent="0.2">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62"/>
      <c r="AD174" s="81"/>
      <c r="AE174" s="81"/>
      <c r="AF174" s="81"/>
      <c r="AG174" s="81"/>
      <c r="AH174" s="81"/>
      <c r="AI174" s="81"/>
      <c r="AJ174" s="81"/>
      <c r="AK174" s="81"/>
      <c r="AL174" s="81"/>
      <c r="AM174" s="81"/>
      <c r="AN174" s="81"/>
      <c r="AO174" s="81"/>
      <c r="AP174" s="81"/>
      <c r="AQ174" s="81"/>
      <c r="AR174" s="81"/>
      <c r="AS174" s="59"/>
      <c r="AT174" s="59"/>
      <c r="AU174" s="59"/>
      <c r="AV174" s="60"/>
    </row>
    <row r="175" spans="1:48" ht="22.5" customHeight="1" x14ac:dyDescent="0.2">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62"/>
      <c r="AD175" s="81"/>
      <c r="AE175" s="81"/>
      <c r="AF175" s="81"/>
      <c r="AG175" s="81"/>
      <c r="AH175" s="81"/>
      <c r="AI175" s="81"/>
      <c r="AJ175" s="81"/>
      <c r="AK175" s="81"/>
      <c r="AL175" s="81"/>
      <c r="AM175" s="81"/>
      <c r="AN175" s="81"/>
      <c r="AO175" s="81"/>
      <c r="AP175" s="81"/>
      <c r="AQ175" s="81"/>
      <c r="AR175" s="81"/>
      <c r="AS175" s="59"/>
      <c r="AT175" s="59"/>
      <c r="AU175" s="59"/>
      <c r="AV175" s="60"/>
    </row>
    <row r="176" spans="1:48" ht="22.5" customHeight="1" x14ac:dyDescent="0.2">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62"/>
      <c r="AD176" s="81"/>
      <c r="AE176" s="81"/>
      <c r="AF176" s="81"/>
      <c r="AG176" s="81"/>
      <c r="AH176" s="81"/>
      <c r="AI176" s="81"/>
      <c r="AJ176" s="81"/>
      <c r="AK176" s="81"/>
      <c r="AL176" s="81"/>
      <c r="AM176" s="81"/>
      <c r="AN176" s="81"/>
      <c r="AO176" s="81"/>
      <c r="AP176" s="81"/>
      <c r="AQ176" s="81"/>
      <c r="AR176" s="81"/>
      <c r="AS176" s="59"/>
      <c r="AT176" s="59"/>
      <c r="AU176" s="59"/>
      <c r="AV176" s="60"/>
    </row>
    <row r="177" spans="1:48" ht="22.5" customHeight="1" x14ac:dyDescent="0.2">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62"/>
      <c r="AD177" s="81"/>
      <c r="AE177" s="81"/>
      <c r="AF177" s="81"/>
      <c r="AG177" s="81"/>
      <c r="AH177" s="81"/>
      <c r="AI177" s="81"/>
      <c r="AJ177" s="81"/>
      <c r="AK177" s="81"/>
      <c r="AL177" s="81"/>
      <c r="AM177" s="81"/>
      <c r="AN177" s="81"/>
      <c r="AO177" s="81"/>
      <c r="AP177" s="81"/>
      <c r="AQ177" s="81"/>
      <c r="AR177" s="81"/>
      <c r="AS177" s="59"/>
      <c r="AT177" s="59"/>
      <c r="AU177" s="59"/>
      <c r="AV177" s="60"/>
    </row>
    <row r="178" spans="1:48" ht="22.5" customHeight="1" x14ac:dyDescent="0.2">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62"/>
      <c r="AD178" s="81"/>
      <c r="AE178" s="81"/>
      <c r="AF178" s="81"/>
      <c r="AG178" s="81"/>
      <c r="AH178" s="81"/>
      <c r="AI178" s="81"/>
      <c r="AJ178" s="81"/>
      <c r="AK178" s="81"/>
      <c r="AL178" s="81"/>
      <c r="AM178" s="81"/>
      <c r="AN178" s="81"/>
      <c r="AO178" s="81"/>
      <c r="AP178" s="81"/>
      <c r="AQ178" s="81"/>
      <c r="AR178" s="81"/>
      <c r="AS178" s="59"/>
      <c r="AT178" s="59"/>
      <c r="AU178" s="59"/>
      <c r="AV178" s="60"/>
    </row>
    <row r="179" spans="1:48" ht="22.5" customHeight="1" x14ac:dyDescent="0.2">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62"/>
      <c r="AD179" s="81"/>
      <c r="AE179" s="81"/>
      <c r="AF179" s="81"/>
      <c r="AG179" s="81"/>
      <c r="AH179" s="81"/>
      <c r="AI179" s="81"/>
      <c r="AJ179" s="81"/>
      <c r="AK179" s="81"/>
      <c r="AL179" s="81"/>
      <c r="AM179" s="81"/>
      <c r="AN179" s="81"/>
      <c r="AO179" s="81"/>
      <c r="AP179" s="81"/>
      <c r="AQ179" s="81"/>
      <c r="AR179" s="81"/>
      <c r="AS179" s="59"/>
      <c r="AT179" s="59"/>
      <c r="AU179" s="59"/>
      <c r="AV179" s="60"/>
    </row>
    <row r="180" spans="1:48" ht="22.5" customHeight="1" x14ac:dyDescent="0.2">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62"/>
      <c r="AD180" s="81"/>
      <c r="AE180" s="81"/>
      <c r="AF180" s="81"/>
      <c r="AG180" s="81"/>
      <c r="AH180" s="81"/>
      <c r="AI180" s="81"/>
      <c r="AJ180" s="81"/>
      <c r="AK180" s="81"/>
      <c r="AL180" s="81"/>
      <c r="AM180" s="81"/>
      <c r="AN180" s="81"/>
      <c r="AO180" s="81"/>
      <c r="AP180" s="81"/>
      <c r="AQ180" s="81"/>
      <c r="AR180" s="81"/>
      <c r="AS180" s="59"/>
      <c r="AT180" s="59"/>
      <c r="AU180" s="59"/>
      <c r="AV180" s="60"/>
    </row>
    <row r="181" spans="1:48" ht="22.5" customHeight="1" x14ac:dyDescent="0.2">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62"/>
      <c r="AD181" s="81"/>
      <c r="AE181" s="81"/>
      <c r="AF181" s="81"/>
      <c r="AG181" s="81"/>
      <c r="AH181" s="81"/>
      <c r="AI181" s="81"/>
      <c r="AJ181" s="81"/>
      <c r="AK181" s="81"/>
      <c r="AL181" s="81"/>
      <c r="AM181" s="81"/>
      <c r="AN181" s="81"/>
      <c r="AO181" s="81"/>
      <c r="AP181" s="81"/>
      <c r="AQ181" s="81"/>
      <c r="AR181" s="81"/>
      <c r="AS181" s="59"/>
      <c r="AT181" s="59"/>
      <c r="AU181" s="59"/>
      <c r="AV181" s="60"/>
    </row>
    <row r="182" spans="1:48" ht="22.5" customHeight="1" x14ac:dyDescent="0.2">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62"/>
      <c r="AD182" s="81"/>
      <c r="AE182" s="81"/>
      <c r="AF182" s="81"/>
      <c r="AG182" s="81"/>
      <c r="AH182" s="81"/>
      <c r="AI182" s="81"/>
      <c r="AJ182" s="81"/>
      <c r="AK182" s="81"/>
      <c r="AL182" s="81"/>
      <c r="AM182" s="81"/>
      <c r="AN182" s="81"/>
      <c r="AO182" s="81"/>
      <c r="AP182" s="81"/>
      <c r="AQ182" s="81"/>
      <c r="AR182" s="81"/>
      <c r="AS182" s="59"/>
      <c r="AT182" s="59"/>
      <c r="AU182" s="59"/>
      <c r="AV182" s="60"/>
    </row>
    <row r="183" spans="1:48" ht="22.5" customHeight="1" x14ac:dyDescent="0.2">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62"/>
      <c r="AD183" s="81"/>
      <c r="AE183" s="81"/>
      <c r="AF183" s="81"/>
      <c r="AG183" s="81"/>
      <c r="AH183" s="81"/>
      <c r="AI183" s="81"/>
      <c r="AJ183" s="81"/>
      <c r="AK183" s="81"/>
      <c r="AL183" s="81"/>
      <c r="AM183" s="81"/>
      <c r="AN183" s="81"/>
      <c r="AO183" s="81"/>
      <c r="AP183" s="81"/>
      <c r="AQ183" s="81"/>
      <c r="AR183" s="81"/>
      <c r="AS183" s="59"/>
      <c r="AT183" s="59"/>
      <c r="AU183" s="59"/>
      <c r="AV183" s="60"/>
    </row>
    <row r="184" spans="1:48" ht="22.5" customHeight="1" x14ac:dyDescent="0.2">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62"/>
      <c r="AD184" s="81"/>
      <c r="AE184" s="81"/>
      <c r="AF184" s="81"/>
      <c r="AG184" s="81"/>
      <c r="AH184" s="81"/>
      <c r="AI184" s="81"/>
      <c r="AJ184" s="81"/>
      <c r="AK184" s="81"/>
      <c r="AL184" s="81"/>
      <c r="AM184" s="81"/>
      <c r="AN184" s="81"/>
      <c r="AO184" s="81"/>
      <c r="AP184" s="81"/>
      <c r="AQ184" s="81"/>
      <c r="AR184" s="81"/>
      <c r="AS184" s="59"/>
      <c r="AT184" s="59"/>
      <c r="AU184" s="59"/>
      <c r="AV184" s="60"/>
    </row>
    <row r="185" spans="1:48" ht="22.5" customHeight="1" x14ac:dyDescent="0.2">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62"/>
      <c r="AD185" s="81"/>
      <c r="AE185" s="81"/>
      <c r="AF185" s="81"/>
      <c r="AG185" s="81"/>
      <c r="AH185" s="81"/>
      <c r="AI185" s="81"/>
      <c r="AJ185" s="81"/>
      <c r="AK185" s="81"/>
      <c r="AL185" s="81"/>
      <c r="AM185" s="81"/>
      <c r="AN185" s="81"/>
      <c r="AO185" s="81"/>
      <c r="AP185" s="81"/>
      <c r="AQ185" s="81"/>
      <c r="AR185" s="81"/>
      <c r="AS185" s="59"/>
      <c r="AT185" s="59"/>
      <c r="AU185" s="59"/>
      <c r="AV185" s="60"/>
    </row>
    <row r="186" spans="1:48" ht="22.5" customHeight="1" x14ac:dyDescent="0.2">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62"/>
      <c r="AD186" s="81"/>
      <c r="AE186" s="81"/>
      <c r="AF186" s="81"/>
      <c r="AG186" s="81"/>
      <c r="AH186" s="81"/>
      <c r="AI186" s="81"/>
      <c r="AJ186" s="81"/>
      <c r="AK186" s="81"/>
      <c r="AL186" s="81"/>
      <c r="AM186" s="81"/>
      <c r="AN186" s="81"/>
      <c r="AO186" s="81"/>
      <c r="AP186" s="81"/>
      <c r="AQ186" s="81"/>
      <c r="AR186" s="81"/>
      <c r="AS186" s="59"/>
      <c r="AT186" s="59"/>
      <c r="AU186" s="59"/>
      <c r="AV186" s="60"/>
    </row>
    <row r="187" spans="1:48" ht="22.5" customHeight="1" x14ac:dyDescent="0.2">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62"/>
      <c r="AD187" s="81"/>
      <c r="AE187" s="81"/>
      <c r="AF187" s="81"/>
      <c r="AG187" s="81"/>
      <c r="AH187" s="81"/>
      <c r="AI187" s="81"/>
      <c r="AJ187" s="81"/>
      <c r="AK187" s="81"/>
      <c r="AL187" s="81"/>
      <c r="AM187" s="81"/>
      <c r="AN187" s="81"/>
      <c r="AO187" s="81"/>
      <c r="AP187" s="81"/>
      <c r="AQ187" s="81"/>
      <c r="AR187" s="81"/>
      <c r="AS187" s="59"/>
      <c r="AT187" s="59"/>
      <c r="AU187" s="59"/>
      <c r="AV187" s="60"/>
    </row>
    <row r="188" spans="1:48" ht="22.5" customHeight="1" x14ac:dyDescent="0.2">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62"/>
      <c r="AD188" s="81"/>
      <c r="AE188" s="81"/>
      <c r="AF188" s="81"/>
      <c r="AG188" s="81"/>
      <c r="AH188" s="81"/>
      <c r="AI188" s="81"/>
      <c r="AJ188" s="81"/>
      <c r="AK188" s="81"/>
      <c r="AL188" s="81"/>
      <c r="AM188" s="81"/>
      <c r="AN188" s="81"/>
      <c r="AO188" s="81"/>
      <c r="AP188" s="81"/>
      <c r="AQ188" s="81"/>
      <c r="AR188" s="81"/>
      <c r="AS188" s="59"/>
      <c r="AT188" s="59"/>
      <c r="AU188" s="59"/>
      <c r="AV188" s="60"/>
    </row>
    <row r="189" spans="1:48" ht="22.5" customHeight="1" x14ac:dyDescent="0.2">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62"/>
      <c r="AD189" s="81"/>
      <c r="AE189" s="81"/>
      <c r="AF189" s="81"/>
      <c r="AG189" s="81"/>
      <c r="AH189" s="81"/>
      <c r="AI189" s="81"/>
      <c r="AJ189" s="81"/>
      <c r="AK189" s="81"/>
      <c r="AL189" s="81"/>
      <c r="AM189" s="81"/>
      <c r="AN189" s="81"/>
      <c r="AO189" s="81"/>
      <c r="AP189" s="81"/>
      <c r="AQ189" s="81"/>
      <c r="AR189" s="81"/>
      <c r="AS189" s="59"/>
      <c r="AT189" s="59"/>
      <c r="AU189" s="59"/>
      <c r="AV189" s="60"/>
    </row>
    <row r="190" spans="1:48" ht="22.5" customHeight="1" x14ac:dyDescent="0.2">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62"/>
      <c r="AD190" s="81"/>
      <c r="AE190" s="81"/>
      <c r="AF190" s="81"/>
      <c r="AG190" s="81"/>
      <c r="AH190" s="81"/>
      <c r="AI190" s="81"/>
      <c r="AJ190" s="81"/>
      <c r="AK190" s="81"/>
      <c r="AL190" s="81"/>
      <c r="AM190" s="81"/>
      <c r="AN190" s="81"/>
      <c r="AO190" s="81"/>
      <c r="AP190" s="81"/>
      <c r="AQ190" s="81"/>
      <c r="AR190" s="81"/>
      <c r="AS190" s="59"/>
      <c r="AT190" s="59"/>
      <c r="AU190" s="59"/>
      <c r="AV190" s="60"/>
    </row>
    <row r="191" spans="1:48" ht="22.5" customHeight="1" x14ac:dyDescent="0.2">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62"/>
      <c r="AD191" s="81"/>
      <c r="AE191" s="81"/>
      <c r="AF191" s="81"/>
      <c r="AG191" s="81"/>
      <c r="AH191" s="81"/>
      <c r="AI191" s="81"/>
      <c r="AJ191" s="81"/>
      <c r="AK191" s="81"/>
      <c r="AL191" s="81"/>
      <c r="AM191" s="81"/>
      <c r="AN191" s="81"/>
      <c r="AO191" s="81"/>
      <c r="AP191" s="81"/>
      <c r="AQ191" s="81"/>
      <c r="AR191" s="81"/>
      <c r="AS191" s="59"/>
      <c r="AT191" s="59"/>
      <c r="AU191" s="59"/>
      <c r="AV191" s="60"/>
    </row>
    <row r="192" spans="1:48" ht="22.5" customHeight="1" x14ac:dyDescent="0.2">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62"/>
      <c r="AD192" s="81"/>
      <c r="AE192" s="81"/>
      <c r="AF192" s="81"/>
      <c r="AG192" s="81"/>
      <c r="AH192" s="81"/>
      <c r="AI192" s="81"/>
      <c r="AJ192" s="81"/>
      <c r="AK192" s="81"/>
      <c r="AL192" s="81"/>
      <c r="AM192" s="81"/>
      <c r="AN192" s="81"/>
      <c r="AO192" s="81"/>
      <c r="AP192" s="81"/>
      <c r="AQ192" s="81"/>
      <c r="AR192" s="81"/>
      <c r="AS192" s="59"/>
      <c r="AT192" s="59"/>
      <c r="AU192" s="59"/>
      <c r="AV192" s="60"/>
    </row>
    <row r="193" spans="1:48" ht="22.5" customHeight="1" x14ac:dyDescent="0.2">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62"/>
      <c r="AD193" s="81"/>
      <c r="AE193" s="81"/>
      <c r="AF193" s="81"/>
      <c r="AG193" s="81"/>
      <c r="AH193" s="81"/>
      <c r="AI193" s="81"/>
      <c r="AJ193" s="81"/>
      <c r="AK193" s="81"/>
      <c r="AL193" s="81"/>
      <c r="AM193" s="81"/>
      <c r="AN193" s="81"/>
      <c r="AO193" s="81"/>
      <c r="AP193" s="81"/>
      <c r="AQ193" s="81"/>
      <c r="AR193" s="81"/>
      <c r="AS193" s="59"/>
      <c r="AT193" s="59"/>
      <c r="AU193" s="59"/>
      <c r="AV193" s="60"/>
    </row>
    <row r="194" spans="1:48" ht="22.5" customHeight="1" x14ac:dyDescent="0.2">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62"/>
      <c r="AD194" s="81"/>
      <c r="AE194" s="81"/>
      <c r="AF194" s="81"/>
      <c r="AG194" s="81"/>
      <c r="AH194" s="81"/>
      <c r="AI194" s="81"/>
      <c r="AJ194" s="81"/>
      <c r="AK194" s="81"/>
      <c r="AL194" s="81"/>
      <c r="AM194" s="81"/>
      <c r="AN194" s="81"/>
      <c r="AO194" s="81"/>
      <c r="AP194" s="81"/>
      <c r="AQ194" s="81"/>
      <c r="AR194" s="81"/>
      <c r="AS194" s="59"/>
      <c r="AT194" s="59"/>
      <c r="AU194" s="59"/>
      <c r="AV194" s="60"/>
    </row>
    <row r="195" spans="1:48" ht="22.5" customHeight="1" x14ac:dyDescent="0.2">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c r="AA195" s="81"/>
      <c r="AB195" s="81"/>
      <c r="AC195" s="62"/>
      <c r="AD195" s="81"/>
      <c r="AE195" s="81"/>
      <c r="AF195" s="81"/>
      <c r="AG195" s="81"/>
      <c r="AH195" s="81"/>
      <c r="AI195" s="81"/>
      <c r="AJ195" s="81"/>
      <c r="AK195" s="81"/>
      <c r="AL195" s="81"/>
      <c r="AM195" s="81"/>
      <c r="AN195" s="81"/>
      <c r="AO195" s="81"/>
      <c r="AP195" s="81"/>
      <c r="AQ195" s="81"/>
      <c r="AR195" s="81"/>
      <c r="AS195" s="59"/>
      <c r="AT195" s="59"/>
      <c r="AU195" s="59"/>
      <c r="AV195" s="60"/>
    </row>
    <row r="196" spans="1:48" ht="22.5" customHeight="1" x14ac:dyDescent="0.2">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62"/>
      <c r="AD196" s="81"/>
      <c r="AE196" s="81"/>
      <c r="AF196" s="81"/>
      <c r="AG196" s="81"/>
      <c r="AH196" s="81"/>
      <c r="AI196" s="81"/>
      <c r="AJ196" s="81"/>
      <c r="AK196" s="81"/>
      <c r="AL196" s="81"/>
      <c r="AM196" s="81"/>
      <c r="AN196" s="81"/>
      <c r="AO196" s="81"/>
      <c r="AP196" s="81"/>
      <c r="AQ196" s="81"/>
      <c r="AR196" s="81"/>
      <c r="AS196" s="59"/>
      <c r="AT196" s="59"/>
      <c r="AU196" s="59"/>
      <c r="AV196" s="60"/>
    </row>
    <row r="197" spans="1:48" ht="22.5" customHeight="1" x14ac:dyDescent="0.2">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62"/>
      <c r="AD197" s="81"/>
      <c r="AE197" s="81"/>
      <c r="AF197" s="81"/>
      <c r="AG197" s="81"/>
      <c r="AH197" s="81"/>
      <c r="AI197" s="81"/>
      <c r="AJ197" s="81"/>
      <c r="AK197" s="81"/>
      <c r="AL197" s="81"/>
      <c r="AM197" s="81"/>
      <c r="AN197" s="81"/>
      <c r="AO197" s="81"/>
      <c r="AP197" s="81"/>
      <c r="AQ197" s="81"/>
      <c r="AR197" s="81"/>
      <c r="AS197" s="59"/>
      <c r="AT197" s="59"/>
      <c r="AU197" s="59"/>
      <c r="AV197" s="60"/>
    </row>
    <row r="198" spans="1:48" ht="22.5" customHeight="1" x14ac:dyDescent="0.2">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c r="AA198" s="81"/>
      <c r="AB198" s="81"/>
      <c r="AC198" s="62"/>
      <c r="AD198" s="81"/>
      <c r="AE198" s="81"/>
      <c r="AF198" s="81"/>
      <c r="AG198" s="81"/>
      <c r="AH198" s="81"/>
      <c r="AI198" s="81"/>
      <c r="AJ198" s="81"/>
      <c r="AK198" s="81"/>
      <c r="AL198" s="81"/>
      <c r="AM198" s="81"/>
      <c r="AN198" s="81"/>
      <c r="AO198" s="81"/>
      <c r="AP198" s="81"/>
      <c r="AQ198" s="81"/>
      <c r="AR198" s="81"/>
      <c r="AS198" s="59"/>
      <c r="AT198" s="59"/>
      <c r="AU198" s="59"/>
      <c r="AV198" s="60"/>
    </row>
    <row r="199" spans="1:48" ht="22.5" customHeight="1" x14ac:dyDescent="0.2">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c r="AA199" s="81"/>
      <c r="AB199" s="81"/>
      <c r="AC199" s="62"/>
      <c r="AD199" s="81"/>
      <c r="AE199" s="81"/>
      <c r="AF199" s="81"/>
      <c r="AG199" s="81"/>
      <c r="AH199" s="81"/>
      <c r="AI199" s="81"/>
      <c r="AJ199" s="81"/>
      <c r="AK199" s="81"/>
      <c r="AL199" s="81"/>
      <c r="AM199" s="81"/>
      <c r="AN199" s="81"/>
      <c r="AO199" s="81"/>
      <c r="AP199" s="81"/>
      <c r="AQ199" s="81"/>
      <c r="AR199" s="81"/>
      <c r="AS199" s="59"/>
      <c r="AT199" s="59"/>
      <c r="AU199" s="59"/>
      <c r="AV199" s="60"/>
    </row>
    <row r="200" spans="1:48" ht="22.5" customHeight="1" x14ac:dyDescent="0.2">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62"/>
      <c r="AD200" s="81"/>
      <c r="AE200" s="81"/>
      <c r="AF200" s="81"/>
      <c r="AG200" s="81"/>
      <c r="AH200" s="81"/>
      <c r="AI200" s="81"/>
      <c r="AJ200" s="81"/>
      <c r="AK200" s="81"/>
      <c r="AL200" s="81"/>
      <c r="AM200" s="81"/>
      <c r="AN200" s="81"/>
      <c r="AO200" s="81"/>
      <c r="AP200" s="81"/>
      <c r="AQ200" s="81"/>
      <c r="AR200" s="81"/>
      <c r="AS200" s="59"/>
      <c r="AT200" s="59"/>
      <c r="AU200" s="59"/>
      <c r="AV200" s="60"/>
    </row>
    <row r="201" spans="1:48" ht="22.5" customHeight="1" x14ac:dyDescent="0.2">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62"/>
      <c r="AD201" s="81"/>
      <c r="AE201" s="81"/>
      <c r="AF201" s="81"/>
      <c r="AG201" s="81"/>
      <c r="AH201" s="81"/>
      <c r="AI201" s="81"/>
      <c r="AJ201" s="81"/>
      <c r="AK201" s="81"/>
      <c r="AL201" s="81"/>
      <c r="AM201" s="81"/>
      <c r="AN201" s="81"/>
      <c r="AO201" s="81"/>
      <c r="AP201" s="81"/>
      <c r="AQ201" s="81"/>
      <c r="AR201" s="81"/>
      <c r="AS201" s="59"/>
      <c r="AT201" s="59"/>
      <c r="AU201" s="59"/>
      <c r="AV201" s="60"/>
    </row>
    <row r="202" spans="1:48" ht="22.5" customHeight="1" x14ac:dyDescent="0.2">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62"/>
      <c r="AD202" s="81"/>
      <c r="AE202" s="81"/>
      <c r="AF202" s="81"/>
      <c r="AG202" s="81"/>
      <c r="AH202" s="81"/>
      <c r="AI202" s="81"/>
      <c r="AJ202" s="81"/>
      <c r="AK202" s="81"/>
      <c r="AL202" s="81"/>
      <c r="AM202" s="81"/>
      <c r="AN202" s="81"/>
      <c r="AO202" s="81"/>
      <c r="AP202" s="81"/>
      <c r="AQ202" s="81"/>
      <c r="AR202" s="81"/>
      <c r="AS202" s="59"/>
      <c r="AT202" s="59"/>
      <c r="AU202" s="59"/>
      <c r="AV202" s="60"/>
    </row>
    <row r="203" spans="1:48" ht="22.5" customHeight="1" x14ac:dyDescent="0.2">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62"/>
      <c r="AD203" s="81"/>
      <c r="AE203" s="81"/>
      <c r="AF203" s="81"/>
      <c r="AG203" s="81"/>
      <c r="AH203" s="81"/>
      <c r="AI203" s="81"/>
      <c r="AJ203" s="81"/>
      <c r="AK203" s="81"/>
      <c r="AL203" s="81"/>
      <c r="AM203" s="81"/>
      <c r="AN203" s="81"/>
      <c r="AO203" s="81"/>
      <c r="AP203" s="81"/>
      <c r="AQ203" s="81"/>
      <c r="AR203" s="81"/>
      <c r="AS203" s="59"/>
      <c r="AT203" s="59"/>
      <c r="AU203" s="59"/>
      <c r="AV203" s="60"/>
    </row>
    <row r="204" spans="1:48" ht="22.5" customHeight="1" x14ac:dyDescent="0.2">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62"/>
      <c r="AD204" s="81"/>
      <c r="AE204" s="81"/>
      <c r="AF204" s="81"/>
      <c r="AG204" s="81"/>
      <c r="AH204" s="81"/>
      <c r="AI204" s="81"/>
      <c r="AJ204" s="81"/>
      <c r="AK204" s="81"/>
      <c r="AL204" s="81"/>
      <c r="AM204" s="81"/>
      <c r="AN204" s="81"/>
      <c r="AO204" s="81"/>
      <c r="AP204" s="81"/>
      <c r="AQ204" s="81"/>
      <c r="AR204" s="81"/>
      <c r="AS204" s="59"/>
      <c r="AT204" s="59"/>
      <c r="AU204" s="59"/>
      <c r="AV204" s="60"/>
    </row>
    <row r="205" spans="1:48" ht="22.5" customHeight="1" x14ac:dyDescent="0.2">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62"/>
      <c r="AD205" s="81"/>
      <c r="AE205" s="81"/>
      <c r="AF205" s="81"/>
      <c r="AG205" s="81"/>
      <c r="AH205" s="81"/>
      <c r="AI205" s="81"/>
      <c r="AJ205" s="81"/>
      <c r="AK205" s="81"/>
      <c r="AL205" s="81"/>
      <c r="AM205" s="81"/>
      <c r="AN205" s="81"/>
      <c r="AO205" s="81"/>
      <c r="AP205" s="81"/>
      <c r="AQ205" s="81"/>
      <c r="AR205" s="81"/>
      <c r="AS205" s="59"/>
      <c r="AT205" s="59"/>
      <c r="AU205" s="59"/>
      <c r="AV205" s="60"/>
    </row>
    <row r="206" spans="1:48" ht="22.5" customHeight="1" x14ac:dyDescent="0.2">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c r="AA206" s="81"/>
      <c r="AB206" s="81"/>
      <c r="AC206" s="62"/>
      <c r="AD206" s="81"/>
      <c r="AE206" s="81"/>
      <c r="AF206" s="81"/>
      <c r="AG206" s="81"/>
      <c r="AH206" s="81"/>
      <c r="AI206" s="81"/>
      <c r="AJ206" s="81"/>
      <c r="AK206" s="81"/>
      <c r="AL206" s="81"/>
      <c r="AM206" s="81"/>
      <c r="AN206" s="81"/>
      <c r="AO206" s="81"/>
      <c r="AP206" s="81"/>
      <c r="AQ206" s="81"/>
      <c r="AR206" s="81"/>
      <c r="AS206" s="59"/>
      <c r="AT206" s="59"/>
      <c r="AU206" s="59"/>
      <c r="AV206" s="60"/>
    </row>
    <row r="207" spans="1:48" ht="22.5" customHeight="1" x14ac:dyDescent="0.2">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62"/>
      <c r="AD207" s="81"/>
      <c r="AE207" s="81"/>
      <c r="AF207" s="81"/>
      <c r="AG207" s="81"/>
      <c r="AH207" s="81"/>
      <c r="AI207" s="81"/>
      <c r="AJ207" s="81"/>
      <c r="AK207" s="81"/>
      <c r="AL207" s="81"/>
      <c r="AM207" s="81"/>
      <c r="AN207" s="81"/>
      <c r="AO207" s="81"/>
      <c r="AP207" s="81"/>
      <c r="AQ207" s="81"/>
      <c r="AR207" s="81"/>
      <c r="AS207" s="59"/>
      <c r="AT207" s="59"/>
      <c r="AU207" s="59"/>
      <c r="AV207" s="60"/>
    </row>
    <row r="208" spans="1:48" ht="22.5" customHeight="1" x14ac:dyDescent="0.2">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c r="AA208" s="81"/>
      <c r="AB208" s="81"/>
      <c r="AC208" s="62"/>
      <c r="AD208" s="81"/>
      <c r="AE208" s="81"/>
      <c r="AF208" s="81"/>
      <c r="AG208" s="81"/>
      <c r="AH208" s="81"/>
      <c r="AI208" s="81"/>
      <c r="AJ208" s="81"/>
      <c r="AK208" s="81"/>
      <c r="AL208" s="81"/>
      <c r="AM208" s="81"/>
      <c r="AN208" s="81"/>
      <c r="AO208" s="81"/>
      <c r="AP208" s="81"/>
      <c r="AQ208" s="81"/>
      <c r="AR208" s="81"/>
      <c r="AS208" s="59"/>
      <c r="AT208" s="59"/>
      <c r="AU208" s="59"/>
      <c r="AV208" s="60"/>
    </row>
    <row r="209" spans="1:48" ht="22.5" customHeight="1" x14ac:dyDescent="0.2">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c r="AA209" s="81"/>
      <c r="AB209" s="81"/>
      <c r="AC209" s="62"/>
      <c r="AD209" s="81"/>
      <c r="AE209" s="81"/>
      <c r="AF209" s="81"/>
      <c r="AG209" s="81"/>
      <c r="AH209" s="81"/>
      <c r="AI209" s="81"/>
      <c r="AJ209" s="81"/>
      <c r="AK209" s="81"/>
      <c r="AL209" s="81"/>
      <c r="AM209" s="81"/>
      <c r="AN209" s="81"/>
      <c r="AO209" s="81"/>
      <c r="AP209" s="81"/>
      <c r="AQ209" s="81"/>
      <c r="AR209" s="81"/>
      <c r="AS209" s="59"/>
      <c r="AT209" s="59"/>
      <c r="AU209" s="59"/>
      <c r="AV209" s="60"/>
    </row>
    <row r="210" spans="1:48" ht="22.5" customHeight="1" x14ac:dyDescent="0.2">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62"/>
      <c r="AD210" s="81"/>
      <c r="AE210" s="81"/>
      <c r="AF210" s="81"/>
      <c r="AG210" s="81"/>
      <c r="AH210" s="81"/>
      <c r="AI210" s="81"/>
      <c r="AJ210" s="81"/>
      <c r="AK210" s="81"/>
      <c r="AL210" s="81"/>
      <c r="AM210" s="81"/>
      <c r="AN210" s="81"/>
      <c r="AO210" s="81"/>
      <c r="AP210" s="81"/>
      <c r="AQ210" s="81"/>
      <c r="AR210" s="81"/>
      <c r="AS210" s="59"/>
      <c r="AT210" s="59"/>
      <c r="AU210" s="59"/>
      <c r="AV210" s="60"/>
    </row>
    <row r="211" spans="1:48" ht="22.5" customHeight="1" x14ac:dyDescent="0.2">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81"/>
      <c r="AC211" s="62"/>
      <c r="AD211" s="81"/>
      <c r="AE211" s="81"/>
      <c r="AF211" s="81"/>
      <c r="AG211" s="81"/>
      <c r="AH211" s="81"/>
      <c r="AI211" s="81"/>
      <c r="AJ211" s="81"/>
      <c r="AK211" s="81"/>
      <c r="AL211" s="81"/>
      <c r="AM211" s="81"/>
      <c r="AN211" s="81"/>
      <c r="AO211" s="81"/>
      <c r="AP211" s="81"/>
      <c r="AQ211" s="81"/>
      <c r="AR211" s="81"/>
      <c r="AS211" s="59"/>
      <c r="AT211" s="59"/>
      <c r="AU211" s="59"/>
      <c r="AV211" s="60"/>
    </row>
    <row r="212" spans="1:48" ht="22.5" customHeight="1" x14ac:dyDescent="0.2">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62"/>
      <c r="AD212" s="81"/>
      <c r="AE212" s="81"/>
      <c r="AF212" s="81"/>
      <c r="AG212" s="81"/>
      <c r="AH212" s="81"/>
      <c r="AI212" s="81"/>
      <c r="AJ212" s="81"/>
      <c r="AK212" s="81"/>
      <c r="AL212" s="81"/>
      <c r="AM212" s="81"/>
      <c r="AN212" s="81"/>
      <c r="AO212" s="81"/>
      <c r="AP212" s="81"/>
      <c r="AQ212" s="81"/>
      <c r="AR212" s="81"/>
      <c r="AS212" s="59"/>
      <c r="AT212" s="59"/>
      <c r="AU212" s="59"/>
      <c r="AV212" s="60"/>
    </row>
    <row r="213" spans="1:48" ht="22.5" customHeight="1" x14ac:dyDescent="0.2">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62"/>
      <c r="AD213" s="81"/>
      <c r="AE213" s="81"/>
      <c r="AF213" s="81"/>
      <c r="AG213" s="81"/>
      <c r="AH213" s="81"/>
      <c r="AI213" s="81"/>
      <c r="AJ213" s="81"/>
      <c r="AK213" s="81"/>
      <c r="AL213" s="81"/>
      <c r="AM213" s="81"/>
      <c r="AN213" s="81"/>
      <c r="AO213" s="81"/>
      <c r="AP213" s="81"/>
      <c r="AQ213" s="81"/>
      <c r="AR213" s="81"/>
      <c r="AS213" s="59"/>
      <c r="AT213" s="59"/>
      <c r="AU213" s="59"/>
      <c r="AV213" s="60"/>
    </row>
    <row r="214" spans="1:48" ht="22.5" customHeight="1" x14ac:dyDescent="0.2">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c r="AA214" s="81"/>
      <c r="AB214" s="81"/>
      <c r="AC214" s="62"/>
      <c r="AD214" s="81"/>
      <c r="AE214" s="81"/>
      <c r="AF214" s="81"/>
      <c r="AG214" s="81"/>
      <c r="AH214" s="81"/>
      <c r="AI214" s="81"/>
      <c r="AJ214" s="81"/>
      <c r="AK214" s="81"/>
      <c r="AL214" s="81"/>
      <c r="AM214" s="81"/>
      <c r="AN214" s="81"/>
      <c r="AO214" s="81"/>
      <c r="AP214" s="81"/>
      <c r="AQ214" s="81"/>
      <c r="AR214" s="81"/>
      <c r="AS214" s="59"/>
      <c r="AT214" s="59"/>
      <c r="AU214" s="59"/>
      <c r="AV214" s="60"/>
    </row>
    <row r="215" spans="1:48" ht="22.5" customHeight="1" x14ac:dyDescent="0.2">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62"/>
      <c r="AD215" s="81"/>
      <c r="AE215" s="81"/>
      <c r="AF215" s="81"/>
      <c r="AG215" s="81"/>
      <c r="AH215" s="81"/>
      <c r="AI215" s="81"/>
      <c r="AJ215" s="81"/>
      <c r="AK215" s="81"/>
      <c r="AL215" s="81"/>
      <c r="AM215" s="81"/>
      <c r="AN215" s="81"/>
      <c r="AO215" s="81"/>
      <c r="AP215" s="81"/>
      <c r="AQ215" s="81"/>
      <c r="AR215" s="81"/>
      <c r="AS215" s="59"/>
      <c r="AT215" s="59"/>
      <c r="AU215" s="59"/>
      <c r="AV215" s="60"/>
    </row>
    <row r="216" spans="1:48" ht="22.5" customHeight="1" x14ac:dyDescent="0.2">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c r="AA216" s="81"/>
      <c r="AB216" s="81"/>
      <c r="AC216" s="62"/>
      <c r="AD216" s="81"/>
      <c r="AE216" s="81"/>
      <c r="AF216" s="81"/>
      <c r="AG216" s="81"/>
      <c r="AH216" s="81"/>
      <c r="AI216" s="81"/>
      <c r="AJ216" s="81"/>
      <c r="AK216" s="81"/>
      <c r="AL216" s="81"/>
      <c r="AM216" s="81"/>
      <c r="AN216" s="81"/>
      <c r="AO216" s="81"/>
      <c r="AP216" s="81"/>
      <c r="AQ216" s="81"/>
      <c r="AR216" s="81"/>
      <c r="AS216" s="59"/>
      <c r="AT216" s="59"/>
      <c r="AU216" s="59"/>
      <c r="AV216" s="60"/>
    </row>
    <row r="217" spans="1:48" ht="22.5" customHeight="1" x14ac:dyDescent="0.2">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c r="AA217" s="81"/>
      <c r="AB217" s="81"/>
      <c r="AC217" s="62"/>
      <c r="AD217" s="81"/>
      <c r="AE217" s="81"/>
      <c r="AF217" s="81"/>
      <c r="AG217" s="81"/>
      <c r="AH217" s="81"/>
      <c r="AI217" s="81"/>
      <c r="AJ217" s="81"/>
      <c r="AK217" s="81"/>
      <c r="AL217" s="81"/>
      <c r="AM217" s="81"/>
      <c r="AN217" s="81"/>
      <c r="AO217" s="81"/>
      <c r="AP217" s="81"/>
      <c r="AQ217" s="81"/>
      <c r="AR217" s="81"/>
      <c r="AS217" s="59"/>
      <c r="AT217" s="59"/>
      <c r="AU217" s="59"/>
      <c r="AV217" s="60"/>
    </row>
    <row r="218" spans="1:48" ht="22.5" customHeight="1" x14ac:dyDescent="0.2">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c r="AA218" s="81"/>
      <c r="AB218" s="81"/>
      <c r="AC218" s="62"/>
      <c r="AD218" s="81"/>
      <c r="AE218" s="81"/>
      <c r="AF218" s="81"/>
      <c r="AG218" s="81"/>
      <c r="AH218" s="81"/>
      <c r="AI218" s="81"/>
      <c r="AJ218" s="81"/>
      <c r="AK218" s="81"/>
      <c r="AL218" s="81"/>
      <c r="AM218" s="81"/>
      <c r="AN218" s="81"/>
      <c r="AO218" s="81"/>
      <c r="AP218" s="81"/>
      <c r="AQ218" s="81"/>
      <c r="AR218" s="81"/>
      <c r="AS218" s="59"/>
      <c r="AT218" s="59"/>
      <c r="AU218" s="59"/>
      <c r="AV218" s="60"/>
    </row>
    <row r="219" spans="1:48" ht="22.5" customHeight="1" x14ac:dyDescent="0.2">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c r="AA219" s="81"/>
      <c r="AB219" s="81"/>
      <c r="AC219" s="62"/>
      <c r="AD219" s="81"/>
      <c r="AE219" s="81"/>
      <c r="AF219" s="81"/>
      <c r="AG219" s="81"/>
      <c r="AH219" s="81"/>
      <c r="AI219" s="81"/>
      <c r="AJ219" s="81"/>
      <c r="AK219" s="81"/>
      <c r="AL219" s="81"/>
      <c r="AM219" s="81"/>
      <c r="AN219" s="81"/>
      <c r="AO219" s="81"/>
      <c r="AP219" s="81"/>
      <c r="AQ219" s="81"/>
      <c r="AR219" s="81"/>
      <c r="AS219" s="59"/>
      <c r="AT219" s="59"/>
      <c r="AU219" s="59"/>
      <c r="AV219" s="60"/>
    </row>
    <row r="220" spans="1:48" ht="22.5" customHeight="1" x14ac:dyDescent="0.2">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62"/>
      <c r="AD220" s="81"/>
      <c r="AE220" s="81"/>
      <c r="AF220" s="81"/>
      <c r="AG220" s="81"/>
      <c r="AH220" s="81"/>
      <c r="AI220" s="81"/>
      <c r="AJ220" s="81"/>
      <c r="AK220" s="81"/>
      <c r="AL220" s="81"/>
      <c r="AM220" s="81"/>
      <c r="AN220" s="81"/>
      <c r="AO220" s="81"/>
      <c r="AP220" s="81"/>
      <c r="AQ220" s="81"/>
      <c r="AR220" s="81"/>
      <c r="AS220" s="59"/>
      <c r="AT220" s="59"/>
      <c r="AU220" s="59"/>
      <c r="AV220" s="60"/>
    </row>
    <row r="221" spans="1:48" ht="22.5" customHeight="1" x14ac:dyDescent="0.2">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62"/>
      <c r="AD221" s="81"/>
      <c r="AE221" s="81"/>
      <c r="AF221" s="81"/>
      <c r="AG221" s="81"/>
      <c r="AH221" s="81"/>
      <c r="AI221" s="81"/>
      <c r="AJ221" s="81"/>
      <c r="AK221" s="81"/>
      <c r="AL221" s="81"/>
      <c r="AM221" s="81"/>
      <c r="AN221" s="81"/>
      <c r="AO221" s="81"/>
      <c r="AP221" s="81"/>
      <c r="AQ221" s="81"/>
      <c r="AR221" s="81"/>
      <c r="AS221" s="59"/>
      <c r="AT221" s="59"/>
      <c r="AU221" s="59"/>
      <c r="AV221" s="60"/>
    </row>
    <row r="222" spans="1:48" ht="22.5" customHeight="1" x14ac:dyDescent="0.2">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62"/>
      <c r="AD222" s="81"/>
      <c r="AE222" s="81"/>
      <c r="AF222" s="81"/>
      <c r="AG222" s="81"/>
      <c r="AH222" s="81"/>
      <c r="AI222" s="81"/>
      <c r="AJ222" s="81"/>
      <c r="AK222" s="81"/>
      <c r="AL222" s="81"/>
      <c r="AM222" s="81"/>
      <c r="AN222" s="81"/>
      <c r="AO222" s="81"/>
      <c r="AP222" s="81"/>
      <c r="AQ222" s="81"/>
      <c r="AR222" s="81"/>
      <c r="AS222" s="59"/>
      <c r="AT222" s="59"/>
      <c r="AU222" s="59"/>
      <c r="AV222" s="60"/>
    </row>
    <row r="223" spans="1:48" ht="22.5" customHeight="1" x14ac:dyDescent="0.2">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62"/>
      <c r="AD223" s="81"/>
      <c r="AE223" s="81"/>
      <c r="AF223" s="81"/>
      <c r="AG223" s="81"/>
      <c r="AH223" s="81"/>
      <c r="AI223" s="81"/>
      <c r="AJ223" s="81"/>
      <c r="AK223" s="81"/>
      <c r="AL223" s="81"/>
      <c r="AM223" s="81"/>
      <c r="AN223" s="81"/>
      <c r="AO223" s="81"/>
      <c r="AP223" s="81"/>
      <c r="AQ223" s="81"/>
      <c r="AR223" s="81"/>
      <c r="AS223" s="59"/>
      <c r="AT223" s="59"/>
      <c r="AU223" s="59"/>
      <c r="AV223" s="60"/>
    </row>
    <row r="224" spans="1:48" ht="22.5" customHeight="1" x14ac:dyDescent="0.2">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c r="AA224" s="81"/>
      <c r="AB224" s="81"/>
      <c r="AC224" s="62"/>
      <c r="AD224" s="81"/>
      <c r="AE224" s="81"/>
      <c r="AF224" s="81"/>
      <c r="AG224" s="81"/>
      <c r="AH224" s="81"/>
      <c r="AI224" s="81"/>
      <c r="AJ224" s="81"/>
      <c r="AK224" s="81"/>
      <c r="AL224" s="81"/>
      <c r="AM224" s="81"/>
      <c r="AN224" s="81"/>
      <c r="AO224" s="81"/>
      <c r="AP224" s="81"/>
      <c r="AQ224" s="81"/>
      <c r="AR224" s="81"/>
      <c r="AS224" s="59"/>
      <c r="AT224" s="59"/>
      <c r="AU224" s="59"/>
      <c r="AV224" s="60"/>
    </row>
    <row r="225" spans="1:48" ht="22.5" customHeight="1" x14ac:dyDescent="0.2">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62"/>
      <c r="AD225" s="81"/>
      <c r="AE225" s="81"/>
      <c r="AF225" s="81"/>
      <c r="AG225" s="81"/>
      <c r="AH225" s="81"/>
      <c r="AI225" s="81"/>
      <c r="AJ225" s="81"/>
      <c r="AK225" s="81"/>
      <c r="AL225" s="81"/>
      <c r="AM225" s="81"/>
      <c r="AN225" s="81"/>
      <c r="AO225" s="81"/>
      <c r="AP225" s="81"/>
      <c r="AQ225" s="81"/>
      <c r="AR225" s="81"/>
      <c r="AS225" s="59"/>
      <c r="AT225" s="59"/>
      <c r="AU225" s="59"/>
      <c r="AV225" s="60"/>
    </row>
    <row r="226" spans="1:48" ht="22.5" customHeight="1" x14ac:dyDescent="0.2">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62"/>
      <c r="AD226" s="81"/>
      <c r="AE226" s="81"/>
      <c r="AF226" s="81"/>
      <c r="AG226" s="81"/>
      <c r="AH226" s="81"/>
      <c r="AI226" s="81"/>
      <c r="AJ226" s="81"/>
      <c r="AK226" s="81"/>
      <c r="AL226" s="81"/>
      <c r="AM226" s="81"/>
      <c r="AN226" s="81"/>
      <c r="AO226" s="81"/>
      <c r="AP226" s="81"/>
      <c r="AQ226" s="81"/>
      <c r="AR226" s="81"/>
      <c r="AS226" s="59"/>
      <c r="AT226" s="59"/>
      <c r="AU226" s="59"/>
      <c r="AV226" s="60"/>
    </row>
    <row r="227" spans="1:48" ht="22.5" customHeight="1" x14ac:dyDescent="0.2">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c r="AA227" s="81"/>
      <c r="AB227" s="81"/>
      <c r="AC227" s="62"/>
      <c r="AD227" s="81"/>
      <c r="AE227" s="81"/>
      <c r="AF227" s="81"/>
      <c r="AG227" s="81"/>
      <c r="AH227" s="81"/>
      <c r="AI227" s="81"/>
      <c r="AJ227" s="81"/>
      <c r="AK227" s="81"/>
      <c r="AL227" s="81"/>
      <c r="AM227" s="81"/>
      <c r="AN227" s="81"/>
      <c r="AO227" s="81"/>
      <c r="AP227" s="81"/>
      <c r="AQ227" s="81"/>
      <c r="AR227" s="81"/>
      <c r="AS227" s="59"/>
      <c r="AT227" s="59"/>
      <c r="AU227" s="59"/>
      <c r="AV227" s="60"/>
    </row>
    <row r="228" spans="1:48" ht="22.5" customHeight="1" x14ac:dyDescent="0.2">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c r="AA228" s="81"/>
      <c r="AB228" s="81"/>
      <c r="AC228" s="62"/>
      <c r="AD228" s="81"/>
      <c r="AE228" s="81"/>
      <c r="AF228" s="81"/>
      <c r="AG228" s="81"/>
      <c r="AH228" s="81"/>
      <c r="AI228" s="81"/>
      <c r="AJ228" s="81"/>
      <c r="AK228" s="81"/>
      <c r="AL228" s="81"/>
      <c r="AM228" s="81"/>
      <c r="AN228" s="81"/>
      <c r="AO228" s="81"/>
      <c r="AP228" s="81"/>
      <c r="AQ228" s="81"/>
      <c r="AR228" s="81"/>
      <c r="AS228" s="59"/>
      <c r="AT228" s="59"/>
      <c r="AU228" s="59"/>
      <c r="AV228" s="60"/>
    </row>
    <row r="229" spans="1:48" ht="22.5" customHeight="1" x14ac:dyDescent="0.2">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c r="AA229" s="81"/>
      <c r="AB229" s="81"/>
      <c r="AC229" s="62"/>
      <c r="AD229" s="81"/>
      <c r="AE229" s="81"/>
      <c r="AF229" s="81"/>
      <c r="AG229" s="81"/>
      <c r="AH229" s="81"/>
      <c r="AI229" s="81"/>
      <c r="AJ229" s="81"/>
      <c r="AK229" s="81"/>
      <c r="AL229" s="81"/>
      <c r="AM229" s="81"/>
      <c r="AN229" s="81"/>
      <c r="AO229" s="81"/>
      <c r="AP229" s="81"/>
      <c r="AQ229" s="81"/>
      <c r="AR229" s="81"/>
      <c r="AS229" s="59"/>
      <c r="AT229" s="59"/>
      <c r="AU229" s="59"/>
      <c r="AV229" s="60"/>
    </row>
    <row r="230" spans="1:48" ht="22.5" customHeight="1" x14ac:dyDescent="0.2">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c r="AA230" s="81"/>
      <c r="AB230" s="81"/>
      <c r="AC230" s="62"/>
      <c r="AD230" s="81"/>
      <c r="AE230" s="81"/>
      <c r="AF230" s="81"/>
      <c r="AG230" s="81"/>
      <c r="AH230" s="81"/>
      <c r="AI230" s="81"/>
      <c r="AJ230" s="81"/>
      <c r="AK230" s="81"/>
      <c r="AL230" s="81"/>
      <c r="AM230" s="81"/>
      <c r="AN230" s="81"/>
      <c r="AO230" s="81"/>
      <c r="AP230" s="81"/>
      <c r="AQ230" s="81"/>
      <c r="AR230" s="81"/>
      <c r="AS230" s="59"/>
      <c r="AT230" s="59"/>
      <c r="AU230" s="59"/>
      <c r="AV230" s="60"/>
    </row>
    <row r="231" spans="1:48" ht="22.5" customHeight="1" x14ac:dyDescent="0.2">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c r="AA231" s="81"/>
      <c r="AB231" s="81"/>
      <c r="AC231" s="62"/>
      <c r="AD231" s="81"/>
      <c r="AE231" s="81"/>
      <c r="AF231" s="81"/>
      <c r="AG231" s="81"/>
      <c r="AH231" s="81"/>
      <c r="AI231" s="81"/>
      <c r="AJ231" s="81"/>
      <c r="AK231" s="81"/>
      <c r="AL231" s="81"/>
      <c r="AM231" s="81"/>
      <c r="AN231" s="81"/>
      <c r="AO231" s="81"/>
      <c r="AP231" s="81"/>
      <c r="AQ231" s="81"/>
      <c r="AR231" s="81"/>
      <c r="AS231" s="59"/>
      <c r="AT231" s="59"/>
      <c r="AU231" s="59"/>
      <c r="AV231" s="60"/>
    </row>
    <row r="232" spans="1:48" ht="15.75" customHeight="1" x14ac:dyDescent="0.2"/>
    <row r="233" spans="1:48" ht="15.75" customHeight="1" x14ac:dyDescent="0.2"/>
    <row r="234" spans="1:48" ht="15.75" customHeight="1" x14ac:dyDescent="0.2"/>
    <row r="235" spans="1:48" ht="15.75" customHeight="1" x14ac:dyDescent="0.2"/>
    <row r="236" spans="1:48" ht="15.75" customHeight="1" x14ac:dyDescent="0.2"/>
    <row r="237" spans="1:48" ht="15.75" customHeight="1" x14ac:dyDescent="0.2"/>
    <row r="238" spans="1:48" ht="15.75" customHeight="1" x14ac:dyDescent="0.2"/>
    <row r="239" spans="1:48" ht="15.75" customHeight="1" x14ac:dyDescent="0.2"/>
    <row r="240" spans="1:4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dxRo569dkYITuBQaYa0xB5JYD5iRTaNM+78vZgKCK/vuS5SBhVacy+sTu4XunpescKQbOdf6Pv6IsPuiZolacg==" saltValue="XJc35eyzOA6B4d20YFTBGA==" spinCount="100000" sheet="1" objects="1" scenarios="1"/>
  <mergeCells count="89">
    <mergeCell ref="AD4:AD10"/>
    <mergeCell ref="AE4:AE10"/>
    <mergeCell ref="AF4:AF10"/>
    <mergeCell ref="R4:R10"/>
    <mergeCell ref="W4:W10"/>
    <mergeCell ref="X4:X10"/>
    <mergeCell ref="Y4:Y10"/>
    <mergeCell ref="AP22:AP26"/>
    <mergeCell ref="AQ22:AQ26"/>
    <mergeCell ref="AR22:AR26"/>
    <mergeCell ref="P22:P26"/>
    <mergeCell ref="Q22:Q26"/>
    <mergeCell ref="R22:R26"/>
    <mergeCell ref="W22:W26"/>
    <mergeCell ref="X22:X26"/>
    <mergeCell ref="A27:A31"/>
    <mergeCell ref="B27:B31"/>
    <mergeCell ref="C27:C31"/>
    <mergeCell ref="D27:D31"/>
    <mergeCell ref="E27:E31"/>
    <mergeCell ref="I27:I31"/>
    <mergeCell ref="J27:J31"/>
    <mergeCell ref="AD27:AD31"/>
    <mergeCell ref="AE27:AE31"/>
    <mergeCell ref="AF27:AF31"/>
    <mergeCell ref="AP27:AP31"/>
    <mergeCell ref="AQ27:AQ31"/>
    <mergeCell ref="AR27:AR31"/>
    <mergeCell ref="K27:K31"/>
    <mergeCell ref="P27:P31"/>
    <mergeCell ref="Q27:Q31"/>
    <mergeCell ref="R27:R31"/>
    <mergeCell ref="W27:W31"/>
    <mergeCell ref="X27:X31"/>
    <mergeCell ref="Y27:Y31"/>
    <mergeCell ref="AM1:AR1"/>
    <mergeCell ref="C2:E2"/>
    <mergeCell ref="F2:H2"/>
    <mergeCell ref="I2:O2"/>
    <mergeCell ref="P2:V2"/>
    <mergeCell ref="W2:AC2"/>
    <mergeCell ref="AD2:AJ2"/>
    <mergeCell ref="I11:I21"/>
    <mergeCell ref="J11:J21"/>
    <mergeCell ref="K11:K21"/>
    <mergeCell ref="AM2:AO2"/>
    <mergeCell ref="AP2:AR2"/>
    <mergeCell ref="AP4:AP10"/>
    <mergeCell ref="AQ4:AQ10"/>
    <mergeCell ref="AR4:AR10"/>
    <mergeCell ref="AP11:AP21"/>
    <mergeCell ref="AQ11:AQ21"/>
    <mergeCell ref="AR11:AR21"/>
    <mergeCell ref="I4:I10"/>
    <mergeCell ref="J4:J10"/>
    <mergeCell ref="K4:K10"/>
    <mergeCell ref="P4:P10"/>
    <mergeCell ref="Q4:Q10"/>
    <mergeCell ref="A4:A10"/>
    <mergeCell ref="B4:B10"/>
    <mergeCell ref="C4:C10"/>
    <mergeCell ref="D4:D10"/>
    <mergeCell ref="E4:E10"/>
    <mergeCell ref="B11:B21"/>
    <mergeCell ref="E11:E21"/>
    <mergeCell ref="A11:A21"/>
    <mergeCell ref="A22:A26"/>
    <mergeCell ref="B22:B26"/>
    <mergeCell ref="C22:C26"/>
    <mergeCell ref="D22:D26"/>
    <mergeCell ref="E22:E26"/>
    <mergeCell ref="C11:C21"/>
    <mergeCell ref="D11:D21"/>
    <mergeCell ref="I22:I26"/>
    <mergeCell ref="AE22:AE26"/>
    <mergeCell ref="AF22:AF26"/>
    <mergeCell ref="R11:R21"/>
    <mergeCell ref="W11:W21"/>
    <mergeCell ref="X11:X21"/>
    <mergeCell ref="Y11:Y21"/>
    <mergeCell ref="AD11:AD21"/>
    <mergeCell ref="AE11:AE21"/>
    <mergeCell ref="AF11:AF21"/>
    <mergeCell ref="P11:P21"/>
    <mergeCell ref="Q11:Q21"/>
    <mergeCell ref="Y22:Y26"/>
    <mergeCell ref="AD22:AD26"/>
    <mergeCell ref="J22:J26"/>
    <mergeCell ref="K22:K26"/>
  </mergeCells>
  <pageMargins left="0.7" right="0.7" top="0.75" bottom="0.75"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AZ1000"/>
  <sheetViews>
    <sheetView zoomScale="70" zoomScaleNormal="70" workbookViewId="0">
      <pane ySplit="3" topLeftCell="A4" activePane="bottomLeft" state="frozen"/>
      <selection activeCell="F1" sqref="F1"/>
      <selection pane="bottomLeft" activeCell="A7" sqref="A7"/>
    </sheetView>
  </sheetViews>
  <sheetFormatPr baseColWidth="10" defaultColWidth="12.625" defaultRowHeight="15" customHeight="1" x14ac:dyDescent="0.2"/>
  <cols>
    <col min="1" max="1" width="22.125" customWidth="1"/>
    <col min="2" max="3" width="23.5" customWidth="1"/>
    <col min="4" max="4" width="41.5" customWidth="1"/>
    <col min="5" max="5" width="19" customWidth="1"/>
    <col min="6" max="6" width="6.625" customWidth="1"/>
    <col min="7" max="7" width="31.125" customWidth="1"/>
    <col min="8" max="8" width="13.875" customWidth="1"/>
    <col min="9" max="9" width="16.375" customWidth="1"/>
    <col min="10" max="12" width="9.375" customWidth="1"/>
    <col min="13" max="13" width="31.625" customWidth="1"/>
    <col min="14" max="14" width="12.75" customWidth="1"/>
    <col min="15" max="16" width="9.375" customWidth="1"/>
    <col min="17" max="17" width="27.25" customWidth="1"/>
    <col min="18" max="20" width="12" customWidth="1"/>
    <col min="21" max="21" width="65.5" customWidth="1"/>
    <col min="22" max="23" width="9.375" customWidth="1"/>
    <col min="24" max="24" width="9.5" customWidth="1"/>
    <col min="25" max="25" width="43.125" customWidth="1"/>
    <col min="26" max="26" width="77.875" style="448" customWidth="1"/>
    <col min="27" max="28" width="40.125" customWidth="1"/>
    <col min="29" max="29" width="10" customWidth="1"/>
    <col min="30" max="30" width="12.875" customWidth="1"/>
    <col min="31" max="32" width="11.625" customWidth="1"/>
    <col min="33" max="52" width="10" customWidth="1"/>
  </cols>
  <sheetData>
    <row r="1" spans="1:52" ht="36" customHeight="1" x14ac:dyDescent="0.2">
      <c r="A1" s="90"/>
      <c r="B1" s="90"/>
      <c r="C1" s="90"/>
      <c r="D1" s="90"/>
      <c r="E1" s="90"/>
      <c r="F1" s="90"/>
      <c r="G1" s="90"/>
      <c r="H1" s="90"/>
      <c r="I1" s="90"/>
      <c r="J1" s="90"/>
      <c r="K1" s="90"/>
      <c r="L1" s="90"/>
      <c r="M1" s="90"/>
      <c r="N1" s="90"/>
      <c r="O1" s="90"/>
      <c r="P1" s="91"/>
      <c r="Q1" s="91"/>
      <c r="R1" s="92"/>
      <c r="S1" s="90"/>
      <c r="T1" s="90"/>
      <c r="U1" s="90"/>
      <c r="V1" s="90"/>
      <c r="W1" s="92"/>
      <c r="X1" s="92"/>
      <c r="Y1" s="92"/>
      <c r="Z1" s="444"/>
      <c r="AA1" s="92"/>
      <c r="AB1" s="92"/>
      <c r="AC1" s="90"/>
      <c r="AD1" s="616" t="s">
        <v>150</v>
      </c>
      <c r="AE1" s="506"/>
      <c r="AF1" s="507"/>
      <c r="AG1" s="90"/>
      <c r="AH1" s="90"/>
      <c r="AI1" s="90"/>
      <c r="AJ1" s="90"/>
      <c r="AK1" s="90"/>
      <c r="AL1" s="90"/>
      <c r="AM1" s="90"/>
      <c r="AN1" s="90"/>
      <c r="AO1" s="90"/>
      <c r="AP1" s="90"/>
      <c r="AQ1" s="90"/>
      <c r="AR1" s="90"/>
      <c r="AS1" s="90"/>
      <c r="AT1" s="90"/>
      <c r="AU1" s="90"/>
      <c r="AV1" s="90"/>
      <c r="AW1" s="90"/>
      <c r="AX1" s="90"/>
      <c r="AY1" s="90"/>
      <c r="AZ1" s="90"/>
    </row>
    <row r="2" spans="1:52" ht="32.25" customHeight="1" x14ac:dyDescent="0.2">
      <c r="A2" s="617" t="s">
        <v>292</v>
      </c>
      <c r="B2" s="509"/>
      <c r="C2" s="509"/>
      <c r="D2" s="510"/>
      <c r="E2" s="93"/>
      <c r="F2" s="94"/>
      <c r="G2" s="94"/>
      <c r="H2" s="94"/>
      <c r="I2" s="94"/>
      <c r="J2" s="618" t="s">
        <v>153</v>
      </c>
      <c r="K2" s="509"/>
      <c r="L2" s="509"/>
      <c r="M2" s="510"/>
      <c r="N2" s="618" t="s">
        <v>154</v>
      </c>
      <c r="O2" s="509"/>
      <c r="P2" s="509"/>
      <c r="Q2" s="510"/>
      <c r="R2" s="618" t="s">
        <v>155</v>
      </c>
      <c r="S2" s="509"/>
      <c r="T2" s="509"/>
      <c r="U2" s="510"/>
      <c r="V2" s="618" t="s">
        <v>156</v>
      </c>
      <c r="W2" s="509"/>
      <c r="X2" s="509"/>
      <c r="Y2" s="510"/>
      <c r="Z2" s="619" t="s">
        <v>293</v>
      </c>
      <c r="AA2" s="509"/>
      <c r="AB2" s="510"/>
      <c r="AC2" s="95"/>
      <c r="AD2" s="620" t="s">
        <v>294</v>
      </c>
      <c r="AE2" s="596"/>
      <c r="AF2" s="597"/>
      <c r="AG2" s="95"/>
      <c r="AH2" s="95"/>
      <c r="AI2" s="95"/>
      <c r="AJ2" s="95"/>
      <c r="AK2" s="95"/>
      <c r="AL2" s="95"/>
      <c r="AM2" s="95"/>
      <c r="AN2" s="95"/>
      <c r="AO2" s="95"/>
      <c r="AP2" s="95"/>
      <c r="AQ2" s="95"/>
      <c r="AR2" s="95"/>
      <c r="AS2" s="95"/>
      <c r="AT2" s="95"/>
      <c r="AU2" s="95"/>
      <c r="AV2" s="95"/>
      <c r="AW2" s="95"/>
      <c r="AX2" s="95"/>
      <c r="AY2" s="95"/>
      <c r="AZ2" s="95"/>
    </row>
    <row r="3" spans="1:52" ht="61.5" customHeight="1" x14ac:dyDescent="0.2">
      <c r="A3" s="93" t="s">
        <v>295</v>
      </c>
      <c r="B3" s="93" t="s">
        <v>296</v>
      </c>
      <c r="C3" s="93" t="s">
        <v>297</v>
      </c>
      <c r="D3" s="93" t="s">
        <v>298</v>
      </c>
      <c r="E3" s="93" t="s">
        <v>299</v>
      </c>
      <c r="F3" s="96" t="s">
        <v>300</v>
      </c>
      <c r="G3" s="96" t="s">
        <v>301</v>
      </c>
      <c r="H3" s="96" t="s">
        <v>302</v>
      </c>
      <c r="I3" s="97" t="s">
        <v>303</v>
      </c>
      <c r="J3" s="98" t="str">
        <f>J2&amp;": Programado Meta"</f>
        <v>Ene-Mar: Programado Meta</v>
      </c>
      <c r="K3" s="98" t="str">
        <f>J2&amp;": Ejecutado Meta"</f>
        <v>Ene-Mar: Ejecutado Meta</v>
      </c>
      <c r="L3" s="98" t="s">
        <v>304</v>
      </c>
      <c r="M3" s="99" t="s">
        <v>305</v>
      </c>
      <c r="N3" s="98" t="str">
        <f>N2&amp;": Programado Meta"</f>
        <v>Abr-Jun: Programado Meta</v>
      </c>
      <c r="O3" s="98" t="str">
        <f>N2&amp;": Ejecutado Meta"</f>
        <v>Abr-Jun: Ejecutado Meta</v>
      </c>
      <c r="P3" s="98" t="s">
        <v>304</v>
      </c>
      <c r="Q3" s="99" t="s">
        <v>305</v>
      </c>
      <c r="R3" s="98" t="str">
        <f>R2&amp;": Programado Meta"</f>
        <v>Jul-Sep: Programado Meta</v>
      </c>
      <c r="S3" s="98" t="str">
        <f>R2&amp;": Ejecutado Meta"</f>
        <v>Jul-Sep: Ejecutado Meta</v>
      </c>
      <c r="T3" s="98" t="s">
        <v>304</v>
      </c>
      <c r="U3" s="99" t="s">
        <v>305</v>
      </c>
      <c r="V3" s="98" t="str">
        <f>V2&amp;": Programado Meta"</f>
        <v>Oct-Dic: Programado Meta</v>
      </c>
      <c r="W3" s="98" t="str">
        <f>V2&amp;": Ejecutado Meta"</f>
        <v>Oct-Dic: Ejecutado Meta</v>
      </c>
      <c r="X3" s="98" t="s">
        <v>304</v>
      </c>
      <c r="Y3" s="99" t="s">
        <v>305</v>
      </c>
      <c r="Z3" s="100" t="s">
        <v>306</v>
      </c>
      <c r="AA3" s="100" t="s">
        <v>307</v>
      </c>
      <c r="AB3" s="100" t="s">
        <v>308</v>
      </c>
      <c r="AC3" s="95"/>
      <c r="AD3" s="93" t="s">
        <v>309</v>
      </c>
      <c r="AE3" s="93" t="s">
        <v>310</v>
      </c>
      <c r="AF3" s="93" t="s">
        <v>311</v>
      </c>
      <c r="AG3" s="95"/>
      <c r="AH3" s="95"/>
      <c r="AI3" s="95"/>
      <c r="AJ3" s="95"/>
      <c r="AK3" s="95"/>
      <c r="AL3" s="95"/>
      <c r="AM3" s="95"/>
      <c r="AN3" s="95"/>
      <c r="AO3" s="95"/>
      <c r="AP3" s="95"/>
      <c r="AQ3" s="95"/>
      <c r="AR3" s="95"/>
      <c r="AS3" s="95"/>
      <c r="AT3" s="95"/>
      <c r="AU3" s="95"/>
      <c r="AV3" s="95"/>
      <c r="AW3" s="95"/>
      <c r="AX3" s="95"/>
      <c r="AY3" s="95"/>
      <c r="AZ3" s="95"/>
    </row>
    <row r="4" spans="1:52" ht="198.75" customHeight="1" x14ac:dyDescent="0.2">
      <c r="A4" s="44" t="s">
        <v>312</v>
      </c>
      <c r="B4" s="44" t="s">
        <v>313</v>
      </c>
      <c r="C4" s="44" t="s">
        <v>314</v>
      </c>
      <c r="D4" s="44" t="s">
        <v>315</v>
      </c>
      <c r="E4" s="101" t="s">
        <v>316</v>
      </c>
      <c r="F4" s="102">
        <f>+'3.Actividades_Tareas_vig'!A4</f>
        <v>1</v>
      </c>
      <c r="G4" s="101" t="str">
        <f>+'3.Actividades_Tareas_vig'!B4</f>
        <v>1. Realizar 3.000.000 millones de viajes de acompañamiento en el Proyecto al Colegio en Bici para el cuatrenio.</v>
      </c>
      <c r="H4" s="103">
        <f>+'2. Hoja de Vida_Ind'!E6</f>
        <v>244396</v>
      </c>
      <c r="I4" s="104" t="s">
        <v>317</v>
      </c>
      <c r="J4" s="103">
        <v>11500</v>
      </c>
      <c r="K4" s="105">
        <v>3688</v>
      </c>
      <c r="L4" s="106">
        <f t="shared" ref="L4:L7" si="0">+K4/J4</f>
        <v>0.32069565217391305</v>
      </c>
      <c r="M4" s="107" t="s">
        <v>318</v>
      </c>
      <c r="N4" s="103">
        <v>33500</v>
      </c>
      <c r="O4" s="105">
        <v>33526</v>
      </c>
      <c r="P4" s="106">
        <f t="shared" ref="P4:P7" si="1">+O4/N4</f>
        <v>1.0007761194029852</v>
      </c>
      <c r="Q4" s="107" t="s">
        <v>319</v>
      </c>
      <c r="R4" s="108">
        <v>125000</v>
      </c>
      <c r="S4" s="108">
        <f>30168+31934+62990</f>
        <v>125092</v>
      </c>
      <c r="T4" s="109">
        <f t="shared" ref="T4:T7" si="2">+S4/R4</f>
        <v>1.0007360000000001</v>
      </c>
      <c r="U4" s="110" t="s">
        <v>320</v>
      </c>
      <c r="V4" s="111">
        <v>74396</v>
      </c>
      <c r="W4" s="112">
        <v>82090</v>
      </c>
      <c r="X4" s="113">
        <f t="shared" ref="X4:X7" si="3">+W4/V4</f>
        <v>1.1034195386848755</v>
      </c>
      <c r="Y4" s="441" t="s">
        <v>321</v>
      </c>
      <c r="Z4" s="445" t="s">
        <v>1247</v>
      </c>
      <c r="AA4" s="122" t="s">
        <v>134</v>
      </c>
      <c r="AB4" s="449" t="s">
        <v>1248</v>
      </c>
      <c r="AC4" s="90"/>
      <c r="AD4" s="115">
        <f t="shared" ref="AD4:AE4" si="4">+J4+N4+R4+V4</f>
        <v>244396</v>
      </c>
      <c r="AE4" s="116">
        <f t="shared" si="4"/>
        <v>244396</v>
      </c>
      <c r="AF4" s="117">
        <f t="shared" ref="AF4:AF7" si="5">+AE4/AD4</f>
        <v>1</v>
      </c>
      <c r="AG4" s="90"/>
      <c r="AH4" s="90"/>
      <c r="AI4" s="90"/>
      <c r="AJ4" s="90"/>
      <c r="AK4" s="90"/>
      <c r="AL4" s="90"/>
      <c r="AM4" s="90"/>
      <c r="AN4" s="90"/>
      <c r="AO4" s="90"/>
      <c r="AP4" s="90"/>
      <c r="AQ4" s="90"/>
      <c r="AR4" s="90"/>
      <c r="AS4" s="90"/>
      <c r="AT4" s="90"/>
      <c r="AU4" s="90"/>
      <c r="AV4" s="90"/>
      <c r="AW4" s="90"/>
      <c r="AX4" s="90"/>
      <c r="AY4" s="90"/>
      <c r="AZ4" s="90"/>
    </row>
    <row r="5" spans="1:52" ht="198.75" customHeight="1" x14ac:dyDescent="0.2">
      <c r="A5" s="44" t="s">
        <v>312</v>
      </c>
      <c r="B5" s="44" t="s">
        <v>313</v>
      </c>
      <c r="C5" s="44" t="s">
        <v>314</v>
      </c>
      <c r="D5" s="44" t="s">
        <v>315</v>
      </c>
      <c r="E5" s="101" t="s">
        <v>316</v>
      </c>
      <c r="F5" s="102">
        <f>+'3.Actividades_Tareas_vig'!A11</f>
        <v>2</v>
      </c>
      <c r="G5" s="101" t="str">
        <f>+'3.Actividades_Tareas_vig'!B11</f>
        <v>2. Realizar 410.000 viajes de acompañamiento en el proyecto Ciempiés para el cuatrienio</v>
      </c>
      <c r="H5" s="103">
        <f>+'2. Hoja de Vida_Ind'!E26</f>
        <v>109434</v>
      </c>
      <c r="I5" s="104" t="s">
        <v>317</v>
      </c>
      <c r="J5" s="105">
        <v>15650</v>
      </c>
      <c r="K5" s="105">
        <v>3630</v>
      </c>
      <c r="L5" s="106">
        <f t="shared" si="0"/>
        <v>0.23194888178913739</v>
      </c>
      <c r="M5" s="107" t="s">
        <v>322</v>
      </c>
      <c r="N5" s="103">
        <v>36200</v>
      </c>
      <c r="O5" s="105">
        <v>26113</v>
      </c>
      <c r="P5" s="106">
        <f t="shared" si="1"/>
        <v>0.72135359116022102</v>
      </c>
      <c r="Q5" s="118" t="s">
        <v>323</v>
      </c>
      <c r="R5" s="103">
        <v>49713</v>
      </c>
      <c r="S5" s="103">
        <v>49713</v>
      </c>
      <c r="T5" s="119">
        <f t="shared" si="2"/>
        <v>1</v>
      </c>
      <c r="U5" s="110" t="s">
        <v>324</v>
      </c>
      <c r="V5" s="120">
        <v>7871</v>
      </c>
      <c r="W5" s="112">
        <v>29978</v>
      </c>
      <c r="X5" s="113">
        <f t="shared" si="3"/>
        <v>3.8086647185872189</v>
      </c>
      <c r="Y5" s="114" t="s">
        <v>325</v>
      </c>
      <c r="Z5" s="446" t="s">
        <v>326</v>
      </c>
      <c r="AA5" s="121" t="s">
        <v>134</v>
      </c>
      <c r="AB5" s="450" t="s">
        <v>327</v>
      </c>
      <c r="AC5" s="90"/>
      <c r="AD5" s="115">
        <f t="shared" ref="AD5" si="6">+J5+N5+R5+V5</f>
        <v>109434</v>
      </c>
      <c r="AE5" s="116">
        <f>+K5+O5+S5+W5</f>
        <v>109434</v>
      </c>
      <c r="AF5" s="117">
        <f t="shared" si="5"/>
        <v>1</v>
      </c>
      <c r="AG5" s="90"/>
      <c r="AH5" s="90"/>
      <c r="AI5" s="90"/>
      <c r="AJ5" s="90"/>
      <c r="AK5" s="90"/>
      <c r="AL5" s="90"/>
      <c r="AM5" s="90"/>
      <c r="AN5" s="90"/>
      <c r="AO5" s="90"/>
      <c r="AP5" s="90"/>
      <c r="AQ5" s="90"/>
      <c r="AR5" s="90"/>
      <c r="AS5" s="90"/>
      <c r="AT5" s="90"/>
      <c r="AU5" s="90"/>
      <c r="AV5" s="90"/>
      <c r="AW5" s="90"/>
      <c r="AX5" s="90"/>
      <c r="AY5" s="90"/>
      <c r="AZ5" s="90"/>
    </row>
    <row r="6" spans="1:52" ht="124.5" customHeight="1" x14ac:dyDescent="0.2">
      <c r="A6" s="44" t="s">
        <v>312</v>
      </c>
      <c r="B6" s="44" t="s">
        <v>313</v>
      </c>
      <c r="C6" s="44" t="s">
        <v>314</v>
      </c>
      <c r="D6" s="44" t="s">
        <v>315</v>
      </c>
      <c r="E6" s="101" t="s">
        <v>316</v>
      </c>
      <c r="F6" s="102">
        <f>+'3.Actividades_Tareas_vig'!A22</f>
        <v>3</v>
      </c>
      <c r="G6" s="101" t="str">
        <f>+'3.Actividades_Tareas_vig'!B22</f>
        <v>3. Visitar 380 instituciones educativas en el proyecto de Ruta Pila</v>
      </c>
      <c r="H6" s="103">
        <f>+'2. Hoja de Vida_Ind'!E43</f>
        <v>60</v>
      </c>
      <c r="I6" s="104" t="s">
        <v>317</v>
      </c>
      <c r="J6" s="103">
        <v>15</v>
      </c>
      <c r="K6" s="105">
        <v>0</v>
      </c>
      <c r="L6" s="106">
        <f t="shared" si="0"/>
        <v>0</v>
      </c>
      <c r="M6" s="107" t="s">
        <v>328</v>
      </c>
      <c r="N6" s="103">
        <v>13</v>
      </c>
      <c r="O6" s="105">
        <v>13</v>
      </c>
      <c r="P6" s="106">
        <f t="shared" si="1"/>
        <v>1</v>
      </c>
      <c r="Q6" s="107" t="s">
        <v>329</v>
      </c>
      <c r="R6" s="108">
        <v>27</v>
      </c>
      <c r="S6" s="108">
        <v>27</v>
      </c>
      <c r="T6" s="109">
        <f t="shared" si="2"/>
        <v>1</v>
      </c>
      <c r="U6" s="110" t="s">
        <v>330</v>
      </c>
      <c r="V6" s="108">
        <v>5</v>
      </c>
      <c r="W6" s="112">
        <v>20</v>
      </c>
      <c r="X6" s="113">
        <f t="shared" si="3"/>
        <v>4</v>
      </c>
      <c r="Y6" s="114" t="s">
        <v>331</v>
      </c>
      <c r="Z6" s="445" t="s">
        <v>1249</v>
      </c>
      <c r="AA6" s="122" t="s">
        <v>134</v>
      </c>
      <c r="AB6" s="451" t="s">
        <v>332</v>
      </c>
      <c r="AC6" s="90"/>
      <c r="AD6" s="115">
        <f t="shared" ref="AD6:AE6" si="7">+J6+N6+R6+V6</f>
        <v>60</v>
      </c>
      <c r="AE6" s="116">
        <f t="shared" si="7"/>
        <v>60</v>
      </c>
      <c r="AF6" s="117">
        <f t="shared" si="5"/>
        <v>1</v>
      </c>
      <c r="AG6" s="90"/>
      <c r="AH6" s="90"/>
      <c r="AI6" s="90"/>
      <c r="AJ6" s="90"/>
      <c r="AK6" s="90"/>
      <c r="AL6" s="90"/>
      <c r="AM6" s="90"/>
      <c r="AN6" s="90"/>
      <c r="AO6" s="90"/>
      <c r="AP6" s="90"/>
      <c r="AQ6" s="90"/>
      <c r="AR6" s="90"/>
      <c r="AS6" s="90"/>
      <c r="AT6" s="90"/>
      <c r="AU6" s="90"/>
      <c r="AV6" s="90"/>
      <c r="AW6" s="90"/>
      <c r="AX6" s="90"/>
      <c r="AY6" s="90"/>
      <c r="AZ6" s="90"/>
    </row>
    <row r="7" spans="1:52" ht="158.25" customHeight="1" x14ac:dyDescent="0.2">
      <c r="A7" s="101" t="s">
        <v>312</v>
      </c>
      <c r="B7" s="101" t="s">
        <v>313</v>
      </c>
      <c r="C7" s="101" t="s">
        <v>314</v>
      </c>
      <c r="D7" s="101" t="s">
        <v>315</v>
      </c>
      <c r="E7" s="101" t="s">
        <v>316</v>
      </c>
      <c r="F7" s="101">
        <f>+'3.Actividades_Tareas_vig'!A27</f>
        <v>4</v>
      </c>
      <c r="G7" s="101" t="str">
        <f>+'3.Actividades_Tareas_vig'!B27</f>
        <v xml:space="preserve">4. Realizar el control de 24.000 vehículos escolares en el proyecto Ruta Pila. </v>
      </c>
      <c r="H7" s="103">
        <f>+'2. Hoja de Vida_Ind'!E61</f>
        <v>4000</v>
      </c>
      <c r="I7" s="104" t="s">
        <v>317</v>
      </c>
      <c r="J7" s="123">
        <v>1207</v>
      </c>
      <c r="K7" s="124">
        <v>608</v>
      </c>
      <c r="L7" s="106">
        <f t="shared" si="0"/>
        <v>0.50372825186412595</v>
      </c>
      <c r="M7" s="107" t="s">
        <v>333</v>
      </c>
      <c r="N7" s="123">
        <v>142</v>
      </c>
      <c r="O7" s="124">
        <v>142</v>
      </c>
      <c r="P7" s="106">
        <f t="shared" si="1"/>
        <v>1</v>
      </c>
      <c r="Q7" s="107" t="s">
        <v>334</v>
      </c>
      <c r="R7" s="125">
        <v>1879</v>
      </c>
      <c r="S7" s="125">
        <v>1879</v>
      </c>
      <c r="T7" s="109">
        <f t="shared" si="2"/>
        <v>1</v>
      </c>
      <c r="U7" s="110" t="s">
        <v>335</v>
      </c>
      <c r="V7" s="125">
        <v>772</v>
      </c>
      <c r="W7" s="126">
        <v>1371</v>
      </c>
      <c r="X7" s="113">
        <f t="shared" si="3"/>
        <v>1.7759067357512954</v>
      </c>
      <c r="Y7" s="127" t="s">
        <v>336</v>
      </c>
      <c r="Z7" s="445" t="s">
        <v>1250</v>
      </c>
      <c r="AA7" s="122" t="s">
        <v>134</v>
      </c>
      <c r="AB7" s="452" t="s">
        <v>1251</v>
      </c>
      <c r="AC7" s="128"/>
      <c r="AD7" s="115">
        <f t="shared" ref="AD7:AE7" si="8">+J7+N7+R7+V7</f>
        <v>4000</v>
      </c>
      <c r="AE7" s="116">
        <f t="shared" si="8"/>
        <v>4000</v>
      </c>
      <c r="AF7" s="117">
        <f t="shared" si="5"/>
        <v>1</v>
      </c>
      <c r="AG7" s="128"/>
      <c r="AH7" s="128"/>
      <c r="AI7" s="128"/>
      <c r="AJ7" s="128"/>
      <c r="AK7" s="128"/>
      <c r="AL7" s="128"/>
      <c r="AM7" s="128"/>
      <c r="AN7" s="128"/>
      <c r="AO7" s="129"/>
      <c r="AP7" s="129"/>
      <c r="AQ7" s="129"/>
      <c r="AR7" s="129"/>
      <c r="AS7" s="129"/>
      <c r="AT7" s="129"/>
      <c r="AU7" s="129"/>
      <c r="AV7" s="129"/>
      <c r="AW7" s="129"/>
      <c r="AX7" s="129"/>
      <c r="AY7" s="129"/>
      <c r="AZ7" s="129"/>
    </row>
    <row r="8" spans="1:52" ht="13.5" customHeight="1" x14ac:dyDescent="0.2">
      <c r="A8" s="90"/>
      <c r="B8" s="90"/>
      <c r="C8" s="90"/>
      <c r="D8" s="90"/>
      <c r="E8" s="90"/>
      <c r="F8" s="90"/>
      <c r="G8" s="90"/>
      <c r="H8" s="90"/>
      <c r="I8" s="90"/>
      <c r="J8" s="90"/>
      <c r="K8" s="90"/>
      <c r="L8" s="90"/>
      <c r="M8" s="90"/>
      <c r="N8" s="90"/>
      <c r="O8" s="90"/>
      <c r="P8" s="90"/>
      <c r="Q8" s="90"/>
      <c r="R8" s="90"/>
      <c r="S8" s="90"/>
      <c r="T8" s="90"/>
      <c r="U8" s="90"/>
      <c r="V8" s="90"/>
      <c r="W8" s="90"/>
      <c r="X8" s="90"/>
      <c r="Y8" s="90"/>
      <c r="Z8" s="447"/>
      <c r="AA8" s="90"/>
      <c r="AB8" s="90"/>
      <c r="AC8" s="90"/>
      <c r="AD8" s="130"/>
      <c r="AE8" s="129"/>
      <c r="AF8" s="129"/>
      <c r="AG8" s="90"/>
      <c r="AH8" s="90"/>
      <c r="AI8" s="90"/>
      <c r="AJ8" s="90"/>
      <c r="AK8" s="90"/>
      <c r="AL8" s="90"/>
      <c r="AM8" s="90"/>
      <c r="AN8" s="90"/>
      <c r="AO8" s="129"/>
      <c r="AP8" s="129"/>
      <c r="AQ8" s="129"/>
      <c r="AR8" s="129"/>
      <c r="AS8" s="129"/>
      <c r="AT8" s="129"/>
      <c r="AU8" s="129"/>
      <c r="AV8" s="129"/>
      <c r="AW8" s="129"/>
      <c r="AX8" s="129"/>
      <c r="AY8" s="129"/>
      <c r="AZ8" s="129"/>
    </row>
    <row r="9" spans="1:52" ht="13.5" customHeight="1" x14ac:dyDescent="0.2">
      <c r="A9" s="90"/>
      <c r="B9" s="90"/>
      <c r="C9" s="90"/>
      <c r="D9" s="90"/>
      <c r="E9" s="90"/>
      <c r="F9" s="90"/>
      <c r="G9" s="90"/>
      <c r="H9" s="90"/>
      <c r="I9" s="90"/>
      <c r="J9" s="90"/>
      <c r="K9" s="90"/>
      <c r="L9" s="90"/>
      <c r="M9" s="90"/>
      <c r="N9" s="90"/>
      <c r="O9" s="90"/>
      <c r="P9" s="90"/>
      <c r="Q9" s="90"/>
      <c r="R9" s="90"/>
      <c r="S9" s="90"/>
      <c r="T9" s="90"/>
      <c r="U9" s="90"/>
      <c r="V9" s="90"/>
      <c r="W9" s="90"/>
      <c r="X9" s="90"/>
      <c r="Y9" s="90"/>
      <c r="Z9" s="447"/>
      <c r="AA9" s="90"/>
      <c r="AB9" s="90"/>
      <c r="AC9" s="90"/>
      <c r="AD9" s="130"/>
      <c r="AE9" s="129"/>
      <c r="AF9" s="129"/>
      <c r="AG9" s="90"/>
      <c r="AH9" s="90"/>
      <c r="AI9" s="90"/>
      <c r="AJ9" s="90"/>
      <c r="AK9" s="90"/>
      <c r="AL9" s="90"/>
      <c r="AM9" s="90"/>
      <c r="AN9" s="90"/>
      <c r="AO9" s="129"/>
      <c r="AP9" s="129"/>
      <c r="AQ9" s="129"/>
      <c r="AR9" s="129"/>
      <c r="AS9" s="129"/>
      <c r="AT9" s="129"/>
      <c r="AU9" s="129"/>
      <c r="AV9" s="129"/>
      <c r="AW9" s="129"/>
      <c r="AX9" s="129"/>
      <c r="AY9" s="129"/>
      <c r="AZ9" s="129"/>
    </row>
    <row r="10" spans="1:52" ht="13.5" customHeight="1" x14ac:dyDescent="0.2">
      <c r="A10" s="90"/>
      <c r="B10" s="90"/>
      <c r="C10" s="90"/>
      <c r="D10" s="90"/>
      <c r="E10" s="90"/>
      <c r="F10" s="90"/>
      <c r="G10" s="90"/>
      <c r="H10" s="90"/>
      <c r="I10" s="131"/>
      <c r="J10" s="131"/>
      <c r="K10" s="131"/>
      <c r="L10" s="131"/>
      <c r="M10" s="90"/>
      <c r="N10" s="90"/>
      <c r="O10" s="90"/>
      <c r="P10" s="90"/>
      <c r="Q10" s="90"/>
      <c r="R10" s="90"/>
      <c r="S10" s="90"/>
      <c r="T10" s="90"/>
      <c r="U10" s="90"/>
      <c r="V10" s="90"/>
      <c r="W10" s="90"/>
      <c r="X10" s="90"/>
      <c r="Y10" s="90"/>
      <c r="Z10" s="447"/>
      <c r="AA10" s="90"/>
      <c r="AB10" s="90"/>
      <c r="AC10" s="90"/>
      <c r="AD10" s="130"/>
      <c r="AE10" s="129"/>
      <c r="AF10" s="129"/>
      <c r="AG10" s="90"/>
      <c r="AH10" s="90"/>
      <c r="AI10" s="90"/>
      <c r="AJ10" s="90"/>
      <c r="AK10" s="90"/>
      <c r="AL10" s="90"/>
      <c r="AM10" s="90"/>
      <c r="AN10" s="90"/>
      <c r="AO10" s="129"/>
      <c r="AP10" s="129"/>
      <c r="AQ10" s="129"/>
      <c r="AR10" s="129"/>
      <c r="AS10" s="129"/>
      <c r="AT10" s="129"/>
      <c r="AU10" s="129"/>
      <c r="AV10" s="129"/>
      <c r="AW10" s="129"/>
      <c r="AX10" s="129"/>
      <c r="AY10" s="129"/>
      <c r="AZ10" s="129"/>
    </row>
    <row r="11" spans="1:52" ht="13.5" customHeight="1" x14ac:dyDescent="0.2">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447"/>
      <c r="AA11" s="90"/>
      <c r="AB11" s="90"/>
      <c r="AC11" s="90"/>
      <c r="AD11" s="130"/>
      <c r="AE11" s="129"/>
      <c r="AF11" s="129"/>
      <c r="AG11" s="90"/>
      <c r="AH11" s="90"/>
      <c r="AI11" s="90"/>
      <c r="AJ11" s="90"/>
      <c r="AK11" s="90"/>
      <c r="AL11" s="90"/>
      <c r="AM11" s="90"/>
      <c r="AN11" s="90"/>
      <c r="AO11" s="129"/>
      <c r="AP11" s="129"/>
      <c r="AQ11" s="129"/>
      <c r="AR11" s="129"/>
      <c r="AS11" s="129"/>
      <c r="AT11" s="129"/>
      <c r="AU11" s="129"/>
      <c r="AV11" s="129"/>
      <c r="AW11" s="129"/>
      <c r="AX11" s="129"/>
      <c r="AY11" s="129"/>
      <c r="AZ11" s="129"/>
    </row>
    <row r="12" spans="1:52" ht="13.5" customHeight="1" x14ac:dyDescent="0.2">
      <c r="A12" s="90"/>
      <c r="B12" s="90"/>
      <c r="C12" s="90"/>
      <c r="D12" s="90"/>
      <c r="E12" s="90"/>
      <c r="F12" s="90"/>
      <c r="G12" s="90"/>
      <c r="H12" s="90"/>
      <c r="I12" s="90"/>
      <c r="J12" s="90"/>
      <c r="K12" s="90"/>
      <c r="L12" s="90"/>
      <c r="M12" s="90"/>
      <c r="N12" s="90"/>
      <c r="O12" s="90"/>
      <c r="P12" s="90"/>
      <c r="Q12" s="90"/>
      <c r="R12" s="90"/>
      <c r="S12" s="90"/>
      <c r="T12" s="90"/>
      <c r="U12" s="90"/>
      <c r="V12" s="90"/>
      <c r="W12" s="90"/>
      <c r="X12" s="90"/>
      <c r="Y12" s="90"/>
      <c r="Z12" s="447"/>
      <c r="AA12" s="90"/>
      <c r="AB12" s="90"/>
      <c r="AC12" s="90"/>
      <c r="AD12" s="130"/>
      <c r="AE12" s="129"/>
      <c r="AF12" s="129"/>
      <c r="AG12" s="90"/>
      <c r="AH12" s="90"/>
      <c r="AI12" s="90"/>
      <c r="AJ12" s="90"/>
      <c r="AK12" s="90"/>
      <c r="AL12" s="90"/>
      <c r="AM12" s="90"/>
      <c r="AN12" s="90"/>
      <c r="AO12" s="129"/>
      <c r="AP12" s="129"/>
      <c r="AQ12" s="129"/>
      <c r="AR12" s="129"/>
      <c r="AS12" s="129"/>
      <c r="AT12" s="129"/>
      <c r="AU12" s="129"/>
      <c r="AV12" s="129"/>
      <c r="AW12" s="129"/>
      <c r="AX12" s="129"/>
      <c r="AY12" s="129"/>
      <c r="AZ12" s="129"/>
    </row>
    <row r="13" spans="1:52" ht="13.5" customHeight="1" x14ac:dyDescent="0.2">
      <c r="A13" s="90"/>
      <c r="B13" s="90"/>
      <c r="C13" s="90"/>
      <c r="D13" s="90"/>
      <c r="E13" s="90"/>
      <c r="F13" s="90"/>
      <c r="G13" s="90"/>
      <c r="H13" s="90"/>
      <c r="I13" s="90"/>
      <c r="J13" s="90"/>
      <c r="K13" s="90"/>
      <c r="L13" s="90"/>
      <c r="M13" s="90"/>
      <c r="N13" s="90"/>
      <c r="O13" s="90"/>
      <c r="P13" s="90"/>
      <c r="Q13" s="90"/>
      <c r="R13" s="90"/>
      <c r="S13" s="90"/>
      <c r="T13" s="90"/>
      <c r="U13" s="90"/>
      <c r="V13" s="90"/>
      <c r="W13" s="90"/>
      <c r="X13" s="90"/>
      <c r="Y13" s="90"/>
      <c r="Z13" s="447"/>
      <c r="AA13" s="90"/>
      <c r="AB13" s="90"/>
      <c r="AC13" s="90"/>
      <c r="AD13" s="130"/>
      <c r="AE13" s="129"/>
      <c r="AF13" s="129"/>
      <c r="AG13" s="90"/>
      <c r="AH13" s="90"/>
      <c r="AI13" s="90"/>
      <c r="AJ13" s="90"/>
      <c r="AK13" s="90"/>
      <c r="AL13" s="90"/>
      <c r="AM13" s="90"/>
      <c r="AN13" s="90"/>
      <c r="AO13" s="129"/>
      <c r="AP13" s="129"/>
      <c r="AQ13" s="129"/>
      <c r="AR13" s="129"/>
      <c r="AS13" s="129"/>
      <c r="AT13" s="129"/>
      <c r="AU13" s="129"/>
      <c r="AV13" s="129"/>
      <c r="AW13" s="129"/>
      <c r="AX13" s="129"/>
      <c r="AY13" s="129"/>
      <c r="AZ13" s="129"/>
    </row>
    <row r="14" spans="1:52" ht="13.5" customHeight="1" x14ac:dyDescent="0.2">
      <c r="A14" s="90"/>
      <c r="B14" s="90"/>
      <c r="C14" s="90"/>
      <c r="D14" s="90"/>
      <c r="E14" s="90"/>
      <c r="F14" s="90"/>
      <c r="G14" s="90"/>
      <c r="H14" s="90"/>
      <c r="I14" s="90"/>
      <c r="J14" s="90"/>
      <c r="K14" s="90"/>
      <c r="L14" s="90"/>
      <c r="M14" s="90"/>
      <c r="N14" s="90"/>
      <c r="O14" s="90"/>
      <c r="P14" s="90"/>
      <c r="Q14" s="90"/>
      <c r="R14" s="90"/>
      <c r="S14" s="90"/>
      <c r="T14" s="90"/>
      <c r="U14" s="90"/>
      <c r="V14" s="90"/>
      <c r="W14" s="90"/>
      <c r="X14" s="90"/>
      <c r="Y14" s="90"/>
      <c r="Z14" s="447"/>
      <c r="AA14" s="90"/>
      <c r="AB14" s="90"/>
      <c r="AC14" s="90"/>
      <c r="AD14" s="130"/>
      <c r="AE14" s="129"/>
      <c r="AF14" s="129"/>
      <c r="AG14" s="90"/>
      <c r="AH14" s="90"/>
      <c r="AI14" s="90"/>
      <c r="AJ14" s="90"/>
      <c r="AK14" s="90"/>
      <c r="AL14" s="90"/>
      <c r="AM14" s="90"/>
      <c r="AN14" s="90"/>
      <c r="AO14" s="129"/>
      <c r="AP14" s="129"/>
      <c r="AQ14" s="129"/>
      <c r="AR14" s="129"/>
      <c r="AS14" s="129"/>
      <c r="AT14" s="129"/>
      <c r="AU14" s="129"/>
      <c r="AV14" s="129"/>
      <c r="AW14" s="129"/>
      <c r="AX14" s="129"/>
      <c r="AY14" s="129"/>
      <c r="AZ14" s="129"/>
    </row>
    <row r="15" spans="1:52" ht="13.5" customHeight="1" x14ac:dyDescent="0.2">
      <c r="A15" s="90"/>
      <c r="B15" s="90"/>
      <c r="C15" s="90"/>
      <c r="D15" s="90"/>
      <c r="E15" s="90"/>
      <c r="F15" s="90"/>
      <c r="G15" s="90"/>
      <c r="H15" s="90"/>
      <c r="I15" s="90"/>
      <c r="J15" s="90"/>
      <c r="K15" s="90"/>
      <c r="L15" s="90"/>
      <c r="M15" s="90"/>
      <c r="N15" s="90"/>
      <c r="O15" s="90"/>
      <c r="P15" s="90"/>
      <c r="Q15" s="90"/>
      <c r="R15" s="90"/>
      <c r="S15" s="90"/>
      <c r="T15" s="90"/>
      <c r="U15" s="90"/>
      <c r="V15" s="90"/>
      <c r="W15" s="90"/>
      <c r="X15" s="90"/>
      <c r="Y15" s="90"/>
      <c r="Z15" s="447"/>
      <c r="AA15" s="90"/>
      <c r="AB15" s="90"/>
      <c r="AC15" s="90"/>
      <c r="AD15" s="130"/>
      <c r="AE15" s="129"/>
      <c r="AF15" s="129"/>
      <c r="AG15" s="90"/>
      <c r="AH15" s="90"/>
      <c r="AI15" s="90"/>
      <c r="AJ15" s="90"/>
      <c r="AK15" s="90"/>
      <c r="AL15" s="90"/>
      <c r="AM15" s="90"/>
      <c r="AN15" s="90"/>
      <c r="AO15" s="129"/>
      <c r="AP15" s="129"/>
      <c r="AQ15" s="129"/>
      <c r="AR15" s="129"/>
      <c r="AS15" s="129"/>
      <c r="AT15" s="129"/>
      <c r="AU15" s="129"/>
      <c r="AV15" s="129"/>
      <c r="AW15" s="129"/>
      <c r="AX15" s="129"/>
      <c r="AY15" s="129"/>
      <c r="AZ15" s="129"/>
    </row>
    <row r="16" spans="1:52" ht="13.5" customHeight="1" x14ac:dyDescent="0.2">
      <c r="A16" s="90"/>
      <c r="B16" s="90"/>
      <c r="C16" s="90"/>
      <c r="D16" s="90"/>
      <c r="E16" s="90"/>
      <c r="F16" s="90"/>
      <c r="G16" s="90"/>
      <c r="H16" s="90"/>
      <c r="I16" s="90"/>
      <c r="J16" s="90"/>
      <c r="K16" s="90"/>
      <c r="L16" s="90"/>
      <c r="M16" s="90"/>
      <c r="N16" s="90"/>
      <c r="O16" s="90"/>
      <c r="P16" s="90"/>
      <c r="Q16" s="90"/>
      <c r="R16" s="90"/>
      <c r="S16" s="90"/>
      <c r="T16" s="90"/>
      <c r="U16" s="90"/>
      <c r="V16" s="90"/>
      <c r="W16" s="90"/>
      <c r="X16" s="90"/>
      <c r="Y16" s="90"/>
      <c r="Z16" s="447"/>
      <c r="AA16" s="90"/>
      <c r="AB16" s="90"/>
      <c r="AC16" s="90"/>
      <c r="AD16" s="130"/>
      <c r="AE16" s="129"/>
      <c r="AF16" s="129"/>
      <c r="AG16" s="90"/>
      <c r="AH16" s="90"/>
      <c r="AI16" s="90"/>
      <c r="AJ16" s="90"/>
      <c r="AK16" s="90"/>
      <c r="AL16" s="90"/>
      <c r="AM16" s="90"/>
      <c r="AN16" s="90"/>
      <c r="AO16" s="129"/>
      <c r="AP16" s="129"/>
      <c r="AQ16" s="129"/>
      <c r="AR16" s="129"/>
      <c r="AS16" s="129"/>
      <c r="AT16" s="129"/>
      <c r="AU16" s="129"/>
      <c r="AV16" s="129"/>
      <c r="AW16" s="129"/>
      <c r="AX16" s="129"/>
      <c r="AY16" s="129"/>
      <c r="AZ16" s="129"/>
    </row>
    <row r="17" spans="1:52" ht="13.5" customHeight="1" x14ac:dyDescent="0.2">
      <c r="A17" s="90"/>
      <c r="B17" s="90"/>
      <c r="C17" s="90"/>
      <c r="D17" s="90"/>
      <c r="E17" s="90"/>
      <c r="F17" s="90"/>
      <c r="G17" s="90"/>
      <c r="H17" s="90"/>
      <c r="I17" s="90"/>
      <c r="J17" s="90"/>
      <c r="K17" s="90"/>
      <c r="L17" s="90"/>
      <c r="M17" s="90"/>
      <c r="N17" s="90"/>
      <c r="O17" s="90"/>
      <c r="P17" s="90"/>
      <c r="Q17" s="90"/>
      <c r="R17" s="90"/>
      <c r="S17" s="90"/>
      <c r="T17" s="90"/>
      <c r="U17" s="90"/>
      <c r="V17" s="90"/>
      <c r="W17" s="90"/>
      <c r="X17" s="90"/>
      <c r="Y17" s="90"/>
      <c r="Z17" s="447"/>
      <c r="AA17" s="90"/>
      <c r="AB17" s="90"/>
      <c r="AC17" s="90"/>
      <c r="AD17" s="130"/>
      <c r="AE17" s="129"/>
      <c r="AF17" s="129"/>
      <c r="AG17" s="90"/>
      <c r="AH17" s="90"/>
      <c r="AI17" s="90"/>
      <c r="AJ17" s="90"/>
      <c r="AK17" s="90"/>
      <c r="AL17" s="90"/>
      <c r="AM17" s="90"/>
      <c r="AN17" s="90"/>
      <c r="AO17" s="129"/>
      <c r="AP17" s="129"/>
      <c r="AQ17" s="129"/>
      <c r="AR17" s="129"/>
      <c r="AS17" s="129"/>
      <c r="AT17" s="129"/>
      <c r="AU17" s="129"/>
      <c r="AV17" s="129"/>
      <c r="AW17" s="129"/>
      <c r="AX17" s="129"/>
      <c r="AY17" s="129"/>
      <c r="AZ17" s="129"/>
    </row>
    <row r="18" spans="1:52" ht="13.5" customHeight="1" x14ac:dyDescent="0.2">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447"/>
      <c r="AA18" s="90"/>
      <c r="AB18" s="90"/>
      <c r="AC18" s="90"/>
      <c r="AD18" s="130"/>
      <c r="AE18" s="129"/>
      <c r="AF18" s="129"/>
      <c r="AG18" s="90"/>
      <c r="AH18" s="90"/>
      <c r="AI18" s="90"/>
      <c r="AJ18" s="90"/>
      <c r="AK18" s="90"/>
      <c r="AL18" s="90"/>
      <c r="AM18" s="90"/>
      <c r="AN18" s="90"/>
      <c r="AO18" s="129"/>
      <c r="AP18" s="129"/>
      <c r="AQ18" s="129"/>
      <c r="AR18" s="129"/>
      <c r="AS18" s="129"/>
      <c r="AT18" s="129"/>
      <c r="AU18" s="129"/>
      <c r="AV18" s="129"/>
      <c r="AW18" s="129"/>
      <c r="AX18" s="129"/>
      <c r="AY18" s="129"/>
      <c r="AZ18" s="129"/>
    </row>
    <row r="19" spans="1:52" ht="13.5" customHeight="1" x14ac:dyDescent="0.2">
      <c r="A19" s="90"/>
      <c r="B19" s="90"/>
      <c r="C19" s="90"/>
      <c r="D19" s="90"/>
      <c r="E19" s="90"/>
      <c r="F19" s="90"/>
      <c r="G19" s="90"/>
      <c r="H19" s="90"/>
      <c r="I19" s="90"/>
      <c r="J19" s="90"/>
      <c r="K19" s="90"/>
      <c r="L19" s="90"/>
      <c r="M19" s="90"/>
      <c r="N19" s="90"/>
      <c r="O19" s="90"/>
      <c r="P19" s="90"/>
      <c r="Q19" s="90"/>
      <c r="R19" s="90"/>
      <c r="S19" s="90"/>
      <c r="T19" s="90"/>
      <c r="U19" s="90"/>
      <c r="V19" s="90"/>
      <c r="W19" s="90"/>
      <c r="X19" s="90"/>
      <c r="Y19" s="90"/>
      <c r="Z19" s="447"/>
      <c r="AA19" s="90"/>
      <c r="AB19" s="90"/>
      <c r="AC19" s="90"/>
      <c r="AD19" s="130"/>
      <c r="AE19" s="129"/>
      <c r="AF19" s="129"/>
      <c r="AG19" s="90"/>
      <c r="AH19" s="90"/>
      <c r="AI19" s="90"/>
      <c r="AJ19" s="90"/>
      <c r="AK19" s="90"/>
      <c r="AL19" s="90"/>
      <c r="AM19" s="90"/>
      <c r="AN19" s="90"/>
      <c r="AO19" s="129"/>
      <c r="AP19" s="129"/>
      <c r="AQ19" s="129"/>
      <c r="AR19" s="129"/>
      <c r="AS19" s="129"/>
      <c r="AT19" s="129"/>
      <c r="AU19" s="129"/>
      <c r="AV19" s="129"/>
      <c r="AW19" s="129"/>
      <c r="AX19" s="129"/>
      <c r="AY19" s="129"/>
      <c r="AZ19" s="129"/>
    </row>
    <row r="20" spans="1:52" ht="14.25" customHeight="1" x14ac:dyDescent="0.2">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447"/>
      <c r="AA20" s="90"/>
      <c r="AB20" s="90"/>
      <c r="AC20" s="90"/>
      <c r="AD20" s="130"/>
      <c r="AE20" s="129"/>
      <c r="AF20" s="129"/>
      <c r="AG20" s="90"/>
      <c r="AH20" s="90"/>
      <c r="AI20" s="90"/>
      <c r="AJ20" s="90"/>
      <c r="AK20" s="90"/>
      <c r="AL20" s="90"/>
      <c r="AM20" s="90"/>
      <c r="AN20" s="90"/>
      <c r="AO20" s="129"/>
      <c r="AP20" s="129"/>
      <c r="AQ20" s="129"/>
      <c r="AR20" s="129"/>
      <c r="AS20" s="129"/>
      <c r="AT20" s="129"/>
      <c r="AU20" s="129"/>
      <c r="AV20" s="129"/>
      <c r="AW20" s="129"/>
      <c r="AX20" s="129"/>
      <c r="AY20" s="129"/>
      <c r="AZ20" s="129"/>
    </row>
    <row r="21" spans="1:52" ht="14.25" customHeight="1" x14ac:dyDescent="0.2">
      <c r="A21" s="90"/>
      <c r="B21" s="90"/>
      <c r="C21" s="90"/>
      <c r="D21" s="90"/>
      <c r="E21" s="90"/>
      <c r="F21" s="90"/>
      <c r="G21" s="90"/>
      <c r="H21" s="90"/>
      <c r="I21" s="90"/>
      <c r="J21" s="90"/>
      <c r="K21" s="90"/>
      <c r="L21" s="90"/>
      <c r="M21" s="90"/>
      <c r="N21" s="90"/>
      <c r="O21" s="90"/>
      <c r="P21" s="90"/>
      <c r="Q21" s="90"/>
      <c r="R21" s="90"/>
      <c r="S21" s="90"/>
      <c r="T21" s="90"/>
      <c r="U21" s="90"/>
      <c r="V21" s="90"/>
      <c r="W21" s="90"/>
      <c r="X21" s="90"/>
      <c r="Y21" s="90"/>
      <c r="Z21" s="447"/>
      <c r="AA21" s="90"/>
      <c r="AB21" s="90"/>
      <c r="AC21" s="90"/>
      <c r="AD21" s="130"/>
      <c r="AE21" s="129"/>
      <c r="AF21" s="129"/>
      <c r="AG21" s="90"/>
      <c r="AH21" s="90"/>
      <c r="AI21" s="90"/>
      <c r="AJ21" s="90"/>
      <c r="AK21" s="90"/>
      <c r="AL21" s="90"/>
      <c r="AM21" s="90"/>
      <c r="AN21" s="90"/>
      <c r="AO21" s="129"/>
      <c r="AP21" s="129"/>
      <c r="AQ21" s="129"/>
      <c r="AR21" s="129"/>
      <c r="AS21" s="129"/>
      <c r="AT21" s="129"/>
      <c r="AU21" s="129"/>
      <c r="AV21" s="129"/>
      <c r="AW21" s="129"/>
      <c r="AX21" s="129"/>
      <c r="AY21" s="129"/>
      <c r="AZ21" s="129"/>
    </row>
    <row r="22" spans="1:52" ht="13.5" customHeight="1" x14ac:dyDescent="0.2">
      <c r="A22" s="90"/>
      <c r="B22" s="90"/>
      <c r="C22" s="90"/>
      <c r="D22" s="90"/>
      <c r="E22" s="90"/>
      <c r="F22" s="90"/>
      <c r="G22" s="90"/>
      <c r="H22" s="90"/>
      <c r="I22" s="90"/>
      <c r="J22" s="90"/>
      <c r="K22" s="90"/>
      <c r="L22" s="90"/>
      <c r="M22" s="90"/>
      <c r="N22" s="90"/>
      <c r="O22" s="90"/>
      <c r="P22" s="90"/>
      <c r="Q22" s="90"/>
      <c r="R22" s="90"/>
      <c r="S22" s="90"/>
      <c r="T22" s="90"/>
      <c r="U22" s="90"/>
      <c r="V22" s="90"/>
      <c r="W22" s="90"/>
      <c r="X22" s="90"/>
      <c r="Y22" s="90"/>
      <c r="Z22" s="447"/>
      <c r="AA22" s="90"/>
      <c r="AB22" s="90"/>
      <c r="AC22" s="90"/>
      <c r="AD22" s="130"/>
      <c r="AE22" s="129"/>
      <c r="AF22" s="129"/>
      <c r="AG22" s="90"/>
      <c r="AH22" s="90"/>
      <c r="AI22" s="90"/>
      <c r="AJ22" s="90"/>
      <c r="AK22" s="90"/>
      <c r="AL22" s="90"/>
      <c r="AM22" s="90"/>
      <c r="AN22" s="90"/>
      <c r="AO22" s="129"/>
      <c r="AP22" s="129"/>
      <c r="AQ22" s="129"/>
      <c r="AR22" s="129"/>
      <c r="AS22" s="129"/>
      <c r="AT22" s="129"/>
      <c r="AU22" s="129"/>
      <c r="AV22" s="129"/>
      <c r="AW22" s="129"/>
      <c r="AX22" s="129"/>
      <c r="AY22" s="129"/>
      <c r="AZ22" s="129"/>
    </row>
    <row r="23" spans="1:52" ht="13.5" customHeight="1" x14ac:dyDescent="0.2">
      <c r="A23" s="90"/>
      <c r="B23" s="90"/>
      <c r="C23" s="90"/>
      <c r="D23" s="90"/>
      <c r="E23" s="90"/>
      <c r="F23" s="90"/>
      <c r="G23" s="90"/>
      <c r="H23" s="90"/>
      <c r="I23" s="90"/>
      <c r="J23" s="90"/>
      <c r="K23" s="90"/>
      <c r="L23" s="90"/>
      <c r="M23" s="90"/>
      <c r="N23" s="90"/>
      <c r="O23" s="90"/>
      <c r="P23" s="90"/>
      <c r="Q23" s="90"/>
      <c r="R23" s="90"/>
      <c r="S23" s="90"/>
      <c r="T23" s="90"/>
      <c r="U23" s="90"/>
      <c r="V23" s="90"/>
      <c r="W23" s="90"/>
      <c r="X23" s="90"/>
      <c r="Y23" s="90"/>
      <c r="Z23" s="447"/>
      <c r="AA23" s="90"/>
      <c r="AB23" s="90"/>
      <c r="AC23" s="90"/>
      <c r="AD23" s="130"/>
      <c r="AE23" s="129"/>
      <c r="AF23" s="129"/>
      <c r="AG23" s="90"/>
      <c r="AH23" s="90"/>
      <c r="AI23" s="90"/>
      <c r="AJ23" s="90"/>
      <c r="AK23" s="90"/>
      <c r="AL23" s="90"/>
      <c r="AM23" s="90"/>
      <c r="AN23" s="90"/>
      <c r="AO23" s="129"/>
      <c r="AP23" s="129"/>
      <c r="AQ23" s="129"/>
      <c r="AR23" s="129"/>
      <c r="AS23" s="129"/>
      <c r="AT23" s="129"/>
      <c r="AU23" s="129"/>
      <c r="AV23" s="129"/>
      <c r="AW23" s="129"/>
      <c r="AX23" s="129"/>
      <c r="AY23" s="129"/>
      <c r="AZ23" s="129"/>
    </row>
    <row r="24" spans="1:52" ht="13.5" customHeight="1" x14ac:dyDescent="0.2">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447"/>
      <c r="AA24" s="90"/>
      <c r="AB24" s="90"/>
      <c r="AC24" s="90"/>
      <c r="AD24" s="130"/>
      <c r="AE24" s="129"/>
      <c r="AF24" s="129"/>
      <c r="AG24" s="90"/>
      <c r="AH24" s="90"/>
      <c r="AI24" s="90"/>
      <c r="AJ24" s="90"/>
      <c r="AK24" s="90"/>
      <c r="AL24" s="90"/>
      <c r="AM24" s="90"/>
      <c r="AN24" s="90"/>
      <c r="AO24" s="129"/>
      <c r="AP24" s="129"/>
      <c r="AQ24" s="129"/>
      <c r="AR24" s="129"/>
      <c r="AS24" s="129"/>
      <c r="AT24" s="129"/>
      <c r="AU24" s="129"/>
      <c r="AV24" s="129"/>
      <c r="AW24" s="129"/>
      <c r="AX24" s="129"/>
      <c r="AY24" s="129"/>
      <c r="AZ24" s="129"/>
    </row>
    <row r="25" spans="1:52" ht="14.25" customHeight="1" x14ac:dyDescent="0.2">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447"/>
      <c r="AA25" s="90"/>
      <c r="AB25" s="90"/>
      <c r="AC25" s="90"/>
      <c r="AD25" s="130"/>
      <c r="AE25" s="129"/>
      <c r="AF25" s="129"/>
      <c r="AG25" s="90"/>
      <c r="AH25" s="90"/>
      <c r="AI25" s="90"/>
      <c r="AJ25" s="90"/>
      <c r="AK25" s="90"/>
      <c r="AL25" s="90"/>
      <c r="AM25" s="90"/>
      <c r="AN25" s="90"/>
      <c r="AO25" s="129"/>
      <c r="AP25" s="129"/>
      <c r="AQ25" s="129"/>
      <c r="AR25" s="129"/>
      <c r="AS25" s="129"/>
      <c r="AT25" s="129"/>
      <c r="AU25" s="129"/>
      <c r="AV25" s="129"/>
      <c r="AW25" s="129"/>
      <c r="AX25" s="129"/>
      <c r="AY25" s="129"/>
      <c r="AZ25" s="129"/>
    </row>
    <row r="26" spans="1:52" ht="14.25" customHeight="1" x14ac:dyDescent="0.2">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447"/>
      <c r="AA26" s="90"/>
      <c r="AB26" s="90"/>
      <c r="AC26" s="90"/>
      <c r="AD26" s="130"/>
      <c r="AE26" s="129"/>
      <c r="AF26" s="129"/>
      <c r="AG26" s="90"/>
      <c r="AH26" s="90"/>
      <c r="AI26" s="90"/>
      <c r="AJ26" s="90"/>
      <c r="AK26" s="90"/>
      <c r="AL26" s="90"/>
      <c r="AM26" s="90"/>
      <c r="AN26" s="90"/>
      <c r="AO26" s="129"/>
      <c r="AP26" s="129"/>
      <c r="AQ26" s="129"/>
      <c r="AR26" s="129"/>
      <c r="AS26" s="129"/>
      <c r="AT26" s="129"/>
      <c r="AU26" s="129"/>
      <c r="AV26" s="129"/>
      <c r="AW26" s="129"/>
      <c r="AX26" s="129"/>
      <c r="AY26" s="129"/>
      <c r="AZ26" s="129"/>
    </row>
    <row r="27" spans="1:52" ht="14.25" customHeight="1" x14ac:dyDescent="0.2">
      <c r="A27" s="90"/>
      <c r="B27" s="90"/>
      <c r="C27" s="90"/>
      <c r="D27" s="90"/>
      <c r="E27" s="90"/>
      <c r="F27" s="90"/>
      <c r="G27" s="90"/>
      <c r="H27" s="90"/>
      <c r="I27" s="90"/>
      <c r="J27" s="90"/>
      <c r="K27" s="90"/>
      <c r="L27" s="90"/>
      <c r="M27" s="90"/>
      <c r="N27" s="90"/>
      <c r="O27" s="90"/>
      <c r="P27" s="90"/>
      <c r="Q27" s="90"/>
      <c r="R27" s="90"/>
      <c r="S27" s="90"/>
      <c r="T27" s="90"/>
      <c r="U27" s="90"/>
      <c r="V27" s="90"/>
      <c r="W27" s="90"/>
      <c r="X27" s="90"/>
      <c r="Y27" s="90"/>
      <c r="Z27" s="447"/>
      <c r="AA27" s="90"/>
      <c r="AB27" s="90"/>
      <c r="AC27" s="90"/>
      <c r="AD27" s="130"/>
      <c r="AE27" s="129"/>
      <c r="AF27" s="129"/>
      <c r="AG27" s="90"/>
      <c r="AH27" s="90"/>
      <c r="AI27" s="90"/>
      <c r="AJ27" s="90"/>
      <c r="AK27" s="90"/>
      <c r="AL27" s="90"/>
      <c r="AM27" s="90"/>
      <c r="AN27" s="90"/>
      <c r="AO27" s="129"/>
      <c r="AP27" s="129"/>
      <c r="AQ27" s="129"/>
      <c r="AR27" s="129"/>
      <c r="AS27" s="129"/>
      <c r="AT27" s="129"/>
      <c r="AU27" s="129"/>
      <c r="AV27" s="129"/>
      <c r="AW27" s="129"/>
      <c r="AX27" s="129"/>
      <c r="AY27" s="129"/>
      <c r="AZ27" s="129"/>
    </row>
    <row r="28" spans="1:52" ht="14.25" customHeight="1" x14ac:dyDescent="0.2">
      <c r="A28" s="90"/>
      <c r="B28" s="90"/>
      <c r="C28" s="90"/>
      <c r="D28" s="90"/>
      <c r="E28" s="90"/>
      <c r="F28" s="90"/>
      <c r="G28" s="90"/>
      <c r="H28" s="90"/>
      <c r="I28" s="90"/>
      <c r="J28" s="90"/>
      <c r="K28" s="90"/>
      <c r="L28" s="90"/>
      <c r="M28" s="90"/>
      <c r="N28" s="90"/>
      <c r="O28" s="90"/>
      <c r="P28" s="90"/>
      <c r="Q28" s="90"/>
      <c r="R28" s="90"/>
      <c r="S28" s="90"/>
      <c r="T28" s="90"/>
      <c r="U28" s="90"/>
      <c r="V28" s="90"/>
      <c r="W28" s="90"/>
      <c r="X28" s="90"/>
      <c r="Y28" s="90"/>
      <c r="Z28" s="447"/>
      <c r="AA28" s="90"/>
      <c r="AB28" s="90"/>
      <c r="AC28" s="90"/>
      <c r="AD28" s="129"/>
      <c r="AE28" s="129"/>
      <c r="AF28" s="129"/>
      <c r="AG28" s="90"/>
      <c r="AH28" s="90"/>
      <c r="AI28" s="90"/>
      <c r="AJ28" s="90"/>
      <c r="AK28" s="90"/>
      <c r="AL28" s="90"/>
      <c r="AM28" s="90"/>
      <c r="AN28" s="90"/>
      <c r="AO28" s="129"/>
      <c r="AP28" s="129"/>
      <c r="AQ28" s="129"/>
      <c r="AR28" s="129"/>
      <c r="AS28" s="129"/>
      <c r="AT28" s="129"/>
      <c r="AU28" s="129"/>
      <c r="AV28" s="129"/>
      <c r="AW28" s="129"/>
      <c r="AX28" s="129"/>
      <c r="AY28" s="129"/>
      <c r="AZ28" s="129"/>
    </row>
    <row r="29" spans="1:52" ht="14.25" customHeight="1" x14ac:dyDescent="0.2">
      <c r="A29" s="90"/>
      <c r="B29" s="90"/>
      <c r="C29" s="90"/>
      <c r="D29" s="90"/>
      <c r="E29" s="90"/>
      <c r="F29" s="90"/>
      <c r="G29" s="90"/>
      <c r="H29" s="90"/>
      <c r="I29" s="90"/>
      <c r="J29" s="90"/>
      <c r="K29" s="90"/>
      <c r="L29" s="90"/>
      <c r="M29" s="90"/>
      <c r="N29" s="90"/>
      <c r="O29" s="90"/>
      <c r="P29" s="90"/>
      <c r="Q29" s="90"/>
      <c r="R29" s="90"/>
      <c r="S29" s="90"/>
      <c r="T29" s="90"/>
      <c r="U29" s="90"/>
      <c r="V29" s="90"/>
      <c r="W29" s="90"/>
      <c r="X29" s="90"/>
      <c r="Y29" s="90"/>
      <c r="Z29" s="447"/>
      <c r="AA29" s="90"/>
      <c r="AB29" s="90"/>
      <c r="AC29" s="90"/>
      <c r="AD29" s="129"/>
      <c r="AE29" s="129"/>
      <c r="AF29" s="129"/>
      <c r="AG29" s="90"/>
      <c r="AH29" s="90"/>
      <c r="AI29" s="90"/>
      <c r="AJ29" s="90"/>
      <c r="AK29" s="90"/>
      <c r="AL29" s="90"/>
      <c r="AM29" s="90"/>
      <c r="AN29" s="90"/>
      <c r="AO29" s="129"/>
      <c r="AP29" s="129"/>
      <c r="AQ29" s="129"/>
      <c r="AR29" s="129"/>
      <c r="AS29" s="129"/>
      <c r="AT29" s="129"/>
      <c r="AU29" s="129"/>
      <c r="AV29" s="129"/>
      <c r="AW29" s="129"/>
      <c r="AX29" s="129"/>
      <c r="AY29" s="129"/>
      <c r="AZ29" s="129"/>
    </row>
    <row r="30" spans="1:52" ht="14.25" customHeight="1" x14ac:dyDescent="0.2">
      <c r="A30" s="90"/>
      <c r="B30" s="90"/>
      <c r="C30" s="90"/>
      <c r="D30" s="90"/>
      <c r="E30" s="90"/>
      <c r="F30" s="90"/>
      <c r="G30" s="90"/>
      <c r="H30" s="90"/>
      <c r="I30" s="90"/>
      <c r="J30" s="90"/>
      <c r="K30" s="90"/>
      <c r="L30" s="90"/>
      <c r="M30" s="90"/>
      <c r="N30" s="90"/>
      <c r="O30" s="90"/>
      <c r="P30" s="90"/>
      <c r="Q30" s="90"/>
      <c r="R30" s="90"/>
      <c r="S30" s="90"/>
      <c r="T30" s="90"/>
      <c r="U30" s="90"/>
      <c r="V30" s="90"/>
      <c r="W30" s="90"/>
      <c r="X30" s="90"/>
      <c r="Y30" s="90"/>
      <c r="Z30" s="447"/>
      <c r="AA30" s="90"/>
      <c r="AB30" s="90"/>
      <c r="AC30" s="90"/>
      <c r="AD30" s="129"/>
      <c r="AE30" s="129"/>
      <c r="AF30" s="129"/>
      <c r="AG30" s="90"/>
      <c r="AH30" s="90"/>
      <c r="AI30" s="90"/>
      <c r="AJ30" s="90"/>
      <c r="AK30" s="90"/>
      <c r="AL30" s="90"/>
      <c r="AM30" s="90"/>
      <c r="AN30" s="90"/>
      <c r="AO30" s="129"/>
      <c r="AP30" s="129"/>
      <c r="AQ30" s="129"/>
      <c r="AR30" s="129"/>
      <c r="AS30" s="129"/>
      <c r="AT30" s="129"/>
      <c r="AU30" s="129"/>
      <c r="AV30" s="129"/>
      <c r="AW30" s="129"/>
      <c r="AX30" s="129"/>
      <c r="AY30" s="129"/>
      <c r="AZ30" s="129"/>
    </row>
    <row r="31" spans="1:52" ht="14.25" customHeight="1" x14ac:dyDescent="0.2">
      <c r="A31" s="90"/>
      <c r="B31" s="90"/>
      <c r="C31" s="90"/>
      <c r="D31" s="90"/>
      <c r="E31" s="90"/>
      <c r="F31" s="90"/>
      <c r="G31" s="90"/>
      <c r="H31" s="90"/>
      <c r="I31" s="90"/>
      <c r="J31" s="90"/>
      <c r="K31" s="90"/>
      <c r="L31" s="90"/>
      <c r="M31" s="90"/>
      <c r="N31" s="90"/>
      <c r="O31" s="90"/>
      <c r="P31" s="90"/>
      <c r="Q31" s="90"/>
      <c r="R31" s="90"/>
      <c r="S31" s="90"/>
      <c r="T31" s="90"/>
      <c r="U31" s="90"/>
      <c r="V31" s="90"/>
      <c r="W31" s="90"/>
      <c r="X31" s="90"/>
      <c r="Y31" s="90"/>
      <c r="Z31" s="447"/>
      <c r="AA31" s="90"/>
      <c r="AB31" s="90"/>
      <c r="AC31" s="90"/>
      <c r="AD31" s="129"/>
      <c r="AE31" s="129"/>
      <c r="AF31" s="129"/>
      <c r="AG31" s="90"/>
      <c r="AH31" s="90"/>
      <c r="AI31" s="90"/>
      <c r="AJ31" s="90"/>
      <c r="AK31" s="90"/>
      <c r="AL31" s="90"/>
      <c r="AM31" s="90"/>
      <c r="AN31" s="90"/>
      <c r="AO31" s="129"/>
      <c r="AP31" s="129"/>
      <c r="AQ31" s="129"/>
      <c r="AR31" s="129"/>
      <c r="AS31" s="129"/>
      <c r="AT31" s="129"/>
      <c r="AU31" s="129"/>
      <c r="AV31" s="129"/>
      <c r="AW31" s="129"/>
      <c r="AX31" s="129"/>
      <c r="AY31" s="129"/>
      <c r="AZ31" s="129"/>
    </row>
    <row r="32" spans="1:52" ht="14.25" customHeight="1" x14ac:dyDescent="0.2">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447"/>
      <c r="AA32" s="90"/>
      <c r="AB32" s="90"/>
      <c r="AC32" s="90"/>
      <c r="AD32" s="129"/>
      <c r="AE32" s="129"/>
      <c r="AF32" s="129"/>
      <c r="AG32" s="90"/>
      <c r="AH32" s="90"/>
      <c r="AI32" s="90"/>
      <c r="AJ32" s="90"/>
      <c r="AK32" s="90"/>
      <c r="AL32" s="90"/>
      <c r="AM32" s="90"/>
      <c r="AN32" s="90"/>
      <c r="AO32" s="129"/>
      <c r="AP32" s="129"/>
      <c r="AQ32" s="129"/>
      <c r="AR32" s="129"/>
      <c r="AS32" s="129"/>
      <c r="AT32" s="129"/>
      <c r="AU32" s="129"/>
      <c r="AV32" s="129"/>
      <c r="AW32" s="129"/>
      <c r="AX32" s="129"/>
      <c r="AY32" s="129"/>
      <c r="AZ32" s="129"/>
    </row>
    <row r="33" spans="1:52" ht="14.25" customHeight="1" x14ac:dyDescent="0.2">
      <c r="A33" s="90"/>
      <c r="B33" s="90"/>
      <c r="C33" s="90"/>
      <c r="D33" s="90"/>
      <c r="E33" s="90"/>
      <c r="F33" s="90"/>
      <c r="G33" s="90"/>
      <c r="H33" s="90"/>
      <c r="I33" s="90"/>
      <c r="J33" s="90"/>
      <c r="K33" s="90"/>
      <c r="L33" s="90"/>
      <c r="M33" s="90"/>
      <c r="N33" s="90"/>
      <c r="O33" s="90"/>
      <c r="P33" s="90"/>
      <c r="Q33" s="90"/>
      <c r="R33" s="90"/>
      <c r="S33" s="90"/>
      <c r="T33" s="90"/>
      <c r="U33" s="90"/>
      <c r="V33" s="90"/>
      <c r="W33" s="90"/>
      <c r="X33" s="90"/>
      <c r="Y33" s="90"/>
      <c r="Z33" s="447"/>
      <c r="AA33" s="90"/>
      <c r="AB33" s="90"/>
      <c r="AC33" s="90"/>
      <c r="AD33" s="129"/>
      <c r="AE33" s="129"/>
      <c r="AF33" s="129"/>
      <c r="AG33" s="90"/>
      <c r="AH33" s="90"/>
      <c r="AI33" s="90"/>
      <c r="AJ33" s="90"/>
      <c r="AK33" s="90"/>
      <c r="AL33" s="90"/>
      <c r="AM33" s="90"/>
      <c r="AN33" s="90"/>
      <c r="AO33" s="129"/>
      <c r="AP33" s="129"/>
      <c r="AQ33" s="129"/>
      <c r="AR33" s="129"/>
      <c r="AS33" s="129"/>
      <c r="AT33" s="129"/>
      <c r="AU33" s="129"/>
      <c r="AV33" s="129"/>
      <c r="AW33" s="129"/>
      <c r="AX33" s="129"/>
      <c r="AY33" s="129"/>
      <c r="AZ33" s="129"/>
    </row>
    <row r="34" spans="1:52" ht="14.25" customHeight="1" x14ac:dyDescent="0.2">
      <c r="A34" s="90"/>
      <c r="B34" s="90"/>
      <c r="C34" s="90"/>
      <c r="D34" s="90"/>
      <c r="E34" s="90"/>
      <c r="F34" s="90"/>
      <c r="G34" s="90"/>
      <c r="H34" s="90"/>
      <c r="I34" s="90"/>
      <c r="J34" s="90"/>
      <c r="K34" s="90"/>
      <c r="L34" s="90"/>
      <c r="M34" s="90"/>
      <c r="N34" s="90"/>
      <c r="O34" s="90"/>
      <c r="P34" s="90"/>
      <c r="Q34" s="90"/>
      <c r="R34" s="90"/>
      <c r="S34" s="90"/>
      <c r="T34" s="90"/>
      <c r="U34" s="90"/>
      <c r="V34" s="90"/>
      <c r="W34" s="90"/>
      <c r="X34" s="90"/>
      <c r="Y34" s="90"/>
      <c r="Z34" s="447"/>
      <c r="AA34" s="90"/>
      <c r="AB34" s="90"/>
      <c r="AC34" s="90"/>
      <c r="AD34" s="129"/>
      <c r="AE34" s="129"/>
      <c r="AF34" s="129"/>
      <c r="AG34" s="90"/>
      <c r="AH34" s="90"/>
      <c r="AI34" s="90"/>
      <c r="AJ34" s="90"/>
      <c r="AK34" s="90"/>
      <c r="AL34" s="90"/>
      <c r="AM34" s="90"/>
      <c r="AN34" s="90"/>
      <c r="AO34" s="129"/>
      <c r="AP34" s="129"/>
      <c r="AQ34" s="129"/>
      <c r="AR34" s="129"/>
      <c r="AS34" s="129"/>
      <c r="AT34" s="129"/>
      <c r="AU34" s="129"/>
      <c r="AV34" s="129"/>
      <c r="AW34" s="129"/>
      <c r="AX34" s="129"/>
      <c r="AY34" s="129"/>
      <c r="AZ34" s="129"/>
    </row>
    <row r="35" spans="1:52" ht="14.25" customHeight="1" x14ac:dyDescent="0.2">
      <c r="A35" s="90"/>
      <c r="B35" s="90"/>
      <c r="C35" s="90"/>
      <c r="D35" s="90"/>
      <c r="E35" s="90"/>
      <c r="F35" s="90"/>
      <c r="G35" s="90"/>
      <c r="H35" s="90"/>
      <c r="I35" s="90"/>
      <c r="J35" s="90"/>
      <c r="K35" s="90"/>
      <c r="L35" s="90"/>
      <c r="M35" s="90"/>
      <c r="N35" s="90"/>
      <c r="O35" s="90"/>
      <c r="P35" s="90"/>
      <c r="Q35" s="90"/>
      <c r="R35" s="90"/>
      <c r="S35" s="90"/>
      <c r="T35" s="90"/>
      <c r="U35" s="90"/>
      <c r="V35" s="90"/>
      <c r="W35" s="90"/>
      <c r="X35" s="90"/>
      <c r="Y35" s="90"/>
      <c r="Z35" s="447"/>
      <c r="AA35" s="90"/>
      <c r="AB35" s="90"/>
      <c r="AC35" s="90"/>
      <c r="AD35" s="129"/>
      <c r="AE35" s="129"/>
      <c r="AF35" s="129"/>
      <c r="AG35" s="90"/>
      <c r="AH35" s="90"/>
      <c r="AI35" s="90"/>
      <c r="AJ35" s="90"/>
      <c r="AK35" s="90"/>
      <c r="AL35" s="90"/>
      <c r="AM35" s="90"/>
      <c r="AN35" s="90"/>
      <c r="AO35" s="129"/>
      <c r="AP35" s="129"/>
      <c r="AQ35" s="129"/>
      <c r="AR35" s="129"/>
      <c r="AS35" s="129"/>
      <c r="AT35" s="129"/>
      <c r="AU35" s="129"/>
      <c r="AV35" s="129"/>
      <c r="AW35" s="129"/>
      <c r="AX35" s="129"/>
      <c r="AY35" s="129"/>
      <c r="AZ35" s="129"/>
    </row>
    <row r="36" spans="1:52" ht="14.25" customHeight="1" x14ac:dyDescent="0.2">
      <c r="A36" s="90"/>
      <c r="B36" s="90"/>
      <c r="C36" s="90"/>
      <c r="D36" s="90"/>
      <c r="E36" s="90"/>
      <c r="F36" s="90"/>
      <c r="G36" s="90"/>
      <c r="H36" s="90"/>
      <c r="I36" s="90"/>
      <c r="J36" s="90"/>
      <c r="K36" s="90"/>
      <c r="L36" s="90"/>
      <c r="M36" s="90"/>
      <c r="N36" s="90"/>
      <c r="O36" s="90"/>
      <c r="P36" s="90"/>
      <c r="Q36" s="90"/>
      <c r="R36" s="90"/>
      <c r="S36" s="90"/>
      <c r="T36" s="90"/>
      <c r="U36" s="90"/>
      <c r="V36" s="90"/>
      <c r="W36" s="90"/>
      <c r="X36" s="90"/>
      <c r="Y36" s="90"/>
      <c r="Z36" s="447"/>
      <c r="AA36" s="90"/>
      <c r="AB36" s="90"/>
      <c r="AC36" s="90"/>
      <c r="AD36" s="129"/>
      <c r="AE36" s="129"/>
      <c r="AF36" s="129"/>
      <c r="AG36" s="90"/>
      <c r="AH36" s="90"/>
      <c r="AI36" s="90"/>
      <c r="AJ36" s="90"/>
      <c r="AK36" s="90"/>
      <c r="AL36" s="90"/>
      <c r="AM36" s="90"/>
      <c r="AN36" s="90"/>
      <c r="AO36" s="129"/>
      <c r="AP36" s="129"/>
      <c r="AQ36" s="129"/>
      <c r="AR36" s="129"/>
      <c r="AS36" s="129"/>
      <c r="AT36" s="129"/>
      <c r="AU36" s="129"/>
      <c r="AV36" s="129"/>
      <c r="AW36" s="129"/>
      <c r="AX36" s="129"/>
      <c r="AY36" s="129"/>
      <c r="AZ36" s="129"/>
    </row>
    <row r="37" spans="1:52" ht="14.25" customHeight="1" x14ac:dyDescent="0.2">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447"/>
      <c r="AA37" s="90"/>
      <c r="AB37" s="90"/>
      <c r="AC37" s="90"/>
      <c r="AD37" s="129"/>
      <c r="AE37" s="129"/>
      <c r="AF37" s="129"/>
      <c r="AG37" s="90"/>
      <c r="AH37" s="90"/>
      <c r="AI37" s="90"/>
      <c r="AJ37" s="90"/>
      <c r="AK37" s="90"/>
      <c r="AL37" s="90"/>
      <c r="AM37" s="90"/>
      <c r="AN37" s="90"/>
      <c r="AO37" s="129"/>
      <c r="AP37" s="129"/>
      <c r="AQ37" s="129"/>
      <c r="AR37" s="129"/>
      <c r="AS37" s="129"/>
      <c r="AT37" s="129"/>
      <c r="AU37" s="129"/>
      <c r="AV37" s="129"/>
      <c r="AW37" s="129"/>
      <c r="AX37" s="129"/>
      <c r="AY37" s="129"/>
      <c r="AZ37" s="129"/>
    </row>
    <row r="38" spans="1:52" ht="14.25" customHeight="1" x14ac:dyDescent="0.2">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447"/>
      <c r="AA38" s="90"/>
      <c r="AB38" s="90"/>
      <c r="AC38" s="90"/>
      <c r="AD38" s="129"/>
      <c r="AE38" s="129"/>
      <c r="AF38" s="129"/>
      <c r="AG38" s="90"/>
      <c r="AH38" s="90"/>
      <c r="AI38" s="90"/>
      <c r="AJ38" s="90"/>
      <c r="AK38" s="90"/>
      <c r="AL38" s="90"/>
      <c r="AM38" s="90"/>
      <c r="AN38" s="90"/>
      <c r="AO38" s="129"/>
      <c r="AP38" s="129"/>
      <c r="AQ38" s="129"/>
      <c r="AR38" s="129"/>
      <c r="AS38" s="129"/>
      <c r="AT38" s="129"/>
      <c r="AU38" s="129"/>
      <c r="AV38" s="129"/>
      <c r="AW38" s="129"/>
      <c r="AX38" s="129"/>
      <c r="AY38" s="129"/>
      <c r="AZ38" s="129"/>
    </row>
    <row r="39" spans="1:52" ht="14.25" customHeight="1" x14ac:dyDescent="0.2">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447"/>
      <c r="AA39" s="90"/>
      <c r="AB39" s="90"/>
      <c r="AC39" s="90"/>
      <c r="AD39" s="129"/>
      <c r="AE39" s="129"/>
      <c r="AF39" s="129"/>
      <c r="AG39" s="90"/>
      <c r="AH39" s="90"/>
      <c r="AI39" s="90"/>
      <c r="AJ39" s="90"/>
      <c r="AK39" s="90"/>
      <c r="AL39" s="90"/>
      <c r="AM39" s="90"/>
      <c r="AN39" s="90"/>
      <c r="AO39" s="129"/>
      <c r="AP39" s="129"/>
      <c r="AQ39" s="129"/>
      <c r="AR39" s="129"/>
      <c r="AS39" s="129"/>
      <c r="AT39" s="129"/>
      <c r="AU39" s="129"/>
      <c r="AV39" s="129"/>
      <c r="AW39" s="129"/>
      <c r="AX39" s="129"/>
      <c r="AY39" s="129"/>
      <c r="AZ39" s="129"/>
    </row>
    <row r="40" spans="1:52" ht="14.25" customHeight="1" x14ac:dyDescent="0.2">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447"/>
      <c r="AA40" s="90"/>
      <c r="AB40" s="90"/>
      <c r="AC40" s="90"/>
      <c r="AD40" s="129"/>
      <c r="AE40" s="129"/>
      <c r="AF40" s="129"/>
      <c r="AG40" s="90"/>
      <c r="AH40" s="90"/>
      <c r="AI40" s="90"/>
      <c r="AJ40" s="90"/>
      <c r="AK40" s="90"/>
      <c r="AL40" s="90"/>
      <c r="AM40" s="90"/>
      <c r="AN40" s="90"/>
      <c r="AO40" s="129"/>
      <c r="AP40" s="129"/>
      <c r="AQ40" s="129"/>
      <c r="AR40" s="129"/>
      <c r="AS40" s="129"/>
      <c r="AT40" s="129"/>
      <c r="AU40" s="129"/>
      <c r="AV40" s="129"/>
      <c r="AW40" s="129"/>
      <c r="AX40" s="129"/>
      <c r="AY40" s="129"/>
      <c r="AZ40" s="129"/>
    </row>
    <row r="41" spans="1:52" ht="14.25" customHeight="1" x14ac:dyDescent="0.2">
      <c r="A41" s="90"/>
      <c r="B41" s="90"/>
      <c r="C41" s="90"/>
      <c r="D41" s="90"/>
      <c r="E41" s="90"/>
      <c r="F41" s="90"/>
      <c r="G41" s="90"/>
      <c r="H41" s="90"/>
      <c r="I41" s="90"/>
      <c r="J41" s="90"/>
      <c r="K41" s="90"/>
      <c r="L41" s="90"/>
      <c r="M41" s="90"/>
      <c r="N41" s="90"/>
      <c r="O41" s="90"/>
      <c r="P41" s="90"/>
      <c r="Q41" s="90"/>
      <c r="R41" s="90"/>
      <c r="S41" s="90"/>
      <c r="T41" s="90"/>
      <c r="U41" s="90"/>
      <c r="V41" s="90"/>
      <c r="W41" s="90"/>
      <c r="X41" s="90"/>
      <c r="Y41" s="90"/>
      <c r="Z41" s="447"/>
      <c r="AA41" s="90"/>
      <c r="AB41" s="90"/>
      <c r="AC41" s="90"/>
      <c r="AD41" s="129"/>
      <c r="AE41" s="129"/>
      <c r="AF41" s="129"/>
      <c r="AG41" s="90"/>
      <c r="AH41" s="90"/>
      <c r="AI41" s="90"/>
      <c r="AJ41" s="90"/>
      <c r="AK41" s="90"/>
      <c r="AL41" s="90"/>
      <c r="AM41" s="90"/>
      <c r="AN41" s="90"/>
      <c r="AO41" s="129"/>
      <c r="AP41" s="129"/>
      <c r="AQ41" s="129"/>
      <c r="AR41" s="129"/>
      <c r="AS41" s="129"/>
      <c r="AT41" s="129"/>
      <c r="AU41" s="129"/>
      <c r="AV41" s="129"/>
      <c r="AW41" s="129"/>
      <c r="AX41" s="129"/>
      <c r="AY41" s="129"/>
      <c r="AZ41" s="129"/>
    </row>
    <row r="42" spans="1:52" ht="14.25" customHeight="1" x14ac:dyDescent="0.2">
      <c r="A42" s="90"/>
      <c r="B42" s="90"/>
      <c r="C42" s="90"/>
      <c r="D42" s="90"/>
      <c r="E42" s="90"/>
      <c r="F42" s="90"/>
      <c r="G42" s="90"/>
      <c r="H42" s="90"/>
      <c r="I42" s="90"/>
      <c r="J42" s="90"/>
      <c r="K42" s="90"/>
      <c r="L42" s="90"/>
      <c r="M42" s="90"/>
      <c r="N42" s="90"/>
      <c r="O42" s="90"/>
      <c r="P42" s="90"/>
      <c r="Q42" s="90"/>
      <c r="R42" s="90"/>
      <c r="S42" s="90"/>
      <c r="T42" s="90"/>
      <c r="U42" s="90"/>
      <c r="V42" s="90"/>
      <c r="W42" s="90"/>
      <c r="X42" s="90"/>
      <c r="Y42" s="90"/>
      <c r="Z42" s="447"/>
      <c r="AA42" s="90"/>
      <c r="AB42" s="90"/>
      <c r="AC42" s="90"/>
      <c r="AD42" s="129"/>
      <c r="AE42" s="129"/>
      <c r="AF42" s="129"/>
      <c r="AG42" s="90"/>
      <c r="AH42" s="90"/>
      <c r="AI42" s="90"/>
      <c r="AJ42" s="90"/>
      <c r="AK42" s="90"/>
      <c r="AL42" s="90"/>
      <c r="AM42" s="90"/>
      <c r="AN42" s="90"/>
      <c r="AO42" s="129"/>
      <c r="AP42" s="129"/>
      <c r="AQ42" s="129"/>
      <c r="AR42" s="129"/>
      <c r="AS42" s="129"/>
      <c r="AT42" s="129"/>
      <c r="AU42" s="129"/>
      <c r="AV42" s="129"/>
      <c r="AW42" s="129"/>
      <c r="AX42" s="129"/>
      <c r="AY42" s="129"/>
      <c r="AZ42" s="129"/>
    </row>
    <row r="43" spans="1:52" ht="14.25" customHeight="1" x14ac:dyDescent="0.2">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447"/>
      <c r="AA43" s="90"/>
      <c r="AB43" s="90"/>
      <c r="AC43" s="90"/>
      <c r="AD43" s="129"/>
      <c r="AE43" s="129"/>
      <c r="AF43" s="129"/>
      <c r="AG43" s="90"/>
      <c r="AH43" s="90"/>
      <c r="AI43" s="90"/>
      <c r="AJ43" s="90"/>
      <c r="AK43" s="90"/>
      <c r="AL43" s="90"/>
      <c r="AM43" s="90"/>
      <c r="AN43" s="90"/>
      <c r="AO43" s="129"/>
      <c r="AP43" s="129"/>
      <c r="AQ43" s="129"/>
      <c r="AR43" s="129"/>
      <c r="AS43" s="129"/>
      <c r="AT43" s="129"/>
      <c r="AU43" s="129"/>
      <c r="AV43" s="129"/>
      <c r="AW43" s="129"/>
      <c r="AX43" s="129"/>
      <c r="AY43" s="129"/>
      <c r="AZ43" s="129"/>
    </row>
    <row r="44" spans="1:52" ht="14.25" customHeight="1" x14ac:dyDescent="0.2">
      <c r="A44" s="90"/>
      <c r="B44" s="90"/>
      <c r="C44" s="90"/>
      <c r="D44" s="90"/>
      <c r="E44" s="90"/>
      <c r="F44" s="90"/>
      <c r="G44" s="90"/>
      <c r="H44" s="90"/>
      <c r="I44" s="90"/>
      <c r="J44" s="90"/>
      <c r="K44" s="90"/>
      <c r="L44" s="90"/>
      <c r="M44" s="90"/>
      <c r="N44" s="90"/>
      <c r="O44" s="90"/>
      <c r="P44" s="90"/>
      <c r="Q44" s="90"/>
      <c r="R44" s="90"/>
      <c r="S44" s="90"/>
      <c r="T44" s="90"/>
      <c r="U44" s="90"/>
      <c r="V44" s="90"/>
      <c r="W44" s="90"/>
      <c r="X44" s="90"/>
      <c r="Y44" s="90"/>
      <c r="Z44" s="447"/>
      <c r="AA44" s="90"/>
      <c r="AB44" s="90"/>
      <c r="AC44" s="90"/>
      <c r="AD44" s="129"/>
      <c r="AE44" s="129"/>
      <c r="AF44" s="129"/>
      <c r="AG44" s="90"/>
      <c r="AH44" s="90"/>
      <c r="AI44" s="90"/>
      <c r="AJ44" s="90"/>
      <c r="AK44" s="90"/>
      <c r="AL44" s="90"/>
      <c r="AM44" s="90"/>
      <c r="AN44" s="90"/>
      <c r="AO44" s="129"/>
      <c r="AP44" s="129"/>
      <c r="AQ44" s="129"/>
      <c r="AR44" s="129"/>
      <c r="AS44" s="129"/>
      <c r="AT44" s="129"/>
      <c r="AU44" s="129"/>
      <c r="AV44" s="129"/>
      <c r="AW44" s="129"/>
      <c r="AX44" s="129"/>
      <c r="AY44" s="129"/>
      <c r="AZ44" s="129"/>
    </row>
    <row r="45" spans="1:52" ht="14.25" customHeight="1" x14ac:dyDescent="0.2">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447"/>
      <c r="AA45" s="90"/>
      <c r="AB45" s="90"/>
      <c r="AC45" s="90"/>
      <c r="AD45" s="129"/>
      <c r="AE45" s="129"/>
      <c r="AF45" s="129"/>
      <c r="AG45" s="90"/>
      <c r="AH45" s="90"/>
      <c r="AI45" s="90"/>
      <c r="AJ45" s="90"/>
      <c r="AK45" s="90"/>
      <c r="AL45" s="90"/>
      <c r="AM45" s="90"/>
      <c r="AN45" s="90"/>
      <c r="AO45" s="129"/>
      <c r="AP45" s="129"/>
      <c r="AQ45" s="129"/>
      <c r="AR45" s="129"/>
      <c r="AS45" s="129"/>
      <c r="AT45" s="129"/>
      <c r="AU45" s="129"/>
      <c r="AV45" s="129"/>
      <c r="AW45" s="129"/>
      <c r="AX45" s="129"/>
      <c r="AY45" s="129"/>
      <c r="AZ45" s="129"/>
    </row>
    <row r="46" spans="1:52" ht="14.25" customHeight="1" x14ac:dyDescent="0.2">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447"/>
      <c r="AA46" s="90"/>
      <c r="AB46" s="90"/>
      <c r="AC46" s="90"/>
      <c r="AD46" s="129"/>
      <c r="AE46" s="129"/>
      <c r="AF46" s="129"/>
      <c r="AG46" s="90"/>
      <c r="AH46" s="90"/>
      <c r="AI46" s="90"/>
      <c r="AJ46" s="90"/>
      <c r="AK46" s="90"/>
      <c r="AL46" s="90"/>
      <c r="AM46" s="90"/>
      <c r="AN46" s="90"/>
      <c r="AO46" s="129"/>
      <c r="AP46" s="129"/>
      <c r="AQ46" s="129"/>
      <c r="AR46" s="129"/>
      <c r="AS46" s="129"/>
      <c r="AT46" s="129"/>
      <c r="AU46" s="129"/>
      <c r="AV46" s="129"/>
      <c r="AW46" s="129"/>
      <c r="AX46" s="129"/>
      <c r="AY46" s="129"/>
      <c r="AZ46" s="129"/>
    </row>
    <row r="47" spans="1:52" ht="14.25" customHeight="1" x14ac:dyDescent="0.2">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447"/>
      <c r="AA47" s="90"/>
      <c r="AB47" s="90"/>
      <c r="AC47" s="90"/>
      <c r="AD47" s="129"/>
      <c r="AE47" s="129"/>
      <c r="AF47" s="129"/>
      <c r="AG47" s="90"/>
      <c r="AH47" s="90"/>
      <c r="AI47" s="90"/>
      <c r="AJ47" s="90"/>
      <c r="AK47" s="90"/>
      <c r="AL47" s="90"/>
      <c r="AM47" s="90"/>
      <c r="AN47" s="90"/>
      <c r="AO47" s="129"/>
      <c r="AP47" s="129"/>
      <c r="AQ47" s="129"/>
      <c r="AR47" s="129"/>
      <c r="AS47" s="129"/>
      <c r="AT47" s="129"/>
      <c r="AU47" s="129"/>
      <c r="AV47" s="129"/>
      <c r="AW47" s="129"/>
      <c r="AX47" s="129"/>
      <c r="AY47" s="129"/>
      <c r="AZ47" s="129"/>
    </row>
    <row r="48" spans="1:52" ht="14.25" customHeight="1" x14ac:dyDescent="0.2">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447"/>
      <c r="AA48" s="90"/>
      <c r="AB48" s="90"/>
      <c r="AC48" s="90"/>
      <c r="AD48" s="129"/>
      <c r="AE48" s="129"/>
      <c r="AF48" s="129"/>
      <c r="AG48" s="90"/>
      <c r="AH48" s="90"/>
      <c r="AI48" s="90"/>
      <c r="AJ48" s="90"/>
      <c r="AK48" s="90"/>
      <c r="AL48" s="90"/>
      <c r="AM48" s="90"/>
      <c r="AN48" s="90"/>
      <c r="AO48" s="129"/>
      <c r="AP48" s="129"/>
      <c r="AQ48" s="129"/>
      <c r="AR48" s="129"/>
      <c r="AS48" s="129"/>
      <c r="AT48" s="129"/>
      <c r="AU48" s="129"/>
      <c r="AV48" s="129"/>
      <c r="AW48" s="129"/>
      <c r="AX48" s="129"/>
      <c r="AY48" s="129"/>
      <c r="AZ48" s="129"/>
    </row>
    <row r="49" spans="1:52" ht="14.25" customHeight="1" x14ac:dyDescent="0.2">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447"/>
      <c r="AA49" s="90"/>
      <c r="AB49" s="90"/>
      <c r="AC49" s="90"/>
      <c r="AD49" s="129"/>
      <c r="AE49" s="129"/>
      <c r="AF49" s="129"/>
      <c r="AG49" s="90"/>
      <c r="AH49" s="90"/>
      <c r="AI49" s="90"/>
      <c r="AJ49" s="90"/>
      <c r="AK49" s="90"/>
      <c r="AL49" s="90"/>
      <c r="AM49" s="90"/>
      <c r="AN49" s="90"/>
      <c r="AO49" s="129"/>
      <c r="AP49" s="129"/>
      <c r="AQ49" s="129"/>
      <c r="AR49" s="129"/>
      <c r="AS49" s="129"/>
      <c r="AT49" s="129"/>
      <c r="AU49" s="129"/>
      <c r="AV49" s="129"/>
      <c r="AW49" s="129"/>
      <c r="AX49" s="129"/>
      <c r="AY49" s="129"/>
      <c r="AZ49" s="129"/>
    </row>
    <row r="50" spans="1:52" ht="14.25" customHeight="1" x14ac:dyDescent="0.2">
      <c r="A50" s="90"/>
      <c r="B50" s="90"/>
      <c r="C50" s="90"/>
      <c r="D50" s="90"/>
      <c r="E50" s="90"/>
      <c r="F50" s="90"/>
      <c r="G50" s="90"/>
      <c r="H50" s="90"/>
      <c r="I50" s="90"/>
      <c r="J50" s="90"/>
      <c r="K50" s="90"/>
      <c r="L50" s="90"/>
      <c r="M50" s="90"/>
      <c r="N50" s="90"/>
      <c r="O50" s="90"/>
      <c r="P50" s="90"/>
      <c r="Q50" s="90"/>
      <c r="R50" s="90"/>
      <c r="S50" s="90"/>
      <c r="T50" s="90"/>
      <c r="U50" s="90"/>
      <c r="V50" s="90"/>
      <c r="W50" s="90"/>
      <c r="X50" s="90"/>
      <c r="Y50" s="90"/>
      <c r="Z50" s="447"/>
      <c r="AA50" s="90"/>
      <c r="AB50" s="90"/>
      <c r="AC50" s="90"/>
      <c r="AD50" s="129"/>
      <c r="AE50" s="129"/>
      <c r="AF50" s="129"/>
      <c r="AG50" s="90"/>
      <c r="AH50" s="90"/>
      <c r="AI50" s="90"/>
      <c r="AJ50" s="90"/>
      <c r="AK50" s="90"/>
      <c r="AL50" s="90"/>
      <c r="AM50" s="90"/>
      <c r="AN50" s="90"/>
      <c r="AO50" s="129"/>
      <c r="AP50" s="129"/>
      <c r="AQ50" s="129"/>
      <c r="AR50" s="129"/>
      <c r="AS50" s="129"/>
      <c r="AT50" s="129"/>
      <c r="AU50" s="129"/>
      <c r="AV50" s="129"/>
      <c r="AW50" s="129"/>
      <c r="AX50" s="129"/>
      <c r="AY50" s="129"/>
      <c r="AZ50" s="129"/>
    </row>
    <row r="51" spans="1:52" ht="14.25" customHeight="1" x14ac:dyDescent="0.2">
      <c r="A51" s="90"/>
      <c r="B51" s="90"/>
      <c r="C51" s="90"/>
      <c r="D51" s="90"/>
      <c r="E51" s="90"/>
      <c r="F51" s="90"/>
      <c r="G51" s="90"/>
      <c r="H51" s="90"/>
      <c r="I51" s="90"/>
      <c r="J51" s="90"/>
      <c r="K51" s="90"/>
      <c r="L51" s="90"/>
      <c r="M51" s="90"/>
      <c r="N51" s="90"/>
      <c r="O51" s="90"/>
      <c r="P51" s="90"/>
      <c r="Q51" s="90"/>
      <c r="R51" s="90"/>
      <c r="S51" s="90"/>
      <c r="T51" s="90"/>
      <c r="U51" s="90"/>
      <c r="V51" s="90"/>
      <c r="W51" s="90"/>
      <c r="X51" s="90"/>
      <c r="Y51" s="90"/>
      <c r="Z51" s="447"/>
      <c r="AA51" s="90"/>
      <c r="AB51" s="90"/>
      <c r="AC51" s="90"/>
      <c r="AD51" s="129"/>
      <c r="AE51" s="129"/>
      <c r="AF51" s="129"/>
      <c r="AG51" s="90"/>
      <c r="AH51" s="90"/>
      <c r="AI51" s="90"/>
      <c r="AJ51" s="90"/>
      <c r="AK51" s="90"/>
      <c r="AL51" s="90"/>
      <c r="AM51" s="90"/>
      <c r="AN51" s="90"/>
      <c r="AO51" s="129"/>
      <c r="AP51" s="129"/>
      <c r="AQ51" s="129"/>
      <c r="AR51" s="129"/>
      <c r="AS51" s="129"/>
      <c r="AT51" s="129"/>
      <c r="AU51" s="129"/>
      <c r="AV51" s="129"/>
      <c r="AW51" s="129"/>
      <c r="AX51" s="129"/>
      <c r="AY51" s="129"/>
      <c r="AZ51" s="129"/>
    </row>
    <row r="52" spans="1:52" ht="14.25" customHeight="1" x14ac:dyDescent="0.2">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447"/>
      <c r="AA52" s="90"/>
      <c r="AB52" s="90"/>
      <c r="AC52" s="90"/>
      <c r="AD52" s="129"/>
      <c r="AE52" s="129"/>
      <c r="AF52" s="129"/>
      <c r="AG52" s="90"/>
      <c r="AH52" s="90"/>
      <c r="AI52" s="90"/>
      <c r="AJ52" s="90"/>
      <c r="AK52" s="90"/>
      <c r="AL52" s="90"/>
      <c r="AM52" s="90"/>
      <c r="AN52" s="90"/>
      <c r="AO52" s="129"/>
      <c r="AP52" s="129"/>
      <c r="AQ52" s="129"/>
      <c r="AR52" s="129"/>
      <c r="AS52" s="129"/>
      <c r="AT52" s="129"/>
      <c r="AU52" s="129"/>
      <c r="AV52" s="129"/>
      <c r="AW52" s="129"/>
      <c r="AX52" s="129"/>
      <c r="AY52" s="129"/>
      <c r="AZ52" s="129"/>
    </row>
    <row r="53" spans="1:52" ht="14.25" customHeight="1" x14ac:dyDescent="0.2">
      <c r="A53" s="90"/>
      <c r="B53" s="90"/>
      <c r="C53" s="90"/>
      <c r="D53" s="90"/>
      <c r="E53" s="90"/>
      <c r="F53" s="90"/>
      <c r="G53" s="90"/>
      <c r="H53" s="90"/>
      <c r="I53" s="90"/>
      <c r="J53" s="90"/>
      <c r="K53" s="90"/>
      <c r="L53" s="90"/>
      <c r="M53" s="90"/>
      <c r="N53" s="90"/>
      <c r="O53" s="90"/>
      <c r="P53" s="90"/>
      <c r="Q53" s="90"/>
      <c r="R53" s="90"/>
      <c r="S53" s="90"/>
      <c r="T53" s="90"/>
      <c r="U53" s="90"/>
      <c r="V53" s="90"/>
      <c r="W53" s="90"/>
      <c r="X53" s="90"/>
      <c r="Y53" s="90"/>
      <c r="Z53" s="447"/>
      <c r="AA53" s="90"/>
      <c r="AB53" s="90"/>
      <c r="AC53" s="90"/>
      <c r="AD53" s="129"/>
      <c r="AE53" s="129"/>
      <c r="AF53" s="129"/>
      <c r="AG53" s="90"/>
      <c r="AH53" s="90"/>
      <c r="AI53" s="90"/>
      <c r="AJ53" s="90"/>
      <c r="AK53" s="90"/>
      <c r="AL53" s="90"/>
      <c r="AM53" s="90"/>
      <c r="AN53" s="90"/>
      <c r="AO53" s="129"/>
      <c r="AP53" s="129"/>
      <c r="AQ53" s="129"/>
      <c r="AR53" s="129"/>
      <c r="AS53" s="129"/>
      <c r="AT53" s="129"/>
      <c r="AU53" s="129"/>
      <c r="AV53" s="129"/>
      <c r="AW53" s="129"/>
      <c r="AX53" s="129"/>
      <c r="AY53" s="129"/>
      <c r="AZ53" s="129"/>
    </row>
    <row r="54" spans="1:52" ht="14.25" customHeight="1" x14ac:dyDescent="0.2">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447"/>
      <c r="AA54" s="90"/>
      <c r="AB54" s="90"/>
      <c r="AC54" s="90"/>
      <c r="AD54" s="129"/>
      <c r="AE54" s="129"/>
      <c r="AF54" s="129"/>
      <c r="AG54" s="90"/>
      <c r="AH54" s="90"/>
      <c r="AI54" s="90"/>
      <c r="AJ54" s="90"/>
      <c r="AK54" s="90"/>
      <c r="AL54" s="90"/>
      <c r="AM54" s="90"/>
      <c r="AN54" s="90"/>
      <c r="AO54" s="129"/>
      <c r="AP54" s="129"/>
      <c r="AQ54" s="129"/>
      <c r="AR54" s="129"/>
      <c r="AS54" s="129"/>
      <c r="AT54" s="129"/>
      <c r="AU54" s="129"/>
      <c r="AV54" s="129"/>
      <c r="AW54" s="129"/>
      <c r="AX54" s="129"/>
      <c r="AY54" s="129"/>
      <c r="AZ54" s="129"/>
    </row>
    <row r="55" spans="1:52" ht="14.25" customHeight="1" x14ac:dyDescent="0.2">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447"/>
      <c r="AA55" s="90"/>
      <c r="AB55" s="90"/>
      <c r="AC55" s="90"/>
      <c r="AD55" s="129"/>
      <c r="AE55" s="129"/>
      <c r="AF55" s="129"/>
      <c r="AG55" s="90"/>
      <c r="AH55" s="90"/>
      <c r="AI55" s="90"/>
      <c r="AJ55" s="90"/>
      <c r="AK55" s="90"/>
      <c r="AL55" s="90"/>
      <c r="AM55" s="90"/>
      <c r="AN55" s="90"/>
      <c r="AO55" s="129"/>
      <c r="AP55" s="129"/>
      <c r="AQ55" s="129"/>
      <c r="AR55" s="129"/>
      <c r="AS55" s="129"/>
      <c r="AT55" s="129"/>
      <c r="AU55" s="129"/>
      <c r="AV55" s="129"/>
      <c r="AW55" s="129"/>
      <c r="AX55" s="129"/>
      <c r="AY55" s="129"/>
      <c r="AZ55" s="129"/>
    </row>
    <row r="56" spans="1:52" ht="14.25" customHeight="1" x14ac:dyDescent="0.2">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447"/>
      <c r="AA56" s="90"/>
      <c r="AB56" s="90"/>
      <c r="AC56" s="90"/>
      <c r="AD56" s="129"/>
      <c r="AE56" s="129"/>
      <c r="AF56" s="129"/>
      <c r="AG56" s="90"/>
      <c r="AH56" s="90"/>
      <c r="AI56" s="90"/>
      <c r="AJ56" s="90"/>
      <c r="AK56" s="90"/>
      <c r="AL56" s="90"/>
      <c r="AM56" s="90"/>
      <c r="AN56" s="90"/>
      <c r="AO56" s="129"/>
      <c r="AP56" s="129"/>
      <c r="AQ56" s="129"/>
      <c r="AR56" s="129"/>
      <c r="AS56" s="129"/>
      <c r="AT56" s="129"/>
      <c r="AU56" s="129"/>
      <c r="AV56" s="129"/>
      <c r="AW56" s="129"/>
      <c r="AX56" s="129"/>
      <c r="AY56" s="129"/>
      <c r="AZ56" s="129"/>
    </row>
    <row r="57" spans="1:52" ht="14.25" customHeight="1" x14ac:dyDescent="0.2">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447"/>
      <c r="AA57" s="90"/>
      <c r="AB57" s="90"/>
      <c r="AC57" s="90"/>
      <c r="AD57" s="129"/>
      <c r="AE57" s="129"/>
      <c r="AF57" s="129"/>
      <c r="AG57" s="90"/>
      <c r="AH57" s="90"/>
      <c r="AI57" s="90"/>
      <c r="AJ57" s="90"/>
      <c r="AK57" s="90"/>
      <c r="AL57" s="90"/>
      <c r="AM57" s="90"/>
      <c r="AN57" s="90"/>
      <c r="AO57" s="90"/>
      <c r="AP57" s="90"/>
      <c r="AQ57" s="90"/>
      <c r="AR57" s="90"/>
      <c r="AS57" s="90"/>
      <c r="AT57" s="90"/>
      <c r="AU57" s="90"/>
      <c r="AV57" s="90"/>
      <c r="AW57" s="90"/>
      <c r="AX57" s="90"/>
      <c r="AY57" s="90"/>
      <c r="AZ57" s="90"/>
    </row>
    <row r="58" spans="1:52" ht="14.25" customHeight="1" x14ac:dyDescent="0.2">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447"/>
      <c r="AA58" s="90"/>
      <c r="AB58" s="90"/>
      <c r="AC58" s="90"/>
      <c r="AD58" s="129"/>
      <c r="AE58" s="129"/>
      <c r="AF58" s="129"/>
      <c r="AG58" s="90"/>
      <c r="AH58" s="90"/>
      <c r="AI58" s="90"/>
      <c r="AJ58" s="90"/>
      <c r="AK58" s="90"/>
      <c r="AL58" s="90"/>
      <c r="AM58" s="90"/>
      <c r="AN58" s="90"/>
      <c r="AO58" s="90"/>
      <c r="AP58" s="90"/>
      <c r="AQ58" s="90"/>
      <c r="AR58" s="90"/>
      <c r="AS58" s="90"/>
      <c r="AT58" s="90"/>
      <c r="AU58" s="90"/>
      <c r="AV58" s="90"/>
      <c r="AW58" s="90"/>
      <c r="AX58" s="90"/>
      <c r="AY58" s="90"/>
      <c r="AZ58" s="90"/>
    </row>
    <row r="59" spans="1:52" ht="14.25" customHeight="1" x14ac:dyDescent="0.2">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447"/>
      <c r="AA59" s="90"/>
      <c r="AB59" s="90"/>
      <c r="AC59" s="90"/>
      <c r="AD59" s="129"/>
      <c r="AE59" s="129"/>
      <c r="AF59" s="129"/>
      <c r="AG59" s="90"/>
      <c r="AH59" s="90"/>
      <c r="AI59" s="90"/>
      <c r="AJ59" s="90"/>
      <c r="AK59" s="90"/>
      <c r="AL59" s="90"/>
      <c r="AM59" s="90"/>
      <c r="AN59" s="90"/>
      <c r="AO59" s="90"/>
      <c r="AP59" s="90"/>
      <c r="AQ59" s="90"/>
      <c r="AR59" s="90"/>
      <c r="AS59" s="90"/>
      <c r="AT59" s="90"/>
      <c r="AU59" s="90"/>
      <c r="AV59" s="90"/>
      <c r="AW59" s="90"/>
      <c r="AX59" s="90"/>
      <c r="AY59" s="90"/>
      <c r="AZ59" s="90"/>
    </row>
    <row r="60" spans="1:52" ht="14.25" customHeight="1" x14ac:dyDescent="0.2">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447"/>
      <c r="AA60" s="90"/>
      <c r="AB60" s="90"/>
      <c r="AC60" s="90"/>
      <c r="AD60" s="129"/>
      <c r="AE60" s="129"/>
      <c r="AF60" s="129"/>
      <c r="AG60" s="90"/>
      <c r="AH60" s="90"/>
      <c r="AI60" s="90"/>
      <c r="AJ60" s="90"/>
      <c r="AK60" s="90"/>
      <c r="AL60" s="90"/>
      <c r="AM60" s="90"/>
      <c r="AN60" s="90"/>
      <c r="AO60" s="90"/>
      <c r="AP60" s="90"/>
      <c r="AQ60" s="90"/>
      <c r="AR60" s="90"/>
      <c r="AS60" s="90"/>
      <c r="AT60" s="90"/>
      <c r="AU60" s="90"/>
      <c r="AV60" s="90"/>
      <c r="AW60" s="90"/>
      <c r="AX60" s="90"/>
      <c r="AY60" s="90"/>
      <c r="AZ60" s="90"/>
    </row>
    <row r="61" spans="1:52" ht="14.25" customHeight="1" x14ac:dyDescent="0.2">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447"/>
      <c r="AA61" s="90"/>
      <c r="AB61" s="90"/>
      <c r="AC61" s="90"/>
      <c r="AD61" s="129"/>
      <c r="AE61" s="129"/>
      <c r="AF61" s="129"/>
      <c r="AG61" s="90"/>
      <c r="AH61" s="90"/>
      <c r="AI61" s="90"/>
      <c r="AJ61" s="90"/>
      <c r="AK61" s="90"/>
      <c r="AL61" s="90"/>
      <c r="AM61" s="90"/>
      <c r="AN61" s="90"/>
      <c r="AO61" s="90"/>
      <c r="AP61" s="90"/>
      <c r="AQ61" s="90"/>
      <c r="AR61" s="90"/>
      <c r="AS61" s="90"/>
      <c r="AT61" s="90"/>
      <c r="AU61" s="90"/>
      <c r="AV61" s="90"/>
      <c r="AW61" s="90"/>
      <c r="AX61" s="90"/>
      <c r="AY61" s="90"/>
      <c r="AZ61" s="90"/>
    </row>
    <row r="62" spans="1:52" ht="14.25" customHeight="1" x14ac:dyDescent="0.2">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447"/>
      <c r="AA62" s="90"/>
      <c r="AB62" s="90"/>
      <c r="AC62" s="90"/>
      <c r="AD62" s="129"/>
      <c r="AE62" s="129"/>
      <c r="AF62" s="129"/>
      <c r="AG62" s="90"/>
      <c r="AH62" s="90"/>
      <c r="AI62" s="90"/>
      <c r="AJ62" s="90"/>
      <c r="AK62" s="90"/>
      <c r="AL62" s="90"/>
      <c r="AM62" s="90"/>
      <c r="AN62" s="90"/>
      <c r="AO62" s="90"/>
      <c r="AP62" s="90"/>
      <c r="AQ62" s="90"/>
      <c r="AR62" s="90"/>
      <c r="AS62" s="90"/>
      <c r="AT62" s="90"/>
      <c r="AU62" s="90"/>
      <c r="AV62" s="90"/>
      <c r="AW62" s="90"/>
      <c r="AX62" s="90"/>
      <c r="AY62" s="90"/>
      <c r="AZ62" s="90"/>
    </row>
    <row r="63" spans="1:52" ht="14.25" customHeight="1" x14ac:dyDescent="0.2">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447"/>
      <c r="AA63" s="90"/>
      <c r="AB63" s="90"/>
      <c r="AC63" s="90"/>
      <c r="AD63" s="129"/>
      <c r="AE63" s="129"/>
      <c r="AF63" s="129"/>
      <c r="AG63" s="90"/>
      <c r="AH63" s="90"/>
      <c r="AI63" s="90"/>
      <c r="AJ63" s="90"/>
      <c r="AK63" s="90"/>
      <c r="AL63" s="90"/>
      <c r="AM63" s="90"/>
      <c r="AN63" s="90"/>
      <c r="AO63" s="90"/>
      <c r="AP63" s="90"/>
      <c r="AQ63" s="90"/>
      <c r="AR63" s="90"/>
      <c r="AS63" s="90"/>
      <c r="AT63" s="90"/>
      <c r="AU63" s="90"/>
      <c r="AV63" s="90"/>
      <c r="AW63" s="90"/>
      <c r="AX63" s="90"/>
      <c r="AY63" s="90"/>
      <c r="AZ63" s="90"/>
    </row>
    <row r="64" spans="1:52" ht="14.25" customHeight="1" x14ac:dyDescent="0.2">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447"/>
      <c r="AA64" s="90"/>
      <c r="AB64" s="90"/>
      <c r="AC64" s="90"/>
      <c r="AD64" s="129"/>
      <c r="AE64" s="129"/>
      <c r="AF64" s="129"/>
      <c r="AG64" s="90"/>
      <c r="AH64" s="90"/>
      <c r="AI64" s="90"/>
      <c r="AJ64" s="90"/>
      <c r="AK64" s="90"/>
      <c r="AL64" s="90"/>
      <c r="AM64" s="90"/>
      <c r="AN64" s="90"/>
      <c r="AO64" s="90"/>
      <c r="AP64" s="90"/>
      <c r="AQ64" s="90"/>
      <c r="AR64" s="90"/>
      <c r="AS64" s="90"/>
      <c r="AT64" s="90"/>
      <c r="AU64" s="90"/>
      <c r="AV64" s="90"/>
      <c r="AW64" s="90"/>
      <c r="AX64" s="90"/>
      <c r="AY64" s="90"/>
      <c r="AZ64" s="90"/>
    </row>
    <row r="65" spans="1:52" ht="14.25" customHeight="1" x14ac:dyDescent="0.2">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447"/>
      <c r="AA65" s="90"/>
      <c r="AB65" s="90"/>
      <c r="AC65" s="90"/>
      <c r="AD65" s="129"/>
      <c r="AE65" s="129"/>
      <c r="AF65" s="129"/>
      <c r="AG65" s="90"/>
      <c r="AH65" s="90"/>
      <c r="AI65" s="90"/>
      <c r="AJ65" s="90"/>
      <c r="AK65" s="90"/>
      <c r="AL65" s="90"/>
      <c r="AM65" s="90"/>
      <c r="AN65" s="90"/>
      <c r="AO65" s="90"/>
      <c r="AP65" s="90"/>
      <c r="AQ65" s="90"/>
      <c r="AR65" s="90"/>
      <c r="AS65" s="90"/>
      <c r="AT65" s="90"/>
      <c r="AU65" s="90"/>
      <c r="AV65" s="90"/>
      <c r="AW65" s="90"/>
      <c r="AX65" s="90"/>
      <c r="AY65" s="90"/>
      <c r="AZ65" s="90"/>
    </row>
    <row r="66" spans="1:52" ht="14.25" customHeight="1" x14ac:dyDescent="0.2">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447"/>
      <c r="AA66" s="90"/>
      <c r="AB66" s="90"/>
      <c r="AC66" s="90"/>
      <c r="AD66" s="129"/>
      <c r="AE66" s="129"/>
      <c r="AF66" s="129"/>
      <c r="AG66" s="90"/>
      <c r="AH66" s="90"/>
      <c r="AI66" s="90"/>
      <c r="AJ66" s="90"/>
      <c r="AK66" s="90"/>
      <c r="AL66" s="90"/>
      <c r="AM66" s="90"/>
      <c r="AN66" s="90"/>
      <c r="AO66" s="90"/>
      <c r="AP66" s="90"/>
      <c r="AQ66" s="90"/>
      <c r="AR66" s="90"/>
      <c r="AS66" s="90"/>
      <c r="AT66" s="90"/>
      <c r="AU66" s="90"/>
      <c r="AV66" s="90"/>
      <c r="AW66" s="90"/>
      <c r="AX66" s="90"/>
      <c r="AY66" s="90"/>
      <c r="AZ66" s="90"/>
    </row>
    <row r="67" spans="1:52" ht="14.25" customHeight="1" x14ac:dyDescent="0.2">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447"/>
      <c r="AA67" s="90"/>
      <c r="AB67" s="90"/>
      <c r="AC67" s="90"/>
      <c r="AD67" s="129"/>
      <c r="AE67" s="129"/>
      <c r="AF67" s="129"/>
      <c r="AG67" s="90"/>
      <c r="AH67" s="90"/>
      <c r="AI67" s="90"/>
      <c r="AJ67" s="90"/>
      <c r="AK67" s="90"/>
      <c r="AL67" s="90"/>
      <c r="AM67" s="90"/>
      <c r="AN67" s="90"/>
      <c r="AO67" s="90"/>
      <c r="AP67" s="90"/>
      <c r="AQ67" s="90"/>
      <c r="AR67" s="90"/>
      <c r="AS67" s="90"/>
      <c r="AT67" s="90"/>
      <c r="AU67" s="90"/>
      <c r="AV67" s="90"/>
      <c r="AW67" s="90"/>
      <c r="AX67" s="90"/>
      <c r="AY67" s="90"/>
      <c r="AZ67" s="90"/>
    </row>
    <row r="68" spans="1:52" ht="14.25" customHeight="1" x14ac:dyDescent="0.2">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447"/>
      <c r="AA68" s="90"/>
      <c r="AB68" s="90"/>
      <c r="AC68" s="90"/>
      <c r="AD68" s="129"/>
      <c r="AE68" s="129"/>
      <c r="AF68" s="129"/>
      <c r="AG68" s="90"/>
      <c r="AH68" s="90"/>
      <c r="AI68" s="90"/>
      <c r="AJ68" s="90"/>
      <c r="AK68" s="90"/>
      <c r="AL68" s="90"/>
      <c r="AM68" s="90"/>
      <c r="AN68" s="90"/>
      <c r="AO68" s="90"/>
      <c r="AP68" s="90"/>
      <c r="AQ68" s="90"/>
      <c r="AR68" s="90"/>
      <c r="AS68" s="90"/>
      <c r="AT68" s="90"/>
      <c r="AU68" s="90"/>
      <c r="AV68" s="90"/>
      <c r="AW68" s="90"/>
      <c r="AX68" s="90"/>
      <c r="AY68" s="90"/>
      <c r="AZ68" s="90"/>
    </row>
    <row r="69" spans="1:52" ht="14.25" customHeight="1" x14ac:dyDescent="0.2">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447"/>
      <c r="AA69" s="90"/>
      <c r="AB69" s="90"/>
      <c r="AC69" s="90"/>
      <c r="AD69" s="129"/>
      <c r="AE69" s="129"/>
      <c r="AF69" s="129"/>
      <c r="AG69" s="90"/>
      <c r="AH69" s="90"/>
      <c r="AI69" s="90"/>
      <c r="AJ69" s="90"/>
      <c r="AK69" s="90"/>
      <c r="AL69" s="90"/>
      <c r="AM69" s="90"/>
      <c r="AN69" s="90"/>
      <c r="AO69" s="90"/>
      <c r="AP69" s="90"/>
      <c r="AQ69" s="90"/>
      <c r="AR69" s="90"/>
      <c r="AS69" s="90"/>
      <c r="AT69" s="90"/>
      <c r="AU69" s="90"/>
      <c r="AV69" s="90"/>
      <c r="AW69" s="90"/>
      <c r="AX69" s="90"/>
      <c r="AY69" s="90"/>
      <c r="AZ69" s="90"/>
    </row>
    <row r="70" spans="1:52" ht="14.25" customHeight="1" x14ac:dyDescent="0.2">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447"/>
      <c r="AA70" s="90"/>
      <c r="AB70" s="90"/>
      <c r="AC70" s="90"/>
      <c r="AD70" s="129"/>
      <c r="AE70" s="129"/>
      <c r="AF70" s="129"/>
      <c r="AG70" s="90"/>
      <c r="AH70" s="90"/>
      <c r="AI70" s="90"/>
      <c r="AJ70" s="90"/>
      <c r="AK70" s="90"/>
      <c r="AL70" s="90"/>
      <c r="AM70" s="90"/>
      <c r="AN70" s="90"/>
      <c r="AO70" s="90"/>
      <c r="AP70" s="90"/>
      <c r="AQ70" s="90"/>
      <c r="AR70" s="90"/>
      <c r="AS70" s="90"/>
      <c r="AT70" s="90"/>
      <c r="AU70" s="90"/>
      <c r="AV70" s="90"/>
      <c r="AW70" s="90"/>
      <c r="AX70" s="90"/>
      <c r="AY70" s="90"/>
      <c r="AZ70" s="90"/>
    </row>
    <row r="71" spans="1:52" ht="14.25" customHeight="1" x14ac:dyDescent="0.2">
      <c r="A71" s="90"/>
      <c r="B71" s="90"/>
      <c r="C71" s="90"/>
      <c r="D71" s="90"/>
      <c r="E71" s="90"/>
      <c r="F71" s="90"/>
      <c r="G71" s="90"/>
      <c r="H71" s="90"/>
      <c r="I71" s="90"/>
      <c r="J71" s="90"/>
      <c r="K71" s="90"/>
      <c r="L71" s="90"/>
      <c r="M71" s="90"/>
      <c r="N71" s="90"/>
      <c r="O71" s="90"/>
      <c r="P71" s="90"/>
      <c r="Q71" s="90"/>
      <c r="R71" s="90"/>
      <c r="S71" s="90"/>
      <c r="T71" s="90"/>
      <c r="U71" s="90"/>
      <c r="V71" s="90"/>
      <c r="W71" s="90"/>
      <c r="X71" s="90"/>
      <c r="Y71" s="90"/>
      <c r="Z71" s="447"/>
      <c r="AA71" s="90"/>
      <c r="AB71" s="90"/>
      <c r="AC71" s="90"/>
      <c r="AD71" s="129"/>
      <c r="AE71" s="129"/>
      <c r="AF71" s="129"/>
      <c r="AG71" s="90"/>
      <c r="AH71" s="90"/>
      <c r="AI71" s="90"/>
      <c r="AJ71" s="90"/>
      <c r="AK71" s="90"/>
      <c r="AL71" s="90"/>
      <c r="AM71" s="90"/>
      <c r="AN71" s="90"/>
      <c r="AO71" s="90"/>
      <c r="AP71" s="90"/>
      <c r="AQ71" s="90"/>
      <c r="AR71" s="90"/>
      <c r="AS71" s="90"/>
      <c r="AT71" s="90"/>
      <c r="AU71" s="90"/>
      <c r="AV71" s="90"/>
      <c r="AW71" s="90"/>
      <c r="AX71" s="90"/>
      <c r="AY71" s="90"/>
      <c r="AZ71" s="90"/>
    </row>
    <row r="72" spans="1:52" ht="14.25" customHeight="1" x14ac:dyDescent="0.2">
      <c r="A72" s="90"/>
      <c r="B72" s="90"/>
      <c r="C72" s="90"/>
      <c r="D72" s="90"/>
      <c r="E72" s="90"/>
      <c r="F72" s="90"/>
      <c r="G72" s="90"/>
      <c r="H72" s="90"/>
      <c r="I72" s="90"/>
      <c r="J72" s="90"/>
      <c r="K72" s="90"/>
      <c r="L72" s="90"/>
      <c r="M72" s="90"/>
      <c r="N72" s="90"/>
      <c r="O72" s="90"/>
      <c r="P72" s="90"/>
      <c r="Q72" s="90"/>
      <c r="R72" s="90"/>
      <c r="S72" s="90"/>
      <c r="T72" s="90"/>
      <c r="U72" s="90"/>
      <c r="V72" s="90"/>
      <c r="W72" s="90"/>
      <c r="X72" s="90"/>
      <c r="Y72" s="90"/>
      <c r="Z72" s="447"/>
      <c r="AA72" s="90"/>
      <c r="AB72" s="90"/>
      <c r="AC72" s="90"/>
      <c r="AD72" s="129"/>
      <c r="AE72" s="129"/>
      <c r="AF72" s="129"/>
      <c r="AG72" s="90"/>
      <c r="AH72" s="90"/>
      <c r="AI72" s="90"/>
      <c r="AJ72" s="90"/>
      <c r="AK72" s="90"/>
      <c r="AL72" s="90"/>
      <c r="AM72" s="90"/>
      <c r="AN72" s="90"/>
      <c r="AO72" s="90"/>
      <c r="AP72" s="90"/>
      <c r="AQ72" s="90"/>
      <c r="AR72" s="90"/>
      <c r="AS72" s="90"/>
      <c r="AT72" s="90"/>
      <c r="AU72" s="90"/>
      <c r="AV72" s="90"/>
      <c r="AW72" s="90"/>
      <c r="AX72" s="90"/>
      <c r="AY72" s="90"/>
      <c r="AZ72" s="90"/>
    </row>
    <row r="73" spans="1:52" ht="14.25" customHeight="1" x14ac:dyDescent="0.2">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447"/>
      <c r="AA73" s="90"/>
      <c r="AB73" s="90"/>
      <c r="AC73" s="90"/>
      <c r="AD73" s="129"/>
      <c r="AE73" s="129"/>
      <c r="AF73" s="129"/>
      <c r="AG73" s="90"/>
      <c r="AH73" s="90"/>
      <c r="AI73" s="90"/>
      <c r="AJ73" s="90"/>
      <c r="AK73" s="90"/>
      <c r="AL73" s="90"/>
      <c r="AM73" s="90"/>
      <c r="AN73" s="90"/>
      <c r="AO73" s="90"/>
      <c r="AP73" s="90"/>
      <c r="AQ73" s="90"/>
      <c r="AR73" s="90"/>
      <c r="AS73" s="90"/>
      <c r="AT73" s="90"/>
      <c r="AU73" s="90"/>
      <c r="AV73" s="90"/>
      <c r="AW73" s="90"/>
      <c r="AX73" s="90"/>
      <c r="AY73" s="90"/>
      <c r="AZ73" s="90"/>
    </row>
    <row r="74" spans="1:52" ht="14.25" customHeight="1" x14ac:dyDescent="0.2">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447"/>
      <c r="AA74" s="90"/>
      <c r="AB74" s="90"/>
      <c r="AC74" s="90"/>
      <c r="AD74" s="129"/>
      <c r="AE74" s="129"/>
      <c r="AF74" s="129"/>
      <c r="AG74" s="90"/>
      <c r="AH74" s="90"/>
      <c r="AI74" s="90"/>
      <c r="AJ74" s="90"/>
      <c r="AK74" s="90"/>
      <c r="AL74" s="90"/>
      <c r="AM74" s="90"/>
      <c r="AN74" s="90"/>
      <c r="AO74" s="90"/>
      <c r="AP74" s="90"/>
      <c r="AQ74" s="90"/>
      <c r="AR74" s="90"/>
      <c r="AS74" s="90"/>
      <c r="AT74" s="90"/>
      <c r="AU74" s="90"/>
      <c r="AV74" s="90"/>
      <c r="AW74" s="90"/>
      <c r="AX74" s="90"/>
      <c r="AY74" s="90"/>
      <c r="AZ74" s="90"/>
    </row>
    <row r="75" spans="1:52" ht="14.25" customHeight="1" x14ac:dyDescent="0.2">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447"/>
      <c r="AA75" s="90"/>
      <c r="AB75" s="90"/>
      <c r="AC75" s="90"/>
      <c r="AD75" s="129"/>
      <c r="AE75" s="129"/>
      <c r="AF75" s="129"/>
      <c r="AG75" s="90"/>
      <c r="AH75" s="90"/>
      <c r="AI75" s="90"/>
      <c r="AJ75" s="90"/>
      <c r="AK75" s="90"/>
      <c r="AL75" s="90"/>
      <c r="AM75" s="90"/>
      <c r="AN75" s="90"/>
      <c r="AO75" s="90"/>
      <c r="AP75" s="90"/>
      <c r="AQ75" s="90"/>
      <c r="AR75" s="90"/>
      <c r="AS75" s="90"/>
      <c r="AT75" s="90"/>
      <c r="AU75" s="90"/>
      <c r="AV75" s="90"/>
      <c r="AW75" s="90"/>
      <c r="AX75" s="90"/>
      <c r="AY75" s="90"/>
      <c r="AZ75" s="90"/>
    </row>
    <row r="76" spans="1:52" ht="14.25" customHeight="1" x14ac:dyDescent="0.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447"/>
      <c r="AA76" s="90"/>
      <c r="AB76" s="90"/>
      <c r="AC76" s="90"/>
      <c r="AD76" s="129"/>
      <c r="AE76" s="129"/>
      <c r="AF76" s="129"/>
      <c r="AG76" s="90"/>
      <c r="AH76" s="90"/>
      <c r="AI76" s="90"/>
      <c r="AJ76" s="90"/>
      <c r="AK76" s="90"/>
      <c r="AL76" s="90"/>
      <c r="AM76" s="90"/>
      <c r="AN76" s="90"/>
      <c r="AO76" s="90"/>
      <c r="AP76" s="90"/>
      <c r="AQ76" s="90"/>
      <c r="AR76" s="90"/>
      <c r="AS76" s="90"/>
      <c r="AT76" s="90"/>
      <c r="AU76" s="90"/>
      <c r="AV76" s="90"/>
      <c r="AW76" s="90"/>
      <c r="AX76" s="90"/>
      <c r="AY76" s="90"/>
      <c r="AZ76" s="90"/>
    </row>
    <row r="77" spans="1:52" ht="14.25" customHeight="1" x14ac:dyDescent="0.2">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447"/>
      <c r="AA77" s="90"/>
      <c r="AB77" s="90"/>
      <c r="AC77" s="90"/>
      <c r="AD77" s="129"/>
      <c r="AE77" s="129"/>
      <c r="AF77" s="129"/>
      <c r="AG77" s="90"/>
      <c r="AH77" s="90"/>
      <c r="AI77" s="90"/>
      <c r="AJ77" s="90"/>
      <c r="AK77" s="90"/>
      <c r="AL77" s="90"/>
      <c r="AM77" s="90"/>
      <c r="AN77" s="90"/>
      <c r="AO77" s="90"/>
      <c r="AP77" s="90"/>
      <c r="AQ77" s="90"/>
      <c r="AR77" s="90"/>
      <c r="AS77" s="90"/>
      <c r="AT77" s="90"/>
      <c r="AU77" s="90"/>
      <c r="AV77" s="90"/>
      <c r="AW77" s="90"/>
      <c r="AX77" s="90"/>
      <c r="AY77" s="90"/>
      <c r="AZ77" s="90"/>
    </row>
    <row r="78" spans="1:52" ht="14.25" customHeight="1" x14ac:dyDescent="0.2">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447"/>
      <c r="AA78" s="90"/>
      <c r="AB78" s="90"/>
      <c r="AC78" s="90"/>
      <c r="AD78" s="129"/>
      <c r="AE78" s="129"/>
      <c r="AF78" s="129"/>
      <c r="AG78" s="90"/>
      <c r="AH78" s="90"/>
      <c r="AI78" s="90"/>
      <c r="AJ78" s="90"/>
      <c r="AK78" s="90"/>
      <c r="AL78" s="90"/>
      <c r="AM78" s="90"/>
      <c r="AN78" s="90"/>
      <c r="AO78" s="90"/>
      <c r="AP78" s="90"/>
      <c r="AQ78" s="90"/>
      <c r="AR78" s="90"/>
      <c r="AS78" s="90"/>
      <c r="AT78" s="90"/>
      <c r="AU78" s="90"/>
      <c r="AV78" s="90"/>
      <c r="AW78" s="90"/>
      <c r="AX78" s="90"/>
      <c r="AY78" s="90"/>
      <c r="AZ78" s="90"/>
    </row>
    <row r="79" spans="1:52" ht="14.25" customHeight="1" x14ac:dyDescent="0.2">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447"/>
      <c r="AA79" s="90"/>
      <c r="AB79" s="90"/>
      <c r="AC79" s="90"/>
      <c r="AD79" s="129"/>
      <c r="AE79" s="129"/>
      <c r="AF79" s="129"/>
      <c r="AG79" s="90"/>
      <c r="AH79" s="90"/>
      <c r="AI79" s="90"/>
      <c r="AJ79" s="90"/>
      <c r="AK79" s="90"/>
      <c r="AL79" s="90"/>
      <c r="AM79" s="90"/>
      <c r="AN79" s="90"/>
      <c r="AO79" s="90"/>
      <c r="AP79" s="90"/>
      <c r="AQ79" s="90"/>
      <c r="AR79" s="90"/>
      <c r="AS79" s="90"/>
      <c r="AT79" s="90"/>
      <c r="AU79" s="90"/>
      <c r="AV79" s="90"/>
      <c r="AW79" s="90"/>
      <c r="AX79" s="90"/>
      <c r="AY79" s="90"/>
      <c r="AZ79" s="90"/>
    </row>
    <row r="80" spans="1:52" ht="14.25" customHeight="1" x14ac:dyDescent="0.2">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447"/>
      <c r="AA80" s="90"/>
      <c r="AB80" s="90"/>
      <c r="AC80" s="90"/>
      <c r="AD80" s="129"/>
      <c r="AE80" s="129"/>
      <c r="AF80" s="129"/>
      <c r="AG80" s="90"/>
      <c r="AH80" s="90"/>
      <c r="AI80" s="90"/>
      <c r="AJ80" s="90"/>
      <c r="AK80" s="90"/>
      <c r="AL80" s="90"/>
      <c r="AM80" s="90"/>
      <c r="AN80" s="90"/>
      <c r="AO80" s="90"/>
      <c r="AP80" s="90"/>
      <c r="AQ80" s="90"/>
      <c r="AR80" s="90"/>
      <c r="AS80" s="90"/>
      <c r="AT80" s="90"/>
      <c r="AU80" s="90"/>
      <c r="AV80" s="90"/>
      <c r="AW80" s="90"/>
      <c r="AX80" s="90"/>
      <c r="AY80" s="90"/>
      <c r="AZ80" s="90"/>
    </row>
    <row r="81" spans="1:52" ht="14.25" customHeight="1" x14ac:dyDescent="0.2">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447"/>
      <c r="AA81" s="90"/>
      <c r="AB81" s="90"/>
      <c r="AC81" s="90"/>
      <c r="AD81" s="129"/>
      <c r="AE81" s="129"/>
      <c r="AF81" s="129"/>
      <c r="AG81" s="90"/>
      <c r="AH81" s="90"/>
      <c r="AI81" s="90"/>
      <c r="AJ81" s="90"/>
      <c r="AK81" s="90"/>
      <c r="AL81" s="90"/>
      <c r="AM81" s="90"/>
      <c r="AN81" s="90"/>
      <c r="AO81" s="90"/>
      <c r="AP81" s="90"/>
      <c r="AQ81" s="90"/>
      <c r="AR81" s="90"/>
      <c r="AS81" s="90"/>
      <c r="AT81" s="90"/>
      <c r="AU81" s="90"/>
      <c r="AV81" s="90"/>
      <c r="AW81" s="90"/>
      <c r="AX81" s="90"/>
      <c r="AY81" s="90"/>
      <c r="AZ81" s="90"/>
    </row>
    <row r="82" spans="1:52" ht="14.25" customHeight="1" x14ac:dyDescent="0.2">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447"/>
      <c r="AA82" s="90"/>
      <c r="AB82" s="90"/>
      <c r="AC82" s="90"/>
      <c r="AD82" s="129"/>
      <c r="AE82" s="129"/>
      <c r="AF82" s="129"/>
      <c r="AG82" s="90"/>
      <c r="AH82" s="90"/>
      <c r="AI82" s="90"/>
      <c r="AJ82" s="90"/>
      <c r="AK82" s="90"/>
      <c r="AL82" s="90"/>
      <c r="AM82" s="90"/>
      <c r="AN82" s="90"/>
      <c r="AO82" s="90"/>
      <c r="AP82" s="90"/>
      <c r="AQ82" s="90"/>
      <c r="AR82" s="90"/>
      <c r="AS82" s="90"/>
      <c r="AT82" s="90"/>
      <c r="AU82" s="90"/>
      <c r="AV82" s="90"/>
      <c r="AW82" s="90"/>
      <c r="AX82" s="90"/>
      <c r="AY82" s="90"/>
      <c r="AZ82" s="90"/>
    </row>
    <row r="83" spans="1:52" ht="14.25" customHeight="1" x14ac:dyDescent="0.2">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447"/>
      <c r="AA83" s="90"/>
      <c r="AB83" s="90"/>
      <c r="AC83" s="90"/>
      <c r="AD83" s="129"/>
      <c r="AE83" s="129"/>
      <c r="AF83" s="129"/>
      <c r="AG83" s="90"/>
      <c r="AH83" s="90"/>
      <c r="AI83" s="90"/>
      <c r="AJ83" s="90"/>
      <c r="AK83" s="90"/>
      <c r="AL83" s="90"/>
      <c r="AM83" s="90"/>
      <c r="AN83" s="90"/>
      <c r="AO83" s="90"/>
      <c r="AP83" s="90"/>
      <c r="AQ83" s="90"/>
      <c r="AR83" s="90"/>
      <c r="AS83" s="90"/>
      <c r="AT83" s="90"/>
      <c r="AU83" s="90"/>
      <c r="AV83" s="90"/>
      <c r="AW83" s="90"/>
      <c r="AX83" s="90"/>
      <c r="AY83" s="90"/>
      <c r="AZ83" s="90"/>
    </row>
    <row r="84" spans="1:52" ht="14.25" customHeight="1" x14ac:dyDescent="0.2">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447"/>
      <c r="AA84" s="90"/>
      <c r="AB84" s="90"/>
      <c r="AC84" s="90"/>
      <c r="AD84" s="129"/>
      <c r="AE84" s="129"/>
      <c r="AF84" s="129"/>
      <c r="AG84" s="90"/>
      <c r="AH84" s="90"/>
      <c r="AI84" s="90"/>
      <c r="AJ84" s="90"/>
      <c r="AK84" s="90"/>
      <c r="AL84" s="90"/>
      <c r="AM84" s="90"/>
      <c r="AN84" s="90"/>
      <c r="AO84" s="90"/>
      <c r="AP84" s="90"/>
      <c r="AQ84" s="90"/>
      <c r="AR84" s="90"/>
      <c r="AS84" s="90"/>
      <c r="AT84" s="90"/>
      <c r="AU84" s="90"/>
      <c r="AV84" s="90"/>
      <c r="AW84" s="90"/>
      <c r="AX84" s="90"/>
      <c r="AY84" s="90"/>
      <c r="AZ84" s="90"/>
    </row>
    <row r="85" spans="1:52" ht="14.25" customHeight="1" x14ac:dyDescent="0.2">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447"/>
      <c r="AA85" s="90"/>
      <c r="AB85" s="90"/>
      <c r="AC85" s="90"/>
      <c r="AD85" s="129"/>
      <c r="AE85" s="129"/>
      <c r="AF85" s="129"/>
      <c r="AG85" s="90"/>
      <c r="AH85" s="90"/>
      <c r="AI85" s="90"/>
      <c r="AJ85" s="90"/>
      <c r="AK85" s="90"/>
      <c r="AL85" s="90"/>
      <c r="AM85" s="90"/>
      <c r="AN85" s="90"/>
      <c r="AO85" s="90"/>
      <c r="AP85" s="90"/>
      <c r="AQ85" s="90"/>
      <c r="AR85" s="90"/>
      <c r="AS85" s="90"/>
      <c r="AT85" s="90"/>
      <c r="AU85" s="90"/>
      <c r="AV85" s="90"/>
      <c r="AW85" s="90"/>
      <c r="AX85" s="90"/>
      <c r="AY85" s="90"/>
      <c r="AZ85" s="90"/>
    </row>
    <row r="86" spans="1:52" ht="14.25" customHeight="1" x14ac:dyDescent="0.2">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447"/>
      <c r="AA86" s="90"/>
      <c r="AB86" s="90"/>
      <c r="AC86" s="90"/>
      <c r="AD86" s="129"/>
      <c r="AE86" s="129"/>
      <c r="AF86" s="129"/>
      <c r="AG86" s="90"/>
      <c r="AH86" s="90"/>
      <c r="AI86" s="90"/>
      <c r="AJ86" s="90"/>
      <c r="AK86" s="90"/>
      <c r="AL86" s="90"/>
      <c r="AM86" s="90"/>
      <c r="AN86" s="90"/>
      <c r="AO86" s="90"/>
      <c r="AP86" s="90"/>
      <c r="AQ86" s="90"/>
      <c r="AR86" s="90"/>
      <c r="AS86" s="90"/>
      <c r="AT86" s="90"/>
      <c r="AU86" s="90"/>
      <c r="AV86" s="90"/>
      <c r="AW86" s="90"/>
      <c r="AX86" s="90"/>
      <c r="AY86" s="90"/>
      <c r="AZ86" s="90"/>
    </row>
    <row r="87" spans="1:52" ht="14.25" customHeight="1" x14ac:dyDescent="0.2">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447"/>
      <c r="AA87" s="90"/>
      <c r="AB87" s="90"/>
      <c r="AC87" s="90"/>
      <c r="AD87" s="129"/>
      <c r="AE87" s="129"/>
      <c r="AF87" s="129"/>
      <c r="AG87" s="90"/>
      <c r="AH87" s="90"/>
      <c r="AI87" s="90"/>
      <c r="AJ87" s="90"/>
      <c r="AK87" s="90"/>
      <c r="AL87" s="90"/>
      <c r="AM87" s="90"/>
      <c r="AN87" s="90"/>
      <c r="AO87" s="90"/>
      <c r="AP87" s="90"/>
      <c r="AQ87" s="90"/>
      <c r="AR87" s="90"/>
      <c r="AS87" s="90"/>
      <c r="AT87" s="90"/>
      <c r="AU87" s="90"/>
      <c r="AV87" s="90"/>
      <c r="AW87" s="90"/>
      <c r="AX87" s="90"/>
      <c r="AY87" s="90"/>
      <c r="AZ87" s="90"/>
    </row>
    <row r="88" spans="1:52" ht="14.25" customHeight="1" x14ac:dyDescent="0.2">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447"/>
      <c r="AA88" s="90"/>
      <c r="AB88" s="90"/>
      <c r="AC88" s="90"/>
      <c r="AD88" s="129"/>
      <c r="AE88" s="129"/>
      <c r="AF88" s="129"/>
      <c r="AG88" s="90"/>
      <c r="AH88" s="90"/>
      <c r="AI88" s="90"/>
      <c r="AJ88" s="90"/>
      <c r="AK88" s="90"/>
      <c r="AL88" s="90"/>
      <c r="AM88" s="90"/>
      <c r="AN88" s="90"/>
      <c r="AO88" s="90"/>
      <c r="AP88" s="90"/>
      <c r="AQ88" s="90"/>
      <c r="AR88" s="90"/>
      <c r="AS88" s="90"/>
      <c r="AT88" s="90"/>
      <c r="AU88" s="90"/>
      <c r="AV88" s="90"/>
      <c r="AW88" s="90"/>
      <c r="AX88" s="90"/>
      <c r="AY88" s="90"/>
      <c r="AZ88" s="90"/>
    </row>
    <row r="89" spans="1:52" ht="14.25" customHeight="1" x14ac:dyDescent="0.2">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447"/>
      <c r="AA89" s="90"/>
      <c r="AB89" s="90"/>
      <c r="AC89" s="90"/>
      <c r="AD89" s="129"/>
      <c r="AE89" s="129"/>
      <c r="AF89" s="129"/>
      <c r="AG89" s="90"/>
      <c r="AH89" s="90"/>
      <c r="AI89" s="90"/>
      <c r="AJ89" s="90"/>
      <c r="AK89" s="90"/>
      <c r="AL89" s="90"/>
      <c r="AM89" s="90"/>
      <c r="AN89" s="90"/>
      <c r="AO89" s="90"/>
      <c r="AP89" s="90"/>
      <c r="AQ89" s="90"/>
      <c r="AR89" s="90"/>
      <c r="AS89" s="90"/>
      <c r="AT89" s="90"/>
      <c r="AU89" s="90"/>
      <c r="AV89" s="90"/>
      <c r="AW89" s="90"/>
      <c r="AX89" s="90"/>
      <c r="AY89" s="90"/>
      <c r="AZ89" s="90"/>
    </row>
    <row r="90" spans="1:52" ht="14.25" customHeight="1" x14ac:dyDescent="0.2">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447"/>
      <c r="AA90" s="90"/>
      <c r="AB90" s="90"/>
      <c r="AC90" s="90"/>
      <c r="AD90" s="129"/>
      <c r="AE90" s="129"/>
      <c r="AF90" s="129"/>
      <c r="AG90" s="90"/>
      <c r="AH90" s="90"/>
      <c r="AI90" s="90"/>
      <c r="AJ90" s="90"/>
      <c r="AK90" s="90"/>
      <c r="AL90" s="90"/>
      <c r="AM90" s="90"/>
      <c r="AN90" s="90"/>
      <c r="AO90" s="90"/>
      <c r="AP90" s="90"/>
      <c r="AQ90" s="90"/>
      <c r="AR90" s="90"/>
      <c r="AS90" s="90"/>
      <c r="AT90" s="90"/>
      <c r="AU90" s="90"/>
      <c r="AV90" s="90"/>
      <c r="AW90" s="90"/>
      <c r="AX90" s="90"/>
      <c r="AY90" s="90"/>
      <c r="AZ90" s="90"/>
    </row>
    <row r="91" spans="1:52" ht="14.25" customHeight="1" x14ac:dyDescent="0.2">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447"/>
      <c r="AA91" s="90"/>
      <c r="AB91" s="90"/>
      <c r="AC91" s="90"/>
      <c r="AD91" s="129"/>
      <c r="AE91" s="129"/>
      <c r="AF91" s="129"/>
      <c r="AG91" s="90"/>
      <c r="AH91" s="90"/>
      <c r="AI91" s="90"/>
      <c r="AJ91" s="90"/>
      <c r="AK91" s="90"/>
      <c r="AL91" s="90"/>
      <c r="AM91" s="90"/>
      <c r="AN91" s="90"/>
      <c r="AO91" s="90"/>
      <c r="AP91" s="90"/>
      <c r="AQ91" s="90"/>
      <c r="AR91" s="90"/>
      <c r="AS91" s="90"/>
      <c r="AT91" s="90"/>
      <c r="AU91" s="90"/>
      <c r="AV91" s="90"/>
      <c r="AW91" s="90"/>
      <c r="AX91" s="90"/>
      <c r="AY91" s="90"/>
      <c r="AZ91" s="90"/>
    </row>
    <row r="92" spans="1:52" ht="14.25" customHeight="1" x14ac:dyDescent="0.2">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447"/>
      <c r="AA92" s="90"/>
      <c r="AB92" s="90"/>
      <c r="AC92" s="90"/>
      <c r="AD92" s="129"/>
      <c r="AE92" s="129"/>
      <c r="AF92" s="129"/>
      <c r="AG92" s="90"/>
      <c r="AH92" s="90"/>
      <c r="AI92" s="90"/>
      <c r="AJ92" s="90"/>
      <c r="AK92" s="90"/>
      <c r="AL92" s="90"/>
      <c r="AM92" s="90"/>
      <c r="AN92" s="90"/>
      <c r="AO92" s="90"/>
      <c r="AP92" s="90"/>
      <c r="AQ92" s="90"/>
      <c r="AR92" s="90"/>
      <c r="AS92" s="90"/>
      <c r="AT92" s="90"/>
      <c r="AU92" s="90"/>
      <c r="AV92" s="90"/>
      <c r="AW92" s="90"/>
      <c r="AX92" s="90"/>
      <c r="AY92" s="90"/>
      <c r="AZ92" s="90"/>
    </row>
    <row r="93" spans="1:52" ht="14.25" customHeight="1" x14ac:dyDescent="0.2">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447"/>
      <c r="AA93" s="90"/>
      <c r="AB93" s="90"/>
      <c r="AC93" s="90"/>
      <c r="AD93" s="129"/>
      <c r="AE93" s="129"/>
      <c r="AF93" s="129"/>
      <c r="AG93" s="90"/>
      <c r="AH93" s="90"/>
      <c r="AI93" s="90"/>
      <c r="AJ93" s="90"/>
      <c r="AK93" s="90"/>
      <c r="AL93" s="90"/>
      <c r="AM93" s="90"/>
      <c r="AN93" s="90"/>
      <c r="AO93" s="90"/>
      <c r="AP93" s="90"/>
      <c r="AQ93" s="90"/>
      <c r="AR93" s="90"/>
      <c r="AS93" s="90"/>
      <c r="AT93" s="90"/>
      <c r="AU93" s="90"/>
      <c r="AV93" s="90"/>
      <c r="AW93" s="90"/>
      <c r="AX93" s="90"/>
      <c r="AY93" s="90"/>
      <c r="AZ93" s="90"/>
    </row>
    <row r="94" spans="1:52" ht="14.25" customHeight="1" x14ac:dyDescent="0.2">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447"/>
      <c r="AA94" s="90"/>
      <c r="AB94" s="90"/>
      <c r="AC94" s="90"/>
      <c r="AD94" s="129"/>
      <c r="AE94" s="129"/>
      <c r="AF94" s="129"/>
      <c r="AG94" s="90"/>
      <c r="AH94" s="90"/>
      <c r="AI94" s="90"/>
      <c r="AJ94" s="90"/>
      <c r="AK94" s="90"/>
      <c r="AL94" s="90"/>
      <c r="AM94" s="90"/>
      <c r="AN94" s="90"/>
      <c r="AO94" s="90"/>
      <c r="AP94" s="90"/>
      <c r="AQ94" s="90"/>
      <c r="AR94" s="90"/>
      <c r="AS94" s="90"/>
      <c r="AT94" s="90"/>
      <c r="AU94" s="90"/>
      <c r="AV94" s="90"/>
      <c r="AW94" s="90"/>
      <c r="AX94" s="90"/>
      <c r="AY94" s="90"/>
      <c r="AZ94" s="90"/>
    </row>
    <row r="95" spans="1:52" ht="14.25" customHeight="1" x14ac:dyDescent="0.2">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447"/>
      <c r="AA95" s="90"/>
      <c r="AB95" s="90"/>
      <c r="AC95" s="90"/>
      <c r="AD95" s="129"/>
      <c r="AE95" s="129"/>
      <c r="AF95" s="129"/>
      <c r="AG95" s="90"/>
      <c r="AH95" s="90"/>
      <c r="AI95" s="90"/>
      <c r="AJ95" s="90"/>
      <c r="AK95" s="90"/>
      <c r="AL95" s="90"/>
      <c r="AM95" s="90"/>
      <c r="AN95" s="90"/>
      <c r="AO95" s="90"/>
      <c r="AP95" s="90"/>
      <c r="AQ95" s="90"/>
      <c r="AR95" s="90"/>
      <c r="AS95" s="90"/>
      <c r="AT95" s="90"/>
      <c r="AU95" s="90"/>
      <c r="AV95" s="90"/>
      <c r="AW95" s="90"/>
      <c r="AX95" s="90"/>
      <c r="AY95" s="90"/>
      <c r="AZ95" s="90"/>
    </row>
    <row r="96" spans="1:52" ht="14.25" customHeight="1" x14ac:dyDescent="0.2">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447"/>
      <c r="AA96" s="90"/>
      <c r="AB96" s="90"/>
      <c r="AC96" s="90"/>
      <c r="AD96" s="129"/>
      <c r="AE96" s="129"/>
      <c r="AF96" s="129"/>
      <c r="AG96" s="90"/>
      <c r="AH96" s="90"/>
      <c r="AI96" s="90"/>
      <c r="AJ96" s="90"/>
      <c r="AK96" s="90"/>
      <c r="AL96" s="90"/>
      <c r="AM96" s="90"/>
      <c r="AN96" s="90"/>
      <c r="AO96" s="90"/>
      <c r="AP96" s="90"/>
      <c r="AQ96" s="90"/>
      <c r="AR96" s="90"/>
      <c r="AS96" s="90"/>
      <c r="AT96" s="90"/>
      <c r="AU96" s="90"/>
      <c r="AV96" s="90"/>
      <c r="AW96" s="90"/>
      <c r="AX96" s="90"/>
      <c r="AY96" s="90"/>
      <c r="AZ96" s="90"/>
    </row>
    <row r="97" spans="1:52" ht="14.25" customHeight="1" x14ac:dyDescent="0.2">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447"/>
      <c r="AA97" s="90"/>
      <c r="AB97" s="90"/>
      <c r="AC97" s="90"/>
      <c r="AD97" s="129"/>
      <c r="AE97" s="129"/>
      <c r="AF97" s="129"/>
      <c r="AG97" s="90"/>
      <c r="AH97" s="90"/>
      <c r="AI97" s="90"/>
      <c r="AJ97" s="90"/>
      <c r="AK97" s="90"/>
      <c r="AL97" s="90"/>
      <c r="AM97" s="90"/>
      <c r="AN97" s="90"/>
      <c r="AO97" s="90"/>
      <c r="AP97" s="90"/>
      <c r="AQ97" s="90"/>
      <c r="AR97" s="90"/>
      <c r="AS97" s="90"/>
      <c r="AT97" s="90"/>
      <c r="AU97" s="90"/>
      <c r="AV97" s="90"/>
      <c r="AW97" s="90"/>
      <c r="AX97" s="90"/>
      <c r="AY97" s="90"/>
      <c r="AZ97" s="90"/>
    </row>
    <row r="98" spans="1:52" ht="14.25" customHeight="1" x14ac:dyDescent="0.2">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447"/>
      <c r="AA98" s="90"/>
      <c r="AB98" s="90"/>
      <c r="AC98" s="90"/>
      <c r="AD98" s="129"/>
      <c r="AE98" s="129"/>
      <c r="AF98" s="129"/>
      <c r="AG98" s="90"/>
      <c r="AH98" s="90"/>
      <c r="AI98" s="90"/>
      <c r="AJ98" s="90"/>
      <c r="AK98" s="90"/>
      <c r="AL98" s="90"/>
      <c r="AM98" s="90"/>
      <c r="AN98" s="90"/>
      <c r="AO98" s="90"/>
      <c r="AP98" s="90"/>
      <c r="AQ98" s="90"/>
      <c r="AR98" s="90"/>
      <c r="AS98" s="90"/>
      <c r="AT98" s="90"/>
      <c r="AU98" s="90"/>
      <c r="AV98" s="90"/>
      <c r="AW98" s="90"/>
      <c r="AX98" s="90"/>
      <c r="AY98" s="90"/>
      <c r="AZ98" s="90"/>
    </row>
    <row r="99" spans="1:52" ht="14.25" customHeight="1" x14ac:dyDescent="0.2">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447"/>
      <c r="AA99" s="90"/>
      <c r="AB99" s="90"/>
      <c r="AC99" s="90"/>
      <c r="AD99" s="129"/>
      <c r="AE99" s="129"/>
      <c r="AF99" s="129"/>
      <c r="AG99" s="90"/>
      <c r="AH99" s="90"/>
      <c r="AI99" s="90"/>
      <c r="AJ99" s="90"/>
      <c r="AK99" s="90"/>
      <c r="AL99" s="90"/>
      <c r="AM99" s="90"/>
      <c r="AN99" s="90"/>
      <c r="AO99" s="90"/>
      <c r="AP99" s="90"/>
      <c r="AQ99" s="90"/>
      <c r="AR99" s="90"/>
      <c r="AS99" s="90"/>
      <c r="AT99" s="90"/>
      <c r="AU99" s="90"/>
      <c r="AV99" s="90"/>
      <c r="AW99" s="90"/>
      <c r="AX99" s="90"/>
      <c r="AY99" s="90"/>
      <c r="AZ99" s="90"/>
    </row>
    <row r="100" spans="1:52" ht="14.25" customHeight="1" x14ac:dyDescent="0.2">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447"/>
      <c r="AA100" s="90"/>
      <c r="AB100" s="90"/>
      <c r="AC100" s="90"/>
      <c r="AD100" s="129"/>
      <c r="AE100" s="129"/>
      <c r="AF100" s="129"/>
      <c r="AG100" s="90"/>
      <c r="AH100" s="90"/>
      <c r="AI100" s="90"/>
      <c r="AJ100" s="90"/>
      <c r="AK100" s="90"/>
      <c r="AL100" s="90"/>
      <c r="AM100" s="90"/>
      <c r="AN100" s="90"/>
      <c r="AO100" s="90"/>
      <c r="AP100" s="90"/>
      <c r="AQ100" s="90"/>
      <c r="AR100" s="90"/>
      <c r="AS100" s="90"/>
      <c r="AT100" s="90"/>
      <c r="AU100" s="90"/>
      <c r="AV100" s="90"/>
      <c r="AW100" s="90"/>
      <c r="AX100" s="90"/>
      <c r="AY100" s="90"/>
      <c r="AZ100" s="90"/>
    </row>
    <row r="101" spans="1:52" ht="14.25" customHeight="1" x14ac:dyDescent="0.2">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447"/>
      <c r="AA101" s="90"/>
      <c r="AB101" s="90"/>
      <c r="AC101" s="90"/>
      <c r="AD101" s="129"/>
      <c r="AE101" s="129"/>
      <c r="AF101" s="129"/>
      <c r="AG101" s="90"/>
      <c r="AH101" s="90"/>
      <c r="AI101" s="90"/>
      <c r="AJ101" s="90"/>
      <c r="AK101" s="90"/>
      <c r="AL101" s="90"/>
      <c r="AM101" s="90"/>
      <c r="AN101" s="90"/>
      <c r="AO101" s="90"/>
      <c r="AP101" s="90"/>
      <c r="AQ101" s="90"/>
      <c r="AR101" s="90"/>
      <c r="AS101" s="90"/>
      <c r="AT101" s="90"/>
      <c r="AU101" s="90"/>
      <c r="AV101" s="90"/>
      <c r="AW101" s="90"/>
      <c r="AX101" s="90"/>
      <c r="AY101" s="90"/>
      <c r="AZ101" s="90"/>
    </row>
    <row r="102" spans="1:52" ht="14.25" customHeight="1" x14ac:dyDescent="0.2">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447"/>
      <c r="AA102" s="90"/>
      <c r="AB102" s="90"/>
      <c r="AC102" s="90"/>
      <c r="AD102" s="129"/>
      <c r="AE102" s="129"/>
      <c r="AF102" s="129"/>
      <c r="AG102" s="90"/>
      <c r="AH102" s="90"/>
      <c r="AI102" s="90"/>
      <c r="AJ102" s="90"/>
      <c r="AK102" s="90"/>
      <c r="AL102" s="90"/>
      <c r="AM102" s="90"/>
      <c r="AN102" s="90"/>
      <c r="AO102" s="90"/>
      <c r="AP102" s="90"/>
      <c r="AQ102" s="90"/>
      <c r="AR102" s="90"/>
      <c r="AS102" s="90"/>
      <c r="AT102" s="90"/>
      <c r="AU102" s="90"/>
      <c r="AV102" s="90"/>
      <c r="AW102" s="90"/>
      <c r="AX102" s="90"/>
      <c r="AY102" s="90"/>
      <c r="AZ102" s="90"/>
    </row>
    <row r="103" spans="1:52" ht="14.25" customHeight="1" x14ac:dyDescent="0.2">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447"/>
      <c r="AA103" s="90"/>
      <c r="AB103" s="90"/>
      <c r="AC103" s="90"/>
      <c r="AD103" s="129"/>
      <c r="AE103" s="129"/>
      <c r="AF103" s="129"/>
      <c r="AG103" s="90"/>
      <c r="AH103" s="90"/>
      <c r="AI103" s="90"/>
      <c r="AJ103" s="90"/>
      <c r="AK103" s="90"/>
      <c r="AL103" s="90"/>
      <c r="AM103" s="90"/>
      <c r="AN103" s="90"/>
      <c r="AO103" s="90"/>
      <c r="AP103" s="90"/>
      <c r="AQ103" s="90"/>
      <c r="AR103" s="90"/>
      <c r="AS103" s="90"/>
      <c r="AT103" s="90"/>
      <c r="AU103" s="90"/>
      <c r="AV103" s="90"/>
      <c r="AW103" s="90"/>
      <c r="AX103" s="90"/>
      <c r="AY103" s="90"/>
      <c r="AZ103" s="90"/>
    </row>
    <row r="104" spans="1:52" ht="14.25" customHeight="1" x14ac:dyDescent="0.2">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447"/>
      <c r="AA104" s="90"/>
      <c r="AB104" s="90"/>
      <c r="AC104" s="90"/>
      <c r="AD104" s="129"/>
      <c r="AE104" s="129"/>
      <c r="AF104" s="129"/>
      <c r="AG104" s="90"/>
      <c r="AH104" s="90"/>
      <c r="AI104" s="90"/>
      <c r="AJ104" s="90"/>
      <c r="AK104" s="90"/>
      <c r="AL104" s="90"/>
      <c r="AM104" s="90"/>
      <c r="AN104" s="90"/>
      <c r="AO104" s="90"/>
      <c r="AP104" s="90"/>
      <c r="AQ104" s="90"/>
      <c r="AR104" s="90"/>
      <c r="AS104" s="90"/>
      <c r="AT104" s="90"/>
      <c r="AU104" s="90"/>
      <c r="AV104" s="90"/>
      <c r="AW104" s="90"/>
      <c r="AX104" s="90"/>
      <c r="AY104" s="90"/>
      <c r="AZ104" s="90"/>
    </row>
    <row r="105" spans="1:52" ht="14.25" customHeight="1" x14ac:dyDescent="0.2">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447"/>
      <c r="AA105" s="90"/>
      <c r="AB105" s="90"/>
      <c r="AC105" s="90"/>
      <c r="AD105" s="129"/>
      <c r="AE105" s="129"/>
      <c r="AF105" s="129"/>
      <c r="AG105" s="90"/>
      <c r="AH105" s="90"/>
      <c r="AI105" s="90"/>
      <c r="AJ105" s="90"/>
      <c r="AK105" s="90"/>
      <c r="AL105" s="90"/>
      <c r="AM105" s="90"/>
      <c r="AN105" s="90"/>
      <c r="AO105" s="90"/>
      <c r="AP105" s="90"/>
      <c r="AQ105" s="90"/>
      <c r="AR105" s="90"/>
      <c r="AS105" s="90"/>
      <c r="AT105" s="90"/>
      <c r="AU105" s="90"/>
      <c r="AV105" s="90"/>
      <c r="AW105" s="90"/>
      <c r="AX105" s="90"/>
      <c r="AY105" s="90"/>
      <c r="AZ105" s="90"/>
    </row>
    <row r="106" spans="1:52" ht="14.25" customHeight="1" x14ac:dyDescent="0.2">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447"/>
      <c r="AA106" s="90"/>
      <c r="AB106" s="90"/>
      <c r="AC106" s="90"/>
      <c r="AD106" s="129"/>
      <c r="AE106" s="129"/>
      <c r="AF106" s="129"/>
      <c r="AG106" s="90"/>
      <c r="AH106" s="90"/>
      <c r="AI106" s="90"/>
      <c r="AJ106" s="90"/>
      <c r="AK106" s="90"/>
      <c r="AL106" s="90"/>
      <c r="AM106" s="90"/>
      <c r="AN106" s="90"/>
      <c r="AO106" s="90"/>
      <c r="AP106" s="90"/>
      <c r="AQ106" s="90"/>
      <c r="AR106" s="90"/>
      <c r="AS106" s="90"/>
      <c r="AT106" s="90"/>
      <c r="AU106" s="90"/>
      <c r="AV106" s="90"/>
      <c r="AW106" s="90"/>
      <c r="AX106" s="90"/>
      <c r="AY106" s="90"/>
      <c r="AZ106" s="90"/>
    </row>
    <row r="107" spans="1:52" ht="14.25" customHeight="1" x14ac:dyDescent="0.2">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447"/>
      <c r="AA107" s="90"/>
      <c r="AB107" s="90"/>
      <c r="AC107" s="90"/>
      <c r="AD107" s="129"/>
      <c r="AE107" s="129"/>
      <c r="AF107" s="129"/>
      <c r="AG107" s="90"/>
      <c r="AH107" s="90"/>
      <c r="AI107" s="90"/>
      <c r="AJ107" s="90"/>
      <c r="AK107" s="90"/>
      <c r="AL107" s="90"/>
      <c r="AM107" s="90"/>
      <c r="AN107" s="90"/>
      <c r="AO107" s="90"/>
      <c r="AP107" s="90"/>
      <c r="AQ107" s="90"/>
      <c r="AR107" s="90"/>
      <c r="AS107" s="90"/>
      <c r="AT107" s="90"/>
      <c r="AU107" s="90"/>
      <c r="AV107" s="90"/>
      <c r="AW107" s="90"/>
      <c r="AX107" s="90"/>
      <c r="AY107" s="90"/>
      <c r="AZ107" s="90"/>
    </row>
    <row r="108" spans="1:52" ht="14.25" customHeight="1" x14ac:dyDescent="0.2">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447"/>
      <c r="AA108" s="90"/>
      <c r="AB108" s="90"/>
      <c r="AC108" s="90"/>
      <c r="AD108" s="129"/>
      <c r="AE108" s="129"/>
      <c r="AF108" s="129"/>
      <c r="AG108" s="90"/>
      <c r="AH108" s="90"/>
      <c r="AI108" s="90"/>
      <c r="AJ108" s="90"/>
      <c r="AK108" s="90"/>
      <c r="AL108" s="90"/>
      <c r="AM108" s="90"/>
      <c r="AN108" s="90"/>
      <c r="AO108" s="90"/>
      <c r="AP108" s="90"/>
      <c r="AQ108" s="90"/>
      <c r="AR108" s="90"/>
      <c r="AS108" s="90"/>
      <c r="AT108" s="90"/>
      <c r="AU108" s="90"/>
      <c r="AV108" s="90"/>
      <c r="AW108" s="90"/>
      <c r="AX108" s="90"/>
      <c r="AY108" s="90"/>
      <c r="AZ108" s="90"/>
    </row>
    <row r="109" spans="1:52" ht="14.25" customHeight="1" x14ac:dyDescent="0.2">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447"/>
      <c r="AA109" s="90"/>
      <c r="AB109" s="90"/>
      <c r="AC109" s="90"/>
      <c r="AD109" s="129"/>
      <c r="AE109" s="129"/>
      <c r="AF109" s="129"/>
      <c r="AG109" s="90"/>
      <c r="AH109" s="90"/>
      <c r="AI109" s="90"/>
      <c r="AJ109" s="90"/>
      <c r="AK109" s="90"/>
      <c r="AL109" s="90"/>
      <c r="AM109" s="90"/>
      <c r="AN109" s="90"/>
      <c r="AO109" s="90"/>
      <c r="AP109" s="90"/>
      <c r="AQ109" s="90"/>
      <c r="AR109" s="90"/>
      <c r="AS109" s="90"/>
      <c r="AT109" s="90"/>
      <c r="AU109" s="90"/>
      <c r="AV109" s="90"/>
      <c r="AW109" s="90"/>
      <c r="AX109" s="90"/>
      <c r="AY109" s="90"/>
      <c r="AZ109" s="90"/>
    </row>
    <row r="110" spans="1:52" ht="14.25" customHeight="1" x14ac:dyDescent="0.2">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447"/>
      <c r="AA110" s="90"/>
      <c r="AB110" s="90"/>
      <c r="AC110" s="90"/>
      <c r="AD110" s="129"/>
      <c r="AE110" s="129"/>
      <c r="AF110" s="129"/>
      <c r="AG110" s="90"/>
      <c r="AH110" s="90"/>
      <c r="AI110" s="90"/>
      <c r="AJ110" s="90"/>
      <c r="AK110" s="90"/>
      <c r="AL110" s="90"/>
      <c r="AM110" s="90"/>
      <c r="AN110" s="90"/>
      <c r="AO110" s="90"/>
      <c r="AP110" s="90"/>
      <c r="AQ110" s="90"/>
      <c r="AR110" s="90"/>
      <c r="AS110" s="90"/>
      <c r="AT110" s="90"/>
      <c r="AU110" s="90"/>
      <c r="AV110" s="90"/>
      <c r="AW110" s="90"/>
      <c r="AX110" s="90"/>
      <c r="AY110" s="90"/>
      <c r="AZ110" s="90"/>
    </row>
    <row r="111" spans="1:52" ht="14.25" customHeight="1" x14ac:dyDescent="0.2">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447"/>
      <c r="AA111" s="90"/>
      <c r="AB111" s="90"/>
      <c r="AC111" s="90"/>
      <c r="AD111" s="129"/>
      <c r="AE111" s="129"/>
      <c r="AF111" s="129"/>
      <c r="AG111" s="90"/>
      <c r="AH111" s="90"/>
      <c r="AI111" s="90"/>
      <c r="AJ111" s="90"/>
      <c r="AK111" s="90"/>
      <c r="AL111" s="90"/>
      <c r="AM111" s="90"/>
      <c r="AN111" s="90"/>
      <c r="AO111" s="90"/>
      <c r="AP111" s="90"/>
      <c r="AQ111" s="90"/>
      <c r="AR111" s="90"/>
      <c r="AS111" s="90"/>
      <c r="AT111" s="90"/>
      <c r="AU111" s="90"/>
      <c r="AV111" s="90"/>
      <c r="AW111" s="90"/>
      <c r="AX111" s="90"/>
      <c r="AY111" s="90"/>
      <c r="AZ111" s="90"/>
    </row>
    <row r="112" spans="1:52" ht="14.25" customHeight="1" x14ac:dyDescent="0.2">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447"/>
      <c r="AA112" s="90"/>
      <c r="AB112" s="90"/>
      <c r="AC112" s="90"/>
      <c r="AD112" s="129"/>
      <c r="AE112" s="129"/>
      <c r="AF112" s="129"/>
      <c r="AG112" s="90"/>
      <c r="AH112" s="90"/>
      <c r="AI112" s="90"/>
      <c r="AJ112" s="90"/>
      <c r="AK112" s="90"/>
      <c r="AL112" s="90"/>
      <c r="AM112" s="90"/>
      <c r="AN112" s="90"/>
      <c r="AO112" s="90"/>
      <c r="AP112" s="90"/>
      <c r="AQ112" s="90"/>
      <c r="AR112" s="90"/>
      <c r="AS112" s="90"/>
      <c r="AT112" s="90"/>
      <c r="AU112" s="90"/>
      <c r="AV112" s="90"/>
      <c r="AW112" s="90"/>
      <c r="AX112" s="90"/>
      <c r="AY112" s="90"/>
      <c r="AZ112" s="90"/>
    </row>
    <row r="113" spans="1:52" ht="14.25" customHeight="1" x14ac:dyDescent="0.2">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447"/>
      <c r="AA113" s="90"/>
      <c r="AB113" s="90"/>
      <c r="AC113" s="90"/>
      <c r="AD113" s="129"/>
      <c r="AE113" s="129"/>
      <c r="AF113" s="129"/>
      <c r="AG113" s="90"/>
      <c r="AH113" s="90"/>
      <c r="AI113" s="90"/>
      <c r="AJ113" s="90"/>
      <c r="AK113" s="90"/>
      <c r="AL113" s="90"/>
      <c r="AM113" s="90"/>
      <c r="AN113" s="90"/>
      <c r="AO113" s="90"/>
      <c r="AP113" s="90"/>
      <c r="AQ113" s="90"/>
      <c r="AR113" s="90"/>
      <c r="AS113" s="90"/>
      <c r="AT113" s="90"/>
      <c r="AU113" s="90"/>
      <c r="AV113" s="90"/>
      <c r="AW113" s="90"/>
      <c r="AX113" s="90"/>
      <c r="AY113" s="90"/>
      <c r="AZ113" s="90"/>
    </row>
    <row r="114" spans="1:52" ht="14.25" customHeight="1" x14ac:dyDescent="0.2">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447"/>
      <c r="AA114" s="90"/>
      <c r="AB114" s="90"/>
      <c r="AC114" s="90"/>
      <c r="AD114" s="129"/>
      <c r="AE114" s="129"/>
      <c r="AF114" s="129"/>
      <c r="AG114" s="90"/>
      <c r="AH114" s="90"/>
      <c r="AI114" s="90"/>
      <c r="AJ114" s="90"/>
      <c r="AK114" s="90"/>
      <c r="AL114" s="90"/>
      <c r="AM114" s="90"/>
      <c r="AN114" s="90"/>
      <c r="AO114" s="90"/>
      <c r="AP114" s="90"/>
      <c r="AQ114" s="90"/>
      <c r="AR114" s="90"/>
      <c r="AS114" s="90"/>
      <c r="AT114" s="90"/>
      <c r="AU114" s="90"/>
      <c r="AV114" s="90"/>
      <c r="AW114" s="90"/>
      <c r="AX114" s="90"/>
      <c r="AY114" s="90"/>
      <c r="AZ114" s="90"/>
    </row>
    <row r="115" spans="1:52" ht="14.25" customHeight="1" x14ac:dyDescent="0.2">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447"/>
      <c r="AA115" s="90"/>
      <c r="AB115" s="90"/>
      <c r="AC115" s="90"/>
      <c r="AD115" s="129"/>
      <c r="AE115" s="129"/>
      <c r="AF115" s="129"/>
      <c r="AG115" s="90"/>
      <c r="AH115" s="90"/>
      <c r="AI115" s="90"/>
      <c r="AJ115" s="90"/>
      <c r="AK115" s="90"/>
      <c r="AL115" s="90"/>
      <c r="AM115" s="90"/>
      <c r="AN115" s="90"/>
      <c r="AO115" s="90"/>
      <c r="AP115" s="90"/>
      <c r="AQ115" s="90"/>
      <c r="AR115" s="90"/>
      <c r="AS115" s="90"/>
      <c r="AT115" s="90"/>
      <c r="AU115" s="90"/>
      <c r="AV115" s="90"/>
      <c r="AW115" s="90"/>
      <c r="AX115" s="90"/>
      <c r="AY115" s="90"/>
      <c r="AZ115" s="90"/>
    </row>
    <row r="116" spans="1:52" ht="14.25" customHeight="1" x14ac:dyDescent="0.2">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447"/>
      <c r="AA116" s="90"/>
      <c r="AB116" s="90"/>
      <c r="AC116" s="90"/>
      <c r="AD116" s="129"/>
      <c r="AE116" s="129"/>
      <c r="AF116" s="129"/>
      <c r="AG116" s="90"/>
      <c r="AH116" s="90"/>
      <c r="AI116" s="90"/>
      <c r="AJ116" s="90"/>
      <c r="AK116" s="90"/>
      <c r="AL116" s="90"/>
      <c r="AM116" s="90"/>
      <c r="AN116" s="90"/>
      <c r="AO116" s="90"/>
      <c r="AP116" s="90"/>
      <c r="AQ116" s="90"/>
      <c r="AR116" s="90"/>
      <c r="AS116" s="90"/>
      <c r="AT116" s="90"/>
      <c r="AU116" s="90"/>
      <c r="AV116" s="90"/>
      <c r="AW116" s="90"/>
      <c r="AX116" s="90"/>
      <c r="AY116" s="90"/>
      <c r="AZ116" s="90"/>
    </row>
    <row r="117" spans="1:52" ht="14.25" customHeight="1" x14ac:dyDescent="0.2">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447"/>
      <c r="AA117" s="90"/>
      <c r="AB117" s="90"/>
      <c r="AC117" s="90"/>
      <c r="AD117" s="129"/>
      <c r="AE117" s="129"/>
      <c r="AF117" s="129"/>
      <c r="AG117" s="90"/>
      <c r="AH117" s="90"/>
      <c r="AI117" s="90"/>
      <c r="AJ117" s="90"/>
      <c r="AK117" s="90"/>
      <c r="AL117" s="90"/>
      <c r="AM117" s="90"/>
      <c r="AN117" s="90"/>
      <c r="AO117" s="90"/>
      <c r="AP117" s="90"/>
      <c r="AQ117" s="90"/>
      <c r="AR117" s="90"/>
      <c r="AS117" s="90"/>
      <c r="AT117" s="90"/>
      <c r="AU117" s="90"/>
      <c r="AV117" s="90"/>
      <c r="AW117" s="90"/>
      <c r="AX117" s="90"/>
      <c r="AY117" s="90"/>
      <c r="AZ117" s="90"/>
    </row>
    <row r="118" spans="1:52" ht="14.25" customHeight="1" x14ac:dyDescent="0.2">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447"/>
      <c r="AA118" s="90"/>
      <c r="AB118" s="90"/>
      <c r="AC118" s="90"/>
      <c r="AD118" s="129"/>
      <c r="AE118" s="129"/>
      <c r="AF118" s="129"/>
      <c r="AG118" s="90"/>
      <c r="AH118" s="90"/>
      <c r="AI118" s="90"/>
      <c r="AJ118" s="90"/>
      <c r="AK118" s="90"/>
      <c r="AL118" s="90"/>
      <c r="AM118" s="90"/>
      <c r="AN118" s="90"/>
      <c r="AO118" s="90"/>
      <c r="AP118" s="90"/>
      <c r="AQ118" s="90"/>
      <c r="AR118" s="90"/>
      <c r="AS118" s="90"/>
      <c r="AT118" s="90"/>
      <c r="AU118" s="90"/>
      <c r="AV118" s="90"/>
      <c r="AW118" s="90"/>
      <c r="AX118" s="90"/>
      <c r="AY118" s="90"/>
      <c r="AZ118" s="90"/>
    </row>
    <row r="119" spans="1:52" ht="14.25" customHeight="1" x14ac:dyDescent="0.2">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447"/>
      <c r="AA119" s="90"/>
      <c r="AB119" s="90"/>
      <c r="AC119" s="90"/>
      <c r="AD119" s="129"/>
      <c r="AE119" s="129"/>
      <c r="AF119" s="129"/>
      <c r="AG119" s="90"/>
      <c r="AH119" s="90"/>
      <c r="AI119" s="90"/>
      <c r="AJ119" s="90"/>
      <c r="AK119" s="90"/>
      <c r="AL119" s="90"/>
      <c r="AM119" s="90"/>
      <c r="AN119" s="90"/>
      <c r="AO119" s="90"/>
      <c r="AP119" s="90"/>
      <c r="AQ119" s="90"/>
      <c r="AR119" s="90"/>
      <c r="AS119" s="90"/>
      <c r="AT119" s="90"/>
      <c r="AU119" s="90"/>
      <c r="AV119" s="90"/>
      <c r="AW119" s="90"/>
      <c r="AX119" s="90"/>
      <c r="AY119" s="90"/>
      <c r="AZ119" s="90"/>
    </row>
    <row r="120" spans="1:52" ht="14.25" customHeight="1" x14ac:dyDescent="0.2">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447"/>
      <c r="AA120" s="90"/>
      <c r="AB120" s="90"/>
      <c r="AC120" s="90"/>
      <c r="AD120" s="129"/>
      <c r="AE120" s="129"/>
      <c r="AF120" s="129"/>
      <c r="AG120" s="90"/>
      <c r="AH120" s="90"/>
      <c r="AI120" s="90"/>
      <c r="AJ120" s="90"/>
      <c r="AK120" s="90"/>
      <c r="AL120" s="90"/>
      <c r="AM120" s="90"/>
      <c r="AN120" s="90"/>
      <c r="AO120" s="90"/>
      <c r="AP120" s="90"/>
      <c r="AQ120" s="90"/>
      <c r="AR120" s="90"/>
      <c r="AS120" s="90"/>
      <c r="AT120" s="90"/>
      <c r="AU120" s="90"/>
      <c r="AV120" s="90"/>
      <c r="AW120" s="90"/>
      <c r="AX120" s="90"/>
      <c r="AY120" s="90"/>
      <c r="AZ120" s="90"/>
    </row>
    <row r="121" spans="1:52" ht="14.25" customHeight="1" x14ac:dyDescent="0.2">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447"/>
      <c r="AA121" s="90"/>
      <c r="AB121" s="90"/>
      <c r="AC121" s="90"/>
      <c r="AD121" s="129"/>
      <c r="AE121" s="129"/>
      <c r="AF121" s="129"/>
      <c r="AG121" s="90"/>
      <c r="AH121" s="90"/>
      <c r="AI121" s="90"/>
      <c r="AJ121" s="90"/>
      <c r="AK121" s="90"/>
      <c r="AL121" s="90"/>
      <c r="AM121" s="90"/>
      <c r="AN121" s="90"/>
      <c r="AO121" s="90"/>
      <c r="AP121" s="90"/>
      <c r="AQ121" s="90"/>
      <c r="AR121" s="90"/>
      <c r="AS121" s="90"/>
      <c r="AT121" s="90"/>
      <c r="AU121" s="90"/>
      <c r="AV121" s="90"/>
      <c r="AW121" s="90"/>
      <c r="AX121" s="90"/>
      <c r="AY121" s="90"/>
      <c r="AZ121" s="90"/>
    </row>
    <row r="122" spans="1:52" ht="14.25" customHeight="1" x14ac:dyDescent="0.2">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447"/>
      <c r="AA122" s="90"/>
      <c r="AB122" s="90"/>
      <c r="AC122" s="90"/>
      <c r="AD122" s="129"/>
      <c r="AE122" s="129"/>
      <c r="AF122" s="129"/>
      <c r="AG122" s="90"/>
      <c r="AH122" s="90"/>
      <c r="AI122" s="90"/>
      <c r="AJ122" s="90"/>
      <c r="AK122" s="90"/>
      <c r="AL122" s="90"/>
      <c r="AM122" s="90"/>
      <c r="AN122" s="90"/>
      <c r="AO122" s="90"/>
      <c r="AP122" s="90"/>
      <c r="AQ122" s="90"/>
      <c r="AR122" s="90"/>
      <c r="AS122" s="90"/>
      <c r="AT122" s="90"/>
      <c r="AU122" s="90"/>
      <c r="AV122" s="90"/>
      <c r="AW122" s="90"/>
      <c r="AX122" s="90"/>
      <c r="AY122" s="90"/>
      <c r="AZ122" s="90"/>
    </row>
    <row r="123" spans="1:52" ht="14.25" customHeight="1" x14ac:dyDescent="0.2">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447"/>
      <c r="AA123" s="90"/>
      <c r="AB123" s="90"/>
      <c r="AC123" s="90"/>
      <c r="AD123" s="129"/>
      <c r="AE123" s="129"/>
      <c r="AF123" s="129"/>
      <c r="AG123" s="90"/>
      <c r="AH123" s="90"/>
      <c r="AI123" s="90"/>
      <c r="AJ123" s="90"/>
      <c r="AK123" s="90"/>
      <c r="AL123" s="90"/>
      <c r="AM123" s="90"/>
      <c r="AN123" s="90"/>
      <c r="AO123" s="90"/>
      <c r="AP123" s="90"/>
      <c r="AQ123" s="90"/>
      <c r="AR123" s="90"/>
      <c r="AS123" s="90"/>
      <c r="AT123" s="90"/>
      <c r="AU123" s="90"/>
      <c r="AV123" s="90"/>
      <c r="AW123" s="90"/>
      <c r="AX123" s="90"/>
      <c r="AY123" s="90"/>
      <c r="AZ123" s="90"/>
    </row>
    <row r="124" spans="1:52" ht="14.25" customHeight="1" x14ac:dyDescent="0.2">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447"/>
      <c r="AA124" s="90"/>
      <c r="AB124" s="90"/>
      <c r="AC124" s="90"/>
      <c r="AD124" s="129"/>
      <c r="AE124" s="129"/>
      <c r="AF124" s="129"/>
      <c r="AG124" s="90"/>
      <c r="AH124" s="90"/>
      <c r="AI124" s="90"/>
      <c r="AJ124" s="90"/>
      <c r="AK124" s="90"/>
      <c r="AL124" s="90"/>
      <c r="AM124" s="90"/>
      <c r="AN124" s="90"/>
      <c r="AO124" s="90"/>
      <c r="AP124" s="90"/>
      <c r="AQ124" s="90"/>
      <c r="AR124" s="90"/>
      <c r="AS124" s="90"/>
      <c r="AT124" s="90"/>
      <c r="AU124" s="90"/>
      <c r="AV124" s="90"/>
      <c r="AW124" s="90"/>
      <c r="AX124" s="90"/>
      <c r="AY124" s="90"/>
      <c r="AZ124" s="90"/>
    </row>
    <row r="125" spans="1:52" ht="14.25" customHeight="1" x14ac:dyDescent="0.2">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447"/>
      <c r="AA125" s="90"/>
      <c r="AB125" s="90"/>
      <c r="AC125" s="90"/>
      <c r="AD125" s="129"/>
      <c r="AE125" s="129"/>
      <c r="AF125" s="129"/>
      <c r="AG125" s="90"/>
      <c r="AH125" s="90"/>
      <c r="AI125" s="90"/>
      <c r="AJ125" s="90"/>
      <c r="AK125" s="90"/>
      <c r="AL125" s="90"/>
      <c r="AM125" s="90"/>
      <c r="AN125" s="90"/>
      <c r="AO125" s="90"/>
      <c r="AP125" s="90"/>
      <c r="AQ125" s="90"/>
      <c r="AR125" s="90"/>
      <c r="AS125" s="90"/>
      <c r="AT125" s="90"/>
      <c r="AU125" s="90"/>
      <c r="AV125" s="90"/>
      <c r="AW125" s="90"/>
      <c r="AX125" s="90"/>
      <c r="AY125" s="90"/>
      <c r="AZ125" s="90"/>
    </row>
    <row r="126" spans="1:52" ht="14.25" customHeight="1" x14ac:dyDescent="0.2">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447"/>
      <c r="AA126" s="90"/>
      <c r="AB126" s="90"/>
      <c r="AC126" s="90"/>
      <c r="AD126" s="129"/>
      <c r="AE126" s="129"/>
      <c r="AF126" s="129"/>
      <c r="AG126" s="90"/>
      <c r="AH126" s="90"/>
      <c r="AI126" s="90"/>
      <c r="AJ126" s="90"/>
      <c r="AK126" s="90"/>
      <c r="AL126" s="90"/>
      <c r="AM126" s="90"/>
      <c r="AN126" s="90"/>
      <c r="AO126" s="90"/>
      <c r="AP126" s="90"/>
      <c r="AQ126" s="90"/>
      <c r="AR126" s="90"/>
      <c r="AS126" s="90"/>
      <c r="AT126" s="90"/>
      <c r="AU126" s="90"/>
      <c r="AV126" s="90"/>
      <c r="AW126" s="90"/>
      <c r="AX126" s="90"/>
      <c r="AY126" s="90"/>
      <c r="AZ126" s="90"/>
    </row>
    <row r="127" spans="1:52" ht="14.25" customHeight="1" x14ac:dyDescent="0.2">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447"/>
      <c r="AA127" s="90"/>
      <c r="AB127" s="90"/>
      <c r="AC127" s="90"/>
      <c r="AD127" s="129"/>
      <c r="AE127" s="129"/>
      <c r="AF127" s="129"/>
      <c r="AG127" s="90"/>
      <c r="AH127" s="90"/>
      <c r="AI127" s="90"/>
      <c r="AJ127" s="90"/>
      <c r="AK127" s="90"/>
      <c r="AL127" s="90"/>
      <c r="AM127" s="90"/>
      <c r="AN127" s="90"/>
      <c r="AO127" s="90"/>
      <c r="AP127" s="90"/>
      <c r="AQ127" s="90"/>
      <c r="AR127" s="90"/>
      <c r="AS127" s="90"/>
      <c r="AT127" s="90"/>
      <c r="AU127" s="90"/>
      <c r="AV127" s="90"/>
      <c r="AW127" s="90"/>
      <c r="AX127" s="90"/>
      <c r="AY127" s="90"/>
      <c r="AZ127" s="90"/>
    </row>
    <row r="128" spans="1:52" ht="14.25" customHeight="1" x14ac:dyDescent="0.2">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447"/>
      <c r="AA128" s="90"/>
      <c r="AB128" s="90"/>
      <c r="AC128" s="90"/>
      <c r="AD128" s="129"/>
      <c r="AE128" s="129"/>
      <c r="AF128" s="129"/>
      <c r="AG128" s="90"/>
      <c r="AH128" s="90"/>
      <c r="AI128" s="90"/>
      <c r="AJ128" s="90"/>
      <c r="AK128" s="90"/>
      <c r="AL128" s="90"/>
      <c r="AM128" s="90"/>
      <c r="AN128" s="90"/>
      <c r="AO128" s="90"/>
      <c r="AP128" s="90"/>
      <c r="AQ128" s="90"/>
      <c r="AR128" s="90"/>
      <c r="AS128" s="90"/>
      <c r="AT128" s="90"/>
      <c r="AU128" s="90"/>
      <c r="AV128" s="90"/>
      <c r="AW128" s="90"/>
      <c r="AX128" s="90"/>
      <c r="AY128" s="90"/>
      <c r="AZ128" s="90"/>
    </row>
    <row r="129" spans="1:52" ht="14.25" customHeight="1" x14ac:dyDescent="0.2">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447"/>
      <c r="AA129" s="90"/>
      <c r="AB129" s="90"/>
      <c r="AC129" s="90"/>
      <c r="AD129" s="129"/>
      <c r="AE129" s="129"/>
      <c r="AF129" s="129"/>
      <c r="AG129" s="90"/>
      <c r="AH129" s="90"/>
      <c r="AI129" s="90"/>
      <c r="AJ129" s="90"/>
      <c r="AK129" s="90"/>
      <c r="AL129" s="90"/>
      <c r="AM129" s="90"/>
      <c r="AN129" s="90"/>
      <c r="AO129" s="90"/>
      <c r="AP129" s="90"/>
      <c r="AQ129" s="90"/>
      <c r="AR129" s="90"/>
      <c r="AS129" s="90"/>
      <c r="AT129" s="90"/>
      <c r="AU129" s="90"/>
      <c r="AV129" s="90"/>
      <c r="AW129" s="90"/>
      <c r="AX129" s="90"/>
      <c r="AY129" s="90"/>
      <c r="AZ129" s="90"/>
    </row>
    <row r="130" spans="1:52" ht="14.25" customHeight="1" x14ac:dyDescent="0.2">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447"/>
      <c r="AA130" s="90"/>
      <c r="AB130" s="90"/>
      <c r="AC130" s="90"/>
      <c r="AD130" s="129"/>
      <c r="AE130" s="129"/>
      <c r="AF130" s="129"/>
      <c r="AG130" s="90"/>
      <c r="AH130" s="90"/>
      <c r="AI130" s="90"/>
      <c r="AJ130" s="90"/>
      <c r="AK130" s="90"/>
      <c r="AL130" s="90"/>
      <c r="AM130" s="90"/>
      <c r="AN130" s="90"/>
      <c r="AO130" s="90"/>
      <c r="AP130" s="90"/>
      <c r="AQ130" s="90"/>
      <c r="AR130" s="90"/>
      <c r="AS130" s="90"/>
      <c r="AT130" s="90"/>
      <c r="AU130" s="90"/>
      <c r="AV130" s="90"/>
      <c r="AW130" s="90"/>
      <c r="AX130" s="90"/>
      <c r="AY130" s="90"/>
      <c r="AZ130" s="90"/>
    </row>
    <row r="131" spans="1:52" ht="14.25" customHeight="1" x14ac:dyDescent="0.2">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447"/>
      <c r="AA131" s="90"/>
      <c r="AB131" s="90"/>
      <c r="AC131" s="90"/>
      <c r="AD131" s="129"/>
      <c r="AE131" s="129"/>
      <c r="AF131" s="129"/>
      <c r="AG131" s="90"/>
      <c r="AH131" s="90"/>
      <c r="AI131" s="90"/>
      <c r="AJ131" s="90"/>
      <c r="AK131" s="90"/>
      <c r="AL131" s="90"/>
      <c r="AM131" s="90"/>
      <c r="AN131" s="90"/>
      <c r="AO131" s="90"/>
      <c r="AP131" s="90"/>
      <c r="AQ131" s="90"/>
      <c r="AR131" s="90"/>
      <c r="AS131" s="90"/>
      <c r="AT131" s="90"/>
      <c r="AU131" s="90"/>
      <c r="AV131" s="90"/>
      <c r="AW131" s="90"/>
      <c r="AX131" s="90"/>
      <c r="AY131" s="90"/>
      <c r="AZ131" s="90"/>
    </row>
    <row r="132" spans="1:52" ht="14.25" customHeight="1" x14ac:dyDescent="0.2">
      <c r="A132" s="90"/>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447"/>
      <c r="AA132" s="90"/>
      <c r="AB132" s="90"/>
      <c r="AC132" s="90"/>
      <c r="AD132" s="129"/>
      <c r="AE132" s="129"/>
      <c r="AF132" s="129"/>
      <c r="AG132" s="90"/>
      <c r="AH132" s="90"/>
      <c r="AI132" s="90"/>
      <c r="AJ132" s="90"/>
      <c r="AK132" s="90"/>
      <c r="AL132" s="90"/>
      <c r="AM132" s="90"/>
      <c r="AN132" s="90"/>
      <c r="AO132" s="90"/>
      <c r="AP132" s="90"/>
      <c r="AQ132" s="90"/>
      <c r="AR132" s="90"/>
      <c r="AS132" s="90"/>
      <c r="AT132" s="90"/>
      <c r="AU132" s="90"/>
      <c r="AV132" s="90"/>
      <c r="AW132" s="90"/>
      <c r="AX132" s="90"/>
      <c r="AY132" s="90"/>
      <c r="AZ132" s="90"/>
    </row>
    <row r="133" spans="1:52" ht="14.25" customHeight="1" x14ac:dyDescent="0.2">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447"/>
      <c r="AA133" s="90"/>
      <c r="AB133" s="90"/>
      <c r="AC133" s="90"/>
      <c r="AD133" s="129"/>
      <c r="AE133" s="129"/>
      <c r="AF133" s="129"/>
      <c r="AG133" s="90"/>
      <c r="AH133" s="90"/>
      <c r="AI133" s="90"/>
      <c r="AJ133" s="90"/>
      <c r="AK133" s="90"/>
      <c r="AL133" s="90"/>
      <c r="AM133" s="90"/>
      <c r="AN133" s="90"/>
      <c r="AO133" s="90"/>
      <c r="AP133" s="90"/>
      <c r="AQ133" s="90"/>
      <c r="AR133" s="90"/>
      <c r="AS133" s="90"/>
      <c r="AT133" s="90"/>
      <c r="AU133" s="90"/>
      <c r="AV133" s="90"/>
      <c r="AW133" s="90"/>
      <c r="AX133" s="90"/>
      <c r="AY133" s="90"/>
      <c r="AZ133" s="90"/>
    </row>
    <row r="134" spans="1:52" ht="14.25" customHeight="1" x14ac:dyDescent="0.2">
      <c r="A134" s="90"/>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447"/>
      <c r="AA134" s="90"/>
      <c r="AB134" s="90"/>
      <c r="AC134" s="90"/>
      <c r="AD134" s="129"/>
      <c r="AE134" s="129"/>
      <c r="AF134" s="129"/>
      <c r="AG134" s="90"/>
      <c r="AH134" s="90"/>
      <c r="AI134" s="90"/>
      <c r="AJ134" s="90"/>
      <c r="AK134" s="90"/>
      <c r="AL134" s="90"/>
      <c r="AM134" s="90"/>
      <c r="AN134" s="90"/>
      <c r="AO134" s="90"/>
      <c r="AP134" s="90"/>
      <c r="AQ134" s="90"/>
      <c r="AR134" s="90"/>
      <c r="AS134" s="90"/>
      <c r="AT134" s="90"/>
      <c r="AU134" s="90"/>
      <c r="AV134" s="90"/>
      <c r="AW134" s="90"/>
      <c r="AX134" s="90"/>
      <c r="AY134" s="90"/>
      <c r="AZ134" s="90"/>
    </row>
    <row r="135" spans="1:52" ht="14.25" customHeight="1" x14ac:dyDescent="0.2">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447"/>
      <c r="AA135" s="90"/>
      <c r="AB135" s="90"/>
      <c r="AC135" s="90"/>
      <c r="AD135" s="129"/>
      <c r="AE135" s="129"/>
      <c r="AF135" s="129"/>
      <c r="AG135" s="90"/>
      <c r="AH135" s="90"/>
      <c r="AI135" s="90"/>
      <c r="AJ135" s="90"/>
      <c r="AK135" s="90"/>
      <c r="AL135" s="90"/>
      <c r="AM135" s="90"/>
      <c r="AN135" s="90"/>
      <c r="AO135" s="90"/>
      <c r="AP135" s="90"/>
      <c r="AQ135" s="90"/>
      <c r="AR135" s="90"/>
      <c r="AS135" s="90"/>
      <c r="AT135" s="90"/>
      <c r="AU135" s="90"/>
      <c r="AV135" s="90"/>
      <c r="AW135" s="90"/>
      <c r="AX135" s="90"/>
      <c r="AY135" s="90"/>
      <c r="AZ135" s="90"/>
    </row>
    <row r="136" spans="1:52" ht="14.25" customHeight="1" x14ac:dyDescent="0.2">
      <c r="A136" s="90"/>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447"/>
      <c r="AA136" s="90"/>
      <c r="AB136" s="90"/>
      <c r="AC136" s="90"/>
      <c r="AD136" s="129"/>
      <c r="AE136" s="129"/>
      <c r="AF136" s="129"/>
      <c r="AG136" s="90"/>
      <c r="AH136" s="90"/>
      <c r="AI136" s="90"/>
      <c r="AJ136" s="90"/>
      <c r="AK136" s="90"/>
      <c r="AL136" s="90"/>
      <c r="AM136" s="90"/>
      <c r="AN136" s="90"/>
      <c r="AO136" s="90"/>
      <c r="AP136" s="90"/>
      <c r="AQ136" s="90"/>
      <c r="AR136" s="90"/>
      <c r="AS136" s="90"/>
      <c r="AT136" s="90"/>
      <c r="AU136" s="90"/>
      <c r="AV136" s="90"/>
      <c r="AW136" s="90"/>
      <c r="AX136" s="90"/>
      <c r="AY136" s="90"/>
      <c r="AZ136" s="90"/>
    </row>
    <row r="137" spans="1:52" ht="14.25" customHeight="1" x14ac:dyDescent="0.2">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447"/>
      <c r="AA137" s="90"/>
      <c r="AB137" s="90"/>
      <c r="AC137" s="90"/>
      <c r="AD137" s="129"/>
      <c r="AE137" s="129"/>
      <c r="AF137" s="129"/>
      <c r="AG137" s="90"/>
      <c r="AH137" s="90"/>
      <c r="AI137" s="90"/>
      <c r="AJ137" s="90"/>
      <c r="AK137" s="90"/>
      <c r="AL137" s="90"/>
      <c r="AM137" s="90"/>
      <c r="AN137" s="90"/>
      <c r="AO137" s="90"/>
      <c r="AP137" s="90"/>
      <c r="AQ137" s="90"/>
      <c r="AR137" s="90"/>
      <c r="AS137" s="90"/>
      <c r="AT137" s="90"/>
      <c r="AU137" s="90"/>
      <c r="AV137" s="90"/>
      <c r="AW137" s="90"/>
      <c r="AX137" s="90"/>
      <c r="AY137" s="90"/>
      <c r="AZ137" s="90"/>
    </row>
    <row r="138" spans="1:52" ht="14.25" customHeight="1" x14ac:dyDescent="0.2">
      <c r="A138" s="90"/>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447"/>
      <c r="AA138" s="90"/>
      <c r="AB138" s="90"/>
      <c r="AC138" s="90"/>
      <c r="AD138" s="129"/>
      <c r="AE138" s="129"/>
      <c r="AF138" s="129"/>
      <c r="AG138" s="90"/>
      <c r="AH138" s="90"/>
      <c r="AI138" s="90"/>
      <c r="AJ138" s="90"/>
      <c r="AK138" s="90"/>
      <c r="AL138" s="90"/>
      <c r="AM138" s="90"/>
      <c r="AN138" s="90"/>
      <c r="AO138" s="90"/>
      <c r="AP138" s="90"/>
      <c r="AQ138" s="90"/>
      <c r="AR138" s="90"/>
      <c r="AS138" s="90"/>
      <c r="AT138" s="90"/>
      <c r="AU138" s="90"/>
      <c r="AV138" s="90"/>
      <c r="AW138" s="90"/>
      <c r="AX138" s="90"/>
      <c r="AY138" s="90"/>
      <c r="AZ138" s="90"/>
    </row>
    <row r="139" spans="1:52" ht="14.25" customHeight="1" x14ac:dyDescent="0.2">
      <c r="A139" s="90"/>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447"/>
      <c r="AA139" s="90"/>
      <c r="AB139" s="90"/>
      <c r="AC139" s="90"/>
      <c r="AD139" s="129"/>
      <c r="AE139" s="129"/>
      <c r="AF139" s="129"/>
      <c r="AG139" s="90"/>
      <c r="AH139" s="90"/>
      <c r="AI139" s="90"/>
      <c r="AJ139" s="90"/>
      <c r="AK139" s="90"/>
      <c r="AL139" s="90"/>
      <c r="AM139" s="90"/>
      <c r="AN139" s="90"/>
      <c r="AO139" s="90"/>
      <c r="AP139" s="90"/>
      <c r="AQ139" s="90"/>
      <c r="AR139" s="90"/>
      <c r="AS139" s="90"/>
      <c r="AT139" s="90"/>
      <c r="AU139" s="90"/>
      <c r="AV139" s="90"/>
      <c r="AW139" s="90"/>
      <c r="AX139" s="90"/>
      <c r="AY139" s="90"/>
      <c r="AZ139" s="90"/>
    </row>
    <row r="140" spans="1:52" ht="14.25" customHeight="1" x14ac:dyDescent="0.2">
      <c r="A140" s="90"/>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447"/>
      <c r="AA140" s="90"/>
      <c r="AB140" s="90"/>
      <c r="AC140" s="90"/>
      <c r="AD140" s="129"/>
      <c r="AE140" s="129"/>
      <c r="AF140" s="129"/>
      <c r="AG140" s="90"/>
      <c r="AH140" s="90"/>
      <c r="AI140" s="90"/>
      <c r="AJ140" s="90"/>
      <c r="AK140" s="90"/>
      <c r="AL140" s="90"/>
      <c r="AM140" s="90"/>
      <c r="AN140" s="90"/>
      <c r="AO140" s="90"/>
      <c r="AP140" s="90"/>
      <c r="AQ140" s="90"/>
      <c r="AR140" s="90"/>
      <c r="AS140" s="90"/>
      <c r="AT140" s="90"/>
      <c r="AU140" s="90"/>
      <c r="AV140" s="90"/>
      <c r="AW140" s="90"/>
      <c r="AX140" s="90"/>
      <c r="AY140" s="90"/>
      <c r="AZ140" s="90"/>
    </row>
    <row r="141" spans="1:52" ht="14.25" customHeight="1" x14ac:dyDescent="0.2">
      <c r="A141" s="90"/>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447"/>
      <c r="AA141" s="90"/>
      <c r="AB141" s="90"/>
      <c r="AC141" s="90"/>
      <c r="AD141" s="129"/>
      <c r="AE141" s="129"/>
      <c r="AF141" s="129"/>
      <c r="AG141" s="90"/>
      <c r="AH141" s="90"/>
      <c r="AI141" s="90"/>
      <c r="AJ141" s="90"/>
      <c r="AK141" s="90"/>
      <c r="AL141" s="90"/>
      <c r="AM141" s="90"/>
      <c r="AN141" s="90"/>
      <c r="AO141" s="90"/>
      <c r="AP141" s="90"/>
      <c r="AQ141" s="90"/>
      <c r="AR141" s="90"/>
      <c r="AS141" s="90"/>
      <c r="AT141" s="90"/>
      <c r="AU141" s="90"/>
      <c r="AV141" s="90"/>
      <c r="AW141" s="90"/>
      <c r="AX141" s="90"/>
      <c r="AY141" s="90"/>
      <c r="AZ141" s="90"/>
    </row>
    <row r="142" spans="1:52" ht="14.25" customHeight="1" x14ac:dyDescent="0.2">
      <c r="A142" s="90"/>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447"/>
      <c r="AA142" s="90"/>
      <c r="AB142" s="90"/>
      <c r="AC142" s="90"/>
      <c r="AD142" s="129"/>
      <c r="AE142" s="129"/>
      <c r="AF142" s="129"/>
      <c r="AG142" s="90"/>
      <c r="AH142" s="90"/>
      <c r="AI142" s="90"/>
      <c r="AJ142" s="90"/>
      <c r="AK142" s="90"/>
      <c r="AL142" s="90"/>
      <c r="AM142" s="90"/>
      <c r="AN142" s="90"/>
      <c r="AO142" s="90"/>
      <c r="AP142" s="90"/>
      <c r="AQ142" s="90"/>
      <c r="AR142" s="90"/>
      <c r="AS142" s="90"/>
      <c r="AT142" s="90"/>
      <c r="AU142" s="90"/>
      <c r="AV142" s="90"/>
      <c r="AW142" s="90"/>
      <c r="AX142" s="90"/>
      <c r="AY142" s="90"/>
      <c r="AZ142" s="90"/>
    </row>
    <row r="143" spans="1:52" ht="14.25" customHeight="1" x14ac:dyDescent="0.2">
      <c r="A143" s="90"/>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447"/>
      <c r="AA143" s="90"/>
      <c r="AB143" s="90"/>
      <c r="AC143" s="90"/>
      <c r="AD143" s="129"/>
      <c r="AE143" s="129"/>
      <c r="AF143" s="129"/>
      <c r="AG143" s="90"/>
      <c r="AH143" s="90"/>
      <c r="AI143" s="90"/>
      <c r="AJ143" s="90"/>
      <c r="AK143" s="90"/>
      <c r="AL143" s="90"/>
      <c r="AM143" s="90"/>
      <c r="AN143" s="90"/>
      <c r="AO143" s="90"/>
      <c r="AP143" s="90"/>
      <c r="AQ143" s="90"/>
      <c r="AR143" s="90"/>
      <c r="AS143" s="90"/>
      <c r="AT143" s="90"/>
      <c r="AU143" s="90"/>
      <c r="AV143" s="90"/>
      <c r="AW143" s="90"/>
      <c r="AX143" s="90"/>
      <c r="AY143" s="90"/>
      <c r="AZ143" s="90"/>
    </row>
    <row r="144" spans="1:52" ht="14.25" customHeight="1" x14ac:dyDescent="0.2">
      <c r="A144" s="90"/>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447"/>
      <c r="AA144" s="90"/>
      <c r="AB144" s="90"/>
      <c r="AC144" s="90"/>
      <c r="AD144" s="129"/>
      <c r="AE144" s="129"/>
      <c r="AF144" s="129"/>
      <c r="AG144" s="90"/>
      <c r="AH144" s="90"/>
      <c r="AI144" s="90"/>
      <c r="AJ144" s="90"/>
      <c r="AK144" s="90"/>
      <c r="AL144" s="90"/>
      <c r="AM144" s="90"/>
      <c r="AN144" s="90"/>
      <c r="AO144" s="90"/>
      <c r="AP144" s="90"/>
      <c r="AQ144" s="90"/>
      <c r="AR144" s="90"/>
      <c r="AS144" s="90"/>
      <c r="AT144" s="90"/>
      <c r="AU144" s="90"/>
      <c r="AV144" s="90"/>
      <c r="AW144" s="90"/>
      <c r="AX144" s="90"/>
      <c r="AY144" s="90"/>
      <c r="AZ144" s="90"/>
    </row>
    <row r="145" spans="1:52" ht="14.25" customHeight="1" x14ac:dyDescent="0.2">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447"/>
      <c r="AA145" s="90"/>
      <c r="AB145" s="90"/>
      <c r="AC145" s="90"/>
      <c r="AD145" s="129"/>
      <c r="AE145" s="129"/>
      <c r="AF145" s="129"/>
      <c r="AG145" s="90"/>
      <c r="AH145" s="90"/>
      <c r="AI145" s="90"/>
      <c r="AJ145" s="90"/>
      <c r="AK145" s="90"/>
      <c r="AL145" s="90"/>
      <c r="AM145" s="90"/>
      <c r="AN145" s="90"/>
      <c r="AO145" s="90"/>
      <c r="AP145" s="90"/>
      <c r="AQ145" s="90"/>
      <c r="AR145" s="90"/>
      <c r="AS145" s="90"/>
      <c r="AT145" s="90"/>
      <c r="AU145" s="90"/>
      <c r="AV145" s="90"/>
      <c r="AW145" s="90"/>
      <c r="AX145" s="90"/>
      <c r="AY145" s="90"/>
      <c r="AZ145" s="90"/>
    </row>
    <row r="146" spans="1:52" ht="14.25" customHeight="1" x14ac:dyDescent="0.2">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447"/>
      <c r="AA146" s="90"/>
      <c r="AB146" s="90"/>
      <c r="AC146" s="90"/>
      <c r="AD146" s="129"/>
      <c r="AE146" s="129"/>
      <c r="AF146" s="129"/>
      <c r="AG146" s="90"/>
      <c r="AH146" s="90"/>
      <c r="AI146" s="90"/>
      <c r="AJ146" s="90"/>
      <c r="AK146" s="90"/>
      <c r="AL146" s="90"/>
      <c r="AM146" s="90"/>
      <c r="AN146" s="90"/>
      <c r="AO146" s="90"/>
      <c r="AP146" s="90"/>
      <c r="AQ146" s="90"/>
      <c r="AR146" s="90"/>
      <c r="AS146" s="90"/>
      <c r="AT146" s="90"/>
      <c r="AU146" s="90"/>
      <c r="AV146" s="90"/>
      <c r="AW146" s="90"/>
      <c r="AX146" s="90"/>
      <c r="AY146" s="90"/>
      <c r="AZ146" s="90"/>
    </row>
    <row r="147" spans="1:52" ht="14.25" customHeight="1" x14ac:dyDescent="0.2">
      <c r="A147" s="90"/>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447"/>
      <c r="AA147" s="90"/>
      <c r="AB147" s="90"/>
      <c r="AC147" s="90"/>
      <c r="AD147" s="129"/>
      <c r="AE147" s="129"/>
      <c r="AF147" s="129"/>
      <c r="AG147" s="90"/>
      <c r="AH147" s="90"/>
      <c r="AI147" s="90"/>
      <c r="AJ147" s="90"/>
      <c r="AK147" s="90"/>
      <c r="AL147" s="90"/>
      <c r="AM147" s="90"/>
      <c r="AN147" s="90"/>
      <c r="AO147" s="90"/>
      <c r="AP147" s="90"/>
      <c r="AQ147" s="90"/>
      <c r="AR147" s="90"/>
      <c r="AS147" s="90"/>
      <c r="AT147" s="90"/>
      <c r="AU147" s="90"/>
      <c r="AV147" s="90"/>
      <c r="AW147" s="90"/>
      <c r="AX147" s="90"/>
      <c r="AY147" s="90"/>
      <c r="AZ147" s="90"/>
    </row>
    <row r="148" spans="1:52" ht="14.25" customHeight="1" x14ac:dyDescent="0.2">
      <c r="A148" s="90"/>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447"/>
      <c r="AA148" s="90"/>
      <c r="AB148" s="90"/>
      <c r="AC148" s="90"/>
      <c r="AD148" s="129"/>
      <c r="AE148" s="129"/>
      <c r="AF148" s="129"/>
      <c r="AG148" s="90"/>
      <c r="AH148" s="90"/>
      <c r="AI148" s="90"/>
      <c r="AJ148" s="90"/>
      <c r="AK148" s="90"/>
      <c r="AL148" s="90"/>
      <c r="AM148" s="90"/>
      <c r="AN148" s="90"/>
      <c r="AO148" s="90"/>
      <c r="AP148" s="90"/>
      <c r="AQ148" s="90"/>
      <c r="AR148" s="90"/>
      <c r="AS148" s="90"/>
      <c r="AT148" s="90"/>
      <c r="AU148" s="90"/>
      <c r="AV148" s="90"/>
      <c r="AW148" s="90"/>
      <c r="AX148" s="90"/>
      <c r="AY148" s="90"/>
      <c r="AZ148" s="90"/>
    </row>
    <row r="149" spans="1:52" ht="14.25" customHeight="1" x14ac:dyDescent="0.2">
      <c r="A149" s="90"/>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447"/>
      <c r="AA149" s="90"/>
      <c r="AB149" s="90"/>
      <c r="AC149" s="90"/>
      <c r="AD149" s="129"/>
      <c r="AE149" s="129"/>
      <c r="AF149" s="129"/>
      <c r="AG149" s="90"/>
      <c r="AH149" s="90"/>
      <c r="AI149" s="90"/>
      <c r="AJ149" s="90"/>
      <c r="AK149" s="90"/>
      <c r="AL149" s="90"/>
      <c r="AM149" s="90"/>
      <c r="AN149" s="90"/>
      <c r="AO149" s="90"/>
      <c r="AP149" s="90"/>
      <c r="AQ149" s="90"/>
      <c r="AR149" s="90"/>
      <c r="AS149" s="90"/>
      <c r="AT149" s="90"/>
      <c r="AU149" s="90"/>
      <c r="AV149" s="90"/>
      <c r="AW149" s="90"/>
      <c r="AX149" s="90"/>
      <c r="AY149" s="90"/>
      <c r="AZ149" s="90"/>
    </row>
    <row r="150" spans="1:52" ht="14.25" customHeight="1" x14ac:dyDescent="0.2">
      <c r="A150" s="90"/>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447"/>
      <c r="AA150" s="90"/>
      <c r="AB150" s="90"/>
      <c r="AC150" s="90"/>
      <c r="AD150" s="129"/>
      <c r="AE150" s="129"/>
      <c r="AF150" s="129"/>
      <c r="AG150" s="90"/>
      <c r="AH150" s="90"/>
      <c r="AI150" s="90"/>
      <c r="AJ150" s="90"/>
      <c r="AK150" s="90"/>
      <c r="AL150" s="90"/>
      <c r="AM150" s="90"/>
      <c r="AN150" s="90"/>
      <c r="AO150" s="90"/>
      <c r="AP150" s="90"/>
      <c r="AQ150" s="90"/>
      <c r="AR150" s="90"/>
      <c r="AS150" s="90"/>
      <c r="AT150" s="90"/>
      <c r="AU150" s="90"/>
      <c r="AV150" s="90"/>
      <c r="AW150" s="90"/>
      <c r="AX150" s="90"/>
      <c r="AY150" s="90"/>
      <c r="AZ150" s="90"/>
    </row>
    <row r="151" spans="1:52" ht="14.25" customHeight="1" x14ac:dyDescent="0.2">
      <c r="A151" s="90"/>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447"/>
      <c r="AA151" s="90"/>
      <c r="AB151" s="90"/>
      <c r="AC151" s="90"/>
      <c r="AD151" s="129"/>
      <c r="AE151" s="129"/>
      <c r="AF151" s="129"/>
      <c r="AG151" s="90"/>
      <c r="AH151" s="90"/>
      <c r="AI151" s="90"/>
      <c r="AJ151" s="90"/>
      <c r="AK151" s="90"/>
      <c r="AL151" s="90"/>
      <c r="AM151" s="90"/>
      <c r="AN151" s="90"/>
      <c r="AO151" s="90"/>
      <c r="AP151" s="90"/>
      <c r="AQ151" s="90"/>
      <c r="AR151" s="90"/>
      <c r="AS151" s="90"/>
      <c r="AT151" s="90"/>
      <c r="AU151" s="90"/>
      <c r="AV151" s="90"/>
      <c r="AW151" s="90"/>
      <c r="AX151" s="90"/>
      <c r="AY151" s="90"/>
      <c r="AZ151" s="90"/>
    </row>
    <row r="152" spans="1:52" ht="14.25" customHeight="1" x14ac:dyDescent="0.2">
      <c r="A152" s="90"/>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447"/>
      <c r="AA152" s="90"/>
      <c r="AB152" s="90"/>
      <c r="AC152" s="90"/>
      <c r="AD152" s="129"/>
      <c r="AE152" s="129"/>
      <c r="AF152" s="129"/>
      <c r="AG152" s="90"/>
      <c r="AH152" s="90"/>
      <c r="AI152" s="90"/>
      <c r="AJ152" s="90"/>
      <c r="AK152" s="90"/>
      <c r="AL152" s="90"/>
      <c r="AM152" s="90"/>
      <c r="AN152" s="90"/>
      <c r="AO152" s="90"/>
      <c r="AP152" s="90"/>
      <c r="AQ152" s="90"/>
      <c r="AR152" s="90"/>
      <c r="AS152" s="90"/>
      <c r="AT152" s="90"/>
      <c r="AU152" s="90"/>
      <c r="AV152" s="90"/>
      <c r="AW152" s="90"/>
      <c r="AX152" s="90"/>
      <c r="AY152" s="90"/>
      <c r="AZ152" s="90"/>
    </row>
    <row r="153" spans="1:52" ht="14.25" customHeight="1" x14ac:dyDescent="0.2">
      <c r="A153" s="90"/>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447"/>
      <c r="AA153" s="90"/>
      <c r="AB153" s="90"/>
      <c r="AC153" s="90"/>
      <c r="AD153" s="129"/>
      <c r="AE153" s="129"/>
      <c r="AF153" s="129"/>
      <c r="AG153" s="90"/>
      <c r="AH153" s="90"/>
      <c r="AI153" s="90"/>
      <c r="AJ153" s="90"/>
      <c r="AK153" s="90"/>
      <c r="AL153" s="90"/>
      <c r="AM153" s="90"/>
      <c r="AN153" s="90"/>
      <c r="AO153" s="90"/>
      <c r="AP153" s="90"/>
      <c r="AQ153" s="90"/>
      <c r="AR153" s="90"/>
      <c r="AS153" s="90"/>
      <c r="AT153" s="90"/>
      <c r="AU153" s="90"/>
      <c r="AV153" s="90"/>
      <c r="AW153" s="90"/>
      <c r="AX153" s="90"/>
      <c r="AY153" s="90"/>
      <c r="AZ153" s="90"/>
    </row>
    <row r="154" spans="1:52" ht="14.25" customHeight="1" x14ac:dyDescent="0.2">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447"/>
      <c r="AA154" s="90"/>
      <c r="AB154" s="90"/>
      <c r="AC154" s="90"/>
      <c r="AD154" s="129"/>
      <c r="AE154" s="129"/>
      <c r="AF154" s="129"/>
      <c r="AG154" s="90"/>
      <c r="AH154" s="90"/>
      <c r="AI154" s="90"/>
      <c r="AJ154" s="90"/>
      <c r="AK154" s="90"/>
      <c r="AL154" s="90"/>
      <c r="AM154" s="90"/>
      <c r="AN154" s="90"/>
      <c r="AO154" s="90"/>
      <c r="AP154" s="90"/>
      <c r="AQ154" s="90"/>
      <c r="AR154" s="90"/>
      <c r="AS154" s="90"/>
      <c r="AT154" s="90"/>
      <c r="AU154" s="90"/>
      <c r="AV154" s="90"/>
      <c r="AW154" s="90"/>
      <c r="AX154" s="90"/>
      <c r="AY154" s="90"/>
      <c r="AZ154" s="90"/>
    </row>
    <row r="155" spans="1:52" ht="14.25" customHeight="1" x14ac:dyDescent="0.2">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447"/>
      <c r="AA155" s="90"/>
      <c r="AB155" s="90"/>
      <c r="AC155" s="90"/>
      <c r="AD155" s="129"/>
      <c r="AE155" s="129"/>
      <c r="AF155" s="129"/>
      <c r="AG155" s="90"/>
      <c r="AH155" s="90"/>
      <c r="AI155" s="90"/>
      <c r="AJ155" s="90"/>
      <c r="AK155" s="90"/>
      <c r="AL155" s="90"/>
      <c r="AM155" s="90"/>
      <c r="AN155" s="90"/>
      <c r="AO155" s="90"/>
      <c r="AP155" s="90"/>
      <c r="AQ155" s="90"/>
      <c r="AR155" s="90"/>
      <c r="AS155" s="90"/>
      <c r="AT155" s="90"/>
      <c r="AU155" s="90"/>
      <c r="AV155" s="90"/>
      <c r="AW155" s="90"/>
      <c r="AX155" s="90"/>
      <c r="AY155" s="90"/>
      <c r="AZ155" s="90"/>
    </row>
    <row r="156" spans="1:52" ht="14.25" customHeight="1" x14ac:dyDescent="0.2">
      <c r="A156" s="90"/>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447"/>
      <c r="AA156" s="90"/>
      <c r="AB156" s="90"/>
      <c r="AC156" s="90"/>
      <c r="AD156" s="129"/>
      <c r="AE156" s="129"/>
      <c r="AF156" s="129"/>
      <c r="AG156" s="90"/>
      <c r="AH156" s="90"/>
      <c r="AI156" s="90"/>
      <c r="AJ156" s="90"/>
      <c r="AK156" s="90"/>
      <c r="AL156" s="90"/>
      <c r="AM156" s="90"/>
      <c r="AN156" s="90"/>
      <c r="AO156" s="90"/>
      <c r="AP156" s="90"/>
      <c r="AQ156" s="90"/>
      <c r="AR156" s="90"/>
      <c r="AS156" s="90"/>
      <c r="AT156" s="90"/>
      <c r="AU156" s="90"/>
      <c r="AV156" s="90"/>
      <c r="AW156" s="90"/>
      <c r="AX156" s="90"/>
      <c r="AY156" s="90"/>
      <c r="AZ156" s="90"/>
    </row>
    <row r="157" spans="1:52" ht="14.25" customHeight="1" x14ac:dyDescent="0.2">
      <c r="A157" s="90"/>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447"/>
      <c r="AA157" s="90"/>
      <c r="AB157" s="90"/>
      <c r="AC157" s="90"/>
      <c r="AD157" s="129"/>
      <c r="AE157" s="129"/>
      <c r="AF157" s="129"/>
      <c r="AG157" s="90"/>
      <c r="AH157" s="90"/>
      <c r="AI157" s="90"/>
      <c r="AJ157" s="90"/>
      <c r="AK157" s="90"/>
      <c r="AL157" s="90"/>
      <c r="AM157" s="90"/>
      <c r="AN157" s="90"/>
      <c r="AO157" s="90"/>
      <c r="AP157" s="90"/>
      <c r="AQ157" s="90"/>
      <c r="AR157" s="90"/>
      <c r="AS157" s="90"/>
      <c r="AT157" s="90"/>
      <c r="AU157" s="90"/>
      <c r="AV157" s="90"/>
      <c r="AW157" s="90"/>
      <c r="AX157" s="90"/>
      <c r="AY157" s="90"/>
      <c r="AZ157" s="90"/>
    </row>
    <row r="158" spans="1:52" ht="14.25" customHeight="1" x14ac:dyDescent="0.2">
      <c r="A158" s="90"/>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447"/>
      <c r="AA158" s="90"/>
      <c r="AB158" s="90"/>
      <c r="AC158" s="90"/>
      <c r="AD158" s="129"/>
      <c r="AE158" s="129"/>
      <c r="AF158" s="129"/>
      <c r="AG158" s="90"/>
      <c r="AH158" s="90"/>
      <c r="AI158" s="90"/>
      <c r="AJ158" s="90"/>
      <c r="AK158" s="90"/>
      <c r="AL158" s="90"/>
      <c r="AM158" s="90"/>
      <c r="AN158" s="90"/>
      <c r="AO158" s="90"/>
      <c r="AP158" s="90"/>
      <c r="AQ158" s="90"/>
      <c r="AR158" s="90"/>
      <c r="AS158" s="90"/>
      <c r="AT158" s="90"/>
      <c r="AU158" s="90"/>
      <c r="AV158" s="90"/>
      <c r="AW158" s="90"/>
      <c r="AX158" s="90"/>
      <c r="AY158" s="90"/>
      <c r="AZ158" s="90"/>
    </row>
    <row r="159" spans="1:52" ht="14.25" customHeight="1" x14ac:dyDescent="0.2">
      <c r="A159" s="90"/>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447"/>
      <c r="AA159" s="90"/>
      <c r="AB159" s="90"/>
      <c r="AC159" s="90"/>
      <c r="AD159" s="129"/>
      <c r="AE159" s="129"/>
      <c r="AF159" s="129"/>
      <c r="AG159" s="90"/>
      <c r="AH159" s="90"/>
      <c r="AI159" s="90"/>
      <c r="AJ159" s="90"/>
      <c r="AK159" s="90"/>
      <c r="AL159" s="90"/>
      <c r="AM159" s="90"/>
      <c r="AN159" s="90"/>
      <c r="AO159" s="90"/>
      <c r="AP159" s="90"/>
      <c r="AQ159" s="90"/>
      <c r="AR159" s="90"/>
      <c r="AS159" s="90"/>
      <c r="AT159" s="90"/>
      <c r="AU159" s="90"/>
      <c r="AV159" s="90"/>
      <c r="AW159" s="90"/>
      <c r="AX159" s="90"/>
      <c r="AY159" s="90"/>
      <c r="AZ159" s="90"/>
    </row>
    <row r="160" spans="1:52" ht="14.25" customHeight="1" x14ac:dyDescent="0.2">
      <c r="A160" s="90"/>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447"/>
      <c r="AA160" s="90"/>
      <c r="AB160" s="90"/>
      <c r="AC160" s="90"/>
      <c r="AD160" s="129"/>
      <c r="AE160" s="129"/>
      <c r="AF160" s="129"/>
      <c r="AG160" s="90"/>
      <c r="AH160" s="90"/>
      <c r="AI160" s="90"/>
      <c r="AJ160" s="90"/>
      <c r="AK160" s="90"/>
      <c r="AL160" s="90"/>
      <c r="AM160" s="90"/>
      <c r="AN160" s="90"/>
      <c r="AO160" s="90"/>
      <c r="AP160" s="90"/>
      <c r="AQ160" s="90"/>
      <c r="AR160" s="90"/>
      <c r="AS160" s="90"/>
      <c r="AT160" s="90"/>
      <c r="AU160" s="90"/>
      <c r="AV160" s="90"/>
      <c r="AW160" s="90"/>
      <c r="AX160" s="90"/>
      <c r="AY160" s="90"/>
      <c r="AZ160" s="90"/>
    </row>
    <row r="161" spans="1:52" ht="14.25" customHeight="1" x14ac:dyDescent="0.2">
      <c r="A161" s="90"/>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447"/>
      <c r="AA161" s="90"/>
      <c r="AB161" s="90"/>
      <c r="AC161" s="90"/>
      <c r="AD161" s="129"/>
      <c r="AE161" s="129"/>
      <c r="AF161" s="129"/>
      <c r="AG161" s="90"/>
      <c r="AH161" s="90"/>
      <c r="AI161" s="90"/>
      <c r="AJ161" s="90"/>
      <c r="AK161" s="90"/>
      <c r="AL161" s="90"/>
      <c r="AM161" s="90"/>
      <c r="AN161" s="90"/>
      <c r="AO161" s="90"/>
      <c r="AP161" s="90"/>
      <c r="AQ161" s="90"/>
      <c r="AR161" s="90"/>
      <c r="AS161" s="90"/>
      <c r="AT161" s="90"/>
      <c r="AU161" s="90"/>
      <c r="AV161" s="90"/>
      <c r="AW161" s="90"/>
      <c r="AX161" s="90"/>
      <c r="AY161" s="90"/>
      <c r="AZ161" s="90"/>
    </row>
    <row r="162" spans="1:52" ht="14.25" customHeight="1" x14ac:dyDescent="0.2">
      <c r="A162" s="90"/>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447"/>
      <c r="AA162" s="90"/>
      <c r="AB162" s="90"/>
      <c r="AC162" s="90"/>
      <c r="AD162" s="129"/>
      <c r="AE162" s="129"/>
      <c r="AF162" s="129"/>
      <c r="AG162" s="90"/>
      <c r="AH162" s="90"/>
      <c r="AI162" s="90"/>
      <c r="AJ162" s="90"/>
      <c r="AK162" s="90"/>
      <c r="AL162" s="90"/>
      <c r="AM162" s="90"/>
      <c r="AN162" s="90"/>
      <c r="AO162" s="90"/>
      <c r="AP162" s="90"/>
      <c r="AQ162" s="90"/>
      <c r="AR162" s="90"/>
      <c r="AS162" s="90"/>
      <c r="AT162" s="90"/>
      <c r="AU162" s="90"/>
      <c r="AV162" s="90"/>
      <c r="AW162" s="90"/>
      <c r="AX162" s="90"/>
      <c r="AY162" s="90"/>
      <c r="AZ162" s="90"/>
    </row>
    <row r="163" spans="1:52" ht="14.25" customHeight="1" x14ac:dyDescent="0.2">
      <c r="A163" s="90"/>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447"/>
      <c r="AA163" s="90"/>
      <c r="AB163" s="90"/>
      <c r="AC163" s="90"/>
      <c r="AD163" s="129"/>
      <c r="AE163" s="129"/>
      <c r="AF163" s="129"/>
      <c r="AG163" s="90"/>
      <c r="AH163" s="90"/>
      <c r="AI163" s="90"/>
      <c r="AJ163" s="90"/>
      <c r="AK163" s="90"/>
      <c r="AL163" s="90"/>
      <c r="AM163" s="90"/>
      <c r="AN163" s="90"/>
      <c r="AO163" s="90"/>
      <c r="AP163" s="90"/>
      <c r="AQ163" s="90"/>
      <c r="AR163" s="90"/>
      <c r="AS163" s="90"/>
      <c r="AT163" s="90"/>
      <c r="AU163" s="90"/>
      <c r="AV163" s="90"/>
      <c r="AW163" s="90"/>
      <c r="AX163" s="90"/>
      <c r="AY163" s="90"/>
      <c r="AZ163" s="90"/>
    </row>
    <row r="164" spans="1:52" ht="14.25" customHeight="1" x14ac:dyDescent="0.2">
      <c r="A164" s="90"/>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447"/>
      <c r="AA164" s="90"/>
      <c r="AB164" s="90"/>
      <c r="AC164" s="90"/>
      <c r="AD164" s="129"/>
      <c r="AE164" s="129"/>
      <c r="AF164" s="129"/>
      <c r="AG164" s="90"/>
      <c r="AH164" s="90"/>
      <c r="AI164" s="90"/>
      <c r="AJ164" s="90"/>
      <c r="AK164" s="90"/>
      <c r="AL164" s="90"/>
      <c r="AM164" s="90"/>
      <c r="AN164" s="90"/>
      <c r="AO164" s="90"/>
      <c r="AP164" s="90"/>
      <c r="AQ164" s="90"/>
      <c r="AR164" s="90"/>
      <c r="AS164" s="90"/>
      <c r="AT164" s="90"/>
      <c r="AU164" s="90"/>
      <c r="AV164" s="90"/>
      <c r="AW164" s="90"/>
      <c r="AX164" s="90"/>
      <c r="AY164" s="90"/>
      <c r="AZ164" s="90"/>
    </row>
    <row r="165" spans="1:52" ht="14.25" customHeight="1" x14ac:dyDescent="0.2">
      <c r="A165" s="90"/>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447"/>
      <c r="AA165" s="90"/>
      <c r="AB165" s="90"/>
      <c r="AC165" s="90"/>
      <c r="AD165" s="129"/>
      <c r="AE165" s="129"/>
      <c r="AF165" s="129"/>
      <c r="AG165" s="90"/>
      <c r="AH165" s="90"/>
      <c r="AI165" s="90"/>
      <c r="AJ165" s="90"/>
      <c r="AK165" s="90"/>
      <c r="AL165" s="90"/>
      <c r="AM165" s="90"/>
      <c r="AN165" s="90"/>
      <c r="AO165" s="90"/>
      <c r="AP165" s="90"/>
      <c r="AQ165" s="90"/>
      <c r="AR165" s="90"/>
      <c r="AS165" s="90"/>
      <c r="AT165" s="90"/>
      <c r="AU165" s="90"/>
      <c r="AV165" s="90"/>
      <c r="AW165" s="90"/>
      <c r="AX165" s="90"/>
      <c r="AY165" s="90"/>
      <c r="AZ165" s="90"/>
    </row>
    <row r="166" spans="1:52" ht="14.25" customHeight="1" x14ac:dyDescent="0.2">
      <c r="A166" s="90"/>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447"/>
      <c r="AA166" s="90"/>
      <c r="AB166" s="90"/>
      <c r="AC166" s="90"/>
      <c r="AD166" s="129"/>
      <c r="AE166" s="129"/>
      <c r="AF166" s="129"/>
      <c r="AG166" s="90"/>
      <c r="AH166" s="90"/>
      <c r="AI166" s="90"/>
      <c r="AJ166" s="90"/>
      <c r="AK166" s="90"/>
      <c r="AL166" s="90"/>
      <c r="AM166" s="90"/>
      <c r="AN166" s="90"/>
      <c r="AO166" s="90"/>
      <c r="AP166" s="90"/>
      <c r="AQ166" s="90"/>
      <c r="AR166" s="90"/>
      <c r="AS166" s="90"/>
      <c r="AT166" s="90"/>
      <c r="AU166" s="90"/>
      <c r="AV166" s="90"/>
      <c r="AW166" s="90"/>
      <c r="AX166" s="90"/>
      <c r="AY166" s="90"/>
      <c r="AZ166" s="90"/>
    </row>
    <row r="167" spans="1:52" ht="14.25" customHeight="1" x14ac:dyDescent="0.2">
      <c r="A167" s="90"/>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447"/>
      <c r="AA167" s="90"/>
      <c r="AB167" s="90"/>
      <c r="AC167" s="90"/>
      <c r="AD167" s="129"/>
      <c r="AE167" s="129"/>
      <c r="AF167" s="129"/>
      <c r="AG167" s="90"/>
      <c r="AH167" s="90"/>
      <c r="AI167" s="90"/>
      <c r="AJ167" s="90"/>
      <c r="AK167" s="90"/>
      <c r="AL167" s="90"/>
      <c r="AM167" s="90"/>
      <c r="AN167" s="90"/>
      <c r="AO167" s="90"/>
      <c r="AP167" s="90"/>
      <c r="AQ167" s="90"/>
      <c r="AR167" s="90"/>
      <c r="AS167" s="90"/>
      <c r="AT167" s="90"/>
      <c r="AU167" s="90"/>
      <c r="AV167" s="90"/>
      <c r="AW167" s="90"/>
      <c r="AX167" s="90"/>
      <c r="AY167" s="90"/>
      <c r="AZ167" s="90"/>
    </row>
    <row r="168" spans="1:52" ht="14.25" customHeight="1" x14ac:dyDescent="0.2">
      <c r="A168" s="90"/>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447"/>
      <c r="AA168" s="90"/>
      <c r="AB168" s="90"/>
      <c r="AC168" s="90"/>
      <c r="AD168" s="129"/>
      <c r="AE168" s="129"/>
      <c r="AF168" s="129"/>
      <c r="AG168" s="90"/>
      <c r="AH168" s="90"/>
      <c r="AI168" s="90"/>
      <c r="AJ168" s="90"/>
      <c r="AK168" s="90"/>
      <c r="AL168" s="90"/>
      <c r="AM168" s="90"/>
      <c r="AN168" s="90"/>
      <c r="AO168" s="90"/>
      <c r="AP168" s="90"/>
      <c r="AQ168" s="90"/>
      <c r="AR168" s="90"/>
      <c r="AS168" s="90"/>
      <c r="AT168" s="90"/>
      <c r="AU168" s="90"/>
      <c r="AV168" s="90"/>
      <c r="AW168" s="90"/>
      <c r="AX168" s="90"/>
      <c r="AY168" s="90"/>
      <c r="AZ168" s="90"/>
    </row>
    <row r="169" spans="1:52" ht="14.25" customHeight="1" x14ac:dyDescent="0.2">
      <c r="A169" s="90"/>
      <c r="B169" s="90"/>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447"/>
      <c r="AA169" s="90"/>
      <c r="AB169" s="90"/>
      <c r="AC169" s="90"/>
      <c r="AD169" s="129"/>
      <c r="AE169" s="129"/>
      <c r="AF169" s="129"/>
      <c r="AG169" s="90"/>
      <c r="AH169" s="90"/>
      <c r="AI169" s="90"/>
      <c r="AJ169" s="90"/>
      <c r="AK169" s="90"/>
      <c r="AL169" s="90"/>
      <c r="AM169" s="90"/>
      <c r="AN169" s="90"/>
      <c r="AO169" s="90"/>
      <c r="AP169" s="90"/>
      <c r="AQ169" s="90"/>
      <c r="AR169" s="90"/>
      <c r="AS169" s="90"/>
      <c r="AT169" s="90"/>
      <c r="AU169" s="90"/>
      <c r="AV169" s="90"/>
      <c r="AW169" s="90"/>
      <c r="AX169" s="90"/>
      <c r="AY169" s="90"/>
      <c r="AZ169" s="90"/>
    </row>
    <row r="170" spans="1:52" ht="14.25" customHeight="1" x14ac:dyDescent="0.2">
      <c r="A170" s="90"/>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447"/>
      <c r="AA170" s="90"/>
      <c r="AB170" s="90"/>
      <c r="AC170" s="90"/>
      <c r="AD170" s="129"/>
      <c r="AE170" s="129"/>
      <c r="AF170" s="129"/>
      <c r="AG170" s="90"/>
      <c r="AH170" s="90"/>
      <c r="AI170" s="90"/>
      <c r="AJ170" s="90"/>
      <c r="AK170" s="90"/>
      <c r="AL170" s="90"/>
      <c r="AM170" s="90"/>
      <c r="AN170" s="90"/>
      <c r="AO170" s="90"/>
      <c r="AP170" s="90"/>
      <c r="AQ170" s="90"/>
      <c r="AR170" s="90"/>
      <c r="AS170" s="90"/>
      <c r="AT170" s="90"/>
      <c r="AU170" s="90"/>
      <c r="AV170" s="90"/>
      <c r="AW170" s="90"/>
      <c r="AX170" s="90"/>
      <c r="AY170" s="90"/>
      <c r="AZ170" s="90"/>
    </row>
    <row r="171" spans="1:52" ht="14.25" customHeight="1" x14ac:dyDescent="0.2">
      <c r="A171" s="90"/>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447"/>
      <c r="AA171" s="90"/>
      <c r="AB171" s="90"/>
      <c r="AC171" s="90"/>
      <c r="AD171" s="129"/>
      <c r="AE171" s="129"/>
      <c r="AF171" s="129"/>
      <c r="AG171" s="90"/>
      <c r="AH171" s="90"/>
      <c r="AI171" s="90"/>
      <c r="AJ171" s="90"/>
      <c r="AK171" s="90"/>
      <c r="AL171" s="90"/>
      <c r="AM171" s="90"/>
      <c r="AN171" s="90"/>
      <c r="AO171" s="90"/>
      <c r="AP171" s="90"/>
      <c r="AQ171" s="90"/>
      <c r="AR171" s="90"/>
      <c r="AS171" s="90"/>
      <c r="AT171" s="90"/>
      <c r="AU171" s="90"/>
      <c r="AV171" s="90"/>
      <c r="AW171" s="90"/>
      <c r="AX171" s="90"/>
      <c r="AY171" s="90"/>
      <c r="AZ171" s="90"/>
    </row>
    <row r="172" spans="1:52" ht="14.25" customHeight="1" x14ac:dyDescent="0.2">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447"/>
      <c r="AA172" s="90"/>
      <c r="AB172" s="90"/>
      <c r="AC172" s="90"/>
      <c r="AD172" s="129"/>
      <c r="AE172" s="129"/>
      <c r="AF172" s="129"/>
      <c r="AG172" s="90"/>
      <c r="AH172" s="90"/>
      <c r="AI172" s="90"/>
      <c r="AJ172" s="90"/>
      <c r="AK172" s="90"/>
      <c r="AL172" s="90"/>
      <c r="AM172" s="90"/>
      <c r="AN172" s="90"/>
      <c r="AO172" s="90"/>
      <c r="AP172" s="90"/>
      <c r="AQ172" s="90"/>
      <c r="AR172" s="90"/>
      <c r="AS172" s="90"/>
      <c r="AT172" s="90"/>
      <c r="AU172" s="90"/>
      <c r="AV172" s="90"/>
      <c r="AW172" s="90"/>
      <c r="AX172" s="90"/>
      <c r="AY172" s="90"/>
      <c r="AZ172" s="90"/>
    </row>
    <row r="173" spans="1:52" ht="14.25" customHeight="1" x14ac:dyDescent="0.2">
      <c r="A173" s="90"/>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447"/>
      <c r="AA173" s="90"/>
      <c r="AB173" s="90"/>
      <c r="AC173" s="90"/>
      <c r="AD173" s="129"/>
      <c r="AE173" s="129"/>
      <c r="AF173" s="129"/>
      <c r="AG173" s="90"/>
      <c r="AH173" s="90"/>
      <c r="AI173" s="90"/>
      <c r="AJ173" s="90"/>
      <c r="AK173" s="90"/>
      <c r="AL173" s="90"/>
      <c r="AM173" s="90"/>
      <c r="AN173" s="90"/>
      <c r="AO173" s="90"/>
      <c r="AP173" s="90"/>
      <c r="AQ173" s="90"/>
      <c r="AR173" s="90"/>
      <c r="AS173" s="90"/>
      <c r="AT173" s="90"/>
      <c r="AU173" s="90"/>
      <c r="AV173" s="90"/>
      <c r="AW173" s="90"/>
      <c r="AX173" s="90"/>
      <c r="AY173" s="90"/>
      <c r="AZ173" s="90"/>
    </row>
    <row r="174" spans="1:52" ht="14.25" customHeight="1" x14ac:dyDescent="0.2">
      <c r="A174" s="90"/>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447"/>
      <c r="AA174" s="90"/>
      <c r="AB174" s="90"/>
      <c r="AC174" s="90"/>
      <c r="AD174" s="129"/>
      <c r="AE174" s="129"/>
      <c r="AF174" s="129"/>
      <c r="AG174" s="90"/>
      <c r="AH174" s="90"/>
      <c r="AI174" s="90"/>
      <c r="AJ174" s="90"/>
      <c r="AK174" s="90"/>
      <c r="AL174" s="90"/>
      <c r="AM174" s="90"/>
      <c r="AN174" s="90"/>
      <c r="AO174" s="90"/>
      <c r="AP174" s="90"/>
      <c r="AQ174" s="90"/>
      <c r="AR174" s="90"/>
      <c r="AS174" s="90"/>
      <c r="AT174" s="90"/>
      <c r="AU174" s="90"/>
      <c r="AV174" s="90"/>
      <c r="AW174" s="90"/>
      <c r="AX174" s="90"/>
      <c r="AY174" s="90"/>
      <c r="AZ174" s="90"/>
    </row>
    <row r="175" spans="1:52" ht="14.25" customHeight="1" x14ac:dyDescent="0.2">
      <c r="A175" s="90"/>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447"/>
      <c r="AA175" s="90"/>
      <c r="AB175" s="90"/>
      <c r="AC175" s="90"/>
      <c r="AD175" s="129"/>
      <c r="AE175" s="129"/>
      <c r="AF175" s="129"/>
      <c r="AG175" s="90"/>
      <c r="AH175" s="90"/>
      <c r="AI175" s="90"/>
      <c r="AJ175" s="90"/>
      <c r="AK175" s="90"/>
      <c r="AL175" s="90"/>
      <c r="AM175" s="90"/>
      <c r="AN175" s="90"/>
      <c r="AO175" s="90"/>
      <c r="AP175" s="90"/>
      <c r="AQ175" s="90"/>
      <c r="AR175" s="90"/>
      <c r="AS175" s="90"/>
      <c r="AT175" s="90"/>
      <c r="AU175" s="90"/>
      <c r="AV175" s="90"/>
      <c r="AW175" s="90"/>
      <c r="AX175" s="90"/>
      <c r="AY175" s="90"/>
      <c r="AZ175" s="90"/>
    </row>
    <row r="176" spans="1:52" ht="14.25" customHeight="1" x14ac:dyDescent="0.2">
      <c r="A176" s="90"/>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447"/>
      <c r="AA176" s="90"/>
      <c r="AB176" s="90"/>
      <c r="AC176" s="90"/>
      <c r="AD176" s="129"/>
      <c r="AE176" s="129"/>
      <c r="AF176" s="129"/>
      <c r="AG176" s="90"/>
      <c r="AH176" s="90"/>
      <c r="AI176" s="90"/>
      <c r="AJ176" s="90"/>
      <c r="AK176" s="90"/>
      <c r="AL176" s="90"/>
      <c r="AM176" s="90"/>
      <c r="AN176" s="90"/>
      <c r="AO176" s="90"/>
      <c r="AP176" s="90"/>
      <c r="AQ176" s="90"/>
      <c r="AR176" s="90"/>
      <c r="AS176" s="90"/>
      <c r="AT176" s="90"/>
      <c r="AU176" s="90"/>
      <c r="AV176" s="90"/>
      <c r="AW176" s="90"/>
      <c r="AX176" s="90"/>
      <c r="AY176" s="90"/>
      <c r="AZ176" s="90"/>
    </row>
    <row r="177" spans="1:52" ht="14.25" customHeight="1" x14ac:dyDescent="0.2">
      <c r="A177" s="90"/>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447"/>
      <c r="AA177" s="90"/>
      <c r="AB177" s="90"/>
      <c r="AC177" s="90"/>
      <c r="AD177" s="129"/>
      <c r="AE177" s="129"/>
      <c r="AF177" s="129"/>
      <c r="AG177" s="90"/>
      <c r="AH177" s="90"/>
      <c r="AI177" s="90"/>
      <c r="AJ177" s="90"/>
      <c r="AK177" s="90"/>
      <c r="AL177" s="90"/>
      <c r="AM177" s="90"/>
      <c r="AN177" s="90"/>
      <c r="AO177" s="90"/>
      <c r="AP177" s="90"/>
      <c r="AQ177" s="90"/>
      <c r="AR177" s="90"/>
      <c r="AS177" s="90"/>
      <c r="AT177" s="90"/>
      <c r="AU177" s="90"/>
      <c r="AV177" s="90"/>
      <c r="AW177" s="90"/>
      <c r="AX177" s="90"/>
      <c r="AY177" s="90"/>
      <c r="AZ177" s="90"/>
    </row>
    <row r="178" spans="1:52" ht="14.25" customHeight="1" x14ac:dyDescent="0.2">
      <c r="A178" s="90"/>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447"/>
      <c r="AA178" s="90"/>
      <c r="AB178" s="90"/>
      <c r="AC178" s="90"/>
      <c r="AD178" s="129"/>
      <c r="AE178" s="129"/>
      <c r="AF178" s="129"/>
      <c r="AG178" s="90"/>
      <c r="AH178" s="90"/>
      <c r="AI178" s="90"/>
      <c r="AJ178" s="90"/>
      <c r="AK178" s="90"/>
      <c r="AL178" s="90"/>
      <c r="AM178" s="90"/>
      <c r="AN178" s="90"/>
      <c r="AO178" s="90"/>
      <c r="AP178" s="90"/>
      <c r="AQ178" s="90"/>
      <c r="AR178" s="90"/>
      <c r="AS178" s="90"/>
      <c r="AT178" s="90"/>
      <c r="AU178" s="90"/>
      <c r="AV178" s="90"/>
      <c r="AW178" s="90"/>
      <c r="AX178" s="90"/>
      <c r="AY178" s="90"/>
      <c r="AZ178" s="90"/>
    </row>
    <row r="179" spans="1:52" ht="14.25" customHeight="1" x14ac:dyDescent="0.2">
      <c r="A179" s="90"/>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447"/>
      <c r="AA179" s="90"/>
      <c r="AB179" s="90"/>
      <c r="AC179" s="90"/>
      <c r="AD179" s="129"/>
      <c r="AE179" s="129"/>
      <c r="AF179" s="129"/>
      <c r="AG179" s="90"/>
      <c r="AH179" s="90"/>
      <c r="AI179" s="90"/>
      <c r="AJ179" s="90"/>
      <c r="AK179" s="90"/>
      <c r="AL179" s="90"/>
      <c r="AM179" s="90"/>
      <c r="AN179" s="90"/>
      <c r="AO179" s="90"/>
      <c r="AP179" s="90"/>
      <c r="AQ179" s="90"/>
      <c r="AR179" s="90"/>
      <c r="AS179" s="90"/>
      <c r="AT179" s="90"/>
      <c r="AU179" s="90"/>
      <c r="AV179" s="90"/>
      <c r="AW179" s="90"/>
      <c r="AX179" s="90"/>
      <c r="AY179" s="90"/>
      <c r="AZ179" s="90"/>
    </row>
    <row r="180" spans="1:52" ht="14.25" customHeigh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447"/>
      <c r="AA180" s="90"/>
      <c r="AB180" s="90"/>
      <c r="AC180" s="90"/>
      <c r="AD180" s="129"/>
      <c r="AE180" s="129"/>
      <c r="AF180" s="129"/>
      <c r="AG180" s="90"/>
      <c r="AH180" s="90"/>
      <c r="AI180" s="90"/>
      <c r="AJ180" s="90"/>
      <c r="AK180" s="90"/>
      <c r="AL180" s="90"/>
      <c r="AM180" s="90"/>
      <c r="AN180" s="90"/>
      <c r="AO180" s="90"/>
      <c r="AP180" s="90"/>
      <c r="AQ180" s="90"/>
      <c r="AR180" s="90"/>
      <c r="AS180" s="90"/>
      <c r="AT180" s="90"/>
      <c r="AU180" s="90"/>
      <c r="AV180" s="90"/>
      <c r="AW180" s="90"/>
      <c r="AX180" s="90"/>
      <c r="AY180" s="90"/>
      <c r="AZ180" s="90"/>
    </row>
    <row r="181" spans="1:52" ht="14.25" customHeight="1" x14ac:dyDescent="0.2">
      <c r="A181" s="90"/>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447"/>
      <c r="AA181" s="90"/>
      <c r="AB181" s="90"/>
      <c r="AC181" s="90"/>
      <c r="AD181" s="129"/>
      <c r="AE181" s="129"/>
      <c r="AF181" s="129"/>
      <c r="AG181" s="90"/>
      <c r="AH181" s="90"/>
      <c r="AI181" s="90"/>
      <c r="AJ181" s="90"/>
      <c r="AK181" s="90"/>
      <c r="AL181" s="90"/>
      <c r="AM181" s="90"/>
      <c r="AN181" s="90"/>
      <c r="AO181" s="90"/>
      <c r="AP181" s="90"/>
      <c r="AQ181" s="90"/>
      <c r="AR181" s="90"/>
      <c r="AS181" s="90"/>
      <c r="AT181" s="90"/>
      <c r="AU181" s="90"/>
      <c r="AV181" s="90"/>
      <c r="AW181" s="90"/>
      <c r="AX181" s="90"/>
      <c r="AY181" s="90"/>
      <c r="AZ181" s="90"/>
    </row>
    <row r="182" spans="1:52" ht="14.25" customHeight="1" x14ac:dyDescent="0.2">
      <c r="A182" s="90"/>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447"/>
      <c r="AA182" s="90"/>
      <c r="AB182" s="90"/>
      <c r="AC182" s="90"/>
      <c r="AD182" s="129"/>
      <c r="AE182" s="129"/>
      <c r="AF182" s="129"/>
      <c r="AG182" s="90"/>
      <c r="AH182" s="90"/>
      <c r="AI182" s="90"/>
      <c r="AJ182" s="90"/>
      <c r="AK182" s="90"/>
      <c r="AL182" s="90"/>
      <c r="AM182" s="90"/>
      <c r="AN182" s="90"/>
      <c r="AO182" s="90"/>
      <c r="AP182" s="90"/>
      <c r="AQ182" s="90"/>
      <c r="AR182" s="90"/>
      <c r="AS182" s="90"/>
      <c r="AT182" s="90"/>
      <c r="AU182" s="90"/>
      <c r="AV182" s="90"/>
      <c r="AW182" s="90"/>
      <c r="AX182" s="90"/>
      <c r="AY182" s="90"/>
      <c r="AZ182" s="90"/>
    </row>
    <row r="183" spans="1:52" ht="14.25" customHeight="1" x14ac:dyDescent="0.2">
      <c r="A183" s="90"/>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447"/>
      <c r="AA183" s="90"/>
      <c r="AB183" s="90"/>
      <c r="AC183" s="90"/>
      <c r="AD183" s="129"/>
      <c r="AE183" s="129"/>
      <c r="AF183" s="129"/>
      <c r="AG183" s="90"/>
      <c r="AH183" s="90"/>
      <c r="AI183" s="90"/>
      <c r="AJ183" s="90"/>
      <c r="AK183" s="90"/>
      <c r="AL183" s="90"/>
      <c r="AM183" s="90"/>
      <c r="AN183" s="90"/>
      <c r="AO183" s="90"/>
      <c r="AP183" s="90"/>
      <c r="AQ183" s="90"/>
      <c r="AR183" s="90"/>
      <c r="AS183" s="90"/>
      <c r="AT183" s="90"/>
      <c r="AU183" s="90"/>
      <c r="AV183" s="90"/>
      <c r="AW183" s="90"/>
      <c r="AX183" s="90"/>
      <c r="AY183" s="90"/>
      <c r="AZ183" s="90"/>
    </row>
    <row r="184" spans="1:52" ht="14.25" customHeight="1" x14ac:dyDescent="0.2">
      <c r="A184" s="90"/>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447"/>
      <c r="AA184" s="90"/>
      <c r="AB184" s="90"/>
      <c r="AC184" s="90"/>
      <c r="AD184" s="129"/>
      <c r="AE184" s="129"/>
      <c r="AF184" s="129"/>
      <c r="AG184" s="90"/>
      <c r="AH184" s="90"/>
      <c r="AI184" s="90"/>
      <c r="AJ184" s="90"/>
      <c r="AK184" s="90"/>
      <c r="AL184" s="90"/>
      <c r="AM184" s="90"/>
      <c r="AN184" s="90"/>
      <c r="AO184" s="90"/>
      <c r="AP184" s="90"/>
      <c r="AQ184" s="90"/>
      <c r="AR184" s="90"/>
      <c r="AS184" s="90"/>
      <c r="AT184" s="90"/>
      <c r="AU184" s="90"/>
      <c r="AV184" s="90"/>
      <c r="AW184" s="90"/>
      <c r="AX184" s="90"/>
      <c r="AY184" s="90"/>
      <c r="AZ184" s="90"/>
    </row>
    <row r="185" spans="1:52" ht="14.25" customHeight="1" x14ac:dyDescent="0.2">
      <c r="A185" s="90"/>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447"/>
      <c r="AA185" s="90"/>
      <c r="AB185" s="90"/>
      <c r="AC185" s="90"/>
      <c r="AD185" s="129"/>
      <c r="AE185" s="129"/>
      <c r="AF185" s="129"/>
      <c r="AG185" s="90"/>
      <c r="AH185" s="90"/>
      <c r="AI185" s="90"/>
      <c r="AJ185" s="90"/>
      <c r="AK185" s="90"/>
      <c r="AL185" s="90"/>
      <c r="AM185" s="90"/>
      <c r="AN185" s="90"/>
      <c r="AO185" s="90"/>
      <c r="AP185" s="90"/>
      <c r="AQ185" s="90"/>
      <c r="AR185" s="90"/>
      <c r="AS185" s="90"/>
      <c r="AT185" s="90"/>
      <c r="AU185" s="90"/>
      <c r="AV185" s="90"/>
      <c r="AW185" s="90"/>
      <c r="AX185" s="90"/>
      <c r="AY185" s="90"/>
      <c r="AZ185" s="90"/>
    </row>
    <row r="186" spans="1:52" ht="14.25" customHeight="1" x14ac:dyDescent="0.2">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447"/>
      <c r="AA186" s="90"/>
      <c r="AB186" s="90"/>
      <c r="AC186" s="90"/>
      <c r="AD186" s="129"/>
      <c r="AE186" s="129"/>
      <c r="AF186" s="129"/>
      <c r="AG186" s="90"/>
      <c r="AH186" s="90"/>
      <c r="AI186" s="90"/>
      <c r="AJ186" s="90"/>
      <c r="AK186" s="90"/>
      <c r="AL186" s="90"/>
      <c r="AM186" s="90"/>
      <c r="AN186" s="90"/>
      <c r="AO186" s="90"/>
      <c r="AP186" s="90"/>
      <c r="AQ186" s="90"/>
      <c r="AR186" s="90"/>
      <c r="AS186" s="90"/>
      <c r="AT186" s="90"/>
      <c r="AU186" s="90"/>
      <c r="AV186" s="90"/>
      <c r="AW186" s="90"/>
      <c r="AX186" s="90"/>
      <c r="AY186" s="90"/>
      <c r="AZ186" s="90"/>
    </row>
    <row r="187" spans="1:52" ht="14.25" customHeight="1" x14ac:dyDescent="0.2">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447"/>
      <c r="AA187" s="90"/>
      <c r="AB187" s="90"/>
      <c r="AC187" s="90"/>
      <c r="AD187" s="129"/>
      <c r="AE187" s="129"/>
      <c r="AF187" s="129"/>
      <c r="AG187" s="90"/>
      <c r="AH187" s="90"/>
      <c r="AI187" s="90"/>
      <c r="AJ187" s="90"/>
      <c r="AK187" s="90"/>
      <c r="AL187" s="90"/>
      <c r="AM187" s="90"/>
      <c r="AN187" s="90"/>
      <c r="AO187" s="90"/>
      <c r="AP187" s="90"/>
      <c r="AQ187" s="90"/>
      <c r="AR187" s="90"/>
      <c r="AS187" s="90"/>
      <c r="AT187" s="90"/>
      <c r="AU187" s="90"/>
      <c r="AV187" s="90"/>
      <c r="AW187" s="90"/>
      <c r="AX187" s="90"/>
      <c r="AY187" s="90"/>
      <c r="AZ187" s="90"/>
    </row>
    <row r="188" spans="1:52" ht="14.25" customHeight="1" x14ac:dyDescent="0.2">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447"/>
      <c r="AA188" s="90"/>
      <c r="AB188" s="90"/>
      <c r="AC188" s="90"/>
      <c r="AD188" s="129"/>
      <c r="AE188" s="129"/>
      <c r="AF188" s="129"/>
      <c r="AG188" s="90"/>
      <c r="AH188" s="90"/>
      <c r="AI188" s="90"/>
      <c r="AJ188" s="90"/>
      <c r="AK188" s="90"/>
      <c r="AL188" s="90"/>
      <c r="AM188" s="90"/>
      <c r="AN188" s="90"/>
      <c r="AO188" s="90"/>
      <c r="AP188" s="90"/>
      <c r="AQ188" s="90"/>
      <c r="AR188" s="90"/>
      <c r="AS188" s="90"/>
      <c r="AT188" s="90"/>
      <c r="AU188" s="90"/>
      <c r="AV188" s="90"/>
      <c r="AW188" s="90"/>
      <c r="AX188" s="90"/>
      <c r="AY188" s="90"/>
      <c r="AZ188" s="90"/>
    </row>
    <row r="189" spans="1:52" ht="14.25" customHeight="1" x14ac:dyDescent="0.2">
      <c r="A189" s="90"/>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447"/>
      <c r="AA189" s="90"/>
      <c r="AB189" s="90"/>
      <c r="AC189" s="90"/>
      <c r="AD189" s="129"/>
      <c r="AE189" s="129"/>
      <c r="AF189" s="129"/>
      <c r="AG189" s="90"/>
      <c r="AH189" s="90"/>
      <c r="AI189" s="90"/>
      <c r="AJ189" s="90"/>
      <c r="AK189" s="90"/>
      <c r="AL189" s="90"/>
      <c r="AM189" s="90"/>
      <c r="AN189" s="90"/>
      <c r="AO189" s="90"/>
      <c r="AP189" s="90"/>
      <c r="AQ189" s="90"/>
      <c r="AR189" s="90"/>
      <c r="AS189" s="90"/>
      <c r="AT189" s="90"/>
      <c r="AU189" s="90"/>
      <c r="AV189" s="90"/>
      <c r="AW189" s="90"/>
      <c r="AX189" s="90"/>
      <c r="AY189" s="90"/>
      <c r="AZ189" s="90"/>
    </row>
    <row r="190" spans="1:52" ht="14.25" customHeight="1" x14ac:dyDescent="0.2">
      <c r="A190" s="90"/>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447"/>
      <c r="AA190" s="90"/>
      <c r="AB190" s="90"/>
      <c r="AC190" s="90"/>
      <c r="AD190" s="129"/>
      <c r="AE190" s="129"/>
      <c r="AF190" s="129"/>
      <c r="AG190" s="90"/>
      <c r="AH190" s="90"/>
      <c r="AI190" s="90"/>
      <c r="AJ190" s="90"/>
      <c r="AK190" s="90"/>
      <c r="AL190" s="90"/>
      <c r="AM190" s="90"/>
      <c r="AN190" s="90"/>
      <c r="AO190" s="90"/>
      <c r="AP190" s="90"/>
      <c r="AQ190" s="90"/>
      <c r="AR190" s="90"/>
      <c r="AS190" s="90"/>
      <c r="AT190" s="90"/>
      <c r="AU190" s="90"/>
      <c r="AV190" s="90"/>
      <c r="AW190" s="90"/>
      <c r="AX190" s="90"/>
      <c r="AY190" s="90"/>
      <c r="AZ190" s="90"/>
    </row>
    <row r="191" spans="1:52" ht="14.25" customHeight="1" x14ac:dyDescent="0.2">
      <c r="A191" s="90"/>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447"/>
      <c r="AA191" s="90"/>
      <c r="AB191" s="90"/>
      <c r="AC191" s="90"/>
      <c r="AD191" s="129"/>
      <c r="AE191" s="129"/>
      <c r="AF191" s="129"/>
      <c r="AG191" s="90"/>
      <c r="AH191" s="90"/>
      <c r="AI191" s="90"/>
      <c r="AJ191" s="90"/>
      <c r="AK191" s="90"/>
      <c r="AL191" s="90"/>
      <c r="AM191" s="90"/>
      <c r="AN191" s="90"/>
      <c r="AO191" s="90"/>
      <c r="AP191" s="90"/>
      <c r="AQ191" s="90"/>
      <c r="AR191" s="90"/>
      <c r="AS191" s="90"/>
      <c r="AT191" s="90"/>
      <c r="AU191" s="90"/>
      <c r="AV191" s="90"/>
      <c r="AW191" s="90"/>
      <c r="AX191" s="90"/>
      <c r="AY191" s="90"/>
      <c r="AZ191" s="90"/>
    </row>
    <row r="192" spans="1:52" ht="14.25" customHeight="1" x14ac:dyDescent="0.2">
      <c r="A192" s="90"/>
      <c r="B192" s="90"/>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447"/>
      <c r="AA192" s="90"/>
      <c r="AB192" s="90"/>
      <c r="AC192" s="90"/>
      <c r="AD192" s="129"/>
      <c r="AE192" s="129"/>
      <c r="AF192" s="129"/>
      <c r="AG192" s="90"/>
      <c r="AH192" s="90"/>
      <c r="AI192" s="90"/>
      <c r="AJ192" s="90"/>
      <c r="AK192" s="90"/>
      <c r="AL192" s="90"/>
      <c r="AM192" s="90"/>
      <c r="AN192" s="90"/>
      <c r="AO192" s="90"/>
      <c r="AP192" s="90"/>
      <c r="AQ192" s="90"/>
      <c r="AR192" s="90"/>
      <c r="AS192" s="90"/>
      <c r="AT192" s="90"/>
      <c r="AU192" s="90"/>
      <c r="AV192" s="90"/>
      <c r="AW192" s="90"/>
      <c r="AX192" s="90"/>
      <c r="AY192" s="90"/>
      <c r="AZ192" s="90"/>
    </row>
    <row r="193" spans="1:52" ht="14.25" customHeight="1" x14ac:dyDescent="0.2">
      <c r="A193" s="90"/>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447"/>
      <c r="AA193" s="90"/>
      <c r="AB193" s="90"/>
      <c r="AC193" s="90"/>
      <c r="AD193" s="129"/>
      <c r="AE193" s="129"/>
      <c r="AF193" s="129"/>
      <c r="AG193" s="90"/>
      <c r="AH193" s="90"/>
      <c r="AI193" s="90"/>
      <c r="AJ193" s="90"/>
      <c r="AK193" s="90"/>
      <c r="AL193" s="90"/>
      <c r="AM193" s="90"/>
      <c r="AN193" s="90"/>
      <c r="AO193" s="90"/>
      <c r="AP193" s="90"/>
      <c r="AQ193" s="90"/>
      <c r="AR193" s="90"/>
      <c r="AS193" s="90"/>
      <c r="AT193" s="90"/>
      <c r="AU193" s="90"/>
      <c r="AV193" s="90"/>
      <c r="AW193" s="90"/>
      <c r="AX193" s="90"/>
      <c r="AY193" s="90"/>
      <c r="AZ193" s="90"/>
    </row>
    <row r="194" spans="1:52" ht="14.25" customHeight="1" x14ac:dyDescent="0.2">
      <c r="A194" s="90"/>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447"/>
      <c r="AA194" s="90"/>
      <c r="AB194" s="90"/>
      <c r="AC194" s="90"/>
      <c r="AD194" s="129"/>
      <c r="AE194" s="129"/>
      <c r="AF194" s="129"/>
      <c r="AG194" s="90"/>
      <c r="AH194" s="90"/>
      <c r="AI194" s="90"/>
      <c r="AJ194" s="90"/>
      <c r="AK194" s="90"/>
      <c r="AL194" s="90"/>
      <c r="AM194" s="90"/>
      <c r="AN194" s="90"/>
      <c r="AO194" s="90"/>
      <c r="AP194" s="90"/>
      <c r="AQ194" s="90"/>
      <c r="AR194" s="90"/>
      <c r="AS194" s="90"/>
      <c r="AT194" s="90"/>
      <c r="AU194" s="90"/>
      <c r="AV194" s="90"/>
      <c r="AW194" s="90"/>
      <c r="AX194" s="90"/>
      <c r="AY194" s="90"/>
      <c r="AZ194" s="90"/>
    </row>
    <row r="195" spans="1:52" ht="14.25" customHeight="1" x14ac:dyDescent="0.2">
      <c r="A195" s="90"/>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447"/>
      <c r="AA195" s="90"/>
      <c r="AB195" s="90"/>
      <c r="AC195" s="90"/>
      <c r="AD195" s="129"/>
      <c r="AE195" s="129"/>
      <c r="AF195" s="129"/>
      <c r="AG195" s="90"/>
      <c r="AH195" s="90"/>
      <c r="AI195" s="90"/>
      <c r="AJ195" s="90"/>
      <c r="AK195" s="90"/>
      <c r="AL195" s="90"/>
      <c r="AM195" s="90"/>
      <c r="AN195" s="90"/>
      <c r="AO195" s="90"/>
      <c r="AP195" s="90"/>
      <c r="AQ195" s="90"/>
      <c r="AR195" s="90"/>
      <c r="AS195" s="90"/>
      <c r="AT195" s="90"/>
      <c r="AU195" s="90"/>
      <c r="AV195" s="90"/>
      <c r="AW195" s="90"/>
      <c r="AX195" s="90"/>
      <c r="AY195" s="90"/>
      <c r="AZ195" s="90"/>
    </row>
    <row r="196" spans="1:52" ht="14.25" customHeight="1" x14ac:dyDescent="0.2">
      <c r="A196" s="90"/>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447"/>
      <c r="AA196" s="90"/>
      <c r="AB196" s="90"/>
      <c r="AC196" s="90"/>
      <c r="AD196" s="129"/>
      <c r="AE196" s="129"/>
      <c r="AF196" s="129"/>
      <c r="AG196" s="90"/>
      <c r="AH196" s="90"/>
      <c r="AI196" s="90"/>
      <c r="AJ196" s="90"/>
      <c r="AK196" s="90"/>
      <c r="AL196" s="90"/>
      <c r="AM196" s="90"/>
      <c r="AN196" s="90"/>
      <c r="AO196" s="90"/>
      <c r="AP196" s="90"/>
      <c r="AQ196" s="90"/>
      <c r="AR196" s="90"/>
      <c r="AS196" s="90"/>
      <c r="AT196" s="90"/>
      <c r="AU196" s="90"/>
      <c r="AV196" s="90"/>
      <c r="AW196" s="90"/>
      <c r="AX196" s="90"/>
      <c r="AY196" s="90"/>
      <c r="AZ196" s="90"/>
    </row>
    <row r="197" spans="1:52" ht="14.25" customHeight="1" x14ac:dyDescent="0.2">
      <c r="A197" s="90"/>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447"/>
      <c r="AA197" s="90"/>
      <c r="AB197" s="90"/>
      <c r="AC197" s="90"/>
      <c r="AD197" s="129"/>
      <c r="AE197" s="129"/>
      <c r="AF197" s="129"/>
      <c r="AG197" s="90"/>
      <c r="AH197" s="90"/>
      <c r="AI197" s="90"/>
      <c r="AJ197" s="90"/>
      <c r="AK197" s="90"/>
      <c r="AL197" s="90"/>
      <c r="AM197" s="90"/>
      <c r="AN197" s="90"/>
      <c r="AO197" s="90"/>
      <c r="AP197" s="90"/>
      <c r="AQ197" s="90"/>
      <c r="AR197" s="90"/>
      <c r="AS197" s="90"/>
      <c r="AT197" s="90"/>
      <c r="AU197" s="90"/>
      <c r="AV197" s="90"/>
      <c r="AW197" s="90"/>
      <c r="AX197" s="90"/>
      <c r="AY197" s="90"/>
      <c r="AZ197" s="90"/>
    </row>
    <row r="198" spans="1:52" ht="14.25" customHeight="1" x14ac:dyDescent="0.2">
      <c r="A198" s="90"/>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447"/>
      <c r="AA198" s="90"/>
      <c r="AB198" s="90"/>
      <c r="AC198" s="90"/>
      <c r="AD198" s="129"/>
      <c r="AE198" s="129"/>
      <c r="AF198" s="129"/>
      <c r="AG198" s="90"/>
      <c r="AH198" s="90"/>
      <c r="AI198" s="90"/>
      <c r="AJ198" s="90"/>
      <c r="AK198" s="90"/>
      <c r="AL198" s="90"/>
      <c r="AM198" s="90"/>
      <c r="AN198" s="90"/>
      <c r="AO198" s="90"/>
      <c r="AP198" s="90"/>
      <c r="AQ198" s="90"/>
      <c r="AR198" s="90"/>
      <c r="AS198" s="90"/>
      <c r="AT198" s="90"/>
      <c r="AU198" s="90"/>
      <c r="AV198" s="90"/>
      <c r="AW198" s="90"/>
      <c r="AX198" s="90"/>
      <c r="AY198" s="90"/>
      <c r="AZ198" s="90"/>
    </row>
    <row r="199" spans="1:52" ht="14.25" customHeight="1" x14ac:dyDescent="0.2">
      <c r="A199" s="90"/>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447"/>
      <c r="AA199" s="90"/>
      <c r="AB199" s="90"/>
      <c r="AC199" s="90"/>
      <c r="AD199" s="129"/>
      <c r="AE199" s="129"/>
      <c r="AF199" s="129"/>
      <c r="AG199" s="90"/>
      <c r="AH199" s="90"/>
      <c r="AI199" s="90"/>
      <c r="AJ199" s="90"/>
      <c r="AK199" s="90"/>
      <c r="AL199" s="90"/>
      <c r="AM199" s="90"/>
      <c r="AN199" s="90"/>
      <c r="AO199" s="90"/>
      <c r="AP199" s="90"/>
      <c r="AQ199" s="90"/>
      <c r="AR199" s="90"/>
      <c r="AS199" s="90"/>
      <c r="AT199" s="90"/>
      <c r="AU199" s="90"/>
      <c r="AV199" s="90"/>
      <c r="AW199" s="90"/>
      <c r="AX199" s="90"/>
      <c r="AY199" s="90"/>
      <c r="AZ199" s="90"/>
    </row>
    <row r="200" spans="1:52" ht="14.25" customHeight="1" x14ac:dyDescent="0.2">
      <c r="A200" s="90"/>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447"/>
      <c r="AA200" s="90"/>
      <c r="AB200" s="90"/>
      <c r="AC200" s="90"/>
      <c r="AD200" s="129"/>
      <c r="AE200" s="129"/>
      <c r="AF200" s="129"/>
      <c r="AG200" s="90"/>
      <c r="AH200" s="90"/>
      <c r="AI200" s="90"/>
      <c r="AJ200" s="90"/>
      <c r="AK200" s="90"/>
      <c r="AL200" s="90"/>
      <c r="AM200" s="90"/>
      <c r="AN200" s="90"/>
      <c r="AO200" s="90"/>
      <c r="AP200" s="90"/>
      <c r="AQ200" s="90"/>
      <c r="AR200" s="90"/>
      <c r="AS200" s="90"/>
      <c r="AT200" s="90"/>
      <c r="AU200" s="90"/>
      <c r="AV200" s="90"/>
      <c r="AW200" s="90"/>
      <c r="AX200" s="90"/>
      <c r="AY200" s="90"/>
      <c r="AZ200" s="90"/>
    </row>
    <row r="201" spans="1:52" ht="14.25" customHeight="1" x14ac:dyDescent="0.2">
      <c r="A201" s="90"/>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447"/>
      <c r="AA201" s="90"/>
      <c r="AB201" s="90"/>
      <c r="AC201" s="90"/>
      <c r="AD201" s="129"/>
      <c r="AE201" s="129"/>
      <c r="AF201" s="129"/>
      <c r="AG201" s="90"/>
      <c r="AH201" s="90"/>
      <c r="AI201" s="90"/>
      <c r="AJ201" s="90"/>
      <c r="AK201" s="90"/>
      <c r="AL201" s="90"/>
      <c r="AM201" s="90"/>
      <c r="AN201" s="90"/>
      <c r="AO201" s="90"/>
      <c r="AP201" s="90"/>
      <c r="AQ201" s="90"/>
      <c r="AR201" s="90"/>
      <c r="AS201" s="90"/>
      <c r="AT201" s="90"/>
      <c r="AU201" s="90"/>
      <c r="AV201" s="90"/>
      <c r="AW201" s="90"/>
      <c r="AX201" s="90"/>
      <c r="AY201" s="90"/>
      <c r="AZ201" s="90"/>
    </row>
    <row r="202" spans="1:52" ht="14.25" customHeight="1" x14ac:dyDescent="0.2">
      <c r="A202" s="90"/>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447"/>
      <c r="AA202" s="90"/>
      <c r="AB202" s="90"/>
      <c r="AC202" s="90"/>
      <c r="AD202" s="129"/>
      <c r="AE202" s="129"/>
      <c r="AF202" s="129"/>
      <c r="AG202" s="90"/>
      <c r="AH202" s="90"/>
      <c r="AI202" s="90"/>
      <c r="AJ202" s="90"/>
      <c r="AK202" s="90"/>
      <c r="AL202" s="90"/>
      <c r="AM202" s="90"/>
      <c r="AN202" s="90"/>
      <c r="AO202" s="90"/>
      <c r="AP202" s="90"/>
      <c r="AQ202" s="90"/>
      <c r="AR202" s="90"/>
      <c r="AS202" s="90"/>
      <c r="AT202" s="90"/>
      <c r="AU202" s="90"/>
      <c r="AV202" s="90"/>
      <c r="AW202" s="90"/>
      <c r="AX202" s="90"/>
      <c r="AY202" s="90"/>
      <c r="AZ202" s="90"/>
    </row>
    <row r="203" spans="1:52" ht="14.25" customHeight="1" x14ac:dyDescent="0.2">
      <c r="A203" s="90"/>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447"/>
      <c r="AA203" s="90"/>
      <c r="AB203" s="90"/>
      <c r="AC203" s="90"/>
      <c r="AD203" s="129"/>
      <c r="AE203" s="129"/>
      <c r="AF203" s="129"/>
      <c r="AG203" s="90"/>
      <c r="AH203" s="90"/>
      <c r="AI203" s="90"/>
      <c r="AJ203" s="90"/>
      <c r="AK203" s="90"/>
      <c r="AL203" s="90"/>
      <c r="AM203" s="90"/>
      <c r="AN203" s="90"/>
      <c r="AO203" s="90"/>
      <c r="AP203" s="90"/>
      <c r="AQ203" s="90"/>
      <c r="AR203" s="90"/>
      <c r="AS203" s="90"/>
      <c r="AT203" s="90"/>
      <c r="AU203" s="90"/>
      <c r="AV203" s="90"/>
      <c r="AW203" s="90"/>
      <c r="AX203" s="90"/>
      <c r="AY203" s="90"/>
      <c r="AZ203" s="90"/>
    </row>
    <row r="204" spans="1:52" ht="14.25" customHeight="1" x14ac:dyDescent="0.2">
      <c r="A204" s="90"/>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447"/>
      <c r="AA204" s="90"/>
      <c r="AB204" s="90"/>
      <c r="AC204" s="90"/>
      <c r="AD204" s="129"/>
      <c r="AE204" s="129"/>
      <c r="AF204" s="129"/>
      <c r="AG204" s="90"/>
      <c r="AH204" s="90"/>
      <c r="AI204" s="90"/>
      <c r="AJ204" s="90"/>
      <c r="AK204" s="90"/>
      <c r="AL204" s="90"/>
      <c r="AM204" s="90"/>
      <c r="AN204" s="90"/>
      <c r="AO204" s="90"/>
      <c r="AP204" s="90"/>
      <c r="AQ204" s="90"/>
      <c r="AR204" s="90"/>
      <c r="AS204" s="90"/>
      <c r="AT204" s="90"/>
      <c r="AU204" s="90"/>
      <c r="AV204" s="90"/>
      <c r="AW204" s="90"/>
      <c r="AX204" s="90"/>
      <c r="AY204" s="90"/>
      <c r="AZ204" s="90"/>
    </row>
    <row r="205" spans="1:52" ht="14.25" customHeight="1" x14ac:dyDescent="0.2">
      <c r="A205" s="90"/>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447"/>
      <c r="AA205" s="90"/>
      <c r="AB205" s="90"/>
      <c r="AC205" s="90"/>
      <c r="AD205" s="129"/>
      <c r="AE205" s="129"/>
      <c r="AF205" s="129"/>
      <c r="AG205" s="90"/>
      <c r="AH205" s="90"/>
      <c r="AI205" s="90"/>
      <c r="AJ205" s="90"/>
      <c r="AK205" s="90"/>
      <c r="AL205" s="90"/>
      <c r="AM205" s="90"/>
      <c r="AN205" s="90"/>
      <c r="AO205" s="90"/>
      <c r="AP205" s="90"/>
      <c r="AQ205" s="90"/>
      <c r="AR205" s="90"/>
      <c r="AS205" s="90"/>
      <c r="AT205" s="90"/>
      <c r="AU205" s="90"/>
      <c r="AV205" s="90"/>
      <c r="AW205" s="90"/>
      <c r="AX205" s="90"/>
      <c r="AY205" s="90"/>
      <c r="AZ205" s="90"/>
    </row>
    <row r="206" spans="1:52" ht="14.25" customHeight="1" x14ac:dyDescent="0.2">
      <c r="A206" s="90"/>
      <c r="B206" s="90"/>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447"/>
      <c r="AA206" s="90"/>
      <c r="AB206" s="90"/>
      <c r="AC206" s="90"/>
      <c r="AD206" s="129"/>
      <c r="AE206" s="129"/>
      <c r="AF206" s="129"/>
      <c r="AG206" s="90"/>
      <c r="AH206" s="90"/>
      <c r="AI206" s="90"/>
      <c r="AJ206" s="90"/>
      <c r="AK206" s="90"/>
      <c r="AL206" s="90"/>
      <c r="AM206" s="90"/>
      <c r="AN206" s="90"/>
      <c r="AO206" s="90"/>
      <c r="AP206" s="90"/>
      <c r="AQ206" s="90"/>
      <c r="AR206" s="90"/>
      <c r="AS206" s="90"/>
      <c r="AT206" s="90"/>
      <c r="AU206" s="90"/>
      <c r="AV206" s="90"/>
      <c r="AW206" s="90"/>
      <c r="AX206" s="90"/>
      <c r="AY206" s="90"/>
      <c r="AZ206" s="90"/>
    </row>
    <row r="207" spans="1:52" ht="14.25" customHeight="1" x14ac:dyDescent="0.2">
      <c r="A207" s="90"/>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447"/>
      <c r="AA207" s="90"/>
      <c r="AB207" s="90"/>
      <c r="AC207" s="90"/>
      <c r="AD207" s="129"/>
      <c r="AE207" s="129"/>
      <c r="AF207" s="129"/>
      <c r="AG207" s="90"/>
      <c r="AH207" s="90"/>
      <c r="AI207" s="90"/>
      <c r="AJ207" s="90"/>
      <c r="AK207" s="90"/>
      <c r="AL207" s="90"/>
      <c r="AM207" s="90"/>
      <c r="AN207" s="90"/>
      <c r="AO207" s="90"/>
      <c r="AP207" s="90"/>
      <c r="AQ207" s="90"/>
      <c r="AR207" s="90"/>
      <c r="AS207" s="90"/>
      <c r="AT207" s="90"/>
      <c r="AU207" s="90"/>
      <c r="AV207" s="90"/>
      <c r="AW207" s="90"/>
      <c r="AX207" s="90"/>
      <c r="AY207" s="90"/>
      <c r="AZ207" s="90"/>
    </row>
    <row r="208" spans="1:52" ht="14.25" customHeight="1" x14ac:dyDescent="0.2">
      <c r="A208" s="90"/>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447"/>
      <c r="AA208" s="90"/>
      <c r="AB208" s="90"/>
      <c r="AC208" s="90"/>
      <c r="AD208" s="129"/>
      <c r="AE208" s="129"/>
      <c r="AF208" s="129"/>
      <c r="AG208" s="90"/>
      <c r="AH208" s="90"/>
      <c r="AI208" s="90"/>
      <c r="AJ208" s="90"/>
      <c r="AK208" s="90"/>
      <c r="AL208" s="90"/>
      <c r="AM208" s="90"/>
      <c r="AN208" s="90"/>
      <c r="AO208" s="90"/>
      <c r="AP208" s="90"/>
      <c r="AQ208" s="90"/>
      <c r="AR208" s="90"/>
      <c r="AS208" s="90"/>
      <c r="AT208" s="90"/>
      <c r="AU208" s="90"/>
      <c r="AV208" s="90"/>
      <c r="AW208" s="90"/>
      <c r="AX208" s="90"/>
      <c r="AY208" s="90"/>
      <c r="AZ208" s="90"/>
    </row>
    <row r="209" spans="1:52" ht="14.25" customHeight="1" x14ac:dyDescent="0.2">
      <c r="A209" s="90"/>
      <c r="B209" s="90"/>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447"/>
      <c r="AA209" s="90"/>
      <c r="AB209" s="90"/>
      <c r="AC209" s="90"/>
      <c r="AD209" s="129"/>
      <c r="AE209" s="129"/>
      <c r="AF209" s="129"/>
      <c r="AG209" s="90"/>
      <c r="AH209" s="90"/>
      <c r="AI209" s="90"/>
      <c r="AJ209" s="90"/>
      <c r="AK209" s="90"/>
      <c r="AL209" s="90"/>
      <c r="AM209" s="90"/>
      <c r="AN209" s="90"/>
      <c r="AO209" s="90"/>
      <c r="AP209" s="90"/>
      <c r="AQ209" s="90"/>
      <c r="AR209" s="90"/>
      <c r="AS209" s="90"/>
      <c r="AT209" s="90"/>
      <c r="AU209" s="90"/>
      <c r="AV209" s="90"/>
      <c r="AW209" s="90"/>
      <c r="AX209" s="90"/>
      <c r="AY209" s="90"/>
      <c r="AZ209" s="90"/>
    </row>
    <row r="210" spans="1:52" ht="14.25" customHeight="1" x14ac:dyDescent="0.2">
      <c r="A210" s="90"/>
      <c r="B210" s="90"/>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447"/>
      <c r="AA210" s="90"/>
      <c r="AB210" s="90"/>
      <c r="AC210" s="90"/>
      <c r="AD210" s="129"/>
      <c r="AE210" s="129"/>
      <c r="AF210" s="129"/>
      <c r="AG210" s="90"/>
      <c r="AH210" s="90"/>
      <c r="AI210" s="90"/>
      <c r="AJ210" s="90"/>
      <c r="AK210" s="90"/>
      <c r="AL210" s="90"/>
      <c r="AM210" s="90"/>
      <c r="AN210" s="90"/>
      <c r="AO210" s="90"/>
      <c r="AP210" s="90"/>
      <c r="AQ210" s="90"/>
      <c r="AR210" s="90"/>
      <c r="AS210" s="90"/>
      <c r="AT210" s="90"/>
      <c r="AU210" s="90"/>
      <c r="AV210" s="90"/>
      <c r="AW210" s="90"/>
      <c r="AX210" s="90"/>
      <c r="AY210" s="90"/>
      <c r="AZ210" s="90"/>
    </row>
    <row r="211" spans="1:52" ht="14.25" customHeight="1" x14ac:dyDescent="0.2">
      <c r="A211" s="90"/>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447"/>
      <c r="AA211" s="90"/>
      <c r="AB211" s="90"/>
      <c r="AC211" s="90"/>
      <c r="AD211" s="129"/>
      <c r="AE211" s="129"/>
      <c r="AF211" s="129"/>
      <c r="AG211" s="90"/>
      <c r="AH211" s="90"/>
      <c r="AI211" s="90"/>
      <c r="AJ211" s="90"/>
      <c r="AK211" s="90"/>
      <c r="AL211" s="90"/>
      <c r="AM211" s="90"/>
      <c r="AN211" s="90"/>
      <c r="AO211" s="90"/>
      <c r="AP211" s="90"/>
      <c r="AQ211" s="90"/>
      <c r="AR211" s="90"/>
      <c r="AS211" s="90"/>
      <c r="AT211" s="90"/>
      <c r="AU211" s="90"/>
      <c r="AV211" s="90"/>
      <c r="AW211" s="90"/>
      <c r="AX211" s="90"/>
      <c r="AY211" s="90"/>
      <c r="AZ211" s="90"/>
    </row>
    <row r="212" spans="1:52" ht="14.25" customHeight="1" x14ac:dyDescent="0.2">
      <c r="A212" s="90"/>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447"/>
      <c r="AA212" s="90"/>
      <c r="AB212" s="90"/>
      <c r="AC212" s="90"/>
      <c r="AD212" s="129"/>
      <c r="AE212" s="129"/>
      <c r="AF212" s="129"/>
      <c r="AG212" s="90"/>
      <c r="AH212" s="90"/>
      <c r="AI212" s="90"/>
      <c r="AJ212" s="90"/>
      <c r="AK212" s="90"/>
      <c r="AL212" s="90"/>
      <c r="AM212" s="90"/>
      <c r="AN212" s="90"/>
      <c r="AO212" s="90"/>
      <c r="AP212" s="90"/>
      <c r="AQ212" s="90"/>
      <c r="AR212" s="90"/>
      <c r="AS212" s="90"/>
      <c r="AT212" s="90"/>
      <c r="AU212" s="90"/>
      <c r="AV212" s="90"/>
      <c r="AW212" s="90"/>
      <c r="AX212" s="90"/>
      <c r="AY212" s="90"/>
      <c r="AZ212" s="90"/>
    </row>
    <row r="213" spans="1:52" ht="14.25" customHeight="1" x14ac:dyDescent="0.2">
      <c r="A213" s="90"/>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447"/>
      <c r="AA213" s="90"/>
      <c r="AB213" s="90"/>
      <c r="AC213" s="90"/>
      <c r="AD213" s="129"/>
      <c r="AE213" s="129"/>
      <c r="AF213" s="129"/>
      <c r="AG213" s="90"/>
      <c r="AH213" s="90"/>
      <c r="AI213" s="90"/>
      <c r="AJ213" s="90"/>
      <c r="AK213" s="90"/>
      <c r="AL213" s="90"/>
      <c r="AM213" s="90"/>
      <c r="AN213" s="90"/>
      <c r="AO213" s="90"/>
      <c r="AP213" s="90"/>
      <c r="AQ213" s="90"/>
      <c r="AR213" s="90"/>
      <c r="AS213" s="90"/>
      <c r="AT213" s="90"/>
      <c r="AU213" s="90"/>
      <c r="AV213" s="90"/>
      <c r="AW213" s="90"/>
      <c r="AX213" s="90"/>
      <c r="AY213" s="90"/>
      <c r="AZ213" s="90"/>
    </row>
    <row r="214" spans="1:52" ht="14.25" customHeight="1" x14ac:dyDescent="0.2">
      <c r="A214" s="90"/>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447"/>
      <c r="AA214" s="90"/>
      <c r="AB214" s="90"/>
      <c r="AC214" s="90"/>
      <c r="AD214" s="129"/>
      <c r="AE214" s="129"/>
      <c r="AF214" s="129"/>
      <c r="AG214" s="90"/>
      <c r="AH214" s="90"/>
      <c r="AI214" s="90"/>
      <c r="AJ214" s="90"/>
      <c r="AK214" s="90"/>
      <c r="AL214" s="90"/>
      <c r="AM214" s="90"/>
      <c r="AN214" s="90"/>
      <c r="AO214" s="90"/>
      <c r="AP214" s="90"/>
      <c r="AQ214" s="90"/>
      <c r="AR214" s="90"/>
      <c r="AS214" s="90"/>
      <c r="AT214" s="90"/>
      <c r="AU214" s="90"/>
      <c r="AV214" s="90"/>
      <c r="AW214" s="90"/>
      <c r="AX214" s="90"/>
      <c r="AY214" s="90"/>
      <c r="AZ214" s="90"/>
    </row>
    <row r="215" spans="1:52" ht="14.25" customHeight="1" x14ac:dyDescent="0.2">
      <c r="A215" s="90"/>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447"/>
      <c r="AA215" s="90"/>
      <c r="AB215" s="90"/>
      <c r="AC215" s="90"/>
      <c r="AD215" s="129"/>
      <c r="AE215" s="129"/>
      <c r="AF215" s="129"/>
      <c r="AG215" s="90"/>
      <c r="AH215" s="90"/>
      <c r="AI215" s="90"/>
      <c r="AJ215" s="90"/>
      <c r="AK215" s="90"/>
      <c r="AL215" s="90"/>
      <c r="AM215" s="90"/>
      <c r="AN215" s="90"/>
      <c r="AO215" s="90"/>
      <c r="AP215" s="90"/>
      <c r="AQ215" s="90"/>
      <c r="AR215" s="90"/>
      <c r="AS215" s="90"/>
      <c r="AT215" s="90"/>
      <c r="AU215" s="90"/>
      <c r="AV215" s="90"/>
      <c r="AW215" s="90"/>
      <c r="AX215" s="90"/>
      <c r="AY215" s="90"/>
      <c r="AZ215" s="90"/>
    </row>
    <row r="216" spans="1:52" ht="14.25" customHeight="1" x14ac:dyDescent="0.2">
      <c r="A216" s="90"/>
      <c r="B216" s="90"/>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447"/>
      <c r="AA216" s="90"/>
      <c r="AB216" s="90"/>
      <c r="AC216" s="90"/>
      <c r="AD216" s="129"/>
      <c r="AE216" s="129"/>
      <c r="AF216" s="129"/>
      <c r="AG216" s="90"/>
      <c r="AH216" s="90"/>
      <c r="AI216" s="90"/>
      <c r="AJ216" s="90"/>
      <c r="AK216" s="90"/>
      <c r="AL216" s="90"/>
      <c r="AM216" s="90"/>
      <c r="AN216" s="90"/>
      <c r="AO216" s="90"/>
      <c r="AP216" s="90"/>
      <c r="AQ216" s="90"/>
      <c r="AR216" s="90"/>
      <c r="AS216" s="90"/>
      <c r="AT216" s="90"/>
      <c r="AU216" s="90"/>
      <c r="AV216" s="90"/>
      <c r="AW216" s="90"/>
      <c r="AX216" s="90"/>
      <c r="AY216" s="90"/>
      <c r="AZ216" s="90"/>
    </row>
    <row r="217" spans="1:52" ht="14.25" customHeight="1" x14ac:dyDescent="0.2">
      <c r="A217" s="90"/>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447"/>
      <c r="AA217" s="90"/>
      <c r="AB217" s="90"/>
      <c r="AC217" s="90"/>
      <c r="AD217" s="129"/>
      <c r="AE217" s="129"/>
      <c r="AF217" s="129"/>
      <c r="AG217" s="90"/>
      <c r="AH217" s="90"/>
      <c r="AI217" s="90"/>
      <c r="AJ217" s="90"/>
      <c r="AK217" s="90"/>
      <c r="AL217" s="90"/>
      <c r="AM217" s="90"/>
      <c r="AN217" s="90"/>
      <c r="AO217" s="90"/>
      <c r="AP217" s="90"/>
      <c r="AQ217" s="90"/>
      <c r="AR217" s="90"/>
      <c r="AS217" s="90"/>
      <c r="AT217" s="90"/>
      <c r="AU217" s="90"/>
      <c r="AV217" s="90"/>
      <c r="AW217" s="90"/>
      <c r="AX217" s="90"/>
      <c r="AY217" s="90"/>
      <c r="AZ217" s="90"/>
    </row>
    <row r="218" spans="1:52" ht="14.25" customHeight="1" x14ac:dyDescent="0.2">
      <c r="A218" s="90"/>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447"/>
      <c r="AA218" s="90"/>
      <c r="AB218" s="90"/>
      <c r="AC218" s="90"/>
      <c r="AD218" s="129"/>
      <c r="AE218" s="129"/>
      <c r="AF218" s="129"/>
      <c r="AG218" s="90"/>
      <c r="AH218" s="90"/>
      <c r="AI218" s="90"/>
      <c r="AJ218" s="90"/>
      <c r="AK218" s="90"/>
      <c r="AL218" s="90"/>
      <c r="AM218" s="90"/>
      <c r="AN218" s="90"/>
      <c r="AO218" s="90"/>
      <c r="AP218" s="90"/>
      <c r="AQ218" s="90"/>
      <c r="AR218" s="90"/>
      <c r="AS218" s="90"/>
      <c r="AT218" s="90"/>
      <c r="AU218" s="90"/>
      <c r="AV218" s="90"/>
      <c r="AW218" s="90"/>
      <c r="AX218" s="90"/>
      <c r="AY218" s="90"/>
      <c r="AZ218" s="90"/>
    </row>
    <row r="219" spans="1:52" ht="14.25" customHeight="1" x14ac:dyDescent="0.2">
      <c r="A219" s="90"/>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447"/>
      <c r="AA219" s="90"/>
      <c r="AB219" s="90"/>
      <c r="AC219" s="90"/>
      <c r="AD219" s="129"/>
      <c r="AE219" s="129"/>
      <c r="AF219" s="129"/>
      <c r="AG219" s="90"/>
      <c r="AH219" s="90"/>
      <c r="AI219" s="90"/>
      <c r="AJ219" s="90"/>
      <c r="AK219" s="90"/>
      <c r="AL219" s="90"/>
      <c r="AM219" s="90"/>
      <c r="AN219" s="90"/>
      <c r="AO219" s="90"/>
      <c r="AP219" s="90"/>
      <c r="AQ219" s="90"/>
      <c r="AR219" s="90"/>
      <c r="AS219" s="90"/>
      <c r="AT219" s="90"/>
      <c r="AU219" s="90"/>
      <c r="AV219" s="90"/>
      <c r="AW219" s="90"/>
      <c r="AX219" s="90"/>
      <c r="AY219" s="90"/>
      <c r="AZ219" s="90"/>
    </row>
    <row r="220" spans="1:52" ht="14.25" customHeight="1" x14ac:dyDescent="0.2">
      <c r="A220" s="90"/>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447"/>
      <c r="AA220" s="90"/>
      <c r="AB220" s="90"/>
      <c r="AC220" s="90"/>
      <c r="AD220" s="129"/>
      <c r="AE220" s="129"/>
      <c r="AF220" s="129"/>
      <c r="AG220" s="90"/>
      <c r="AH220" s="90"/>
      <c r="AI220" s="90"/>
      <c r="AJ220" s="90"/>
      <c r="AK220" s="90"/>
      <c r="AL220" s="90"/>
      <c r="AM220" s="90"/>
      <c r="AN220" s="90"/>
      <c r="AO220" s="90"/>
      <c r="AP220" s="90"/>
      <c r="AQ220" s="90"/>
      <c r="AR220" s="90"/>
      <c r="AS220" s="90"/>
      <c r="AT220" s="90"/>
      <c r="AU220" s="90"/>
      <c r="AV220" s="90"/>
      <c r="AW220" s="90"/>
      <c r="AX220" s="90"/>
      <c r="AY220" s="90"/>
      <c r="AZ220" s="90"/>
    </row>
    <row r="221" spans="1:52" ht="15.75" customHeight="1" x14ac:dyDescent="0.2"/>
    <row r="222" spans="1:52" ht="15.75" customHeight="1" x14ac:dyDescent="0.2"/>
    <row r="223" spans="1:52" ht="15.75" customHeight="1" x14ac:dyDescent="0.2"/>
    <row r="224" spans="1:5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AD1:AF1"/>
    <mergeCell ref="A2:D2"/>
    <mergeCell ref="J2:M2"/>
    <mergeCell ref="N2:Q2"/>
    <mergeCell ref="R2:U2"/>
    <mergeCell ref="V2:Y2"/>
    <mergeCell ref="Z2:AB2"/>
    <mergeCell ref="AD2:AF2"/>
  </mergeCells>
  <dataValidations count="1">
    <dataValidation type="list" allowBlank="1" showErrorMessage="1" sqref="G1:O1" xr:uid="{00000000-0002-0000-0300-000000000000}">
      <formula1>Meses</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1000000}">
          <x14:formula1>
            <xm:f>LISTAS_1!$T$2:$T$3</xm:f>
          </x14:formula1>
          <xm:sqref>I4:I7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pageSetUpPr fitToPage="1"/>
  </sheetPr>
  <dimension ref="A1:AE1000"/>
  <sheetViews>
    <sheetView showGridLines="0" topLeftCell="B1" zoomScale="70" zoomScaleNormal="70" workbookViewId="0">
      <selection activeCell="C23" sqref="C23:C28"/>
    </sheetView>
  </sheetViews>
  <sheetFormatPr baseColWidth="10" defaultColWidth="12.625" defaultRowHeight="15" customHeight="1" x14ac:dyDescent="0.2"/>
  <cols>
    <col min="1" max="1" width="23.375" customWidth="1"/>
    <col min="2" max="2" width="8.875" customWidth="1"/>
    <col min="3" max="3" width="16.625" customWidth="1"/>
    <col min="4" max="4" width="12.25" customWidth="1"/>
    <col min="5" max="5" width="11.75" customWidth="1"/>
    <col min="6" max="6" width="14.125" customWidth="1"/>
    <col min="7" max="7" width="11.625" customWidth="1"/>
    <col min="8" max="8" width="9.125" customWidth="1"/>
    <col min="9" max="9" width="21.375" customWidth="1"/>
    <col min="10" max="13" width="19.25" customWidth="1"/>
    <col min="14" max="14" width="20.625" customWidth="1"/>
    <col min="15" max="15" width="13.625" customWidth="1"/>
    <col min="16" max="16" width="15.75" customWidth="1"/>
    <col min="17" max="17" width="17" customWidth="1"/>
    <col min="18" max="18" width="19.875" customWidth="1"/>
    <col min="19" max="19" width="17.625" customWidth="1"/>
    <col min="20" max="20" width="19.75" customWidth="1"/>
    <col min="21" max="21" width="19.875" customWidth="1"/>
    <col min="22" max="22" width="17.125" customWidth="1"/>
    <col min="23" max="23" width="14.875" customWidth="1"/>
    <col min="24" max="24" width="13.25" customWidth="1"/>
    <col min="25" max="25" width="14.625" customWidth="1"/>
    <col min="26" max="27" width="13.25" customWidth="1"/>
    <col min="28" max="28" width="18" customWidth="1"/>
    <col min="29" max="29" width="22.875" customWidth="1"/>
    <col min="30" max="30" width="13.25" customWidth="1"/>
    <col min="31" max="31" width="10" customWidth="1"/>
  </cols>
  <sheetData>
    <row r="1" spans="1:31" ht="15.75" customHeight="1" x14ac:dyDescent="0.2">
      <c r="A1" s="132"/>
      <c r="B1" s="132"/>
      <c r="C1" s="133"/>
      <c r="D1" s="133"/>
      <c r="E1" s="133"/>
      <c r="F1" s="133"/>
      <c r="G1" s="133"/>
      <c r="H1" s="133"/>
      <c r="I1" s="133"/>
      <c r="J1" s="130"/>
      <c r="K1" s="130"/>
      <c r="L1" s="134"/>
      <c r="M1" s="130"/>
      <c r="N1" s="130"/>
      <c r="O1" s="130"/>
      <c r="P1" s="130"/>
      <c r="Q1" s="130"/>
      <c r="R1" s="130"/>
      <c r="S1" s="130"/>
      <c r="T1" s="130"/>
      <c r="U1" s="130"/>
      <c r="V1" s="130"/>
      <c r="W1" s="130"/>
      <c r="X1" s="130"/>
      <c r="Y1" s="130"/>
      <c r="Z1" s="130"/>
      <c r="AA1" s="130"/>
      <c r="AB1" s="130"/>
      <c r="AC1" s="130"/>
      <c r="AD1" s="130"/>
      <c r="AE1" s="130"/>
    </row>
    <row r="2" spans="1:31" ht="14.25" customHeight="1" x14ac:dyDescent="0.2">
      <c r="A2" s="132"/>
      <c r="B2" s="135"/>
      <c r="C2" s="133"/>
      <c r="D2" s="133"/>
      <c r="E2" s="133"/>
      <c r="F2" s="133"/>
      <c r="G2" s="133"/>
      <c r="H2" s="133"/>
      <c r="I2" s="133"/>
      <c r="J2" s="133"/>
      <c r="K2" s="133"/>
      <c r="L2" s="133"/>
      <c r="M2" s="133"/>
      <c r="N2" s="133"/>
      <c r="O2" s="133"/>
      <c r="P2" s="133"/>
      <c r="Q2" s="133"/>
      <c r="R2" s="133"/>
      <c r="S2" s="133"/>
      <c r="T2" s="133"/>
      <c r="U2" s="442"/>
      <c r="V2" s="133"/>
      <c r="W2" s="133"/>
      <c r="X2" s="133"/>
      <c r="Y2" s="133"/>
      <c r="Z2" s="133"/>
      <c r="AA2" s="133"/>
      <c r="AB2" s="133"/>
      <c r="AC2" s="133"/>
      <c r="AD2" s="133"/>
      <c r="AE2" s="130"/>
    </row>
    <row r="3" spans="1:31" ht="32.25" customHeight="1" x14ac:dyDescent="0.25">
      <c r="A3" s="136"/>
      <c r="B3" s="136"/>
      <c r="C3" s="137"/>
      <c r="D3" s="137"/>
      <c r="E3" s="137"/>
      <c r="F3" s="626" t="s">
        <v>337</v>
      </c>
      <c r="G3" s="509"/>
      <c r="H3" s="510"/>
      <c r="I3" s="627" t="s">
        <v>338</v>
      </c>
      <c r="J3" s="509"/>
      <c r="K3" s="509"/>
      <c r="L3" s="509"/>
      <c r="M3" s="509"/>
      <c r="N3" s="509"/>
      <c r="O3" s="510"/>
      <c r="P3" s="628" t="s">
        <v>339</v>
      </c>
      <c r="Q3" s="509"/>
      <c r="R3" s="509"/>
      <c r="S3" s="509"/>
      <c r="T3" s="509"/>
      <c r="U3" s="510"/>
      <c r="V3" s="629" t="s">
        <v>340</v>
      </c>
      <c r="W3" s="565"/>
      <c r="X3" s="565"/>
      <c r="Y3" s="565"/>
      <c r="Z3" s="565"/>
      <c r="AA3" s="565"/>
      <c r="AB3" s="565"/>
      <c r="AC3" s="565"/>
      <c r="AD3" s="560"/>
      <c r="AE3" s="137"/>
    </row>
    <row r="4" spans="1:31" ht="45" customHeight="1" x14ac:dyDescent="0.25">
      <c r="A4" s="138" t="s">
        <v>341</v>
      </c>
      <c r="B4" s="139" t="s">
        <v>342</v>
      </c>
      <c r="C4" s="140" t="s">
        <v>343</v>
      </c>
      <c r="D4" s="140" t="s">
        <v>344</v>
      </c>
      <c r="E4" s="141" t="s">
        <v>345</v>
      </c>
      <c r="F4" s="140" t="s">
        <v>346</v>
      </c>
      <c r="G4" s="140" t="s">
        <v>347</v>
      </c>
      <c r="H4" s="140" t="s">
        <v>348</v>
      </c>
      <c r="I4" s="142" t="s">
        <v>349</v>
      </c>
      <c r="J4" s="143" t="s">
        <v>153</v>
      </c>
      <c r="K4" s="143" t="s">
        <v>154</v>
      </c>
      <c r="L4" s="143" t="s">
        <v>155</v>
      </c>
      <c r="M4" s="143" t="s">
        <v>156</v>
      </c>
      <c r="N4" s="143" t="s">
        <v>350</v>
      </c>
      <c r="O4" s="143" t="s">
        <v>351</v>
      </c>
      <c r="P4" s="144" t="s">
        <v>153</v>
      </c>
      <c r="Q4" s="144" t="s">
        <v>154</v>
      </c>
      <c r="R4" s="144" t="s">
        <v>155</v>
      </c>
      <c r="S4" s="144" t="s">
        <v>156</v>
      </c>
      <c r="T4" s="144" t="s">
        <v>352</v>
      </c>
      <c r="U4" s="144" t="s">
        <v>353</v>
      </c>
      <c r="V4" s="145" t="s">
        <v>354</v>
      </c>
      <c r="W4" s="145" t="s">
        <v>355</v>
      </c>
      <c r="X4" s="145" t="s">
        <v>356</v>
      </c>
      <c r="Y4" s="145" t="s">
        <v>357</v>
      </c>
      <c r="Z4" s="145" t="s">
        <v>358</v>
      </c>
      <c r="AA4" s="145" t="s">
        <v>359</v>
      </c>
      <c r="AB4" s="145" t="s">
        <v>360</v>
      </c>
      <c r="AC4" s="145" t="s">
        <v>361</v>
      </c>
      <c r="AD4" s="145" t="s">
        <v>362</v>
      </c>
      <c r="AE4" s="146"/>
    </row>
    <row r="5" spans="1:31" ht="24.75" customHeight="1" x14ac:dyDescent="0.25">
      <c r="A5" s="622" t="s">
        <v>20</v>
      </c>
      <c r="B5" s="622">
        <f>+'4. Metas Proyecto de Inv'!F4</f>
        <v>1</v>
      </c>
      <c r="C5" s="622" t="str">
        <f>+'4. Metas Proyecto de Inv'!G4</f>
        <v>1. Realizar 3.000.000 millones de viajes de acompañamiento en el Proyecto al Colegio en Bici para el cuatrenio.</v>
      </c>
      <c r="D5" s="625" t="s">
        <v>99</v>
      </c>
      <c r="E5" s="147">
        <v>2020</v>
      </c>
      <c r="F5" s="148">
        <v>43000</v>
      </c>
      <c r="G5" s="149">
        <v>45284</v>
      </c>
      <c r="H5" s="150">
        <f t="shared" ref="H5:H9" si="0">+G5/F5</f>
        <v>1.0531162790697675</v>
      </c>
      <c r="I5" s="151">
        <v>533071966</v>
      </c>
      <c r="J5" s="152">
        <v>0</v>
      </c>
      <c r="K5" s="153">
        <v>0</v>
      </c>
      <c r="L5" s="153">
        <v>0</v>
      </c>
      <c r="M5" s="153">
        <v>280674231</v>
      </c>
      <c r="N5" s="153">
        <f t="shared" ref="N5:N28" si="1">SUM(J5+K5+L5+M5)</f>
        <v>280674231</v>
      </c>
      <c r="O5" s="154"/>
      <c r="P5" s="154"/>
      <c r="Q5" s="154"/>
      <c r="R5" s="154"/>
      <c r="S5" s="154"/>
      <c r="T5" s="154">
        <f t="shared" ref="T5" si="2">+P5+Q5+R5+S5</f>
        <v>0</v>
      </c>
      <c r="U5" s="154"/>
      <c r="V5" s="155"/>
      <c r="W5" s="155"/>
      <c r="X5" s="153"/>
      <c r="Y5" s="156"/>
      <c r="Z5" s="156"/>
      <c r="AA5" s="156"/>
      <c r="AB5" s="156">
        <f t="shared" ref="AB5:AB28" si="3">V5-AA5</f>
        <v>0</v>
      </c>
      <c r="AC5" s="156">
        <f t="shared" ref="AC5:AC28" si="4">W5+X5+Y5+Z5</f>
        <v>0</v>
      </c>
      <c r="AD5" s="157">
        <f t="shared" ref="AD5:AD28" si="5">IFERROR(AC5/AB5,AC5)</f>
        <v>0</v>
      </c>
      <c r="AE5" s="158"/>
    </row>
    <row r="6" spans="1:31" ht="24.75" customHeight="1" x14ac:dyDescent="0.25">
      <c r="A6" s="623"/>
      <c r="B6" s="623"/>
      <c r="C6" s="623"/>
      <c r="D6" s="623"/>
      <c r="E6" s="159">
        <v>2021</v>
      </c>
      <c r="F6" s="160">
        <f>+'4. Metas Proyecto de Inv'!AD4</f>
        <v>244396</v>
      </c>
      <c r="G6" s="504">
        <f>+'4. Metas Proyecto de Inv'!AE4</f>
        <v>244396</v>
      </c>
      <c r="H6" s="161">
        <f t="shared" si="0"/>
        <v>1</v>
      </c>
      <c r="I6" s="162">
        <v>9550227441</v>
      </c>
      <c r="J6" s="163">
        <v>1209064500</v>
      </c>
      <c r="K6" s="163">
        <v>1568302905</v>
      </c>
      <c r="L6" s="163">
        <v>939325267</v>
      </c>
      <c r="M6" s="163">
        <v>5833534769</v>
      </c>
      <c r="N6" s="164">
        <f t="shared" si="1"/>
        <v>9550227441</v>
      </c>
      <c r="O6" s="165">
        <f t="shared" ref="O6:O28" si="6">N6/I6</f>
        <v>1</v>
      </c>
      <c r="P6" s="166">
        <v>101419733</v>
      </c>
      <c r="Q6" s="166">
        <v>551775879</v>
      </c>
      <c r="R6" s="166">
        <v>1490828323</v>
      </c>
      <c r="S6" s="166">
        <v>1688859464</v>
      </c>
      <c r="T6" s="166">
        <f>+P6+Q6+R6+S6</f>
        <v>3832883399</v>
      </c>
      <c r="U6" s="167">
        <f>+T6/N6</f>
        <v>0.40133948879008691</v>
      </c>
      <c r="V6" s="166">
        <v>0</v>
      </c>
      <c r="W6" s="166">
        <v>0</v>
      </c>
      <c r="X6" s="163">
        <v>0</v>
      </c>
      <c r="Y6" s="166"/>
      <c r="Z6" s="166"/>
      <c r="AA6" s="168"/>
      <c r="AB6" s="168">
        <f t="shared" si="3"/>
        <v>0</v>
      </c>
      <c r="AC6" s="168">
        <f t="shared" si="4"/>
        <v>0</v>
      </c>
      <c r="AD6" s="169">
        <f t="shared" si="5"/>
        <v>0</v>
      </c>
      <c r="AE6" s="158"/>
    </row>
    <row r="7" spans="1:31" ht="24.75" customHeight="1" x14ac:dyDescent="0.25">
      <c r="A7" s="623"/>
      <c r="B7" s="623"/>
      <c r="C7" s="623"/>
      <c r="D7" s="623"/>
      <c r="E7" s="170">
        <v>2022</v>
      </c>
      <c r="F7" s="171">
        <v>1009468</v>
      </c>
      <c r="G7" s="172"/>
      <c r="H7" s="150">
        <f t="shared" si="0"/>
        <v>0</v>
      </c>
      <c r="I7" s="151">
        <v>4369657000</v>
      </c>
      <c r="J7" s="152"/>
      <c r="K7" s="173"/>
      <c r="L7" s="174"/>
      <c r="M7" s="174"/>
      <c r="N7" s="155">
        <f t="shared" si="1"/>
        <v>0</v>
      </c>
      <c r="O7" s="175">
        <f t="shared" si="6"/>
        <v>0</v>
      </c>
      <c r="P7" s="176"/>
      <c r="Q7" s="176"/>
      <c r="R7" s="176"/>
      <c r="S7" s="176"/>
      <c r="T7" s="176"/>
      <c r="U7" s="155"/>
      <c r="V7" s="155"/>
      <c r="W7" s="155"/>
      <c r="X7" s="174"/>
      <c r="Y7" s="155"/>
      <c r="Z7" s="155"/>
      <c r="AA7" s="156"/>
      <c r="AB7" s="156">
        <f t="shared" si="3"/>
        <v>0</v>
      </c>
      <c r="AC7" s="156">
        <f t="shared" si="4"/>
        <v>0</v>
      </c>
      <c r="AD7" s="157">
        <f t="shared" si="5"/>
        <v>0</v>
      </c>
      <c r="AE7" s="158"/>
    </row>
    <row r="8" spans="1:31" ht="24.75" customHeight="1" x14ac:dyDescent="0.25">
      <c r="A8" s="623"/>
      <c r="B8" s="623"/>
      <c r="C8" s="623"/>
      <c r="D8" s="623"/>
      <c r="E8" s="170">
        <v>2023</v>
      </c>
      <c r="F8" s="171">
        <v>1108136</v>
      </c>
      <c r="G8" s="177"/>
      <c r="H8" s="150">
        <f t="shared" si="0"/>
        <v>0</v>
      </c>
      <c r="I8" s="151">
        <v>1421685516.45507</v>
      </c>
      <c r="J8" s="152"/>
      <c r="K8" s="174"/>
      <c r="L8" s="174"/>
      <c r="M8" s="174"/>
      <c r="N8" s="155">
        <f t="shared" si="1"/>
        <v>0</v>
      </c>
      <c r="O8" s="175">
        <f t="shared" si="6"/>
        <v>0</v>
      </c>
      <c r="P8" s="176"/>
      <c r="Q8" s="176"/>
      <c r="R8" s="176"/>
      <c r="S8" s="176"/>
      <c r="T8" s="176"/>
      <c r="U8" s="176"/>
      <c r="V8" s="155"/>
      <c r="W8" s="155"/>
      <c r="X8" s="174"/>
      <c r="Y8" s="155"/>
      <c r="Z8" s="155"/>
      <c r="AA8" s="156"/>
      <c r="AB8" s="156">
        <f t="shared" si="3"/>
        <v>0</v>
      </c>
      <c r="AC8" s="156">
        <f t="shared" si="4"/>
        <v>0</v>
      </c>
      <c r="AD8" s="157">
        <f t="shared" si="5"/>
        <v>0</v>
      </c>
      <c r="AE8" s="158"/>
    </row>
    <row r="9" spans="1:31" ht="24.75" customHeight="1" x14ac:dyDescent="0.25">
      <c r="A9" s="623"/>
      <c r="B9" s="623"/>
      <c r="C9" s="623"/>
      <c r="D9" s="623"/>
      <c r="E9" s="170">
        <v>2024</v>
      </c>
      <c r="F9" s="178">
        <v>595000</v>
      </c>
      <c r="G9" s="172"/>
      <c r="H9" s="150">
        <f t="shared" si="0"/>
        <v>0</v>
      </c>
      <c r="I9" s="151">
        <v>1691028468.63819</v>
      </c>
      <c r="J9" s="152"/>
      <c r="K9" s="174"/>
      <c r="L9" s="174"/>
      <c r="M9" s="174"/>
      <c r="N9" s="155">
        <f t="shared" si="1"/>
        <v>0</v>
      </c>
      <c r="O9" s="175">
        <f t="shared" si="6"/>
        <v>0</v>
      </c>
      <c r="P9" s="176"/>
      <c r="Q9" s="176"/>
      <c r="R9" s="176"/>
      <c r="S9" s="176"/>
      <c r="T9" s="176"/>
      <c r="U9" s="176"/>
      <c r="V9" s="155"/>
      <c r="W9" s="155"/>
      <c r="X9" s="174"/>
      <c r="Y9" s="155"/>
      <c r="Z9" s="155"/>
      <c r="AA9" s="156"/>
      <c r="AB9" s="156">
        <f t="shared" si="3"/>
        <v>0</v>
      </c>
      <c r="AC9" s="156">
        <f t="shared" si="4"/>
        <v>0</v>
      </c>
      <c r="AD9" s="157">
        <f t="shared" si="5"/>
        <v>0</v>
      </c>
      <c r="AE9" s="158"/>
    </row>
    <row r="10" spans="1:31" ht="24.75" customHeight="1" x14ac:dyDescent="0.25">
      <c r="A10" s="624"/>
      <c r="B10" s="624"/>
      <c r="C10" s="624"/>
      <c r="D10" s="624"/>
      <c r="E10" s="179" t="s">
        <v>363</v>
      </c>
      <c r="F10" s="180">
        <f t="shared" ref="F10:G10" si="7">F5+F6+F7+F8+F9</f>
        <v>3000000</v>
      </c>
      <c r="G10" s="180">
        <f t="shared" si="7"/>
        <v>289680</v>
      </c>
      <c r="H10" s="181">
        <f>IFERROR(G10/F10,"")</f>
        <v>9.6560000000000007E-2</v>
      </c>
      <c r="I10" s="182">
        <f t="shared" ref="I10:M10" si="8">SUM(I5:I9)</f>
        <v>17565670392.093262</v>
      </c>
      <c r="J10" s="182">
        <f t="shared" si="8"/>
        <v>1209064500</v>
      </c>
      <c r="K10" s="182">
        <f t="shared" si="8"/>
        <v>1568302905</v>
      </c>
      <c r="L10" s="182">
        <f t="shared" si="8"/>
        <v>939325267</v>
      </c>
      <c r="M10" s="182">
        <f t="shared" si="8"/>
        <v>6114209000</v>
      </c>
      <c r="N10" s="183">
        <f t="shared" si="1"/>
        <v>9830901672</v>
      </c>
      <c r="O10" s="184">
        <f t="shared" si="6"/>
        <v>0.55966561210354537</v>
      </c>
      <c r="P10" s="183">
        <f t="shared" ref="P10:T10" si="9">SUM(P5:P9)</f>
        <v>101419733</v>
      </c>
      <c r="Q10" s="183">
        <f t="shared" si="9"/>
        <v>551775879</v>
      </c>
      <c r="R10" s="183">
        <f t="shared" si="9"/>
        <v>1490828323</v>
      </c>
      <c r="S10" s="183">
        <f t="shared" si="9"/>
        <v>1688859464</v>
      </c>
      <c r="T10" s="183">
        <f t="shared" si="9"/>
        <v>3832883399</v>
      </c>
      <c r="U10" s="185">
        <f t="shared" ref="U10:U12" si="10">+T10/N10</f>
        <v>0.38988116521566607</v>
      </c>
      <c r="V10" s="183"/>
      <c r="W10" s="183"/>
      <c r="X10" s="186"/>
      <c r="Y10" s="187"/>
      <c r="Z10" s="187"/>
      <c r="AA10" s="188"/>
      <c r="AB10" s="188">
        <f t="shared" si="3"/>
        <v>0</v>
      </c>
      <c r="AC10" s="188">
        <f t="shared" si="4"/>
        <v>0</v>
      </c>
      <c r="AD10" s="189">
        <f t="shared" si="5"/>
        <v>0</v>
      </c>
      <c r="AE10" s="158"/>
    </row>
    <row r="11" spans="1:31" ht="24.75" customHeight="1" x14ac:dyDescent="0.25">
      <c r="A11" s="622" t="s">
        <v>364</v>
      </c>
      <c r="B11" s="622">
        <f>+'4. Metas Proyecto de Inv'!F5</f>
        <v>2</v>
      </c>
      <c r="C11" s="622" t="str">
        <f>+'4. Metas Proyecto de Inv'!G5</f>
        <v>2. Realizar 410.000 viajes de acompañamiento en el proyecto Ciempiés para el cuatrienio</v>
      </c>
      <c r="D11" s="625" t="s">
        <v>99</v>
      </c>
      <c r="E11" s="147">
        <v>2020</v>
      </c>
      <c r="F11" s="148">
        <v>12300</v>
      </c>
      <c r="G11" s="149">
        <v>12540</v>
      </c>
      <c r="H11" s="150">
        <f t="shared" ref="H11:H15" si="11">+G11/F11</f>
        <v>1.0195121951219512</v>
      </c>
      <c r="I11" s="151">
        <v>98412528</v>
      </c>
      <c r="J11" s="152">
        <v>0</v>
      </c>
      <c r="K11" s="153">
        <v>0</v>
      </c>
      <c r="L11" s="153">
        <v>0</v>
      </c>
      <c r="M11" s="153">
        <v>17252528</v>
      </c>
      <c r="N11" s="153">
        <f t="shared" si="1"/>
        <v>17252528</v>
      </c>
      <c r="O11" s="190">
        <f t="shared" si="6"/>
        <v>0.17530824937247827</v>
      </c>
      <c r="P11" s="154"/>
      <c r="Q11" s="154"/>
      <c r="R11" s="154"/>
      <c r="S11" s="153">
        <v>1087319</v>
      </c>
      <c r="T11" s="153">
        <f t="shared" ref="T11" si="12">+P11+Q11+R11+S11</f>
        <v>1087319</v>
      </c>
      <c r="U11" s="191">
        <f t="shared" si="10"/>
        <v>6.3023749331112516E-2</v>
      </c>
      <c r="V11" s="155"/>
      <c r="W11" s="155"/>
      <c r="X11" s="153"/>
      <c r="Y11" s="156"/>
      <c r="Z11" s="156"/>
      <c r="AA11" s="156"/>
      <c r="AB11" s="156">
        <f t="shared" si="3"/>
        <v>0</v>
      </c>
      <c r="AC11" s="156">
        <f t="shared" si="4"/>
        <v>0</v>
      </c>
      <c r="AD11" s="157">
        <f t="shared" si="5"/>
        <v>0</v>
      </c>
      <c r="AE11" s="158"/>
    </row>
    <row r="12" spans="1:31" ht="24.75" customHeight="1" x14ac:dyDescent="0.25">
      <c r="A12" s="623"/>
      <c r="B12" s="623"/>
      <c r="C12" s="623"/>
      <c r="D12" s="623"/>
      <c r="E12" s="159">
        <v>2021</v>
      </c>
      <c r="F12" s="160">
        <f>+'4. Metas Proyecto de Inv'!AD5</f>
        <v>109434</v>
      </c>
      <c r="G12" s="504">
        <f>+'4. Metas Proyecto de Inv'!AE5</f>
        <v>109434</v>
      </c>
      <c r="H12" s="161">
        <f t="shared" si="11"/>
        <v>1</v>
      </c>
      <c r="I12" s="162">
        <v>3072679524</v>
      </c>
      <c r="J12" s="163">
        <v>1344315960</v>
      </c>
      <c r="K12" s="163">
        <v>0</v>
      </c>
      <c r="L12" s="163">
        <v>226160000</v>
      </c>
      <c r="M12" s="163">
        <v>1497073564</v>
      </c>
      <c r="N12" s="164">
        <f t="shared" si="1"/>
        <v>3067549524</v>
      </c>
      <c r="O12" s="165">
        <f t="shared" si="6"/>
        <v>0.99833044742872445</v>
      </c>
      <c r="P12" s="166">
        <v>67083697</v>
      </c>
      <c r="Q12" s="166">
        <v>469718561</v>
      </c>
      <c r="R12" s="166">
        <v>547320857</v>
      </c>
      <c r="S12" s="166">
        <v>526052744</v>
      </c>
      <c r="T12" s="166">
        <f>+P12+Q12+R12+S12</f>
        <v>1610175859</v>
      </c>
      <c r="U12" s="167">
        <f t="shared" si="10"/>
        <v>0.52490623098412936</v>
      </c>
      <c r="V12" s="192">
        <f>296839440-42037</f>
        <v>296797403</v>
      </c>
      <c r="W12" s="166">
        <v>0</v>
      </c>
      <c r="X12" s="163">
        <v>0</v>
      </c>
      <c r="Y12" s="166">
        <v>95381665</v>
      </c>
      <c r="Z12" s="166">
        <v>201415738</v>
      </c>
      <c r="AA12" s="168"/>
      <c r="AB12" s="168">
        <f t="shared" si="3"/>
        <v>296797403</v>
      </c>
      <c r="AC12" s="168">
        <f t="shared" si="4"/>
        <v>296797403</v>
      </c>
      <c r="AD12" s="169">
        <f t="shared" si="5"/>
        <v>1</v>
      </c>
      <c r="AE12" s="158"/>
    </row>
    <row r="13" spans="1:31" ht="24.75" customHeight="1" x14ac:dyDescent="0.25">
      <c r="A13" s="623"/>
      <c r="B13" s="623"/>
      <c r="C13" s="623"/>
      <c r="D13" s="623"/>
      <c r="E13" s="170">
        <v>2022</v>
      </c>
      <c r="F13" s="178">
        <v>114000</v>
      </c>
      <c r="G13" s="172"/>
      <c r="H13" s="150">
        <f t="shared" si="11"/>
        <v>0</v>
      </c>
      <c r="I13" s="151">
        <v>1644490000</v>
      </c>
      <c r="J13" s="152"/>
      <c r="K13" s="173"/>
      <c r="L13" s="174"/>
      <c r="M13" s="174"/>
      <c r="N13" s="155">
        <f t="shared" si="1"/>
        <v>0</v>
      </c>
      <c r="O13" s="175">
        <f t="shared" si="6"/>
        <v>0</v>
      </c>
      <c r="P13" s="176"/>
      <c r="Q13" s="176"/>
      <c r="R13" s="176"/>
      <c r="S13" s="176"/>
      <c r="T13" s="176"/>
      <c r="U13" s="155"/>
      <c r="V13" s="155"/>
      <c r="W13" s="155"/>
      <c r="X13" s="174"/>
      <c r="Y13" s="155"/>
      <c r="Z13" s="155"/>
      <c r="AA13" s="156"/>
      <c r="AB13" s="156">
        <f t="shared" si="3"/>
        <v>0</v>
      </c>
      <c r="AC13" s="156">
        <f t="shared" si="4"/>
        <v>0</v>
      </c>
      <c r="AD13" s="157">
        <f t="shared" si="5"/>
        <v>0</v>
      </c>
      <c r="AE13" s="158"/>
    </row>
    <row r="14" spans="1:31" ht="24.75" customHeight="1" x14ac:dyDescent="0.25">
      <c r="A14" s="623"/>
      <c r="B14" s="623"/>
      <c r="C14" s="623"/>
      <c r="D14" s="623"/>
      <c r="E14" s="170">
        <v>2023</v>
      </c>
      <c r="F14" s="178">
        <v>120000</v>
      </c>
      <c r="G14" s="172"/>
      <c r="H14" s="150">
        <f t="shared" si="11"/>
        <v>0</v>
      </c>
      <c r="I14" s="151">
        <v>1078190647.3789899</v>
      </c>
      <c r="J14" s="152"/>
      <c r="K14" s="174"/>
      <c r="L14" s="174"/>
      <c r="M14" s="174"/>
      <c r="N14" s="155">
        <f t="shared" si="1"/>
        <v>0</v>
      </c>
      <c r="O14" s="175">
        <f t="shared" si="6"/>
        <v>0</v>
      </c>
      <c r="P14" s="176"/>
      <c r="Q14" s="176"/>
      <c r="R14" s="176"/>
      <c r="S14" s="176"/>
      <c r="T14" s="176"/>
      <c r="U14" s="176"/>
      <c r="V14" s="155"/>
      <c r="W14" s="155"/>
      <c r="X14" s="174"/>
      <c r="Y14" s="155"/>
      <c r="Z14" s="155"/>
      <c r="AA14" s="156"/>
      <c r="AB14" s="156">
        <f t="shared" si="3"/>
        <v>0</v>
      </c>
      <c r="AC14" s="156">
        <f t="shared" si="4"/>
        <v>0</v>
      </c>
      <c r="AD14" s="157">
        <f t="shared" si="5"/>
        <v>0</v>
      </c>
      <c r="AE14" s="158"/>
    </row>
    <row r="15" spans="1:31" ht="24.75" customHeight="1" x14ac:dyDescent="0.25">
      <c r="A15" s="623"/>
      <c r="B15" s="623"/>
      <c r="C15" s="623"/>
      <c r="D15" s="623"/>
      <c r="E15" s="170">
        <v>2024</v>
      </c>
      <c r="F15" s="171">
        <v>54266</v>
      </c>
      <c r="G15" s="172"/>
      <c r="H15" s="150">
        <f t="shared" si="11"/>
        <v>0</v>
      </c>
      <c r="I15" s="151">
        <v>1180994036.8429899</v>
      </c>
      <c r="J15" s="152"/>
      <c r="K15" s="174"/>
      <c r="L15" s="174"/>
      <c r="M15" s="174"/>
      <c r="N15" s="155">
        <f t="shared" si="1"/>
        <v>0</v>
      </c>
      <c r="O15" s="175">
        <f t="shared" si="6"/>
        <v>0</v>
      </c>
      <c r="P15" s="176"/>
      <c r="Q15" s="176"/>
      <c r="R15" s="176"/>
      <c r="S15" s="176"/>
      <c r="T15" s="176"/>
      <c r="U15" s="176"/>
      <c r="V15" s="155"/>
      <c r="W15" s="155"/>
      <c r="X15" s="174"/>
      <c r="Y15" s="155"/>
      <c r="Z15" s="155"/>
      <c r="AA15" s="156"/>
      <c r="AB15" s="156">
        <f t="shared" si="3"/>
        <v>0</v>
      </c>
      <c r="AC15" s="156">
        <f t="shared" si="4"/>
        <v>0</v>
      </c>
      <c r="AD15" s="157">
        <f t="shared" si="5"/>
        <v>0</v>
      </c>
      <c r="AE15" s="158"/>
    </row>
    <row r="16" spans="1:31" ht="24.75" customHeight="1" x14ac:dyDescent="0.25">
      <c r="A16" s="624"/>
      <c r="B16" s="624"/>
      <c r="C16" s="624"/>
      <c r="D16" s="624"/>
      <c r="E16" s="179" t="s">
        <v>363</v>
      </c>
      <c r="F16" s="180">
        <f t="shared" ref="F16:G16" si="13">F11+F12+F13+F14+F15</f>
        <v>410000</v>
      </c>
      <c r="G16" s="180">
        <f t="shared" si="13"/>
        <v>121974</v>
      </c>
      <c r="H16" s="181">
        <f>IFERROR(G16/F16,"")</f>
        <v>0.29749756097560975</v>
      </c>
      <c r="I16" s="182">
        <f t="shared" ref="I16:M16" si="14">SUM(I11:I15)</f>
        <v>7074766736.2219801</v>
      </c>
      <c r="J16" s="182">
        <f t="shared" si="14"/>
        <v>1344315960</v>
      </c>
      <c r="K16" s="182">
        <f t="shared" si="14"/>
        <v>0</v>
      </c>
      <c r="L16" s="182">
        <f t="shared" si="14"/>
        <v>226160000</v>
      </c>
      <c r="M16" s="182">
        <f t="shared" si="14"/>
        <v>1514326092</v>
      </c>
      <c r="N16" s="183">
        <f t="shared" si="1"/>
        <v>3084802052</v>
      </c>
      <c r="O16" s="184">
        <f t="shared" si="6"/>
        <v>0.43602880024385449</v>
      </c>
      <c r="P16" s="183">
        <f t="shared" ref="P16:T16" si="15">SUM(P11:P15)</f>
        <v>67083697</v>
      </c>
      <c r="Q16" s="183">
        <f t="shared" si="15"/>
        <v>469718561</v>
      </c>
      <c r="R16" s="183">
        <f t="shared" si="15"/>
        <v>547320857</v>
      </c>
      <c r="S16" s="183">
        <f t="shared" si="15"/>
        <v>527140063</v>
      </c>
      <c r="T16" s="183">
        <f t="shared" si="15"/>
        <v>1611263178</v>
      </c>
      <c r="U16" s="185">
        <f>+T16/N16</f>
        <v>0.52232303753667242</v>
      </c>
      <c r="V16" s="183"/>
      <c r="W16" s="183"/>
      <c r="X16" s="186"/>
      <c r="Y16" s="187"/>
      <c r="Z16" s="187"/>
      <c r="AA16" s="188"/>
      <c r="AB16" s="188">
        <f t="shared" si="3"/>
        <v>0</v>
      </c>
      <c r="AC16" s="188">
        <f t="shared" si="4"/>
        <v>0</v>
      </c>
      <c r="AD16" s="189">
        <f t="shared" si="5"/>
        <v>0</v>
      </c>
      <c r="AE16" s="158"/>
    </row>
    <row r="17" spans="1:31" ht="24.75" customHeight="1" x14ac:dyDescent="0.25">
      <c r="A17" s="622" t="s">
        <v>20</v>
      </c>
      <c r="B17" s="622">
        <f>+'4. Metas Proyecto de Inv'!F6</f>
        <v>3</v>
      </c>
      <c r="C17" s="622" t="str">
        <f>+'4. Metas Proyecto de Inv'!G6</f>
        <v>3. Visitar 380 instituciones educativas en el proyecto de Ruta Pila</v>
      </c>
      <c r="D17" s="625" t="s">
        <v>99</v>
      </c>
      <c r="E17" s="147">
        <v>2020</v>
      </c>
      <c r="F17" s="148">
        <v>0</v>
      </c>
      <c r="G17" s="149">
        <v>0</v>
      </c>
      <c r="H17" s="150">
        <v>0</v>
      </c>
      <c r="I17" s="151">
        <v>0</v>
      </c>
      <c r="J17" s="152"/>
      <c r="K17" s="153"/>
      <c r="L17" s="153"/>
      <c r="M17" s="153"/>
      <c r="N17" s="153">
        <f t="shared" si="1"/>
        <v>0</v>
      </c>
      <c r="O17" s="154" t="e">
        <f t="shared" si="6"/>
        <v>#DIV/0!</v>
      </c>
      <c r="P17" s="154"/>
      <c r="Q17" s="154"/>
      <c r="R17" s="154"/>
      <c r="S17" s="154"/>
      <c r="T17" s="154"/>
      <c r="U17" s="154"/>
      <c r="V17" s="155"/>
      <c r="W17" s="155"/>
      <c r="X17" s="153"/>
      <c r="Y17" s="156"/>
      <c r="Z17" s="156"/>
      <c r="AA17" s="156"/>
      <c r="AB17" s="156">
        <f t="shared" si="3"/>
        <v>0</v>
      </c>
      <c r="AC17" s="156">
        <f t="shared" si="4"/>
        <v>0</v>
      </c>
      <c r="AD17" s="157">
        <f t="shared" si="5"/>
        <v>0</v>
      </c>
      <c r="AE17" s="158"/>
    </row>
    <row r="18" spans="1:31" ht="24.75" customHeight="1" x14ac:dyDescent="0.25">
      <c r="A18" s="623"/>
      <c r="B18" s="623"/>
      <c r="C18" s="623"/>
      <c r="D18" s="623"/>
      <c r="E18" s="159">
        <v>2021</v>
      </c>
      <c r="F18" s="160">
        <f>+'4. Metas Proyecto de Inv'!AD6</f>
        <v>60</v>
      </c>
      <c r="G18" s="504">
        <f>+'4. Metas Proyecto de Inv'!AE6</f>
        <v>60</v>
      </c>
      <c r="H18" s="193">
        <f t="shared" ref="H18:H22" si="16">IFERROR(G18/F18,"")</f>
        <v>1</v>
      </c>
      <c r="I18" s="162">
        <v>114697300</v>
      </c>
      <c r="J18" s="163">
        <v>0</v>
      </c>
      <c r="K18" s="163">
        <v>114697300</v>
      </c>
      <c r="L18" s="163">
        <v>0</v>
      </c>
      <c r="M18" s="163">
        <v>0</v>
      </c>
      <c r="N18" s="164">
        <f t="shared" si="1"/>
        <v>114697300</v>
      </c>
      <c r="O18" s="165">
        <f t="shared" si="6"/>
        <v>1</v>
      </c>
      <c r="P18" s="164">
        <v>0</v>
      </c>
      <c r="Q18" s="166">
        <v>13120933</v>
      </c>
      <c r="R18" s="166">
        <v>33114300</v>
      </c>
      <c r="S18" s="166">
        <v>39705000</v>
      </c>
      <c r="T18" s="166">
        <f>+P18+Q18+R18+S18</f>
        <v>85940233</v>
      </c>
      <c r="U18" s="167">
        <f>+T18/N18</f>
        <v>0.74927860551207393</v>
      </c>
      <c r="V18" s="166">
        <v>0</v>
      </c>
      <c r="W18" s="166">
        <v>0</v>
      </c>
      <c r="X18" s="163">
        <v>0</v>
      </c>
      <c r="Y18" s="166"/>
      <c r="Z18" s="166"/>
      <c r="AA18" s="168"/>
      <c r="AB18" s="168">
        <f t="shared" si="3"/>
        <v>0</v>
      </c>
      <c r="AC18" s="168">
        <f t="shared" si="4"/>
        <v>0</v>
      </c>
      <c r="AD18" s="169">
        <f t="shared" si="5"/>
        <v>0</v>
      </c>
      <c r="AE18" s="158"/>
    </row>
    <row r="19" spans="1:31" ht="24.75" customHeight="1" x14ac:dyDescent="0.25">
      <c r="A19" s="623"/>
      <c r="B19" s="623"/>
      <c r="C19" s="623"/>
      <c r="D19" s="623"/>
      <c r="E19" s="170">
        <v>2022</v>
      </c>
      <c r="F19" s="178">
        <v>125</v>
      </c>
      <c r="G19" s="177"/>
      <c r="H19" s="193">
        <f t="shared" si="16"/>
        <v>0</v>
      </c>
      <c r="I19" s="151">
        <v>147254000</v>
      </c>
      <c r="J19" s="152"/>
      <c r="K19" s="173"/>
      <c r="L19" s="174"/>
      <c r="M19" s="174"/>
      <c r="N19" s="155">
        <f t="shared" si="1"/>
        <v>0</v>
      </c>
      <c r="O19" s="175">
        <f t="shared" si="6"/>
        <v>0</v>
      </c>
      <c r="P19" s="176"/>
      <c r="Q19" s="176"/>
      <c r="R19" s="176"/>
      <c r="S19" s="176"/>
      <c r="T19" s="176"/>
      <c r="U19" s="155"/>
      <c r="V19" s="155"/>
      <c r="W19" s="155"/>
      <c r="X19" s="174"/>
      <c r="Y19" s="155"/>
      <c r="Z19" s="155"/>
      <c r="AA19" s="156"/>
      <c r="AB19" s="156">
        <f t="shared" si="3"/>
        <v>0</v>
      </c>
      <c r="AC19" s="156">
        <f t="shared" si="4"/>
        <v>0</v>
      </c>
      <c r="AD19" s="157">
        <f t="shared" si="5"/>
        <v>0</v>
      </c>
      <c r="AE19" s="158"/>
    </row>
    <row r="20" spans="1:31" ht="24.75" customHeight="1" x14ac:dyDescent="0.25">
      <c r="A20" s="623"/>
      <c r="B20" s="623"/>
      <c r="C20" s="623"/>
      <c r="D20" s="623"/>
      <c r="E20" s="170">
        <v>2023</v>
      </c>
      <c r="F20" s="178">
        <v>129</v>
      </c>
      <c r="G20" s="177"/>
      <c r="H20" s="193">
        <f t="shared" si="16"/>
        <v>0</v>
      </c>
      <c r="I20" s="151">
        <v>423740362</v>
      </c>
      <c r="J20" s="152"/>
      <c r="K20" s="174"/>
      <c r="L20" s="174"/>
      <c r="M20" s="174"/>
      <c r="N20" s="155">
        <f t="shared" si="1"/>
        <v>0</v>
      </c>
      <c r="O20" s="175">
        <f t="shared" si="6"/>
        <v>0</v>
      </c>
      <c r="P20" s="176"/>
      <c r="Q20" s="176"/>
      <c r="R20" s="176"/>
      <c r="S20" s="176"/>
      <c r="T20" s="176"/>
      <c r="U20" s="176"/>
      <c r="V20" s="155"/>
      <c r="W20" s="155"/>
      <c r="X20" s="174"/>
      <c r="Y20" s="155"/>
      <c r="Z20" s="155"/>
      <c r="AA20" s="156"/>
      <c r="AB20" s="156">
        <f t="shared" si="3"/>
        <v>0</v>
      </c>
      <c r="AC20" s="156">
        <f t="shared" si="4"/>
        <v>0</v>
      </c>
      <c r="AD20" s="157">
        <f t="shared" si="5"/>
        <v>0</v>
      </c>
      <c r="AE20" s="158"/>
    </row>
    <row r="21" spans="1:31" ht="24.75" customHeight="1" x14ac:dyDescent="0.25">
      <c r="A21" s="623"/>
      <c r="B21" s="623"/>
      <c r="C21" s="623"/>
      <c r="D21" s="623"/>
      <c r="E21" s="170">
        <v>2024</v>
      </c>
      <c r="F21" s="178">
        <v>66</v>
      </c>
      <c r="G21" s="177"/>
      <c r="H21" s="193">
        <f t="shared" si="16"/>
        <v>0</v>
      </c>
      <c r="I21" s="151">
        <v>510763430</v>
      </c>
      <c r="J21" s="152"/>
      <c r="K21" s="174"/>
      <c r="L21" s="174"/>
      <c r="M21" s="174"/>
      <c r="N21" s="155">
        <f t="shared" si="1"/>
        <v>0</v>
      </c>
      <c r="O21" s="175">
        <f t="shared" si="6"/>
        <v>0</v>
      </c>
      <c r="P21" s="176"/>
      <c r="Q21" s="176"/>
      <c r="R21" s="176"/>
      <c r="S21" s="176"/>
      <c r="T21" s="176"/>
      <c r="U21" s="176"/>
      <c r="V21" s="155"/>
      <c r="W21" s="155"/>
      <c r="X21" s="174"/>
      <c r="Y21" s="155"/>
      <c r="Z21" s="155"/>
      <c r="AA21" s="156"/>
      <c r="AB21" s="156">
        <f t="shared" si="3"/>
        <v>0</v>
      </c>
      <c r="AC21" s="156">
        <f t="shared" si="4"/>
        <v>0</v>
      </c>
      <c r="AD21" s="157">
        <f t="shared" si="5"/>
        <v>0</v>
      </c>
      <c r="AE21" s="158"/>
    </row>
    <row r="22" spans="1:31" ht="24.75" customHeight="1" x14ac:dyDescent="0.25">
      <c r="A22" s="624"/>
      <c r="B22" s="624"/>
      <c r="C22" s="624"/>
      <c r="D22" s="624"/>
      <c r="E22" s="179" t="s">
        <v>363</v>
      </c>
      <c r="F22" s="180">
        <f t="shared" ref="F22:G22" si="17">F17+F18+F19+F20+F21</f>
        <v>380</v>
      </c>
      <c r="G22" s="180">
        <f t="shared" si="17"/>
        <v>60</v>
      </c>
      <c r="H22" s="181">
        <f t="shared" si="16"/>
        <v>0.15789473684210525</v>
      </c>
      <c r="I22" s="182">
        <f t="shared" ref="I22:M22" si="18">SUM(I17:I21)</f>
        <v>1196455092</v>
      </c>
      <c r="J22" s="182">
        <f t="shared" si="18"/>
        <v>0</v>
      </c>
      <c r="K22" s="182">
        <f t="shared" si="18"/>
        <v>114697300</v>
      </c>
      <c r="L22" s="182">
        <f t="shared" si="18"/>
        <v>0</v>
      </c>
      <c r="M22" s="182">
        <f t="shared" si="18"/>
        <v>0</v>
      </c>
      <c r="N22" s="183">
        <f t="shared" si="1"/>
        <v>114697300</v>
      </c>
      <c r="O22" s="184">
        <f t="shared" si="6"/>
        <v>9.5864275029555399E-2</v>
      </c>
      <c r="P22" s="183"/>
      <c r="Q22" s="183"/>
      <c r="R22" s="183"/>
      <c r="S22" s="183"/>
      <c r="T22" s="183"/>
      <c r="U22" s="183"/>
      <c r="V22" s="183"/>
      <c r="W22" s="183"/>
      <c r="X22" s="186"/>
      <c r="Y22" s="187"/>
      <c r="Z22" s="187"/>
      <c r="AA22" s="188"/>
      <c r="AB22" s="188">
        <f t="shared" si="3"/>
        <v>0</v>
      </c>
      <c r="AC22" s="188">
        <f t="shared" si="4"/>
        <v>0</v>
      </c>
      <c r="AD22" s="189">
        <f t="shared" si="5"/>
        <v>0</v>
      </c>
      <c r="AE22" s="158"/>
    </row>
    <row r="23" spans="1:31" ht="24.75" customHeight="1" x14ac:dyDescent="0.25">
      <c r="A23" s="622" t="s">
        <v>364</v>
      </c>
      <c r="B23" s="622">
        <f>+'4. Metas Proyecto de Inv'!F7</f>
        <v>4</v>
      </c>
      <c r="C23" s="622" t="str">
        <f>+'4. Metas Proyecto de Inv'!G7</f>
        <v xml:space="preserve">4. Realizar el control de 24.000 vehículos escolares en el proyecto Ruta Pila. </v>
      </c>
      <c r="D23" s="625" t="s">
        <v>99</v>
      </c>
      <c r="E23" s="147">
        <v>2020</v>
      </c>
      <c r="F23" s="148">
        <v>0</v>
      </c>
      <c r="G23" s="149">
        <v>0</v>
      </c>
      <c r="H23" s="150">
        <v>0</v>
      </c>
      <c r="I23" s="151">
        <v>0</v>
      </c>
      <c r="J23" s="152"/>
      <c r="K23" s="153"/>
      <c r="L23" s="153"/>
      <c r="M23" s="153"/>
      <c r="N23" s="153">
        <f t="shared" si="1"/>
        <v>0</v>
      </c>
      <c r="O23" s="154" t="e">
        <f t="shared" si="6"/>
        <v>#DIV/0!</v>
      </c>
      <c r="P23" s="154"/>
      <c r="Q23" s="154"/>
      <c r="R23" s="154"/>
      <c r="S23" s="154"/>
      <c r="T23" s="154"/>
      <c r="U23" s="154"/>
      <c r="V23" s="155"/>
      <c r="W23" s="155"/>
      <c r="X23" s="153"/>
      <c r="Y23" s="156"/>
      <c r="Z23" s="156"/>
      <c r="AA23" s="156"/>
      <c r="AB23" s="156">
        <f t="shared" si="3"/>
        <v>0</v>
      </c>
      <c r="AC23" s="156">
        <f t="shared" si="4"/>
        <v>0</v>
      </c>
      <c r="AD23" s="157">
        <f t="shared" si="5"/>
        <v>0</v>
      </c>
      <c r="AE23" s="158"/>
    </row>
    <row r="24" spans="1:31" ht="24.75" customHeight="1" x14ac:dyDescent="0.25">
      <c r="A24" s="623"/>
      <c r="B24" s="623"/>
      <c r="C24" s="623"/>
      <c r="D24" s="623"/>
      <c r="E24" s="159">
        <v>2021</v>
      </c>
      <c r="F24" s="160">
        <f>+'4. Metas Proyecto de Inv'!AD7</f>
        <v>4000</v>
      </c>
      <c r="G24" s="160">
        <f>+'4. Metas Proyecto de Inv'!AE7</f>
        <v>4000</v>
      </c>
      <c r="H24" s="193">
        <f t="shared" ref="H24:H27" si="19">+G24/F24</f>
        <v>1</v>
      </c>
      <c r="I24" s="162">
        <v>352379620</v>
      </c>
      <c r="J24" s="163">
        <v>235323000</v>
      </c>
      <c r="K24" s="163">
        <v>111916140</v>
      </c>
      <c r="L24" s="163">
        <v>0</v>
      </c>
      <c r="M24" s="163">
        <v>5140480</v>
      </c>
      <c r="N24" s="164">
        <f t="shared" si="1"/>
        <v>352379620</v>
      </c>
      <c r="O24" s="165">
        <f t="shared" si="6"/>
        <v>1</v>
      </c>
      <c r="P24" s="164"/>
      <c r="Q24" s="166">
        <v>20418933</v>
      </c>
      <c r="R24" s="166">
        <v>37797040</v>
      </c>
      <c r="S24" s="166">
        <v>79118998</v>
      </c>
      <c r="T24" s="166">
        <f>+P24+Q24+R24+S24</f>
        <v>137334971</v>
      </c>
      <c r="U24" s="167">
        <f>+T24/N24</f>
        <v>0.38973585078501416</v>
      </c>
      <c r="V24" s="166">
        <v>0</v>
      </c>
      <c r="W24" s="166">
        <v>0</v>
      </c>
      <c r="X24" s="163">
        <v>0</v>
      </c>
      <c r="Y24" s="166"/>
      <c r="Z24" s="166"/>
      <c r="AA24" s="168"/>
      <c r="AB24" s="168">
        <f t="shared" si="3"/>
        <v>0</v>
      </c>
      <c r="AC24" s="168">
        <f t="shared" si="4"/>
        <v>0</v>
      </c>
      <c r="AD24" s="169">
        <f t="shared" si="5"/>
        <v>0</v>
      </c>
      <c r="AE24" s="158"/>
    </row>
    <row r="25" spans="1:31" ht="24.75" customHeight="1" x14ac:dyDescent="0.25">
      <c r="A25" s="623"/>
      <c r="B25" s="623"/>
      <c r="C25" s="623"/>
      <c r="D25" s="623"/>
      <c r="E25" s="170">
        <v>2022</v>
      </c>
      <c r="F25" s="178">
        <v>7850</v>
      </c>
      <c r="G25" s="177"/>
      <c r="H25" s="193">
        <f t="shared" si="19"/>
        <v>0</v>
      </c>
      <c r="I25" s="151">
        <v>131477000</v>
      </c>
      <c r="J25" s="152"/>
      <c r="K25" s="173"/>
      <c r="L25" s="174"/>
      <c r="M25" s="174"/>
      <c r="N25" s="155">
        <f t="shared" si="1"/>
        <v>0</v>
      </c>
      <c r="O25" s="175">
        <f t="shared" si="6"/>
        <v>0</v>
      </c>
      <c r="P25" s="176"/>
      <c r="Q25" s="176"/>
      <c r="R25" s="176"/>
      <c r="S25" s="166"/>
      <c r="T25" s="166"/>
      <c r="U25" s="155"/>
      <c r="V25" s="155"/>
      <c r="W25" s="155"/>
      <c r="X25" s="174"/>
      <c r="Y25" s="155"/>
      <c r="Z25" s="155"/>
      <c r="AA25" s="156"/>
      <c r="AB25" s="156">
        <f t="shared" si="3"/>
        <v>0</v>
      </c>
      <c r="AC25" s="156">
        <f t="shared" si="4"/>
        <v>0</v>
      </c>
      <c r="AD25" s="157">
        <f t="shared" si="5"/>
        <v>0</v>
      </c>
      <c r="AE25" s="158"/>
    </row>
    <row r="26" spans="1:31" ht="24.75" customHeight="1" x14ac:dyDescent="0.25">
      <c r="A26" s="623"/>
      <c r="B26" s="623"/>
      <c r="C26" s="623"/>
      <c r="D26" s="623"/>
      <c r="E26" s="170">
        <v>2023</v>
      </c>
      <c r="F26" s="178">
        <v>7900</v>
      </c>
      <c r="G26" s="177"/>
      <c r="H26" s="193">
        <f t="shared" si="19"/>
        <v>0</v>
      </c>
      <c r="I26" s="151">
        <v>642117113.98242402</v>
      </c>
      <c r="J26" s="152"/>
      <c r="K26" s="174"/>
      <c r="L26" s="174"/>
      <c r="M26" s="174"/>
      <c r="N26" s="155">
        <f t="shared" si="1"/>
        <v>0</v>
      </c>
      <c r="O26" s="175">
        <f t="shared" si="6"/>
        <v>0</v>
      </c>
      <c r="P26" s="176"/>
      <c r="Q26" s="176"/>
      <c r="R26" s="176"/>
      <c r="S26" s="176"/>
      <c r="T26" s="176"/>
      <c r="U26" s="176"/>
      <c r="V26" s="155"/>
      <c r="W26" s="155"/>
      <c r="X26" s="174"/>
      <c r="Y26" s="155"/>
      <c r="Z26" s="155"/>
      <c r="AA26" s="156"/>
      <c r="AB26" s="156">
        <f t="shared" si="3"/>
        <v>0</v>
      </c>
      <c r="AC26" s="156">
        <f t="shared" si="4"/>
        <v>0</v>
      </c>
      <c r="AD26" s="157">
        <f t="shared" si="5"/>
        <v>0</v>
      </c>
      <c r="AE26" s="158"/>
    </row>
    <row r="27" spans="1:31" ht="24.75" customHeight="1" x14ac:dyDescent="0.25">
      <c r="A27" s="623"/>
      <c r="B27" s="623"/>
      <c r="C27" s="623"/>
      <c r="D27" s="623"/>
      <c r="E27" s="170">
        <v>2024</v>
      </c>
      <c r="F27" s="178">
        <v>4250</v>
      </c>
      <c r="G27" s="177"/>
      <c r="H27" s="193">
        <f t="shared" si="19"/>
        <v>0</v>
      </c>
      <c r="I27" s="151">
        <v>843179849.35410583</v>
      </c>
      <c r="J27" s="152"/>
      <c r="K27" s="174"/>
      <c r="L27" s="174"/>
      <c r="M27" s="174"/>
      <c r="N27" s="155">
        <f t="shared" si="1"/>
        <v>0</v>
      </c>
      <c r="O27" s="175">
        <f t="shared" si="6"/>
        <v>0</v>
      </c>
      <c r="P27" s="176"/>
      <c r="Q27" s="176"/>
      <c r="R27" s="176"/>
      <c r="S27" s="176"/>
      <c r="T27" s="176"/>
      <c r="U27" s="176"/>
      <c r="V27" s="155"/>
      <c r="W27" s="155"/>
      <c r="X27" s="174"/>
      <c r="Y27" s="155"/>
      <c r="Z27" s="155"/>
      <c r="AA27" s="156"/>
      <c r="AB27" s="156">
        <f t="shared" si="3"/>
        <v>0</v>
      </c>
      <c r="AC27" s="156">
        <f t="shared" si="4"/>
        <v>0</v>
      </c>
      <c r="AD27" s="157">
        <f t="shared" si="5"/>
        <v>0</v>
      </c>
      <c r="AE27" s="158"/>
    </row>
    <row r="28" spans="1:31" ht="24.75" customHeight="1" x14ac:dyDescent="0.25">
      <c r="A28" s="624"/>
      <c r="B28" s="624"/>
      <c r="C28" s="624"/>
      <c r="D28" s="624"/>
      <c r="E28" s="179" t="s">
        <v>363</v>
      </c>
      <c r="F28" s="180">
        <f t="shared" ref="F28:G28" si="20">F23+F24+F25+F26+F27</f>
        <v>24000</v>
      </c>
      <c r="G28" s="180">
        <f t="shared" si="20"/>
        <v>4000</v>
      </c>
      <c r="H28" s="181">
        <f>IFERROR(G28/F28,"")</f>
        <v>0.16666666666666666</v>
      </c>
      <c r="I28" s="182">
        <f t="shared" ref="I28:M28" si="21">SUM(I23:I27)</f>
        <v>1969153583.3365297</v>
      </c>
      <c r="J28" s="182">
        <f t="shared" si="21"/>
        <v>235323000</v>
      </c>
      <c r="K28" s="182">
        <f t="shared" si="21"/>
        <v>111916140</v>
      </c>
      <c r="L28" s="182">
        <f t="shared" si="21"/>
        <v>0</v>
      </c>
      <c r="M28" s="182">
        <f t="shared" si="21"/>
        <v>5140480</v>
      </c>
      <c r="N28" s="183">
        <f t="shared" si="1"/>
        <v>352379620</v>
      </c>
      <c r="O28" s="184">
        <f t="shared" si="6"/>
        <v>0.17894978989039986</v>
      </c>
      <c r="P28" s="183"/>
      <c r="Q28" s="183"/>
      <c r="R28" s="183"/>
      <c r="S28" s="183"/>
      <c r="T28" s="183"/>
      <c r="U28" s="183"/>
      <c r="V28" s="183"/>
      <c r="W28" s="183"/>
      <c r="X28" s="186"/>
      <c r="Y28" s="187"/>
      <c r="Z28" s="187"/>
      <c r="AA28" s="188"/>
      <c r="AB28" s="188">
        <f t="shared" si="3"/>
        <v>0</v>
      </c>
      <c r="AC28" s="188">
        <f t="shared" si="4"/>
        <v>0</v>
      </c>
      <c r="AD28" s="189">
        <f t="shared" si="5"/>
        <v>0</v>
      </c>
      <c r="AE28" s="158"/>
    </row>
    <row r="29" spans="1:31" ht="48" customHeight="1" x14ac:dyDescent="0.25">
      <c r="A29" s="194"/>
      <c r="B29" s="194"/>
      <c r="C29" s="130"/>
      <c r="D29" s="130"/>
      <c r="E29" s="621" t="s">
        <v>365</v>
      </c>
      <c r="F29" s="509"/>
      <c r="G29" s="509"/>
      <c r="H29" s="510"/>
      <c r="I29" s="195">
        <f>SUMIFS($I$5:$I$28,$E$5:$E$28,2021)</f>
        <v>13089983885</v>
      </c>
      <c r="J29" s="195">
        <f>SUMIFS($J$5:$J$28,$E$5:$E$28,2021)</f>
        <v>2788703460</v>
      </c>
      <c r="K29" s="195">
        <f>SUMIFS($K$5:$K$28,$E$5:$E$28,2021)</f>
        <v>1794916345</v>
      </c>
      <c r="L29" s="195">
        <f>SUMIFS($L$5:$L$28,$E$5:$E$28,2021)</f>
        <v>1165485267</v>
      </c>
      <c r="M29" s="195">
        <f>SUMIFS($M$5:$M$28,$E$5:$E$28,2021)</f>
        <v>7335748813</v>
      </c>
      <c r="N29" s="195">
        <f>SUMIFS($N$5:$N$28,$E$5:$E$28,2021)</f>
        <v>13084853885</v>
      </c>
      <c r="O29" s="195"/>
      <c r="P29" s="195">
        <f>SUMIFS($P$5:$P$28,$E$5:$E$28,2021)</f>
        <v>168503430</v>
      </c>
      <c r="Q29" s="195">
        <f>SUMIFS($Q$5:$Q$28,$E$5:$E$28,2021)</f>
        <v>1055034306</v>
      </c>
      <c r="R29" s="195">
        <f>SUMIFS($R$5:$R$28,$E$5:$E$28,2021)</f>
        <v>2109060520</v>
      </c>
      <c r="S29" s="195">
        <f>SUMIFS($S$5:$S$28,$E$5:$E$28,2021)</f>
        <v>2333736206</v>
      </c>
      <c r="T29" s="195">
        <f>SUMIFS($T$5:$T$28,$E$5:$E$28,2021)</f>
        <v>5666334462</v>
      </c>
      <c r="U29" s="185">
        <f>+T29/N29</f>
        <v>0.43304529892348892</v>
      </c>
      <c r="V29" s="195">
        <f>SUMIFS($V$5:$V$28,$E$5:$E$28,2021)</f>
        <v>296797403</v>
      </c>
      <c r="W29" s="195">
        <f>SUMIFS($W$5:$W$28,$E$5:$E$28,2021)</f>
        <v>0</v>
      </c>
      <c r="X29" s="195">
        <f>SUMIFS($X$5:$X$28,$E$5:$E$28,2021)</f>
        <v>0</v>
      </c>
      <c r="Y29" s="195">
        <f>SUMIFS($Y$5:$Y$28,$E$5:$E$28,2021)</f>
        <v>95381665</v>
      </c>
      <c r="Z29" s="195">
        <f>SUMIFS($Z$5:$Z$28,$E$5:$E$28,2021)</f>
        <v>201415738</v>
      </c>
      <c r="AA29" s="195">
        <f>SUMIFS($AA$5:$AA$28,$E$5:$E$28,2021)</f>
        <v>0</v>
      </c>
      <c r="AB29" s="195">
        <f>SUMIFS($AB$5:$AB$28,$E$5:$E$28,2021)</f>
        <v>296797403</v>
      </c>
      <c r="AC29" s="195">
        <f>SUMIFS($AC$5:$AC$28,$E$5:$E$28,2021)</f>
        <v>296797403</v>
      </c>
      <c r="AD29" s="195"/>
      <c r="AE29" s="130"/>
    </row>
    <row r="30" spans="1:31" ht="14.25" customHeight="1" x14ac:dyDescent="0.2">
      <c r="A30" s="194"/>
      <c r="B30" s="194"/>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row>
    <row r="31" spans="1:31" ht="14.25" customHeight="1" x14ac:dyDescent="0.2">
      <c r="A31" s="194"/>
      <c r="B31" s="194"/>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row>
    <row r="32" spans="1:31" ht="14.25" customHeight="1" x14ac:dyDescent="0.2">
      <c r="A32" s="194"/>
      <c r="B32" s="194"/>
      <c r="C32" s="130"/>
      <c r="D32" s="130"/>
      <c r="E32" s="130"/>
      <c r="F32" s="130"/>
      <c r="G32" s="130"/>
      <c r="H32" s="130"/>
      <c r="I32" s="130"/>
      <c r="J32" s="130"/>
      <c r="K32" s="130"/>
      <c r="L32" s="130"/>
      <c r="M32" s="130"/>
      <c r="N32" s="130"/>
      <c r="O32" s="130"/>
      <c r="P32" s="130"/>
      <c r="Q32" s="130"/>
      <c r="R32" s="130"/>
      <c r="S32" s="134"/>
      <c r="T32" s="130"/>
      <c r="U32" s="130"/>
      <c r="V32" s="130"/>
      <c r="W32" s="130"/>
      <c r="X32" s="130"/>
      <c r="Y32" s="130"/>
      <c r="Z32" s="130"/>
      <c r="AA32" s="130"/>
      <c r="AB32" s="130"/>
      <c r="AC32" s="130"/>
      <c r="AD32" s="130"/>
      <c r="AE32" s="130"/>
    </row>
    <row r="33" spans="1:31" ht="14.25" customHeight="1" x14ac:dyDescent="0.2">
      <c r="A33" s="194"/>
      <c r="B33" s="194"/>
      <c r="C33" s="130"/>
      <c r="D33" s="130"/>
      <c r="E33" s="130"/>
      <c r="F33" s="130"/>
      <c r="G33" s="130"/>
      <c r="H33" s="130"/>
      <c r="I33" s="130"/>
      <c r="J33" s="130"/>
      <c r="K33" s="130"/>
      <c r="L33" s="130"/>
      <c r="M33" s="130"/>
      <c r="N33" s="130"/>
      <c r="O33" s="130"/>
      <c r="P33" s="130"/>
      <c r="Q33" s="130"/>
      <c r="R33" s="134"/>
      <c r="S33" s="130"/>
      <c r="T33" s="130"/>
      <c r="U33" s="130"/>
      <c r="V33" s="130"/>
      <c r="W33" s="130"/>
      <c r="X33" s="130"/>
      <c r="Y33" s="130"/>
      <c r="Z33" s="130"/>
      <c r="AA33" s="130"/>
      <c r="AB33" s="130"/>
      <c r="AC33" s="130"/>
      <c r="AD33" s="130"/>
      <c r="AE33" s="130"/>
    </row>
    <row r="34" spans="1:31" ht="14.25" customHeight="1" x14ac:dyDescent="0.2">
      <c r="A34" s="194"/>
      <c r="B34" s="194"/>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row>
    <row r="35" spans="1:31" ht="14.25" customHeight="1" x14ac:dyDescent="0.2">
      <c r="A35" s="194"/>
      <c r="B35" s="194"/>
      <c r="C35" s="130"/>
      <c r="D35" s="130"/>
      <c r="E35" s="130"/>
      <c r="F35" s="196"/>
      <c r="G35" s="130"/>
      <c r="H35" s="130"/>
      <c r="I35" s="130"/>
      <c r="J35" s="130"/>
      <c r="K35" s="130"/>
      <c r="L35" s="130"/>
      <c r="M35" s="134"/>
      <c r="N35" s="130"/>
      <c r="O35" s="130"/>
      <c r="P35" s="130"/>
      <c r="Q35" s="130"/>
      <c r="R35" s="130"/>
      <c r="S35" s="130"/>
      <c r="T35" s="130"/>
      <c r="U35" s="130"/>
      <c r="V35" s="130"/>
      <c r="W35" s="130"/>
      <c r="X35" s="130"/>
      <c r="Y35" s="130"/>
      <c r="Z35" s="130"/>
      <c r="AA35" s="130"/>
      <c r="AB35" s="130"/>
      <c r="AC35" s="130"/>
      <c r="AD35" s="130"/>
      <c r="AE35" s="130"/>
    </row>
    <row r="36" spans="1:31" ht="14.25" customHeight="1" x14ac:dyDescent="0.2">
      <c r="A36" s="194"/>
      <c r="B36" s="194"/>
      <c r="C36" s="130"/>
      <c r="D36" s="130"/>
      <c r="E36" s="130"/>
      <c r="F36" s="130"/>
      <c r="G36" s="130"/>
      <c r="H36" s="130"/>
      <c r="I36" s="130"/>
      <c r="J36" s="130"/>
      <c r="K36" s="130"/>
      <c r="L36" s="130"/>
      <c r="M36" s="130"/>
      <c r="N36" s="130"/>
      <c r="O36" s="130"/>
      <c r="P36" s="130"/>
      <c r="Q36" s="130"/>
      <c r="R36" s="134"/>
      <c r="S36" s="130"/>
      <c r="T36" s="130"/>
      <c r="U36" s="130"/>
      <c r="V36" s="130"/>
      <c r="W36" s="130"/>
      <c r="X36" s="130"/>
      <c r="Y36" s="130"/>
      <c r="Z36" s="130"/>
      <c r="AA36" s="130"/>
      <c r="AB36" s="130"/>
      <c r="AC36" s="130"/>
      <c r="AD36" s="130"/>
      <c r="AE36" s="130"/>
    </row>
    <row r="37" spans="1:31" ht="14.25" customHeight="1" x14ac:dyDescent="0.2">
      <c r="A37" s="194"/>
      <c r="B37" s="194"/>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row>
    <row r="38" spans="1:31" ht="14.25" customHeight="1" x14ac:dyDescent="0.2">
      <c r="A38" s="194"/>
      <c r="B38" s="194"/>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row>
    <row r="39" spans="1:31" ht="14.25" customHeight="1" x14ac:dyDescent="0.2">
      <c r="A39" s="194"/>
      <c r="B39" s="194"/>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row>
    <row r="40" spans="1:31" ht="14.25" customHeight="1" x14ac:dyDescent="0.2">
      <c r="A40" s="194"/>
      <c r="B40" s="194"/>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row>
    <row r="41" spans="1:31" ht="14.25" customHeight="1" x14ac:dyDescent="0.2">
      <c r="A41" s="194"/>
      <c r="B41" s="194"/>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row>
    <row r="42" spans="1:31" ht="14.25" customHeight="1" x14ac:dyDescent="0.2">
      <c r="A42" s="194"/>
      <c r="B42" s="194"/>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row>
    <row r="43" spans="1:31" ht="14.25" customHeight="1" x14ac:dyDescent="0.2">
      <c r="A43" s="194"/>
      <c r="B43" s="194"/>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row>
    <row r="44" spans="1:31" ht="14.25" customHeight="1" x14ac:dyDescent="0.2">
      <c r="A44" s="194"/>
      <c r="B44" s="194"/>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row>
    <row r="45" spans="1:31" ht="14.25" customHeight="1" x14ac:dyDescent="0.2">
      <c r="A45" s="194"/>
      <c r="B45" s="194"/>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row>
    <row r="46" spans="1:31" ht="14.25" customHeight="1" x14ac:dyDescent="0.2">
      <c r="A46" s="194"/>
      <c r="B46" s="194"/>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row>
    <row r="47" spans="1:31" ht="14.25" customHeight="1" x14ac:dyDescent="0.2">
      <c r="A47" s="194"/>
      <c r="B47" s="194"/>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row>
    <row r="48" spans="1:31" ht="14.25" customHeight="1" x14ac:dyDescent="0.2">
      <c r="A48" s="194"/>
      <c r="B48" s="194"/>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row>
    <row r="49" spans="1:31" ht="14.25" customHeight="1" x14ac:dyDescent="0.2">
      <c r="A49" s="194"/>
      <c r="B49" s="194"/>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row>
    <row r="50" spans="1:31" ht="14.25" customHeight="1" x14ac:dyDescent="0.2">
      <c r="A50" s="194"/>
      <c r="B50" s="194"/>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row>
    <row r="51" spans="1:31" ht="14.25" customHeight="1" x14ac:dyDescent="0.2">
      <c r="A51" s="194"/>
      <c r="B51" s="194"/>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row>
    <row r="52" spans="1:31" ht="14.25" customHeight="1" x14ac:dyDescent="0.2">
      <c r="A52" s="194"/>
      <c r="B52" s="194"/>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row>
    <row r="53" spans="1:31" ht="14.25" customHeight="1" x14ac:dyDescent="0.2">
      <c r="A53" s="194"/>
      <c r="B53" s="194"/>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row>
    <row r="54" spans="1:31" ht="14.25" customHeight="1" x14ac:dyDescent="0.2">
      <c r="A54" s="194"/>
      <c r="B54" s="194"/>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row>
    <row r="55" spans="1:31" ht="14.25" customHeight="1" x14ac:dyDescent="0.2">
      <c r="A55" s="194"/>
      <c r="B55" s="194"/>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row>
    <row r="56" spans="1:31" ht="14.25" customHeight="1" x14ac:dyDescent="0.2">
      <c r="A56" s="194"/>
      <c r="B56" s="194"/>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row>
    <row r="57" spans="1:31" ht="14.25" customHeight="1" x14ac:dyDescent="0.2">
      <c r="A57" s="194"/>
      <c r="B57" s="194"/>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row>
    <row r="58" spans="1:31" ht="14.25" customHeight="1" x14ac:dyDescent="0.2">
      <c r="A58" s="194"/>
      <c r="B58" s="194"/>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row>
    <row r="59" spans="1:31" ht="14.25" customHeight="1" x14ac:dyDescent="0.2">
      <c r="A59" s="194"/>
      <c r="B59" s="194"/>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row>
    <row r="60" spans="1:31" ht="14.25" customHeight="1" x14ac:dyDescent="0.2">
      <c r="A60" s="194"/>
      <c r="B60" s="194"/>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row>
    <row r="61" spans="1:31" ht="14.25" customHeight="1" x14ac:dyDescent="0.2">
      <c r="A61" s="194"/>
      <c r="B61" s="194"/>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row>
    <row r="62" spans="1:31" ht="14.25" customHeight="1" x14ac:dyDescent="0.2">
      <c r="A62" s="194"/>
      <c r="B62" s="194"/>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row>
    <row r="63" spans="1:31" ht="14.25" customHeight="1" x14ac:dyDescent="0.2">
      <c r="A63" s="194"/>
      <c r="B63" s="194"/>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row>
    <row r="64" spans="1:31" ht="14.25" customHeight="1" x14ac:dyDescent="0.2">
      <c r="A64" s="194"/>
      <c r="B64" s="194"/>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row>
    <row r="65" spans="1:31" ht="14.25" customHeight="1" x14ac:dyDescent="0.2">
      <c r="A65" s="194"/>
      <c r="B65" s="194"/>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row>
    <row r="66" spans="1:31" ht="14.25" customHeight="1" x14ac:dyDescent="0.2">
      <c r="A66" s="194"/>
      <c r="B66" s="194"/>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row>
    <row r="67" spans="1:31" ht="14.25" customHeight="1" x14ac:dyDescent="0.2">
      <c r="A67" s="194"/>
      <c r="B67" s="194"/>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row>
    <row r="68" spans="1:31" ht="14.25" customHeight="1" x14ac:dyDescent="0.2">
      <c r="A68" s="194"/>
      <c r="B68" s="194"/>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row>
    <row r="69" spans="1:31" ht="14.25" customHeight="1" x14ac:dyDescent="0.2">
      <c r="A69" s="194"/>
      <c r="B69" s="194"/>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row>
    <row r="70" spans="1:31" ht="14.25" customHeight="1" x14ac:dyDescent="0.2">
      <c r="A70" s="194"/>
      <c r="B70" s="194"/>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row>
    <row r="71" spans="1:31" ht="14.25" customHeight="1" x14ac:dyDescent="0.2">
      <c r="A71" s="194"/>
      <c r="B71" s="194"/>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row>
    <row r="72" spans="1:31" ht="14.25" customHeight="1" x14ac:dyDescent="0.2">
      <c r="A72" s="194"/>
      <c r="B72" s="194"/>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row>
    <row r="73" spans="1:31" ht="14.25" customHeight="1" x14ac:dyDescent="0.2">
      <c r="A73" s="194"/>
      <c r="B73" s="194"/>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row>
    <row r="74" spans="1:31" ht="14.25" customHeight="1" x14ac:dyDescent="0.2">
      <c r="A74" s="194"/>
      <c r="B74" s="194"/>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row>
    <row r="75" spans="1:31" ht="14.25" customHeight="1" x14ac:dyDescent="0.2">
      <c r="A75" s="194"/>
      <c r="B75" s="194"/>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row>
    <row r="76" spans="1:31" ht="14.25" customHeight="1" x14ac:dyDescent="0.2">
      <c r="A76" s="194"/>
      <c r="B76" s="194"/>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row>
    <row r="77" spans="1:31" ht="14.25" customHeight="1" x14ac:dyDescent="0.2">
      <c r="A77" s="194"/>
      <c r="B77" s="194"/>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row>
    <row r="78" spans="1:31" ht="14.25" customHeight="1" x14ac:dyDescent="0.2">
      <c r="A78" s="194"/>
      <c r="B78" s="194"/>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row>
    <row r="79" spans="1:31" ht="14.25" customHeight="1" x14ac:dyDescent="0.2">
      <c r="A79" s="194"/>
      <c r="B79" s="194"/>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row>
    <row r="80" spans="1:31" ht="14.25" customHeight="1" x14ac:dyDescent="0.2">
      <c r="A80" s="194"/>
      <c r="B80" s="194"/>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row>
    <row r="81" spans="1:31" ht="14.25" customHeight="1" x14ac:dyDescent="0.2">
      <c r="A81" s="194"/>
      <c r="B81" s="194"/>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row>
    <row r="82" spans="1:31" ht="14.25" customHeight="1" x14ac:dyDescent="0.2">
      <c r="A82" s="194"/>
      <c r="B82" s="194"/>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row>
    <row r="83" spans="1:31" ht="14.25" customHeight="1" x14ac:dyDescent="0.2">
      <c r="A83" s="194"/>
      <c r="B83" s="194"/>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row>
    <row r="84" spans="1:31" ht="14.25" customHeight="1" x14ac:dyDescent="0.2">
      <c r="A84" s="194"/>
      <c r="B84" s="194"/>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row>
    <row r="85" spans="1:31" ht="14.25" customHeight="1" x14ac:dyDescent="0.2">
      <c r="A85" s="194"/>
      <c r="B85" s="194"/>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row>
    <row r="86" spans="1:31" ht="14.25" customHeight="1" x14ac:dyDescent="0.2">
      <c r="A86" s="194"/>
      <c r="B86" s="194"/>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row>
    <row r="87" spans="1:31" ht="14.25" customHeight="1" x14ac:dyDescent="0.2">
      <c r="A87" s="194"/>
      <c r="B87" s="194"/>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row>
    <row r="88" spans="1:31" ht="14.25" customHeight="1" x14ac:dyDescent="0.2">
      <c r="A88" s="194"/>
      <c r="B88" s="194"/>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row>
    <row r="89" spans="1:31" ht="14.25" customHeight="1" x14ac:dyDescent="0.2">
      <c r="A89" s="194"/>
      <c r="B89" s="194"/>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row>
    <row r="90" spans="1:31" ht="14.25" customHeight="1" x14ac:dyDescent="0.2">
      <c r="A90" s="194"/>
      <c r="B90" s="194"/>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row>
    <row r="91" spans="1:31" ht="14.25" customHeight="1" x14ac:dyDescent="0.2">
      <c r="A91" s="194"/>
      <c r="B91" s="194"/>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row>
    <row r="92" spans="1:31" ht="14.25" customHeight="1" x14ac:dyDescent="0.2">
      <c r="A92" s="194"/>
      <c r="B92" s="194"/>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row>
    <row r="93" spans="1:31" ht="14.25" customHeight="1" x14ac:dyDescent="0.2">
      <c r="A93" s="194"/>
      <c r="B93" s="194"/>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row>
    <row r="94" spans="1:31" ht="14.25" customHeight="1" x14ac:dyDescent="0.2">
      <c r="A94" s="194"/>
      <c r="B94" s="194"/>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row>
    <row r="95" spans="1:31" ht="14.25" customHeight="1" x14ac:dyDescent="0.2">
      <c r="A95" s="194"/>
      <c r="B95" s="194"/>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row>
    <row r="96" spans="1:31" ht="14.25" customHeight="1" x14ac:dyDescent="0.2">
      <c r="A96" s="194"/>
      <c r="B96" s="194"/>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row>
    <row r="97" spans="1:31" ht="14.25" customHeight="1" x14ac:dyDescent="0.2">
      <c r="A97" s="194"/>
      <c r="B97" s="194"/>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row>
    <row r="98" spans="1:31" ht="14.25" customHeight="1" x14ac:dyDescent="0.2">
      <c r="A98" s="194"/>
      <c r="B98" s="194"/>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row>
    <row r="99" spans="1:31" ht="14.25" customHeight="1" x14ac:dyDescent="0.2">
      <c r="A99" s="194"/>
      <c r="B99" s="194"/>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row>
    <row r="100" spans="1:31" ht="14.25" customHeight="1" x14ac:dyDescent="0.2">
      <c r="A100" s="194"/>
      <c r="B100" s="194"/>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row>
    <row r="101" spans="1:31" ht="14.25" customHeight="1" x14ac:dyDescent="0.2">
      <c r="A101" s="194"/>
      <c r="B101" s="194"/>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row>
    <row r="102" spans="1:31" ht="14.25" customHeight="1" x14ac:dyDescent="0.2">
      <c r="A102" s="194"/>
      <c r="B102" s="194"/>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row>
    <row r="103" spans="1:31" ht="14.25" customHeight="1" x14ac:dyDescent="0.2">
      <c r="A103" s="194"/>
      <c r="B103" s="194"/>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row>
    <row r="104" spans="1:31" ht="14.25" customHeight="1" x14ac:dyDescent="0.2">
      <c r="A104" s="194"/>
      <c r="B104" s="194"/>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row>
    <row r="105" spans="1:31" ht="14.25" customHeight="1" x14ac:dyDescent="0.2">
      <c r="A105" s="194"/>
      <c r="B105" s="194"/>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row>
    <row r="106" spans="1:31" ht="14.25" customHeight="1" x14ac:dyDescent="0.2">
      <c r="A106" s="194"/>
      <c r="B106" s="194"/>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row>
    <row r="107" spans="1:31" ht="14.25" customHeight="1" x14ac:dyDescent="0.2">
      <c r="A107" s="194"/>
      <c r="B107" s="194"/>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row>
    <row r="108" spans="1:31" ht="14.25" customHeight="1" x14ac:dyDescent="0.2">
      <c r="A108" s="194"/>
      <c r="B108" s="194"/>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row>
    <row r="109" spans="1:31" ht="14.25" customHeight="1" x14ac:dyDescent="0.2">
      <c r="A109" s="194"/>
      <c r="B109" s="194"/>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row>
    <row r="110" spans="1:31" ht="14.25" customHeight="1" x14ac:dyDescent="0.2">
      <c r="A110" s="194"/>
      <c r="B110" s="194"/>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row>
    <row r="111" spans="1:31" ht="14.25" customHeight="1" x14ac:dyDescent="0.2">
      <c r="A111" s="194"/>
      <c r="B111" s="194"/>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row>
    <row r="112" spans="1:31" ht="14.25" customHeight="1" x14ac:dyDescent="0.2">
      <c r="A112" s="194"/>
      <c r="B112" s="194"/>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row>
    <row r="113" spans="1:31" ht="14.25" customHeight="1" x14ac:dyDescent="0.2">
      <c r="A113" s="194"/>
      <c r="B113" s="194"/>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row>
    <row r="114" spans="1:31" ht="14.25" customHeight="1" x14ac:dyDescent="0.2">
      <c r="A114" s="194"/>
      <c r="B114" s="194"/>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row>
    <row r="115" spans="1:31" ht="14.25" customHeight="1" x14ac:dyDescent="0.2">
      <c r="A115" s="194"/>
      <c r="B115" s="194"/>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row>
    <row r="116" spans="1:31" ht="14.25" customHeight="1" x14ac:dyDescent="0.2">
      <c r="A116" s="194"/>
      <c r="B116" s="194"/>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row>
    <row r="117" spans="1:31" ht="14.25" customHeight="1" x14ac:dyDescent="0.2">
      <c r="A117" s="194"/>
      <c r="B117" s="194"/>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row>
    <row r="118" spans="1:31" ht="14.25" customHeight="1" x14ac:dyDescent="0.2">
      <c r="A118" s="194"/>
      <c r="B118" s="194"/>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row>
    <row r="119" spans="1:31" ht="14.25" customHeight="1" x14ac:dyDescent="0.2">
      <c r="A119" s="194"/>
      <c r="B119" s="194"/>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row>
    <row r="120" spans="1:31" ht="14.25" customHeight="1" x14ac:dyDescent="0.2">
      <c r="A120" s="194"/>
      <c r="B120" s="194"/>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row>
    <row r="121" spans="1:31" ht="14.25" customHeight="1" x14ac:dyDescent="0.2">
      <c r="A121" s="194"/>
      <c r="B121" s="194"/>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row>
    <row r="122" spans="1:31" ht="14.25" customHeight="1" x14ac:dyDescent="0.2">
      <c r="A122" s="194"/>
      <c r="B122" s="194"/>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row>
    <row r="123" spans="1:31" ht="14.25" customHeight="1" x14ac:dyDescent="0.2">
      <c r="A123" s="194"/>
      <c r="B123" s="194"/>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row>
    <row r="124" spans="1:31" ht="14.25" customHeight="1" x14ac:dyDescent="0.2">
      <c r="A124" s="194"/>
      <c r="B124" s="194"/>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row>
    <row r="125" spans="1:31" ht="14.25" customHeight="1" x14ac:dyDescent="0.2">
      <c r="A125" s="194"/>
      <c r="B125" s="194"/>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row>
    <row r="126" spans="1:31" ht="14.25" customHeight="1" x14ac:dyDescent="0.2">
      <c r="A126" s="194"/>
      <c r="B126" s="194"/>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row>
    <row r="127" spans="1:31" ht="14.25" customHeight="1" x14ac:dyDescent="0.2">
      <c r="A127" s="194"/>
      <c r="B127" s="194"/>
      <c r="C127" s="130"/>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row>
    <row r="128" spans="1:31" ht="14.25" customHeight="1" x14ac:dyDescent="0.2">
      <c r="A128" s="194"/>
      <c r="B128" s="194"/>
      <c r="C128" s="130"/>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row>
    <row r="129" spans="1:31" ht="14.25" customHeight="1" x14ac:dyDescent="0.2">
      <c r="A129" s="194"/>
      <c r="B129" s="194"/>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row>
    <row r="130" spans="1:31" ht="14.25" customHeight="1" x14ac:dyDescent="0.2">
      <c r="A130" s="194"/>
      <c r="B130" s="194"/>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row>
    <row r="131" spans="1:31" ht="14.25" customHeight="1" x14ac:dyDescent="0.2">
      <c r="A131" s="194"/>
      <c r="B131" s="194"/>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row>
    <row r="132" spans="1:31" ht="14.25" customHeight="1" x14ac:dyDescent="0.2">
      <c r="A132" s="194"/>
      <c r="B132" s="194"/>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row>
    <row r="133" spans="1:31" ht="14.25" customHeight="1" x14ac:dyDescent="0.2">
      <c r="A133" s="194"/>
      <c r="B133" s="194"/>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row>
    <row r="134" spans="1:31" ht="14.25" customHeight="1" x14ac:dyDescent="0.2">
      <c r="A134" s="194"/>
      <c r="B134" s="194"/>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row>
    <row r="135" spans="1:31" ht="14.25" customHeight="1" x14ac:dyDescent="0.2">
      <c r="A135" s="194"/>
      <c r="B135" s="194"/>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row>
    <row r="136" spans="1:31" ht="14.25" customHeight="1" x14ac:dyDescent="0.2">
      <c r="A136" s="194"/>
      <c r="B136" s="194"/>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row>
    <row r="137" spans="1:31" ht="14.25" customHeight="1" x14ac:dyDescent="0.2">
      <c r="A137" s="194"/>
      <c r="B137" s="194"/>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130"/>
      <c r="AE137" s="130"/>
    </row>
    <row r="138" spans="1:31" ht="14.25" customHeight="1" x14ac:dyDescent="0.2">
      <c r="A138" s="194"/>
      <c r="B138" s="194"/>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c r="AA138" s="130"/>
      <c r="AB138" s="130"/>
      <c r="AC138" s="130"/>
      <c r="AD138" s="130"/>
      <c r="AE138" s="130"/>
    </row>
    <row r="139" spans="1:31" ht="14.25" customHeight="1" x14ac:dyDescent="0.2">
      <c r="A139" s="194"/>
      <c r="B139" s="194"/>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c r="AA139" s="130"/>
      <c r="AB139" s="130"/>
      <c r="AC139" s="130"/>
      <c r="AD139" s="130"/>
      <c r="AE139" s="130"/>
    </row>
    <row r="140" spans="1:31" ht="14.25" customHeight="1" x14ac:dyDescent="0.2">
      <c r="A140" s="194"/>
      <c r="B140" s="194"/>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c r="AC140" s="130"/>
      <c r="AD140" s="130"/>
      <c r="AE140" s="130"/>
    </row>
    <row r="141" spans="1:31" ht="14.25" customHeight="1" x14ac:dyDescent="0.2">
      <c r="A141" s="194"/>
      <c r="B141" s="194"/>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0"/>
      <c r="AD141" s="130"/>
      <c r="AE141" s="130"/>
    </row>
    <row r="142" spans="1:31" ht="14.25" customHeight="1" x14ac:dyDescent="0.2">
      <c r="A142" s="194"/>
      <c r="B142" s="194"/>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0"/>
      <c r="AD142" s="130"/>
      <c r="AE142" s="130"/>
    </row>
    <row r="143" spans="1:31" ht="14.25" customHeight="1" x14ac:dyDescent="0.2">
      <c r="A143" s="194"/>
      <c r="B143" s="194"/>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c r="AA143" s="130"/>
      <c r="AB143" s="130"/>
      <c r="AC143" s="130"/>
      <c r="AD143" s="130"/>
      <c r="AE143" s="130"/>
    </row>
    <row r="144" spans="1:31" ht="14.25" customHeight="1" x14ac:dyDescent="0.2">
      <c r="A144" s="194"/>
      <c r="B144" s="194"/>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130"/>
      <c r="AE144" s="130"/>
    </row>
    <row r="145" spans="1:31" ht="14.25" customHeight="1" x14ac:dyDescent="0.2">
      <c r="A145" s="194"/>
      <c r="B145" s="194"/>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c r="AA145" s="130"/>
      <c r="AB145" s="130"/>
      <c r="AC145" s="130"/>
      <c r="AD145" s="130"/>
      <c r="AE145" s="130"/>
    </row>
    <row r="146" spans="1:31" ht="14.25" customHeight="1" x14ac:dyDescent="0.2">
      <c r="A146" s="194"/>
      <c r="B146" s="194"/>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c r="AA146" s="130"/>
      <c r="AB146" s="130"/>
      <c r="AC146" s="130"/>
      <c r="AD146" s="130"/>
      <c r="AE146" s="130"/>
    </row>
    <row r="147" spans="1:31" ht="14.25" customHeight="1" x14ac:dyDescent="0.2">
      <c r="A147" s="194"/>
      <c r="B147" s="194"/>
      <c r="C147" s="130"/>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c r="AA147" s="130"/>
      <c r="AB147" s="130"/>
      <c r="AC147" s="130"/>
      <c r="AD147" s="130"/>
      <c r="AE147" s="130"/>
    </row>
    <row r="148" spans="1:31" ht="14.25" customHeight="1" x14ac:dyDescent="0.2">
      <c r="A148" s="194"/>
      <c r="B148" s="194"/>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c r="AC148" s="130"/>
      <c r="AD148" s="130"/>
      <c r="AE148" s="130"/>
    </row>
    <row r="149" spans="1:31" ht="14.25" customHeight="1" x14ac:dyDescent="0.2">
      <c r="A149" s="194"/>
      <c r="B149" s="194"/>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c r="AA149" s="130"/>
      <c r="AB149" s="130"/>
      <c r="AC149" s="130"/>
      <c r="AD149" s="130"/>
      <c r="AE149" s="130"/>
    </row>
    <row r="150" spans="1:31" ht="14.25" customHeight="1" x14ac:dyDescent="0.2">
      <c r="A150" s="194"/>
      <c r="B150" s="194"/>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row>
    <row r="151" spans="1:31" ht="14.25" customHeight="1" x14ac:dyDescent="0.2">
      <c r="A151" s="194"/>
      <c r="B151" s="194"/>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row>
    <row r="152" spans="1:31" ht="14.25" customHeight="1" x14ac:dyDescent="0.2">
      <c r="A152" s="194"/>
      <c r="B152" s="194"/>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row>
    <row r="153" spans="1:31" ht="14.25" customHeight="1" x14ac:dyDescent="0.2">
      <c r="A153" s="194"/>
      <c r="B153" s="194"/>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row>
    <row r="154" spans="1:31" ht="14.25" customHeight="1" x14ac:dyDescent="0.2">
      <c r="A154" s="194"/>
      <c r="B154" s="194"/>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row>
    <row r="155" spans="1:31" ht="14.25" customHeight="1" x14ac:dyDescent="0.2">
      <c r="A155" s="194"/>
      <c r="B155" s="194"/>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row>
    <row r="156" spans="1:31" ht="14.25" customHeight="1" x14ac:dyDescent="0.2">
      <c r="A156" s="194"/>
      <c r="B156" s="194"/>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row>
    <row r="157" spans="1:31" ht="14.25" customHeight="1" x14ac:dyDescent="0.2">
      <c r="A157" s="194"/>
      <c r="B157" s="194"/>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row>
    <row r="158" spans="1:31" ht="14.25" customHeight="1" x14ac:dyDescent="0.2">
      <c r="A158" s="194"/>
      <c r="B158" s="194"/>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row>
    <row r="159" spans="1:31" ht="14.25" customHeight="1" x14ac:dyDescent="0.2">
      <c r="A159" s="194"/>
      <c r="B159" s="194"/>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row>
    <row r="160" spans="1:31" ht="14.25" customHeight="1" x14ac:dyDescent="0.2">
      <c r="A160" s="194"/>
      <c r="B160" s="19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row>
    <row r="161" spans="1:31" ht="14.25" customHeight="1" x14ac:dyDescent="0.2">
      <c r="A161" s="194"/>
      <c r="B161" s="194"/>
      <c r="C161" s="130"/>
      <c r="D161" s="13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c r="AA161" s="130"/>
      <c r="AB161" s="130"/>
      <c r="AC161" s="130"/>
      <c r="AD161" s="130"/>
      <c r="AE161" s="130"/>
    </row>
    <row r="162" spans="1:31" ht="14.25" customHeight="1" x14ac:dyDescent="0.2">
      <c r="A162" s="194"/>
      <c r="B162" s="194"/>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c r="AA162" s="130"/>
      <c r="AB162" s="130"/>
      <c r="AC162" s="130"/>
      <c r="AD162" s="130"/>
      <c r="AE162" s="130"/>
    </row>
    <row r="163" spans="1:31" ht="14.25" customHeight="1" x14ac:dyDescent="0.2">
      <c r="A163" s="194"/>
      <c r="B163" s="194"/>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row>
    <row r="164" spans="1:31" ht="14.25" customHeight="1" x14ac:dyDescent="0.2">
      <c r="A164" s="194"/>
      <c r="B164" s="194"/>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row>
    <row r="165" spans="1:31" ht="14.25" customHeight="1" x14ac:dyDescent="0.2">
      <c r="A165" s="194"/>
      <c r="B165" s="194"/>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0"/>
      <c r="AE165" s="130"/>
    </row>
    <row r="166" spans="1:31" ht="14.25" customHeight="1" x14ac:dyDescent="0.2">
      <c r="A166" s="194"/>
      <c r="B166" s="194"/>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row>
    <row r="167" spans="1:31" ht="14.25" customHeight="1" x14ac:dyDescent="0.2">
      <c r="A167" s="194"/>
      <c r="B167" s="194"/>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row>
    <row r="168" spans="1:31" ht="14.25" customHeight="1" x14ac:dyDescent="0.2">
      <c r="A168" s="194"/>
      <c r="B168" s="194"/>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0"/>
      <c r="AE168" s="130"/>
    </row>
    <row r="169" spans="1:31" ht="14.25" customHeight="1" x14ac:dyDescent="0.2">
      <c r="A169" s="194"/>
      <c r="B169" s="194"/>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c r="AA169" s="130"/>
      <c r="AB169" s="130"/>
      <c r="AC169" s="130"/>
      <c r="AD169" s="130"/>
      <c r="AE169" s="130"/>
    </row>
    <row r="170" spans="1:31" ht="14.25" customHeight="1" x14ac:dyDescent="0.2">
      <c r="A170" s="194"/>
      <c r="B170" s="194"/>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row>
    <row r="171" spans="1:31" ht="14.25" customHeight="1" x14ac:dyDescent="0.2">
      <c r="A171" s="194"/>
      <c r="B171" s="194"/>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row>
    <row r="172" spans="1:31" ht="14.25" customHeight="1" x14ac:dyDescent="0.2">
      <c r="A172" s="194"/>
      <c r="B172" s="194"/>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row>
    <row r="173" spans="1:31" ht="14.25" customHeight="1" x14ac:dyDescent="0.2">
      <c r="A173" s="194"/>
      <c r="B173" s="194"/>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row>
    <row r="174" spans="1:31" ht="14.25" customHeight="1" x14ac:dyDescent="0.2">
      <c r="A174" s="194"/>
      <c r="B174" s="194"/>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row>
    <row r="175" spans="1:31" ht="14.25" customHeight="1" x14ac:dyDescent="0.2">
      <c r="A175" s="194"/>
      <c r="B175" s="194"/>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row>
    <row r="176" spans="1:31" ht="14.25" customHeight="1" x14ac:dyDescent="0.2">
      <c r="A176" s="194"/>
      <c r="B176" s="194"/>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row>
    <row r="177" spans="1:31" ht="14.25" customHeight="1" x14ac:dyDescent="0.2">
      <c r="A177" s="194"/>
      <c r="B177" s="194"/>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row>
    <row r="178" spans="1:31" ht="14.25" customHeight="1" x14ac:dyDescent="0.2">
      <c r="A178" s="194"/>
      <c r="B178" s="194"/>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row>
    <row r="179" spans="1:31" ht="14.25" customHeight="1" x14ac:dyDescent="0.2">
      <c r="A179" s="194"/>
      <c r="B179" s="194"/>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c r="AA179" s="130"/>
      <c r="AB179" s="130"/>
      <c r="AC179" s="130"/>
      <c r="AD179" s="130"/>
      <c r="AE179" s="130"/>
    </row>
    <row r="180" spans="1:31" ht="14.25" customHeight="1" x14ac:dyDescent="0.2">
      <c r="A180" s="194"/>
      <c r="B180" s="194"/>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row>
    <row r="181" spans="1:31" ht="14.25" customHeight="1" x14ac:dyDescent="0.2">
      <c r="A181" s="194"/>
      <c r="B181" s="194"/>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c r="AA181" s="130"/>
      <c r="AB181" s="130"/>
      <c r="AC181" s="130"/>
      <c r="AD181" s="130"/>
      <c r="AE181" s="130"/>
    </row>
    <row r="182" spans="1:31" ht="14.25" customHeight="1" x14ac:dyDescent="0.2">
      <c r="A182" s="194"/>
      <c r="B182" s="194"/>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row>
    <row r="183" spans="1:31" ht="14.25" customHeight="1" x14ac:dyDescent="0.2">
      <c r="A183" s="194"/>
      <c r="B183" s="194"/>
      <c r="C183" s="130"/>
      <c r="D183" s="13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c r="AA183" s="130"/>
      <c r="AB183" s="130"/>
      <c r="AC183" s="130"/>
      <c r="AD183" s="130"/>
      <c r="AE183" s="130"/>
    </row>
    <row r="184" spans="1:31" ht="14.25" customHeight="1" x14ac:dyDescent="0.2">
      <c r="A184" s="194"/>
      <c r="B184" s="194"/>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c r="AA184" s="130"/>
      <c r="AB184" s="130"/>
      <c r="AC184" s="130"/>
      <c r="AD184" s="130"/>
      <c r="AE184" s="130"/>
    </row>
    <row r="185" spans="1:31" ht="14.25" customHeight="1" x14ac:dyDescent="0.2">
      <c r="A185" s="194"/>
      <c r="B185" s="194"/>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c r="AA185" s="130"/>
      <c r="AB185" s="130"/>
      <c r="AC185" s="130"/>
      <c r="AD185" s="130"/>
      <c r="AE185" s="130"/>
    </row>
    <row r="186" spans="1:31" ht="14.25" customHeight="1" x14ac:dyDescent="0.2">
      <c r="A186" s="194"/>
      <c r="B186" s="194"/>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130"/>
      <c r="AE186" s="130"/>
    </row>
    <row r="187" spans="1:31" ht="14.25" customHeight="1" x14ac:dyDescent="0.2">
      <c r="A187" s="194"/>
      <c r="B187" s="194"/>
      <c r="C187" s="130"/>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c r="AA187" s="130"/>
      <c r="AB187" s="130"/>
      <c r="AC187" s="130"/>
      <c r="AD187" s="130"/>
      <c r="AE187" s="130"/>
    </row>
    <row r="188" spans="1:31" ht="14.25" customHeight="1" x14ac:dyDescent="0.2">
      <c r="A188" s="194"/>
      <c r="B188" s="194"/>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c r="AD188" s="130"/>
      <c r="AE188" s="130"/>
    </row>
    <row r="189" spans="1:31" ht="14.25" customHeight="1" x14ac:dyDescent="0.2">
      <c r="A189" s="194"/>
      <c r="B189" s="194"/>
      <c r="C189" s="130"/>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c r="AA189" s="130"/>
      <c r="AB189" s="130"/>
      <c r="AC189" s="130"/>
      <c r="AD189" s="130"/>
      <c r="AE189" s="130"/>
    </row>
    <row r="190" spans="1:31" ht="14.25" customHeight="1" x14ac:dyDescent="0.2">
      <c r="A190" s="194"/>
      <c r="B190" s="194"/>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0"/>
      <c r="AB190" s="130"/>
      <c r="AC190" s="130"/>
      <c r="AD190" s="130"/>
      <c r="AE190" s="130"/>
    </row>
    <row r="191" spans="1:31" ht="14.25" customHeight="1" x14ac:dyDescent="0.2">
      <c r="A191" s="194"/>
      <c r="B191" s="194"/>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c r="AA191" s="130"/>
      <c r="AB191" s="130"/>
      <c r="AC191" s="130"/>
      <c r="AD191" s="130"/>
      <c r="AE191" s="130"/>
    </row>
    <row r="192" spans="1:31" ht="14.25" customHeight="1" x14ac:dyDescent="0.2">
      <c r="A192" s="194"/>
      <c r="B192" s="194"/>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c r="AA192" s="130"/>
      <c r="AB192" s="130"/>
      <c r="AC192" s="130"/>
      <c r="AD192" s="130"/>
      <c r="AE192" s="130"/>
    </row>
    <row r="193" spans="1:31" ht="14.25" customHeight="1" x14ac:dyDescent="0.2">
      <c r="A193" s="194"/>
      <c r="B193" s="194"/>
      <c r="C193" s="130"/>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c r="AA193" s="130"/>
      <c r="AB193" s="130"/>
      <c r="AC193" s="130"/>
      <c r="AD193" s="130"/>
      <c r="AE193" s="130"/>
    </row>
    <row r="194" spans="1:31" ht="14.25" customHeight="1" x14ac:dyDescent="0.2">
      <c r="A194" s="194"/>
      <c r="B194" s="194"/>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c r="AA194" s="130"/>
      <c r="AB194" s="130"/>
      <c r="AC194" s="130"/>
      <c r="AD194" s="130"/>
      <c r="AE194" s="130"/>
    </row>
    <row r="195" spans="1:31" ht="14.25" customHeight="1" x14ac:dyDescent="0.2">
      <c r="A195" s="194"/>
      <c r="B195" s="194"/>
      <c r="C195" s="130"/>
      <c r="D195" s="13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c r="AA195" s="130"/>
      <c r="AB195" s="130"/>
      <c r="AC195" s="130"/>
      <c r="AD195" s="130"/>
      <c r="AE195" s="130"/>
    </row>
    <row r="196" spans="1:31" ht="14.25" customHeight="1" x14ac:dyDescent="0.2">
      <c r="A196" s="194"/>
      <c r="B196" s="194"/>
      <c r="C196" s="130"/>
      <c r="D196" s="13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c r="AA196" s="130"/>
      <c r="AB196" s="130"/>
      <c r="AC196" s="130"/>
      <c r="AD196" s="130"/>
      <c r="AE196" s="130"/>
    </row>
    <row r="197" spans="1:31" ht="14.25" customHeight="1" x14ac:dyDescent="0.2">
      <c r="A197" s="194"/>
      <c r="B197" s="194"/>
      <c r="C197" s="130"/>
      <c r="D197" s="13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c r="AA197" s="130"/>
      <c r="AB197" s="130"/>
      <c r="AC197" s="130"/>
      <c r="AD197" s="130"/>
      <c r="AE197" s="130"/>
    </row>
    <row r="198" spans="1:31" ht="14.25" customHeight="1" x14ac:dyDescent="0.2">
      <c r="A198" s="194"/>
      <c r="B198" s="194"/>
      <c r="C198" s="130"/>
      <c r="D198" s="13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c r="AA198" s="130"/>
      <c r="AB198" s="130"/>
      <c r="AC198" s="130"/>
      <c r="AD198" s="130"/>
      <c r="AE198" s="130"/>
    </row>
    <row r="199" spans="1:31" ht="14.25" customHeight="1" x14ac:dyDescent="0.2">
      <c r="A199" s="194"/>
      <c r="B199" s="194"/>
      <c r="C199" s="130"/>
      <c r="D199" s="13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c r="AA199" s="130"/>
      <c r="AB199" s="130"/>
      <c r="AC199" s="130"/>
      <c r="AD199" s="130"/>
      <c r="AE199" s="130"/>
    </row>
    <row r="200" spans="1:31" ht="14.25" customHeight="1" x14ac:dyDescent="0.2">
      <c r="A200" s="194"/>
      <c r="B200" s="194"/>
      <c r="C200" s="130"/>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c r="AA200" s="130"/>
      <c r="AB200" s="130"/>
      <c r="AC200" s="130"/>
      <c r="AD200" s="130"/>
      <c r="AE200" s="130"/>
    </row>
    <row r="201" spans="1:31" ht="14.25" customHeight="1" x14ac:dyDescent="0.2">
      <c r="A201" s="194"/>
      <c r="B201" s="194"/>
      <c r="C201" s="130"/>
      <c r="D201" s="13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0"/>
      <c r="AA201" s="130"/>
      <c r="AB201" s="130"/>
      <c r="AC201" s="130"/>
      <c r="AD201" s="130"/>
      <c r="AE201" s="130"/>
    </row>
    <row r="202" spans="1:31" ht="14.25" customHeight="1" x14ac:dyDescent="0.2">
      <c r="A202" s="194"/>
      <c r="B202" s="194"/>
      <c r="C202" s="130"/>
      <c r="D202" s="13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c r="AA202" s="130"/>
      <c r="AB202" s="130"/>
      <c r="AC202" s="130"/>
      <c r="AD202" s="130"/>
      <c r="AE202" s="130"/>
    </row>
    <row r="203" spans="1:31" ht="14.25" customHeight="1" x14ac:dyDescent="0.2">
      <c r="A203" s="194"/>
      <c r="B203" s="194"/>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c r="AA203" s="130"/>
      <c r="AB203" s="130"/>
      <c r="AC203" s="130"/>
      <c r="AD203" s="130"/>
      <c r="AE203" s="130"/>
    </row>
    <row r="204" spans="1:31" ht="14.25" customHeight="1" x14ac:dyDescent="0.2">
      <c r="A204" s="194"/>
      <c r="B204" s="194"/>
      <c r="C204" s="130"/>
      <c r="D204" s="13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c r="AA204" s="130"/>
      <c r="AB204" s="130"/>
      <c r="AC204" s="130"/>
      <c r="AD204" s="130"/>
      <c r="AE204" s="130"/>
    </row>
    <row r="205" spans="1:31" ht="14.25" customHeight="1" x14ac:dyDescent="0.2">
      <c r="A205" s="194"/>
      <c r="B205" s="194"/>
      <c r="C205" s="130"/>
      <c r="D205" s="13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c r="AA205" s="130"/>
      <c r="AB205" s="130"/>
      <c r="AC205" s="130"/>
      <c r="AD205" s="130"/>
      <c r="AE205" s="130"/>
    </row>
    <row r="206" spans="1:31" ht="14.25" customHeight="1" x14ac:dyDescent="0.2">
      <c r="A206" s="194"/>
      <c r="B206" s="194"/>
      <c r="C206" s="130"/>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c r="AA206" s="130"/>
      <c r="AB206" s="130"/>
      <c r="AC206" s="130"/>
      <c r="AD206" s="130"/>
      <c r="AE206" s="130"/>
    </row>
    <row r="207" spans="1:31" ht="14.25" customHeight="1" x14ac:dyDescent="0.2">
      <c r="A207" s="194"/>
      <c r="B207" s="194"/>
      <c r="C207" s="130"/>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c r="AA207" s="130"/>
      <c r="AB207" s="130"/>
      <c r="AC207" s="130"/>
      <c r="AD207" s="130"/>
      <c r="AE207" s="130"/>
    </row>
    <row r="208" spans="1:31" ht="14.25" customHeight="1" x14ac:dyDescent="0.2">
      <c r="A208" s="194"/>
      <c r="B208" s="194"/>
      <c r="C208" s="130"/>
      <c r="D208" s="13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c r="AA208" s="130"/>
      <c r="AB208" s="130"/>
      <c r="AC208" s="130"/>
      <c r="AD208" s="130"/>
      <c r="AE208" s="130"/>
    </row>
    <row r="209" spans="1:31" ht="14.25" customHeight="1" x14ac:dyDescent="0.2">
      <c r="A209" s="194"/>
      <c r="B209" s="194"/>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c r="AA209" s="130"/>
      <c r="AB209" s="130"/>
      <c r="AC209" s="130"/>
      <c r="AD209" s="130"/>
      <c r="AE209" s="130"/>
    </row>
    <row r="210" spans="1:31" ht="14.25" customHeight="1" x14ac:dyDescent="0.2">
      <c r="A210" s="194"/>
      <c r="B210" s="194"/>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c r="AA210" s="130"/>
      <c r="AB210" s="130"/>
      <c r="AC210" s="130"/>
      <c r="AD210" s="130"/>
      <c r="AE210" s="130"/>
    </row>
    <row r="211" spans="1:31" ht="14.25" customHeight="1" x14ac:dyDescent="0.2">
      <c r="A211" s="194"/>
      <c r="B211" s="194"/>
      <c r="C211" s="130"/>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c r="AA211" s="130"/>
      <c r="AB211" s="130"/>
      <c r="AC211" s="130"/>
      <c r="AD211" s="130"/>
      <c r="AE211" s="130"/>
    </row>
    <row r="212" spans="1:31" ht="14.25" customHeight="1" x14ac:dyDescent="0.2">
      <c r="A212" s="194"/>
      <c r="B212" s="194"/>
      <c r="C212" s="130"/>
      <c r="D212" s="130"/>
      <c r="E212" s="130"/>
      <c r="F212" s="130"/>
      <c r="G212" s="130"/>
      <c r="H212" s="130"/>
      <c r="I212" s="130"/>
      <c r="J212" s="130"/>
      <c r="K212" s="130"/>
      <c r="L212" s="130"/>
      <c r="M212" s="130"/>
      <c r="N212" s="130"/>
      <c r="O212" s="130"/>
      <c r="P212" s="130"/>
      <c r="Q212" s="130"/>
      <c r="R212" s="130"/>
      <c r="S212" s="130"/>
      <c r="T212" s="130"/>
      <c r="U212" s="130"/>
      <c r="V212" s="130"/>
      <c r="W212" s="130"/>
      <c r="X212" s="130"/>
      <c r="Y212" s="130"/>
      <c r="Z212" s="130"/>
      <c r="AA212" s="130"/>
      <c r="AB212" s="130"/>
      <c r="AC212" s="130"/>
      <c r="AD212" s="130"/>
      <c r="AE212" s="130"/>
    </row>
    <row r="213" spans="1:31" ht="14.25" customHeight="1" x14ac:dyDescent="0.2">
      <c r="A213" s="194"/>
      <c r="B213" s="194"/>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c r="AA213" s="130"/>
      <c r="AB213" s="130"/>
      <c r="AC213" s="130"/>
      <c r="AD213" s="130"/>
      <c r="AE213" s="130"/>
    </row>
    <row r="214" spans="1:31" ht="14.25" customHeight="1" x14ac:dyDescent="0.2">
      <c r="A214" s="194"/>
      <c r="B214" s="194"/>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c r="AA214" s="130"/>
      <c r="AB214" s="130"/>
      <c r="AC214" s="130"/>
      <c r="AD214" s="130"/>
      <c r="AE214" s="130"/>
    </row>
    <row r="215" spans="1:31" ht="14.25" customHeight="1" x14ac:dyDescent="0.2">
      <c r="A215" s="194"/>
      <c r="B215" s="194"/>
      <c r="C215" s="130"/>
      <c r="D215" s="130"/>
      <c r="E215" s="130"/>
      <c r="F215" s="130"/>
      <c r="G215" s="130"/>
      <c r="H215" s="130"/>
      <c r="I215" s="130"/>
      <c r="J215" s="130"/>
      <c r="K215" s="130"/>
      <c r="L215" s="130"/>
      <c r="M215" s="130"/>
      <c r="N215" s="130"/>
      <c r="O215" s="130"/>
      <c r="P215" s="130"/>
      <c r="Q215" s="130"/>
      <c r="R215" s="130"/>
      <c r="S215" s="130"/>
      <c r="T215" s="130"/>
      <c r="U215" s="130"/>
      <c r="V215" s="130"/>
      <c r="W215" s="130"/>
      <c r="X215" s="130"/>
      <c r="Y215" s="130"/>
      <c r="Z215" s="130"/>
      <c r="AA215" s="130"/>
      <c r="AB215" s="130"/>
      <c r="AC215" s="130"/>
      <c r="AD215" s="130"/>
      <c r="AE215" s="130"/>
    </row>
    <row r="216" spans="1:31" ht="14.25" customHeight="1" x14ac:dyDescent="0.2">
      <c r="A216" s="194"/>
      <c r="B216" s="194"/>
      <c r="C216" s="130"/>
      <c r="D216" s="130"/>
      <c r="E216" s="130"/>
      <c r="F216" s="130"/>
      <c r="G216" s="130"/>
      <c r="H216" s="130"/>
      <c r="I216" s="130"/>
      <c r="J216" s="130"/>
      <c r="K216" s="130"/>
      <c r="L216" s="130"/>
      <c r="M216" s="130"/>
      <c r="N216" s="130"/>
      <c r="O216" s="130"/>
      <c r="P216" s="130"/>
      <c r="Q216" s="130"/>
      <c r="R216" s="130"/>
      <c r="S216" s="130"/>
      <c r="T216" s="130"/>
      <c r="U216" s="130"/>
      <c r="V216" s="130"/>
      <c r="W216" s="130"/>
      <c r="X216" s="130"/>
      <c r="Y216" s="130"/>
      <c r="Z216" s="130"/>
      <c r="AA216" s="130"/>
      <c r="AB216" s="130"/>
      <c r="AC216" s="130"/>
      <c r="AD216" s="130"/>
      <c r="AE216" s="130"/>
    </row>
    <row r="217" spans="1:31" ht="14.25" customHeight="1" x14ac:dyDescent="0.2">
      <c r="A217" s="194"/>
      <c r="B217" s="194"/>
      <c r="C217" s="130"/>
      <c r="D217" s="130"/>
      <c r="E217" s="130"/>
      <c r="F217" s="130"/>
      <c r="G217" s="130"/>
      <c r="H217" s="130"/>
      <c r="I217" s="130"/>
      <c r="J217" s="130"/>
      <c r="K217" s="130"/>
      <c r="L217" s="130"/>
      <c r="M217" s="130"/>
      <c r="N217" s="130"/>
      <c r="O217" s="130"/>
      <c r="P217" s="130"/>
      <c r="Q217" s="130"/>
      <c r="R217" s="130"/>
      <c r="S217" s="130"/>
      <c r="T217" s="130"/>
      <c r="U217" s="130"/>
      <c r="V217" s="130"/>
      <c r="W217" s="130"/>
      <c r="X217" s="130"/>
      <c r="Y217" s="130"/>
      <c r="Z217" s="130"/>
      <c r="AA217" s="130"/>
      <c r="AB217" s="130"/>
      <c r="AC217" s="130"/>
      <c r="AD217" s="130"/>
      <c r="AE217" s="130"/>
    </row>
    <row r="218" spans="1:31" ht="14.25" customHeight="1" x14ac:dyDescent="0.2">
      <c r="A218" s="194"/>
      <c r="B218" s="194"/>
      <c r="C218" s="130"/>
      <c r="D218" s="13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c r="AA218" s="130"/>
      <c r="AB218" s="130"/>
      <c r="AC218" s="130"/>
      <c r="AD218" s="130"/>
      <c r="AE218" s="130"/>
    </row>
    <row r="219" spans="1:31" ht="14.25" customHeight="1" x14ac:dyDescent="0.2">
      <c r="A219" s="194"/>
      <c r="B219" s="194"/>
      <c r="C219" s="130"/>
      <c r="D219" s="130"/>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c r="AA219" s="130"/>
      <c r="AB219" s="130"/>
      <c r="AC219" s="130"/>
      <c r="AD219" s="130"/>
      <c r="AE219" s="130"/>
    </row>
    <row r="220" spans="1:31" ht="14.25" customHeight="1" x14ac:dyDescent="0.2">
      <c r="A220" s="194"/>
      <c r="B220" s="194"/>
      <c r="C220" s="130"/>
      <c r="D220" s="130"/>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c r="AA220" s="130"/>
      <c r="AB220" s="130"/>
      <c r="AC220" s="130"/>
      <c r="AD220" s="130"/>
      <c r="AE220" s="130"/>
    </row>
    <row r="221" spans="1:31" ht="14.25" customHeight="1" x14ac:dyDescent="0.2">
      <c r="A221" s="194"/>
      <c r="B221" s="194"/>
      <c r="C221" s="130"/>
      <c r="D221" s="130"/>
      <c r="E221" s="130"/>
      <c r="F221" s="130"/>
      <c r="G221" s="130"/>
      <c r="H221" s="130"/>
      <c r="I221" s="130"/>
      <c r="J221" s="130"/>
      <c r="K221" s="130"/>
      <c r="L221" s="130"/>
      <c r="M221" s="130"/>
      <c r="N221" s="130"/>
      <c r="O221" s="130"/>
      <c r="P221" s="130"/>
      <c r="Q221" s="130"/>
      <c r="R221" s="130"/>
      <c r="S221" s="130"/>
      <c r="T221" s="130"/>
      <c r="U221" s="130"/>
      <c r="V221" s="130"/>
      <c r="W221" s="130"/>
      <c r="X221" s="130"/>
      <c r="Y221" s="130"/>
      <c r="Z221" s="130"/>
      <c r="AA221" s="130"/>
      <c r="AB221" s="130"/>
      <c r="AC221" s="130"/>
      <c r="AD221" s="130"/>
      <c r="AE221" s="130"/>
    </row>
    <row r="222" spans="1:31" ht="14.25" customHeight="1" x14ac:dyDescent="0.2">
      <c r="A222" s="194"/>
      <c r="B222" s="194"/>
      <c r="C222" s="130"/>
      <c r="D222" s="13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c r="AA222" s="130"/>
      <c r="AB222" s="130"/>
      <c r="AC222" s="130"/>
      <c r="AD222" s="130"/>
      <c r="AE222" s="130"/>
    </row>
    <row r="223" spans="1:31" ht="14.25" customHeight="1" x14ac:dyDescent="0.2">
      <c r="A223" s="194"/>
      <c r="B223" s="194"/>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c r="AA223" s="130"/>
      <c r="AB223" s="130"/>
      <c r="AC223" s="130"/>
      <c r="AD223" s="130"/>
      <c r="AE223" s="130"/>
    </row>
    <row r="224" spans="1:31" ht="14.25" customHeight="1" x14ac:dyDescent="0.2">
      <c r="A224" s="194"/>
      <c r="B224" s="194"/>
      <c r="C224" s="130"/>
      <c r="D224" s="13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c r="AA224" s="130"/>
      <c r="AB224" s="130"/>
      <c r="AC224" s="130"/>
      <c r="AD224" s="130"/>
      <c r="AE224" s="130"/>
    </row>
    <row r="225" spans="1:31" ht="14.25" customHeight="1" x14ac:dyDescent="0.2">
      <c r="A225" s="194"/>
      <c r="B225" s="194"/>
      <c r="C225" s="130"/>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c r="AA225" s="130"/>
      <c r="AB225" s="130"/>
      <c r="AC225" s="130"/>
      <c r="AD225" s="130"/>
      <c r="AE225" s="130"/>
    </row>
    <row r="226" spans="1:31" ht="14.25" customHeight="1" x14ac:dyDescent="0.2">
      <c r="A226" s="194"/>
      <c r="B226" s="194"/>
      <c r="C226" s="130"/>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c r="AA226" s="130"/>
      <c r="AB226" s="130"/>
      <c r="AC226" s="130"/>
      <c r="AD226" s="130"/>
      <c r="AE226" s="130"/>
    </row>
    <row r="227" spans="1:31" ht="14.25" customHeight="1" x14ac:dyDescent="0.2">
      <c r="A227" s="194"/>
      <c r="B227" s="194"/>
      <c r="C227" s="130"/>
      <c r="D227" s="130"/>
      <c r="E227" s="130"/>
      <c r="F227" s="130"/>
      <c r="G227" s="130"/>
      <c r="H227" s="130"/>
      <c r="I227" s="130"/>
      <c r="J227" s="130"/>
      <c r="K227" s="130"/>
      <c r="L227" s="130"/>
      <c r="M227" s="130"/>
      <c r="N227" s="130"/>
      <c r="O227" s="130"/>
      <c r="P227" s="130"/>
      <c r="Q227" s="130"/>
      <c r="R227" s="130"/>
      <c r="S227" s="130"/>
      <c r="T227" s="130"/>
      <c r="U227" s="130"/>
      <c r="V227" s="130"/>
      <c r="W227" s="130"/>
      <c r="X227" s="130"/>
      <c r="Y227" s="130"/>
      <c r="Z227" s="130"/>
      <c r="AA227" s="130"/>
      <c r="AB227" s="130"/>
      <c r="AC227" s="130"/>
      <c r="AD227" s="130"/>
      <c r="AE227" s="130"/>
    </row>
    <row r="228" spans="1:31" ht="14.25" customHeight="1" x14ac:dyDescent="0.2">
      <c r="A228" s="194"/>
      <c r="B228" s="194"/>
      <c r="C228" s="130"/>
      <c r="D228" s="130"/>
      <c r="E228" s="130"/>
      <c r="F228" s="130"/>
      <c r="G228" s="130"/>
      <c r="H228" s="130"/>
      <c r="I228" s="130"/>
      <c r="J228" s="130"/>
      <c r="K228" s="130"/>
      <c r="L228" s="130"/>
      <c r="M228" s="130"/>
      <c r="N228" s="130"/>
      <c r="O228" s="130"/>
      <c r="P228" s="130"/>
      <c r="Q228" s="130"/>
      <c r="R228" s="130"/>
      <c r="S228" s="130"/>
      <c r="T228" s="130"/>
      <c r="U228" s="130"/>
      <c r="V228" s="130"/>
      <c r="W228" s="130"/>
      <c r="X228" s="130"/>
      <c r="Y228" s="130"/>
      <c r="Z228" s="130"/>
      <c r="AA228" s="130"/>
      <c r="AB228" s="130"/>
      <c r="AC228" s="130"/>
      <c r="AD228" s="130"/>
      <c r="AE228" s="130"/>
    </row>
    <row r="229" spans="1:31" ht="14.25" customHeight="1" x14ac:dyDescent="0.2">
      <c r="A229" s="194"/>
      <c r="B229" s="194"/>
      <c r="C229" s="130"/>
      <c r="D229" s="13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c r="AA229" s="130"/>
      <c r="AB229" s="130"/>
      <c r="AC229" s="130"/>
      <c r="AD229" s="130"/>
      <c r="AE229" s="130"/>
    </row>
    <row r="230" spans="1:31" ht="15.75" customHeight="1" x14ac:dyDescent="0.2"/>
    <row r="231" spans="1:31" ht="15.75" customHeight="1" x14ac:dyDescent="0.2"/>
    <row r="232" spans="1:31" ht="15.75" customHeight="1" x14ac:dyDescent="0.2"/>
    <row r="233" spans="1:31" ht="15.75" customHeight="1" x14ac:dyDescent="0.2"/>
    <row r="234" spans="1:31" ht="15.75" customHeight="1" x14ac:dyDescent="0.2"/>
    <row r="235" spans="1:31" ht="15.75" customHeight="1" x14ac:dyDescent="0.2"/>
    <row r="236" spans="1:31" ht="15.75" customHeight="1" x14ac:dyDescent="0.2"/>
    <row r="237" spans="1:31" ht="15.75" customHeight="1" x14ac:dyDescent="0.2"/>
    <row r="238" spans="1:31" ht="15.75" customHeight="1" x14ac:dyDescent="0.2"/>
    <row r="239" spans="1:31" ht="15.75" customHeight="1" x14ac:dyDescent="0.2"/>
    <row r="240" spans="1:3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1">
    <mergeCell ref="F3:H3"/>
    <mergeCell ref="I3:O3"/>
    <mergeCell ref="P3:U3"/>
    <mergeCell ref="V3:AD3"/>
    <mergeCell ref="B5:B10"/>
    <mergeCell ref="C5:C10"/>
    <mergeCell ref="D5:D10"/>
    <mergeCell ref="E29:H29"/>
    <mergeCell ref="A5:A10"/>
    <mergeCell ref="A11:A16"/>
    <mergeCell ref="B11:B16"/>
    <mergeCell ref="C11:C16"/>
    <mergeCell ref="D11:D16"/>
    <mergeCell ref="A17:A22"/>
    <mergeCell ref="B17:B22"/>
    <mergeCell ref="C17:C22"/>
    <mergeCell ref="D17:D22"/>
    <mergeCell ref="A23:A28"/>
    <mergeCell ref="B23:B28"/>
    <mergeCell ref="C23:C28"/>
    <mergeCell ref="D23:D28"/>
  </mergeCells>
  <pageMargins left="0.70866141732283472" right="0.70866141732283472" top="0.74803149606299213" bottom="0.74803149606299213"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Z1000"/>
  <sheetViews>
    <sheetView showGridLines="0" topLeftCell="F1" zoomScale="80" zoomScaleNormal="80" workbookViewId="0">
      <selection activeCell="K4" sqref="K4:K27"/>
    </sheetView>
  </sheetViews>
  <sheetFormatPr baseColWidth="10" defaultColWidth="12.625" defaultRowHeight="15" customHeight="1" x14ac:dyDescent="0.2"/>
  <cols>
    <col min="1" max="1" width="24" customWidth="1"/>
    <col min="2" max="2" width="13.75" customWidth="1"/>
    <col min="3" max="3" width="22.875" customWidth="1"/>
    <col min="4" max="4" width="12.125" customWidth="1"/>
    <col min="5" max="5" width="23.875" customWidth="1"/>
    <col min="6" max="9" width="9.75" customWidth="1"/>
    <col min="10" max="10" width="26.75" customWidth="1"/>
    <col min="11" max="11" width="76.75" customWidth="1"/>
    <col min="12" max="13" width="38.25" customWidth="1"/>
    <col min="14" max="14" width="6.625" customWidth="1"/>
    <col min="15" max="15" width="20.5" customWidth="1"/>
    <col min="16" max="18" width="16.875" customWidth="1"/>
    <col min="19" max="26" width="10" customWidth="1"/>
  </cols>
  <sheetData>
    <row r="1" spans="1:26" ht="20.25" customHeight="1" x14ac:dyDescent="0.2">
      <c r="A1" s="197"/>
      <c r="B1" s="197"/>
      <c r="C1" s="197"/>
      <c r="D1" s="197"/>
      <c r="E1" s="197"/>
      <c r="F1" s="198"/>
      <c r="G1" s="198"/>
      <c r="H1" s="198"/>
      <c r="I1" s="198"/>
      <c r="J1" s="59"/>
      <c r="K1" s="59"/>
      <c r="L1" s="59"/>
      <c r="M1" s="59"/>
      <c r="N1" s="59"/>
      <c r="O1" s="59"/>
      <c r="P1" s="59"/>
      <c r="Q1" s="59"/>
      <c r="R1" s="59"/>
      <c r="S1" s="59"/>
      <c r="T1" s="59"/>
      <c r="U1" s="59"/>
      <c r="V1" s="59"/>
      <c r="W1" s="59"/>
      <c r="X1" s="59"/>
      <c r="Y1" s="59"/>
      <c r="Z1" s="59"/>
    </row>
    <row r="2" spans="1:26" ht="20.25" customHeight="1" x14ac:dyDescent="0.2">
      <c r="A2" s="64"/>
      <c r="B2" s="64"/>
      <c r="C2" s="64"/>
      <c r="D2" s="64"/>
      <c r="E2" s="64"/>
      <c r="F2" s="630" t="s">
        <v>366</v>
      </c>
      <c r="G2" s="596"/>
      <c r="H2" s="596"/>
      <c r="I2" s="631"/>
      <c r="J2" s="632" t="s">
        <v>367</v>
      </c>
      <c r="K2" s="596"/>
      <c r="L2" s="596"/>
      <c r="M2" s="597"/>
      <c r="N2" s="199"/>
      <c r="O2" s="633" t="s">
        <v>368</v>
      </c>
      <c r="P2" s="596"/>
      <c r="Q2" s="596"/>
      <c r="R2" s="631"/>
      <c r="S2" s="200"/>
      <c r="T2" s="200"/>
      <c r="U2" s="200"/>
      <c r="V2" s="200"/>
      <c r="W2" s="200"/>
      <c r="X2" s="200"/>
      <c r="Y2" s="200"/>
      <c r="Z2" s="200"/>
    </row>
    <row r="3" spans="1:26" ht="102.75" customHeight="1" x14ac:dyDescent="0.2">
      <c r="A3" s="70" t="s">
        <v>369</v>
      </c>
      <c r="B3" s="70" t="s">
        <v>370</v>
      </c>
      <c r="C3" s="70" t="s">
        <v>371</v>
      </c>
      <c r="D3" s="70" t="s">
        <v>372</v>
      </c>
      <c r="E3" s="70" t="s">
        <v>373</v>
      </c>
      <c r="F3" s="70" t="s">
        <v>374</v>
      </c>
      <c r="G3" s="70" t="s">
        <v>375</v>
      </c>
      <c r="H3" s="70" t="s">
        <v>376</v>
      </c>
      <c r="I3" s="70" t="s">
        <v>377</v>
      </c>
      <c r="J3" s="201" t="s">
        <v>378</v>
      </c>
      <c r="K3" s="202" t="s">
        <v>379</v>
      </c>
      <c r="L3" s="202" t="s">
        <v>380</v>
      </c>
      <c r="M3" s="202" t="s">
        <v>381</v>
      </c>
      <c r="N3" s="203"/>
      <c r="O3" s="204" t="s">
        <v>345</v>
      </c>
      <c r="P3" s="204" t="s">
        <v>382</v>
      </c>
      <c r="Q3" s="204" t="s">
        <v>383</v>
      </c>
      <c r="R3" s="204" t="s">
        <v>384</v>
      </c>
      <c r="S3" s="205"/>
      <c r="T3" s="205"/>
      <c r="U3" s="205"/>
      <c r="V3" s="205"/>
      <c r="W3" s="205"/>
      <c r="X3" s="205"/>
      <c r="Y3" s="205"/>
      <c r="Z3" s="205"/>
    </row>
    <row r="4" spans="1:26" ht="15.75" customHeight="1" x14ac:dyDescent="0.2">
      <c r="A4" s="644" t="str">
        <f>+'4. Metas Proyecto de Inv'!G4</f>
        <v>1. Realizar 3.000.000 millones de viajes de acompañamiento en el Proyecto al Colegio en Bici para el cuatrenio.</v>
      </c>
      <c r="B4" s="634">
        <v>379</v>
      </c>
      <c r="C4" s="634" t="s">
        <v>385</v>
      </c>
      <c r="D4" s="634">
        <v>406</v>
      </c>
      <c r="E4" s="634" t="s">
        <v>386</v>
      </c>
      <c r="F4" s="643">
        <f>511+8496+325</f>
        <v>9332</v>
      </c>
      <c r="G4" s="643">
        <f>1674+694+1174</f>
        <v>3542</v>
      </c>
      <c r="H4" s="643">
        <f>573+1836+28734</f>
        <v>31143</v>
      </c>
      <c r="I4" s="643">
        <f>0+432+22683</f>
        <v>23115</v>
      </c>
      <c r="J4" s="638" t="s">
        <v>387</v>
      </c>
      <c r="K4" s="639" t="s">
        <v>1264</v>
      </c>
      <c r="L4" s="642" t="s">
        <v>66</v>
      </c>
      <c r="M4" s="637" t="s">
        <v>388</v>
      </c>
      <c r="N4" s="60"/>
      <c r="O4" s="206">
        <v>2020</v>
      </c>
      <c r="P4" s="207">
        <v>2900</v>
      </c>
      <c r="Q4" s="208">
        <v>2935</v>
      </c>
      <c r="R4" s="209">
        <f t="shared" ref="R4:R9" si="0">+Q4/P4</f>
        <v>1.0120689655172415</v>
      </c>
      <c r="S4" s="59"/>
      <c r="T4" s="59"/>
      <c r="U4" s="59"/>
      <c r="V4" s="59"/>
      <c r="W4" s="59"/>
      <c r="X4" s="59"/>
      <c r="Y4" s="59"/>
      <c r="Z4" s="59"/>
    </row>
    <row r="5" spans="1:26" ht="15.75" customHeight="1" x14ac:dyDescent="0.2">
      <c r="A5" s="623"/>
      <c r="B5" s="635"/>
      <c r="C5" s="635"/>
      <c r="D5" s="635"/>
      <c r="E5" s="635"/>
      <c r="F5" s="623"/>
      <c r="G5" s="623"/>
      <c r="H5" s="623"/>
      <c r="I5" s="623"/>
      <c r="J5" s="623"/>
      <c r="K5" s="640"/>
      <c r="L5" s="623"/>
      <c r="M5" s="623"/>
      <c r="N5" s="60"/>
      <c r="O5" s="210">
        <v>2021</v>
      </c>
      <c r="P5" s="211">
        <v>67132</v>
      </c>
      <c r="Q5" s="212">
        <f>F4+G4+H4+I4</f>
        <v>67132</v>
      </c>
      <c r="R5" s="213">
        <f t="shared" si="0"/>
        <v>1</v>
      </c>
      <c r="S5" s="59"/>
      <c r="T5" s="59"/>
      <c r="U5" s="59"/>
      <c r="V5" s="59"/>
      <c r="W5" s="59"/>
      <c r="X5" s="59"/>
      <c r="Y5" s="59"/>
      <c r="Z5" s="59"/>
    </row>
    <row r="6" spans="1:26" ht="15.75" customHeight="1" x14ac:dyDescent="0.2">
      <c r="A6" s="623"/>
      <c r="B6" s="635"/>
      <c r="C6" s="635"/>
      <c r="D6" s="635"/>
      <c r="E6" s="635"/>
      <c r="F6" s="623"/>
      <c r="G6" s="623"/>
      <c r="H6" s="623"/>
      <c r="I6" s="623"/>
      <c r="J6" s="623"/>
      <c r="K6" s="640"/>
      <c r="L6" s="623"/>
      <c r="M6" s="623"/>
      <c r="N6" s="60"/>
      <c r="O6" s="214">
        <v>2022</v>
      </c>
      <c r="P6" s="215">
        <v>112450</v>
      </c>
      <c r="Q6" s="216">
        <f t="shared" ref="Q6:Q8" si="1">F6+G6+H6+I6</f>
        <v>0</v>
      </c>
      <c r="R6" s="217">
        <f t="shared" si="0"/>
        <v>0</v>
      </c>
      <c r="S6" s="59"/>
      <c r="T6" s="59"/>
      <c r="U6" s="59"/>
      <c r="V6" s="59"/>
      <c r="W6" s="59"/>
      <c r="X6" s="59"/>
      <c r="Y6" s="59"/>
      <c r="Z6" s="59"/>
    </row>
    <row r="7" spans="1:26" ht="15.75" customHeight="1" x14ac:dyDescent="0.2">
      <c r="A7" s="623"/>
      <c r="B7" s="635"/>
      <c r="C7" s="635"/>
      <c r="D7" s="635"/>
      <c r="E7" s="635"/>
      <c r="F7" s="623"/>
      <c r="G7" s="623"/>
      <c r="H7" s="623"/>
      <c r="I7" s="623"/>
      <c r="J7" s="623"/>
      <c r="K7" s="640"/>
      <c r="L7" s="623"/>
      <c r="M7" s="623"/>
      <c r="N7" s="60"/>
      <c r="O7" s="214">
        <v>2023</v>
      </c>
      <c r="P7" s="215">
        <v>118010</v>
      </c>
      <c r="Q7" s="216">
        <f t="shared" si="1"/>
        <v>0</v>
      </c>
      <c r="R7" s="217">
        <f t="shared" si="0"/>
        <v>0</v>
      </c>
      <c r="S7" s="59"/>
      <c r="T7" s="59"/>
      <c r="U7" s="59"/>
      <c r="V7" s="59"/>
      <c r="W7" s="59"/>
      <c r="X7" s="59"/>
      <c r="Y7" s="59"/>
      <c r="Z7" s="59"/>
    </row>
    <row r="8" spans="1:26" ht="15.75" customHeight="1" x14ac:dyDescent="0.2">
      <c r="A8" s="623"/>
      <c r="B8" s="635"/>
      <c r="C8" s="635"/>
      <c r="D8" s="635"/>
      <c r="E8" s="635"/>
      <c r="F8" s="623"/>
      <c r="G8" s="623"/>
      <c r="H8" s="623"/>
      <c r="I8" s="623"/>
      <c r="J8" s="623"/>
      <c r="K8" s="640"/>
      <c r="L8" s="623"/>
      <c r="M8" s="623"/>
      <c r="N8" s="60"/>
      <c r="O8" s="218">
        <v>2024</v>
      </c>
      <c r="P8" s="219">
        <v>68700</v>
      </c>
      <c r="Q8" s="220">
        <f t="shared" si="1"/>
        <v>0</v>
      </c>
      <c r="R8" s="221">
        <f t="shared" si="0"/>
        <v>0</v>
      </c>
      <c r="S8" s="59"/>
      <c r="T8" s="59"/>
      <c r="U8" s="59"/>
      <c r="V8" s="59"/>
      <c r="W8" s="59"/>
      <c r="X8" s="59"/>
      <c r="Y8" s="59"/>
      <c r="Z8" s="59"/>
    </row>
    <row r="9" spans="1:26" ht="22.5" customHeight="1" x14ac:dyDescent="0.2">
      <c r="A9" s="624"/>
      <c r="B9" s="635"/>
      <c r="C9" s="635"/>
      <c r="D9" s="635"/>
      <c r="E9" s="635"/>
      <c r="F9" s="623"/>
      <c r="G9" s="623"/>
      <c r="H9" s="623"/>
      <c r="I9" s="623"/>
      <c r="J9" s="623"/>
      <c r="K9" s="640"/>
      <c r="L9" s="623"/>
      <c r="M9" s="623"/>
      <c r="N9" s="60"/>
      <c r="O9" s="222" t="s">
        <v>389</v>
      </c>
      <c r="P9" s="223">
        <f>SUM(P4:P8)</f>
        <v>369192</v>
      </c>
      <c r="Q9" s="224">
        <f>Q5+Q4+Q6+Q7+Q8</f>
        <v>70067</v>
      </c>
      <c r="R9" s="225">
        <f t="shared" si="0"/>
        <v>0.18978471906216821</v>
      </c>
      <c r="S9" s="59"/>
      <c r="T9" s="59"/>
      <c r="U9" s="59"/>
      <c r="V9" s="59"/>
      <c r="W9" s="59"/>
      <c r="X9" s="59"/>
      <c r="Y9" s="59"/>
      <c r="Z9" s="59"/>
    </row>
    <row r="10" spans="1:26" ht="13.5" customHeight="1" x14ac:dyDescent="0.2">
      <c r="A10" s="645" t="str">
        <f>+'4. Metas Proyecto de Inv'!G5</f>
        <v>2. Realizar 410.000 viajes de acompañamiento en el proyecto Ciempiés para el cuatrienio</v>
      </c>
      <c r="B10" s="635"/>
      <c r="C10" s="635"/>
      <c r="D10" s="635"/>
      <c r="E10" s="635"/>
      <c r="F10" s="623"/>
      <c r="G10" s="623"/>
      <c r="H10" s="623"/>
      <c r="I10" s="623"/>
      <c r="J10" s="623"/>
      <c r="K10" s="640"/>
      <c r="L10" s="623"/>
      <c r="M10" s="623"/>
      <c r="N10" s="59"/>
      <c r="O10" s="226"/>
      <c r="P10" s="227"/>
      <c r="Q10" s="228"/>
      <c r="R10" s="229"/>
      <c r="S10" s="59"/>
      <c r="T10" s="59"/>
      <c r="U10" s="59"/>
      <c r="V10" s="59"/>
      <c r="W10" s="59"/>
      <c r="X10" s="59"/>
      <c r="Y10" s="59"/>
      <c r="Z10" s="59"/>
    </row>
    <row r="11" spans="1:26" ht="13.5" customHeight="1" x14ac:dyDescent="0.2">
      <c r="A11" s="623"/>
      <c r="B11" s="635"/>
      <c r="C11" s="635"/>
      <c r="D11" s="635"/>
      <c r="E11" s="635"/>
      <c r="F11" s="623"/>
      <c r="G11" s="623"/>
      <c r="H11" s="623"/>
      <c r="I11" s="623"/>
      <c r="J11" s="623"/>
      <c r="K11" s="640"/>
      <c r="L11" s="623"/>
      <c r="M11" s="623"/>
      <c r="N11" s="59"/>
      <c r="O11" s="230"/>
      <c r="P11" s="231"/>
      <c r="Q11" s="228"/>
      <c r="R11" s="229"/>
      <c r="S11" s="59"/>
      <c r="T11" s="59"/>
      <c r="U11" s="59"/>
      <c r="V11" s="59"/>
      <c r="W11" s="59"/>
      <c r="X11" s="59"/>
      <c r="Y11" s="59"/>
      <c r="Z11" s="59"/>
    </row>
    <row r="12" spans="1:26" ht="13.5" customHeight="1" x14ac:dyDescent="0.2">
      <c r="A12" s="623"/>
      <c r="B12" s="635"/>
      <c r="C12" s="635"/>
      <c r="D12" s="635"/>
      <c r="E12" s="635"/>
      <c r="F12" s="623"/>
      <c r="G12" s="623"/>
      <c r="H12" s="623"/>
      <c r="I12" s="623"/>
      <c r="J12" s="623"/>
      <c r="K12" s="640"/>
      <c r="L12" s="623"/>
      <c r="M12" s="623"/>
      <c r="N12" s="59"/>
      <c r="O12" s="226"/>
      <c r="P12" s="231"/>
      <c r="Q12" s="228"/>
      <c r="R12" s="229"/>
      <c r="S12" s="59"/>
      <c r="T12" s="59"/>
      <c r="U12" s="59"/>
      <c r="V12" s="59"/>
      <c r="W12" s="59"/>
      <c r="X12" s="59"/>
      <c r="Y12" s="59"/>
      <c r="Z12" s="59"/>
    </row>
    <row r="13" spans="1:26" ht="13.5" customHeight="1" x14ac:dyDescent="0.2">
      <c r="A13" s="623"/>
      <c r="B13" s="635"/>
      <c r="C13" s="635"/>
      <c r="D13" s="635"/>
      <c r="E13" s="635"/>
      <c r="F13" s="623"/>
      <c r="G13" s="623"/>
      <c r="H13" s="623"/>
      <c r="I13" s="623"/>
      <c r="J13" s="623"/>
      <c r="K13" s="640"/>
      <c r="L13" s="623"/>
      <c r="M13" s="623"/>
      <c r="N13" s="59"/>
      <c r="O13" s="226"/>
      <c r="P13" s="231"/>
      <c r="Q13" s="228"/>
      <c r="R13" s="229"/>
      <c r="S13" s="59"/>
      <c r="T13" s="59"/>
      <c r="U13" s="59"/>
      <c r="V13" s="59"/>
      <c r="W13" s="59"/>
      <c r="X13" s="59"/>
      <c r="Y13" s="59"/>
      <c r="Z13" s="59"/>
    </row>
    <row r="14" spans="1:26" ht="13.5" customHeight="1" x14ac:dyDescent="0.2">
      <c r="A14" s="623"/>
      <c r="B14" s="635"/>
      <c r="C14" s="635"/>
      <c r="D14" s="635"/>
      <c r="E14" s="635"/>
      <c r="F14" s="623"/>
      <c r="G14" s="623"/>
      <c r="H14" s="623"/>
      <c r="I14" s="623"/>
      <c r="J14" s="623"/>
      <c r="K14" s="640"/>
      <c r="L14" s="623"/>
      <c r="M14" s="623"/>
      <c r="N14" s="59"/>
      <c r="O14" s="226"/>
      <c r="P14" s="231"/>
      <c r="Q14" s="228"/>
      <c r="R14" s="229"/>
      <c r="S14" s="59"/>
      <c r="T14" s="59"/>
      <c r="U14" s="59"/>
      <c r="V14" s="59"/>
      <c r="W14" s="59"/>
      <c r="X14" s="59"/>
      <c r="Y14" s="59"/>
      <c r="Z14" s="59"/>
    </row>
    <row r="15" spans="1:26" ht="22.5" customHeight="1" x14ac:dyDescent="0.2">
      <c r="A15" s="624"/>
      <c r="B15" s="635"/>
      <c r="C15" s="635"/>
      <c r="D15" s="635"/>
      <c r="E15" s="635"/>
      <c r="F15" s="623"/>
      <c r="G15" s="623"/>
      <c r="H15" s="623"/>
      <c r="I15" s="623"/>
      <c r="J15" s="623"/>
      <c r="K15" s="640"/>
      <c r="L15" s="623"/>
      <c r="M15" s="623"/>
      <c r="N15" s="59"/>
      <c r="O15" s="226"/>
      <c r="P15" s="232"/>
      <c r="Q15" s="228"/>
      <c r="R15" s="229"/>
      <c r="S15" s="59"/>
      <c r="T15" s="59"/>
      <c r="U15" s="59"/>
      <c r="V15" s="59"/>
      <c r="W15" s="59"/>
      <c r="X15" s="59"/>
      <c r="Y15" s="59"/>
      <c r="Z15" s="59"/>
    </row>
    <row r="16" spans="1:26" ht="13.5" customHeight="1" x14ac:dyDescent="0.2">
      <c r="A16" s="646" t="str">
        <f>+'4. Metas Proyecto de Inv'!G6</f>
        <v>3. Visitar 380 instituciones educativas en el proyecto de Ruta Pila</v>
      </c>
      <c r="B16" s="635"/>
      <c r="C16" s="635"/>
      <c r="D16" s="635"/>
      <c r="E16" s="635"/>
      <c r="F16" s="623"/>
      <c r="G16" s="623"/>
      <c r="H16" s="623"/>
      <c r="I16" s="623"/>
      <c r="J16" s="623"/>
      <c r="K16" s="640"/>
      <c r="L16" s="623"/>
      <c r="M16" s="623"/>
      <c r="N16" s="59"/>
      <c r="O16" s="226"/>
      <c r="P16" s="227"/>
      <c r="Q16" s="228"/>
      <c r="R16" s="229"/>
      <c r="S16" s="59"/>
      <c r="T16" s="59"/>
      <c r="U16" s="59"/>
      <c r="V16" s="59"/>
      <c r="W16" s="59"/>
      <c r="X16" s="59"/>
      <c r="Y16" s="59"/>
      <c r="Z16" s="59"/>
    </row>
    <row r="17" spans="1:26" ht="13.5" customHeight="1" x14ac:dyDescent="0.2">
      <c r="A17" s="623"/>
      <c r="B17" s="635"/>
      <c r="C17" s="635"/>
      <c r="D17" s="635"/>
      <c r="E17" s="635"/>
      <c r="F17" s="623"/>
      <c r="G17" s="623"/>
      <c r="H17" s="623"/>
      <c r="I17" s="623"/>
      <c r="J17" s="623"/>
      <c r="K17" s="640"/>
      <c r="L17" s="623"/>
      <c r="M17" s="623"/>
      <c r="N17" s="59"/>
      <c r="O17" s="230"/>
      <c r="P17" s="231"/>
      <c r="Q17" s="228"/>
      <c r="R17" s="229"/>
      <c r="S17" s="59"/>
      <c r="T17" s="59"/>
      <c r="U17" s="59"/>
      <c r="V17" s="59"/>
      <c r="W17" s="59"/>
      <c r="X17" s="59"/>
      <c r="Y17" s="59"/>
      <c r="Z17" s="59"/>
    </row>
    <row r="18" spans="1:26" ht="13.5" customHeight="1" x14ac:dyDescent="0.2">
      <c r="A18" s="623"/>
      <c r="B18" s="635"/>
      <c r="C18" s="635"/>
      <c r="D18" s="635"/>
      <c r="E18" s="635"/>
      <c r="F18" s="623"/>
      <c r="G18" s="623"/>
      <c r="H18" s="623"/>
      <c r="I18" s="623"/>
      <c r="J18" s="623"/>
      <c r="K18" s="640"/>
      <c r="L18" s="623"/>
      <c r="M18" s="623"/>
      <c r="N18" s="59"/>
      <c r="O18" s="226"/>
      <c r="P18" s="231"/>
      <c r="Q18" s="228"/>
      <c r="R18" s="229"/>
      <c r="S18" s="59"/>
      <c r="T18" s="59"/>
      <c r="U18" s="59"/>
      <c r="V18" s="59"/>
      <c r="W18" s="59"/>
      <c r="X18" s="59"/>
      <c r="Y18" s="59"/>
      <c r="Z18" s="59"/>
    </row>
    <row r="19" spans="1:26" ht="13.5" customHeight="1" x14ac:dyDescent="0.2">
      <c r="A19" s="623"/>
      <c r="B19" s="635"/>
      <c r="C19" s="635"/>
      <c r="D19" s="635"/>
      <c r="E19" s="635"/>
      <c r="F19" s="623"/>
      <c r="G19" s="623"/>
      <c r="H19" s="623"/>
      <c r="I19" s="623"/>
      <c r="J19" s="623"/>
      <c r="K19" s="640"/>
      <c r="L19" s="623"/>
      <c r="M19" s="623"/>
      <c r="N19" s="59"/>
      <c r="O19" s="226"/>
      <c r="P19" s="231"/>
      <c r="Q19" s="228"/>
      <c r="R19" s="229"/>
      <c r="S19" s="59"/>
      <c r="T19" s="59"/>
      <c r="U19" s="59"/>
      <c r="V19" s="59"/>
      <c r="W19" s="59"/>
      <c r="X19" s="59"/>
      <c r="Y19" s="59"/>
      <c r="Z19" s="59"/>
    </row>
    <row r="20" spans="1:26" ht="13.5" customHeight="1" x14ac:dyDescent="0.2">
      <c r="A20" s="623"/>
      <c r="B20" s="635"/>
      <c r="C20" s="635"/>
      <c r="D20" s="635"/>
      <c r="E20" s="635"/>
      <c r="F20" s="623"/>
      <c r="G20" s="623"/>
      <c r="H20" s="623"/>
      <c r="I20" s="623"/>
      <c r="J20" s="623"/>
      <c r="K20" s="640"/>
      <c r="L20" s="623"/>
      <c r="M20" s="623"/>
      <c r="N20" s="59"/>
      <c r="O20" s="226"/>
      <c r="P20" s="231"/>
      <c r="Q20" s="228"/>
      <c r="R20" s="229"/>
      <c r="S20" s="59"/>
      <c r="T20" s="59"/>
      <c r="U20" s="59"/>
      <c r="V20" s="59"/>
      <c r="W20" s="59"/>
      <c r="X20" s="59"/>
      <c r="Y20" s="59"/>
      <c r="Z20" s="59"/>
    </row>
    <row r="21" spans="1:26" ht="22.5" customHeight="1" x14ac:dyDescent="0.2">
      <c r="A21" s="624"/>
      <c r="B21" s="635"/>
      <c r="C21" s="635"/>
      <c r="D21" s="635"/>
      <c r="E21" s="635"/>
      <c r="F21" s="623"/>
      <c r="G21" s="623"/>
      <c r="H21" s="623"/>
      <c r="I21" s="623"/>
      <c r="J21" s="623"/>
      <c r="K21" s="640"/>
      <c r="L21" s="623"/>
      <c r="M21" s="623"/>
      <c r="N21" s="59"/>
      <c r="O21" s="226"/>
      <c r="P21" s="232"/>
      <c r="Q21" s="228"/>
      <c r="R21" s="229"/>
      <c r="S21" s="59"/>
      <c r="T21" s="59"/>
      <c r="U21" s="59"/>
      <c r="V21" s="59"/>
      <c r="W21" s="59"/>
      <c r="X21" s="59"/>
      <c r="Y21" s="59"/>
      <c r="Z21" s="59"/>
    </row>
    <row r="22" spans="1:26" ht="15" customHeight="1" x14ac:dyDescent="0.2">
      <c r="A22" s="645" t="str">
        <f>+'4. Metas Proyecto de Inv'!G7</f>
        <v xml:space="preserve">4. Realizar el control de 24.000 vehículos escolares en el proyecto Ruta Pila. </v>
      </c>
      <c r="B22" s="635"/>
      <c r="C22" s="635"/>
      <c r="D22" s="635"/>
      <c r="E22" s="635"/>
      <c r="F22" s="623"/>
      <c r="G22" s="623"/>
      <c r="H22" s="623"/>
      <c r="I22" s="623"/>
      <c r="J22" s="623"/>
      <c r="K22" s="640"/>
      <c r="L22" s="623"/>
      <c r="M22" s="623"/>
      <c r="N22" s="59"/>
      <c r="O22" s="59"/>
      <c r="P22" s="59"/>
      <c r="Q22" s="59"/>
      <c r="R22" s="59"/>
      <c r="S22" s="59"/>
      <c r="T22" s="59"/>
      <c r="U22" s="59"/>
      <c r="V22" s="59"/>
      <c r="W22" s="59"/>
      <c r="X22" s="59"/>
      <c r="Y22" s="59"/>
      <c r="Z22" s="59"/>
    </row>
    <row r="23" spans="1:26" ht="15" customHeight="1" x14ac:dyDescent="0.2">
      <c r="A23" s="623"/>
      <c r="B23" s="635"/>
      <c r="C23" s="635"/>
      <c r="D23" s="635"/>
      <c r="E23" s="635"/>
      <c r="F23" s="623"/>
      <c r="G23" s="623"/>
      <c r="H23" s="623"/>
      <c r="I23" s="623"/>
      <c r="J23" s="623"/>
      <c r="K23" s="640"/>
      <c r="L23" s="623"/>
      <c r="M23" s="623"/>
      <c r="N23" s="59"/>
      <c r="O23" s="59"/>
      <c r="P23" s="59"/>
      <c r="Q23" s="59"/>
      <c r="R23" s="59"/>
      <c r="S23" s="59"/>
      <c r="T23" s="59"/>
      <c r="U23" s="59"/>
      <c r="V23" s="59"/>
      <c r="W23" s="59"/>
      <c r="X23" s="59"/>
      <c r="Y23" s="59"/>
      <c r="Z23" s="59"/>
    </row>
    <row r="24" spans="1:26" ht="15" customHeight="1" x14ac:dyDescent="0.2">
      <c r="A24" s="623"/>
      <c r="B24" s="635"/>
      <c r="C24" s="635"/>
      <c r="D24" s="635"/>
      <c r="E24" s="635"/>
      <c r="F24" s="623"/>
      <c r="G24" s="623"/>
      <c r="H24" s="623"/>
      <c r="I24" s="623"/>
      <c r="J24" s="623"/>
      <c r="K24" s="640"/>
      <c r="L24" s="623"/>
      <c r="M24" s="623"/>
      <c r="N24" s="59"/>
      <c r="O24" s="59"/>
      <c r="P24" s="59"/>
      <c r="Q24" s="59"/>
      <c r="R24" s="59"/>
      <c r="S24" s="59"/>
      <c r="T24" s="59"/>
      <c r="U24" s="59"/>
      <c r="V24" s="59"/>
      <c r="W24" s="59"/>
      <c r="X24" s="59"/>
      <c r="Y24" s="59"/>
      <c r="Z24" s="59"/>
    </row>
    <row r="25" spans="1:26" ht="15" customHeight="1" x14ac:dyDescent="0.2">
      <c r="A25" s="623"/>
      <c r="B25" s="635"/>
      <c r="C25" s="635"/>
      <c r="D25" s="635"/>
      <c r="E25" s="635"/>
      <c r="F25" s="623"/>
      <c r="G25" s="623"/>
      <c r="H25" s="623"/>
      <c r="I25" s="623"/>
      <c r="J25" s="623"/>
      <c r="K25" s="640"/>
      <c r="L25" s="623"/>
      <c r="M25" s="623"/>
      <c r="N25" s="59"/>
      <c r="O25" s="59"/>
      <c r="P25" s="59"/>
      <c r="Q25" s="59"/>
      <c r="R25" s="59"/>
      <c r="S25" s="59"/>
      <c r="T25" s="59"/>
      <c r="U25" s="59"/>
      <c r="V25" s="59"/>
      <c r="W25" s="59"/>
      <c r="X25" s="59"/>
      <c r="Y25" s="59"/>
      <c r="Z25" s="59"/>
    </row>
    <row r="26" spans="1:26" ht="15" customHeight="1" x14ac:dyDescent="0.2">
      <c r="A26" s="623"/>
      <c r="B26" s="635"/>
      <c r="C26" s="635"/>
      <c r="D26" s="635"/>
      <c r="E26" s="635"/>
      <c r="F26" s="623"/>
      <c r="G26" s="623"/>
      <c r="H26" s="623"/>
      <c r="I26" s="623"/>
      <c r="J26" s="623"/>
      <c r="K26" s="640"/>
      <c r="L26" s="623"/>
      <c r="M26" s="623"/>
      <c r="N26" s="59"/>
      <c r="O26" s="59"/>
      <c r="P26" s="59"/>
      <c r="Q26" s="59"/>
      <c r="R26" s="59"/>
      <c r="S26" s="59"/>
      <c r="T26" s="59"/>
      <c r="U26" s="59"/>
      <c r="V26" s="59"/>
      <c r="W26" s="59"/>
      <c r="X26" s="59"/>
      <c r="Y26" s="59"/>
      <c r="Z26" s="59"/>
    </row>
    <row r="27" spans="1:26" ht="111" customHeight="1" x14ac:dyDescent="0.2">
      <c r="A27" s="624"/>
      <c r="B27" s="636"/>
      <c r="C27" s="636"/>
      <c r="D27" s="636"/>
      <c r="E27" s="636"/>
      <c r="F27" s="624"/>
      <c r="G27" s="624"/>
      <c r="H27" s="624"/>
      <c r="I27" s="624"/>
      <c r="J27" s="624"/>
      <c r="K27" s="641"/>
      <c r="L27" s="624"/>
      <c r="M27" s="624"/>
      <c r="N27" s="59"/>
      <c r="O27" s="59"/>
      <c r="P27" s="59"/>
      <c r="Q27" s="59"/>
      <c r="R27" s="59"/>
      <c r="S27" s="59"/>
      <c r="T27" s="59"/>
      <c r="U27" s="59"/>
      <c r="V27" s="59"/>
      <c r="W27" s="59"/>
      <c r="X27" s="59"/>
      <c r="Y27" s="59"/>
      <c r="Z27" s="59"/>
    </row>
    <row r="28" spans="1:26" ht="12.75" customHeight="1" x14ac:dyDescent="0.2">
      <c r="A28" s="59"/>
      <c r="B28" s="59"/>
      <c r="C28" s="59"/>
      <c r="D28" s="59"/>
      <c r="E28" s="59"/>
      <c r="F28" s="198"/>
      <c r="G28" s="198"/>
      <c r="H28" s="198"/>
      <c r="I28" s="198"/>
      <c r="J28" s="59"/>
      <c r="K28" s="233"/>
      <c r="L28" s="233"/>
      <c r="M28" s="233"/>
      <c r="N28" s="59"/>
      <c r="O28" s="59"/>
      <c r="P28" s="59"/>
      <c r="Q28" s="59"/>
      <c r="R28" s="59"/>
      <c r="S28" s="59"/>
      <c r="T28" s="59"/>
      <c r="U28" s="59"/>
      <c r="V28" s="59"/>
      <c r="W28" s="59"/>
      <c r="X28" s="59"/>
      <c r="Y28" s="59"/>
      <c r="Z28" s="59"/>
    </row>
    <row r="29" spans="1:26" ht="12.75" customHeight="1" x14ac:dyDescent="0.2">
      <c r="A29" s="59"/>
      <c r="B29" s="59"/>
      <c r="C29" s="59"/>
      <c r="D29" s="59"/>
      <c r="E29" s="59"/>
      <c r="F29" s="198"/>
      <c r="G29" s="198"/>
      <c r="H29" s="198"/>
      <c r="I29" s="198"/>
      <c r="J29" s="59"/>
      <c r="K29" s="233"/>
      <c r="L29" s="233"/>
      <c r="M29" s="233"/>
      <c r="N29" s="59"/>
      <c r="O29" s="59"/>
      <c r="P29" s="59"/>
      <c r="Q29" s="59"/>
      <c r="R29" s="59"/>
      <c r="S29" s="59"/>
      <c r="T29" s="59"/>
      <c r="U29" s="59"/>
      <c r="V29" s="59"/>
      <c r="W29" s="59"/>
      <c r="X29" s="59"/>
      <c r="Y29" s="59"/>
      <c r="Z29" s="59"/>
    </row>
    <row r="30" spans="1:26" ht="12.75" customHeight="1" x14ac:dyDescent="0.2">
      <c r="A30" s="59"/>
      <c r="B30" s="59"/>
      <c r="C30" s="59"/>
      <c r="D30" s="59"/>
      <c r="E30" s="59"/>
      <c r="F30" s="198"/>
      <c r="G30" s="198"/>
      <c r="H30" s="198"/>
      <c r="I30" s="198"/>
      <c r="J30" s="59"/>
      <c r="K30" s="233"/>
      <c r="L30" s="233"/>
      <c r="M30" s="233"/>
      <c r="N30" s="59"/>
      <c r="O30" s="59"/>
      <c r="P30" s="59"/>
      <c r="Q30" s="59"/>
      <c r="R30" s="59"/>
      <c r="S30" s="59"/>
      <c r="T30" s="59"/>
      <c r="U30" s="59"/>
      <c r="V30" s="59"/>
      <c r="W30" s="59"/>
      <c r="X30" s="59"/>
      <c r="Y30" s="59"/>
      <c r="Z30" s="59"/>
    </row>
    <row r="31" spans="1:26" ht="12.75" customHeight="1" x14ac:dyDescent="0.2">
      <c r="A31" s="59"/>
      <c r="B31" s="59"/>
      <c r="C31" s="59"/>
      <c r="D31" s="59"/>
      <c r="E31" s="59"/>
      <c r="F31" s="198"/>
      <c r="G31" s="198"/>
      <c r="H31" s="198"/>
      <c r="I31" s="198"/>
      <c r="J31" s="59"/>
      <c r="K31" s="233"/>
      <c r="L31" s="233"/>
      <c r="M31" s="233"/>
      <c r="N31" s="59"/>
      <c r="O31" s="59"/>
      <c r="P31" s="59"/>
      <c r="Q31" s="59"/>
      <c r="R31" s="59"/>
      <c r="S31" s="59"/>
      <c r="T31" s="59"/>
      <c r="U31" s="59"/>
      <c r="V31" s="59"/>
      <c r="W31" s="59"/>
      <c r="X31" s="59"/>
      <c r="Y31" s="59"/>
      <c r="Z31" s="59"/>
    </row>
    <row r="32" spans="1:26" ht="12.75" customHeight="1" x14ac:dyDescent="0.2">
      <c r="A32" s="59"/>
      <c r="B32" s="59"/>
      <c r="C32" s="59"/>
      <c r="D32" s="59"/>
      <c r="E32" s="59"/>
      <c r="F32" s="198"/>
      <c r="G32" s="198"/>
      <c r="H32" s="198"/>
      <c r="I32" s="198"/>
      <c r="J32" s="59"/>
      <c r="K32" s="233"/>
      <c r="L32" s="233"/>
      <c r="M32" s="233"/>
      <c r="N32" s="59"/>
      <c r="O32" s="59"/>
      <c r="P32" s="59"/>
      <c r="Q32" s="59"/>
      <c r="R32" s="59"/>
      <c r="S32" s="59"/>
      <c r="T32" s="59"/>
      <c r="U32" s="59"/>
      <c r="V32" s="59"/>
      <c r="W32" s="59"/>
      <c r="X32" s="59"/>
      <c r="Y32" s="59"/>
      <c r="Z32" s="59"/>
    </row>
    <row r="33" spans="1:26" ht="12.75" customHeight="1" x14ac:dyDescent="0.2">
      <c r="A33" s="59"/>
      <c r="B33" s="59"/>
      <c r="C33" s="59"/>
      <c r="D33" s="59"/>
      <c r="E33" s="59"/>
      <c r="F33" s="198"/>
      <c r="G33" s="198"/>
      <c r="H33" s="198"/>
      <c r="I33" s="198"/>
      <c r="J33" s="59"/>
      <c r="K33" s="233"/>
      <c r="L33" s="233"/>
      <c r="M33" s="233"/>
      <c r="N33" s="59"/>
      <c r="O33" s="59"/>
      <c r="P33" s="59"/>
      <c r="Q33" s="59"/>
      <c r="R33" s="59"/>
      <c r="S33" s="59"/>
      <c r="T33" s="59"/>
      <c r="U33" s="59"/>
      <c r="V33" s="59"/>
      <c r="W33" s="59"/>
      <c r="X33" s="59"/>
      <c r="Y33" s="59"/>
      <c r="Z33" s="59"/>
    </row>
    <row r="34" spans="1:26" ht="12.75" customHeight="1" x14ac:dyDescent="0.2">
      <c r="A34" s="59"/>
      <c r="B34" s="59"/>
      <c r="C34" s="59"/>
      <c r="D34" s="59"/>
      <c r="E34" s="59"/>
      <c r="F34" s="198"/>
      <c r="G34" s="198"/>
      <c r="H34" s="198"/>
      <c r="I34" s="198"/>
      <c r="J34" s="59"/>
      <c r="K34" s="233"/>
      <c r="L34" s="233"/>
      <c r="M34" s="233"/>
      <c r="N34" s="59"/>
      <c r="O34" s="59"/>
      <c r="P34" s="59"/>
      <c r="Q34" s="59"/>
      <c r="R34" s="59"/>
      <c r="S34" s="59"/>
      <c r="T34" s="59"/>
      <c r="U34" s="59"/>
      <c r="V34" s="59"/>
      <c r="W34" s="59"/>
      <c r="X34" s="59"/>
      <c r="Y34" s="59"/>
      <c r="Z34" s="59"/>
    </row>
    <row r="35" spans="1:26" ht="12.75" customHeight="1" x14ac:dyDescent="0.2">
      <c r="A35" s="59"/>
      <c r="B35" s="59"/>
      <c r="C35" s="59"/>
      <c r="D35" s="59"/>
      <c r="E35" s="59"/>
      <c r="F35" s="198"/>
      <c r="G35" s="198"/>
      <c r="H35" s="198"/>
      <c r="I35" s="198"/>
      <c r="J35" s="59"/>
      <c r="K35" s="233"/>
      <c r="L35" s="233"/>
      <c r="M35" s="233"/>
      <c r="N35" s="59"/>
      <c r="O35" s="59"/>
      <c r="P35" s="59"/>
      <c r="Q35" s="59"/>
      <c r="R35" s="59"/>
      <c r="S35" s="59"/>
      <c r="T35" s="59"/>
      <c r="U35" s="59"/>
      <c r="V35" s="59"/>
      <c r="W35" s="59"/>
      <c r="X35" s="59"/>
      <c r="Y35" s="59"/>
      <c r="Z35" s="59"/>
    </row>
    <row r="36" spans="1:26" ht="12.75" customHeight="1" x14ac:dyDescent="0.2">
      <c r="A36" s="59"/>
      <c r="B36" s="59"/>
      <c r="C36" s="59"/>
      <c r="D36" s="59"/>
      <c r="E36" s="59"/>
      <c r="F36" s="198"/>
      <c r="G36" s="198"/>
      <c r="H36" s="198"/>
      <c r="I36" s="198"/>
      <c r="J36" s="59"/>
      <c r="K36" s="233"/>
      <c r="L36" s="233"/>
      <c r="M36" s="233"/>
      <c r="N36" s="59"/>
      <c r="O36" s="59"/>
      <c r="P36" s="59"/>
      <c r="Q36" s="59"/>
      <c r="R36" s="59"/>
      <c r="S36" s="59"/>
      <c r="T36" s="59"/>
      <c r="U36" s="59"/>
      <c r="V36" s="59"/>
      <c r="W36" s="59"/>
      <c r="X36" s="59"/>
      <c r="Y36" s="59"/>
      <c r="Z36" s="59"/>
    </row>
    <row r="37" spans="1:26" ht="12.75" customHeight="1" x14ac:dyDescent="0.2">
      <c r="A37" s="59"/>
      <c r="B37" s="59"/>
      <c r="C37" s="59"/>
      <c r="D37" s="59"/>
      <c r="E37" s="59"/>
      <c r="F37" s="198"/>
      <c r="G37" s="198"/>
      <c r="H37" s="198"/>
      <c r="I37" s="198"/>
      <c r="J37" s="59"/>
      <c r="K37" s="233"/>
      <c r="L37" s="233"/>
      <c r="M37" s="233"/>
      <c r="N37" s="59"/>
      <c r="O37" s="59"/>
      <c r="P37" s="59"/>
      <c r="Q37" s="59"/>
      <c r="R37" s="59"/>
      <c r="S37" s="59"/>
      <c r="T37" s="59"/>
      <c r="U37" s="59"/>
      <c r="V37" s="59"/>
      <c r="W37" s="59"/>
      <c r="X37" s="59"/>
      <c r="Y37" s="59"/>
      <c r="Z37" s="59"/>
    </row>
    <row r="38" spans="1:26" ht="12.75" customHeight="1" x14ac:dyDescent="0.2">
      <c r="A38" s="59"/>
      <c r="B38" s="59"/>
      <c r="C38" s="59"/>
      <c r="D38" s="59"/>
      <c r="E38" s="59"/>
      <c r="F38" s="198"/>
      <c r="G38" s="198"/>
      <c r="H38" s="198"/>
      <c r="I38" s="198"/>
      <c r="J38" s="59"/>
      <c r="K38" s="233"/>
      <c r="L38" s="233"/>
      <c r="M38" s="233"/>
      <c r="N38" s="59"/>
      <c r="O38" s="59"/>
      <c r="P38" s="59"/>
      <c r="Q38" s="59"/>
      <c r="R38" s="59"/>
      <c r="S38" s="59"/>
      <c r="T38" s="59"/>
      <c r="U38" s="59"/>
      <c r="V38" s="59"/>
      <c r="W38" s="59"/>
      <c r="X38" s="59"/>
      <c r="Y38" s="59"/>
      <c r="Z38" s="59"/>
    </row>
    <row r="39" spans="1:26" ht="12.75" customHeight="1" x14ac:dyDescent="0.2">
      <c r="A39" s="59"/>
      <c r="B39" s="59"/>
      <c r="C39" s="59"/>
      <c r="D39" s="59"/>
      <c r="E39" s="59"/>
      <c r="F39" s="198"/>
      <c r="G39" s="198"/>
      <c r="H39" s="198"/>
      <c r="I39" s="198"/>
      <c r="J39" s="59"/>
      <c r="K39" s="233"/>
      <c r="L39" s="233"/>
      <c r="M39" s="233"/>
      <c r="N39" s="59"/>
      <c r="O39" s="59"/>
      <c r="P39" s="59"/>
      <c r="Q39" s="59"/>
      <c r="R39" s="59"/>
      <c r="S39" s="59"/>
      <c r="T39" s="59"/>
      <c r="U39" s="59"/>
      <c r="V39" s="59"/>
      <c r="W39" s="59"/>
      <c r="X39" s="59"/>
      <c r="Y39" s="59"/>
      <c r="Z39" s="59"/>
    </row>
    <row r="40" spans="1:26" ht="12.75" customHeight="1" x14ac:dyDescent="0.2">
      <c r="A40" s="59"/>
      <c r="B40" s="59"/>
      <c r="C40" s="59"/>
      <c r="D40" s="59"/>
      <c r="E40" s="59"/>
      <c r="F40" s="198"/>
      <c r="G40" s="198"/>
      <c r="H40" s="198"/>
      <c r="I40" s="198"/>
      <c r="J40" s="59"/>
      <c r="K40" s="233"/>
      <c r="L40" s="233"/>
      <c r="M40" s="233"/>
      <c r="N40" s="59"/>
      <c r="O40" s="59"/>
      <c r="P40" s="59"/>
      <c r="Q40" s="59"/>
      <c r="R40" s="59"/>
      <c r="S40" s="59"/>
      <c r="T40" s="59"/>
      <c r="U40" s="59"/>
      <c r="V40" s="59"/>
      <c r="W40" s="59"/>
      <c r="X40" s="59"/>
      <c r="Y40" s="59"/>
      <c r="Z40" s="59"/>
    </row>
    <row r="41" spans="1:26" ht="12.75" customHeight="1" x14ac:dyDescent="0.2">
      <c r="A41" s="59"/>
      <c r="B41" s="59"/>
      <c r="C41" s="59"/>
      <c r="D41" s="59"/>
      <c r="E41" s="59"/>
      <c r="F41" s="198"/>
      <c r="G41" s="198"/>
      <c r="H41" s="198"/>
      <c r="I41" s="198"/>
      <c r="J41" s="59"/>
      <c r="K41" s="233"/>
      <c r="L41" s="233"/>
      <c r="M41" s="233"/>
      <c r="N41" s="59"/>
      <c r="O41" s="59"/>
      <c r="P41" s="59"/>
      <c r="Q41" s="59"/>
      <c r="R41" s="59"/>
      <c r="S41" s="59"/>
      <c r="T41" s="59"/>
      <c r="U41" s="59"/>
      <c r="V41" s="59"/>
      <c r="W41" s="59"/>
      <c r="X41" s="59"/>
      <c r="Y41" s="59"/>
      <c r="Z41" s="59"/>
    </row>
    <row r="42" spans="1:26" ht="12.75" customHeight="1" x14ac:dyDescent="0.2">
      <c r="A42" s="59"/>
      <c r="B42" s="59"/>
      <c r="C42" s="59"/>
      <c r="D42" s="59"/>
      <c r="E42" s="59"/>
      <c r="F42" s="198"/>
      <c r="G42" s="198"/>
      <c r="H42" s="198"/>
      <c r="I42" s="198"/>
      <c r="J42" s="59"/>
      <c r="K42" s="233"/>
      <c r="L42" s="233"/>
      <c r="M42" s="233"/>
      <c r="N42" s="59"/>
      <c r="O42" s="59"/>
      <c r="P42" s="59"/>
      <c r="Q42" s="59"/>
      <c r="R42" s="59"/>
      <c r="S42" s="59"/>
      <c r="T42" s="59"/>
      <c r="U42" s="59"/>
      <c r="V42" s="59"/>
      <c r="W42" s="59"/>
      <c r="X42" s="59"/>
      <c r="Y42" s="59"/>
      <c r="Z42" s="59"/>
    </row>
    <row r="43" spans="1:26" ht="12.75" customHeight="1" x14ac:dyDescent="0.2">
      <c r="A43" s="59"/>
      <c r="B43" s="59"/>
      <c r="C43" s="59"/>
      <c r="D43" s="59"/>
      <c r="E43" s="59"/>
      <c r="F43" s="198"/>
      <c r="G43" s="198"/>
      <c r="H43" s="198"/>
      <c r="I43" s="198"/>
      <c r="J43" s="59"/>
      <c r="K43" s="233"/>
      <c r="L43" s="233"/>
      <c r="M43" s="233"/>
      <c r="N43" s="59"/>
      <c r="O43" s="59"/>
      <c r="P43" s="59"/>
      <c r="Q43" s="59"/>
      <c r="R43" s="59"/>
      <c r="S43" s="59"/>
      <c r="T43" s="59"/>
      <c r="U43" s="59"/>
      <c r="V43" s="59"/>
      <c r="W43" s="59"/>
      <c r="X43" s="59"/>
      <c r="Y43" s="59"/>
      <c r="Z43" s="59"/>
    </row>
    <row r="44" spans="1:26" ht="12.75" customHeight="1" x14ac:dyDescent="0.2">
      <c r="A44" s="59"/>
      <c r="B44" s="59"/>
      <c r="C44" s="59"/>
      <c r="D44" s="59"/>
      <c r="E44" s="59"/>
      <c r="F44" s="198"/>
      <c r="G44" s="198"/>
      <c r="H44" s="198"/>
      <c r="I44" s="198"/>
      <c r="J44" s="59"/>
      <c r="K44" s="233"/>
      <c r="L44" s="233"/>
      <c r="M44" s="233"/>
      <c r="N44" s="59"/>
      <c r="O44" s="59"/>
      <c r="P44" s="59"/>
      <c r="Q44" s="59"/>
      <c r="R44" s="59"/>
      <c r="S44" s="59"/>
      <c r="T44" s="59"/>
      <c r="U44" s="59"/>
      <c r="V44" s="59"/>
      <c r="W44" s="59"/>
      <c r="X44" s="59"/>
      <c r="Y44" s="59"/>
      <c r="Z44" s="59"/>
    </row>
    <row r="45" spans="1:26" ht="12.75" customHeight="1" x14ac:dyDescent="0.2">
      <c r="A45" s="59"/>
      <c r="B45" s="59"/>
      <c r="C45" s="59"/>
      <c r="D45" s="59"/>
      <c r="E45" s="59"/>
      <c r="F45" s="198"/>
      <c r="G45" s="198"/>
      <c r="H45" s="198"/>
      <c r="I45" s="198"/>
      <c r="J45" s="59"/>
      <c r="K45" s="233"/>
      <c r="L45" s="233"/>
      <c r="M45" s="233"/>
      <c r="N45" s="59"/>
      <c r="O45" s="59"/>
      <c r="P45" s="59"/>
      <c r="Q45" s="59"/>
      <c r="R45" s="59"/>
      <c r="S45" s="59"/>
      <c r="T45" s="59"/>
      <c r="U45" s="59"/>
      <c r="V45" s="59"/>
      <c r="W45" s="59"/>
      <c r="X45" s="59"/>
      <c r="Y45" s="59"/>
      <c r="Z45" s="59"/>
    </row>
    <row r="46" spans="1:26" ht="12.75" customHeight="1" x14ac:dyDescent="0.2">
      <c r="A46" s="59"/>
      <c r="B46" s="59"/>
      <c r="C46" s="59"/>
      <c r="D46" s="59"/>
      <c r="E46" s="59"/>
      <c r="F46" s="198"/>
      <c r="G46" s="198"/>
      <c r="H46" s="198"/>
      <c r="I46" s="198"/>
      <c r="J46" s="59"/>
      <c r="K46" s="233"/>
      <c r="L46" s="233"/>
      <c r="M46" s="233"/>
      <c r="N46" s="59"/>
      <c r="O46" s="59"/>
      <c r="P46" s="59"/>
      <c r="Q46" s="59"/>
      <c r="R46" s="59"/>
      <c r="S46" s="59"/>
      <c r="T46" s="59"/>
      <c r="U46" s="59"/>
      <c r="V46" s="59"/>
      <c r="W46" s="59"/>
      <c r="X46" s="59"/>
      <c r="Y46" s="59"/>
      <c r="Z46" s="59"/>
    </row>
    <row r="47" spans="1:26" ht="12.75" customHeight="1" x14ac:dyDescent="0.2">
      <c r="A47" s="59"/>
      <c r="B47" s="59"/>
      <c r="C47" s="59"/>
      <c r="D47" s="59"/>
      <c r="E47" s="59"/>
      <c r="F47" s="198"/>
      <c r="G47" s="198"/>
      <c r="H47" s="198"/>
      <c r="I47" s="198"/>
      <c r="J47" s="59"/>
      <c r="K47" s="233"/>
      <c r="L47" s="233"/>
      <c r="M47" s="233"/>
      <c r="N47" s="59"/>
      <c r="O47" s="59"/>
      <c r="P47" s="59"/>
      <c r="Q47" s="59"/>
      <c r="R47" s="59"/>
      <c r="S47" s="59"/>
      <c r="T47" s="59"/>
      <c r="U47" s="59"/>
      <c r="V47" s="59"/>
      <c r="W47" s="59"/>
      <c r="X47" s="59"/>
      <c r="Y47" s="59"/>
      <c r="Z47" s="59"/>
    </row>
    <row r="48" spans="1:26" ht="12.75" customHeight="1" x14ac:dyDescent="0.2">
      <c r="A48" s="59"/>
      <c r="B48" s="59"/>
      <c r="C48" s="59"/>
      <c r="D48" s="59"/>
      <c r="E48" s="59"/>
      <c r="F48" s="198"/>
      <c r="G48" s="198"/>
      <c r="H48" s="198"/>
      <c r="I48" s="198"/>
      <c r="J48" s="59"/>
      <c r="K48" s="233"/>
      <c r="L48" s="233"/>
      <c r="M48" s="233"/>
      <c r="N48" s="59"/>
      <c r="O48" s="59"/>
      <c r="P48" s="59"/>
      <c r="Q48" s="59"/>
      <c r="R48" s="59"/>
      <c r="S48" s="59"/>
      <c r="T48" s="59"/>
      <c r="U48" s="59"/>
      <c r="V48" s="59"/>
      <c r="W48" s="59"/>
      <c r="X48" s="59"/>
      <c r="Y48" s="59"/>
      <c r="Z48" s="59"/>
    </row>
    <row r="49" spans="1:26" ht="12.75" customHeight="1" x14ac:dyDescent="0.2">
      <c r="A49" s="59"/>
      <c r="B49" s="59"/>
      <c r="C49" s="59"/>
      <c r="D49" s="59"/>
      <c r="E49" s="59"/>
      <c r="F49" s="198"/>
      <c r="G49" s="198"/>
      <c r="H49" s="198"/>
      <c r="I49" s="198"/>
      <c r="J49" s="59"/>
      <c r="K49" s="233"/>
      <c r="L49" s="233"/>
      <c r="M49" s="233"/>
      <c r="N49" s="59"/>
      <c r="O49" s="59"/>
      <c r="P49" s="59"/>
      <c r="Q49" s="59"/>
      <c r="R49" s="59"/>
      <c r="S49" s="59"/>
      <c r="T49" s="59"/>
      <c r="U49" s="59"/>
      <c r="V49" s="59"/>
      <c r="W49" s="59"/>
      <c r="X49" s="59"/>
      <c r="Y49" s="59"/>
      <c r="Z49" s="59"/>
    </row>
    <row r="50" spans="1:26" ht="12.75" customHeight="1" x14ac:dyDescent="0.2">
      <c r="A50" s="59"/>
      <c r="B50" s="59"/>
      <c r="C50" s="59"/>
      <c r="D50" s="59"/>
      <c r="E50" s="59"/>
      <c r="F50" s="198"/>
      <c r="G50" s="198"/>
      <c r="H50" s="198"/>
      <c r="I50" s="198"/>
      <c r="J50" s="59"/>
      <c r="K50" s="233"/>
      <c r="L50" s="233"/>
      <c r="M50" s="233"/>
      <c r="N50" s="59"/>
      <c r="O50" s="59"/>
      <c r="P50" s="59"/>
      <c r="Q50" s="59"/>
      <c r="R50" s="59"/>
      <c r="S50" s="59"/>
      <c r="T50" s="59"/>
      <c r="U50" s="59"/>
      <c r="V50" s="59"/>
      <c r="W50" s="59"/>
      <c r="X50" s="59"/>
      <c r="Y50" s="59"/>
      <c r="Z50" s="59"/>
    </row>
    <row r="51" spans="1:26" ht="12.75" customHeight="1" x14ac:dyDescent="0.2">
      <c r="A51" s="59"/>
      <c r="B51" s="59"/>
      <c r="C51" s="59"/>
      <c r="D51" s="59"/>
      <c r="E51" s="59"/>
      <c r="F51" s="198"/>
      <c r="G51" s="198"/>
      <c r="H51" s="198"/>
      <c r="I51" s="198"/>
      <c r="J51" s="59"/>
      <c r="K51" s="233"/>
      <c r="L51" s="233"/>
      <c r="M51" s="233"/>
      <c r="N51" s="59"/>
      <c r="O51" s="59"/>
      <c r="P51" s="59"/>
      <c r="Q51" s="59"/>
      <c r="R51" s="59"/>
      <c r="S51" s="59"/>
      <c r="T51" s="59"/>
      <c r="U51" s="59"/>
      <c r="V51" s="59"/>
      <c r="W51" s="59"/>
      <c r="X51" s="59"/>
      <c r="Y51" s="59"/>
      <c r="Z51" s="59"/>
    </row>
    <row r="52" spans="1:26" ht="12.75" customHeight="1" x14ac:dyDescent="0.2">
      <c r="A52" s="59"/>
      <c r="B52" s="59"/>
      <c r="C52" s="59"/>
      <c r="D52" s="59"/>
      <c r="E52" s="59"/>
      <c r="F52" s="198"/>
      <c r="G52" s="198"/>
      <c r="H52" s="198"/>
      <c r="I52" s="198"/>
      <c r="J52" s="59"/>
      <c r="K52" s="233"/>
      <c r="L52" s="233"/>
      <c r="M52" s="233"/>
      <c r="N52" s="59"/>
      <c r="O52" s="59"/>
      <c r="P52" s="59"/>
      <c r="Q52" s="59"/>
      <c r="R52" s="59"/>
      <c r="S52" s="59"/>
      <c r="T52" s="59"/>
      <c r="U52" s="59"/>
      <c r="V52" s="59"/>
      <c r="W52" s="59"/>
      <c r="X52" s="59"/>
      <c r="Y52" s="59"/>
      <c r="Z52" s="59"/>
    </row>
    <row r="53" spans="1:26" ht="12.75" customHeight="1" x14ac:dyDescent="0.2">
      <c r="A53" s="59"/>
      <c r="B53" s="59"/>
      <c r="C53" s="59"/>
      <c r="D53" s="59"/>
      <c r="E53" s="59"/>
      <c r="F53" s="198"/>
      <c r="G53" s="198"/>
      <c r="H53" s="198"/>
      <c r="I53" s="198"/>
      <c r="J53" s="59"/>
      <c r="K53" s="233"/>
      <c r="L53" s="233"/>
      <c r="M53" s="233"/>
      <c r="N53" s="59"/>
      <c r="O53" s="59"/>
      <c r="P53" s="59"/>
      <c r="Q53" s="59"/>
      <c r="R53" s="59"/>
      <c r="S53" s="59"/>
      <c r="T53" s="59"/>
      <c r="U53" s="59"/>
      <c r="V53" s="59"/>
      <c r="W53" s="59"/>
      <c r="X53" s="59"/>
      <c r="Y53" s="59"/>
      <c r="Z53" s="59"/>
    </row>
    <row r="54" spans="1:26" ht="12.75" customHeight="1" x14ac:dyDescent="0.2">
      <c r="A54" s="59"/>
      <c r="B54" s="59"/>
      <c r="C54" s="59"/>
      <c r="D54" s="59"/>
      <c r="E54" s="59"/>
      <c r="F54" s="198"/>
      <c r="G54" s="198"/>
      <c r="H54" s="198"/>
      <c r="I54" s="198"/>
      <c r="J54" s="59"/>
      <c r="K54" s="233"/>
      <c r="L54" s="233"/>
      <c r="M54" s="233"/>
      <c r="N54" s="59"/>
      <c r="O54" s="59"/>
      <c r="P54" s="59"/>
      <c r="Q54" s="59"/>
      <c r="R54" s="59"/>
      <c r="S54" s="59"/>
      <c r="T54" s="59"/>
      <c r="U54" s="59"/>
      <c r="V54" s="59"/>
      <c r="W54" s="59"/>
      <c r="X54" s="59"/>
      <c r="Y54" s="59"/>
      <c r="Z54" s="59"/>
    </row>
    <row r="55" spans="1:26" ht="12.75" customHeight="1" x14ac:dyDescent="0.2">
      <c r="A55" s="59"/>
      <c r="B55" s="59"/>
      <c r="C55" s="59"/>
      <c r="D55" s="59"/>
      <c r="E55" s="59"/>
      <c r="F55" s="198"/>
      <c r="G55" s="198"/>
      <c r="H55" s="198"/>
      <c r="I55" s="198"/>
      <c r="J55" s="59"/>
      <c r="K55" s="233"/>
      <c r="L55" s="233"/>
      <c r="M55" s="233"/>
      <c r="N55" s="59"/>
      <c r="O55" s="59"/>
      <c r="P55" s="59"/>
      <c r="Q55" s="59"/>
      <c r="R55" s="59"/>
      <c r="S55" s="59"/>
      <c r="T55" s="59"/>
      <c r="U55" s="59"/>
      <c r="V55" s="59"/>
      <c r="W55" s="59"/>
      <c r="X55" s="59"/>
      <c r="Y55" s="59"/>
      <c r="Z55" s="59"/>
    </row>
    <row r="56" spans="1:26" ht="12.75" customHeight="1" x14ac:dyDescent="0.2">
      <c r="A56" s="59"/>
      <c r="B56" s="59"/>
      <c r="C56" s="59"/>
      <c r="D56" s="59"/>
      <c r="E56" s="59"/>
      <c r="F56" s="198"/>
      <c r="G56" s="198"/>
      <c r="H56" s="198"/>
      <c r="I56" s="198"/>
      <c r="J56" s="59"/>
      <c r="K56" s="233"/>
      <c r="L56" s="233"/>
      <c r="M56" s="233"/>
      <c r="N56" s="59"/>
      <c r="O56" s="59"/>
      <c r="P56" s="59"/>
      <c r="Q56" s="59"/>
      <c r="R56" s="59"/>
      <c r="S56" s="59"/>
      <c r="T56" s="59"/>
      <c r="U56" s="59"/>
      <c r="V56" s="59"/>
      <c r="W56" s="59"/>
      <c r="X56" s="59"/>
      <c r="Y56" s="59"/>
      <c r="Z56" s="59"/>
    </row>
    <row r="57" spans="1:26" ht="12.75" customHeight="1" x14ac:dyDescent="0.2">
      <c r="A57" s="59"/>
      <c r="B57" s="59"/>
      <c r="C57" s="59"/>
      <c r="D57" s="59"/>
      <c r="E57" s="59"/>
      <c r="F57" s="198"/>
      <c r="G57" s="198"/>
      <c r="H57" s="198"/>
      <c r="I57" s="198"/>
      <c r="J57" s="59"/>
      <c r="K57" s="233"/>
      <c r="L57" s="233"/>
      <c r="M57" s="233"/>
      <c r="N57" s="59"/>
      <c r="O57" s="59"/>
      <c r="P57" s="59"/>
      <c r="Q57" s="59"/>
      <c r="R57" s="59"/>
      <c r="S57" s="59"/>
      <c r="T57" s="59"/>
      <c r="U57" s="59"/>
      <c r="V57" s="59"/>
      <c r="W57" s="59"/>
      <c r="X57" s="59"/>
      <c r="Y57" s="59"/>
      <c r="Z57" s="59"/>
    </row>
    <row r="58" spans="1:26" ht="12.75" customHeight="1" x14ac:dyDescent="0.2">
      <c r="A58" s="59"/>
      <c r="B58" s="59"/>
      <c r="C58" s="59"/>
      <c r="D58" s="59"/>
      <c r="E58" s="59"/>
      <c r="F58" s="198"/>
      <c r="G58" s="198"/>
      <c r="H58" s="198"/>
      <c r="I58" s="198"/>
      <c r="J58" s="59"/>
      <c r="K58" s="233"/>
      <c r="L58" s="233"/>
      <c r="M58" s="233"/>
      <c r="N58" s="59"/>
      <c r="O58" s="59"/>
      <c r="P58" s="59"/>
      <c r="Q58" s="59"/>
      <c r="R58" s="59"/>
      <c r="S58" s="59"/>
      <c r="T58" s="59"/>
      <c r="U58" s="59"/>
      <c r="V58" s="59"/>
      <c r="W58" s="59"/>
      <c r="X58" s="59"/>
      <c r="Y58" s="59"/>
      <c r="Z58" s="59"/>
    </row>
    <row r="59" spans="1:26" ht="12.75" customHeight="1" x14ac:dyDescent="0.2">
      <c r="A59" s="59"/>
      <c r="B59" s="59"/>
      <c r="C59" s="59"/>
      <c r="D59" s="59"/>
      <c r="E59" s="59"/>
      <c r="F59" s="198"/>
      <c r="G59" s="198"/>
      <c r="H59" s="198"/>
      <c r="I59" s="198"/>
      <c r="J59" s="59"/>
      <c r="K59" s="233"/>
      <c r="L59" s="233"/>
      <c r="M59" s="233"/>
      <c r="N59" s="59"/>
      <c r="O59" s="59"/>
      <c r="P59" s="59"/>
      <c r="Q59" s="59"/>
      <c r="R59" s="59"/>
      <c r="S59" s="59"/>
      <c r="T59" s="59"/>
      <c r="U59" s="59"/>
      <c r="V59" s="59"/>
      <c r="W59" s="59"/>
      <c r="X59" s="59"/>
      <c r="Y59" s="59"/>
      <c r="Z59" s="59"/>
    </row>
    <row r="60" spans="1:26" ht="12.75" customHeight="1" x14ac:dyDescent="0.2">
      <c r="A60" s="59"/>
      <c r="B60" s="59"/>
      <c r="C60" s="59"/>
      <c r="D60" s="59"/>
      <c r="E60" s="59"/>
      <c r="F60" s="198"/>
      <c r="G60" s="198"/>
      <c r="H60" s="198"/>
      <c r="I60" s="198"/>
      <c r="J60" s="59"/>
      <c r="K60" s="233"/>
      <c r="L60" s="233"/>
      <c r="M60" s="233"/>
      <c r="N60" s="59"/>
      <c r="O60" s="59"/>
      <c r="P60" s="59"/>
      <c r="Q60" s="59"/>
      <c r="R60" s="59"/>
      <c r="S60" s="59"/>
      <c r="T60" s="59"/>
      <c r="U60" s="59"/>
      <c r="V60" s="59"/>
      <c r="W60" s="59"/>
      <c r="X60" s="59"/>
      <c r="Y60" s="59"/>
      <c r="Z60" s="59"/>
    </row>
    <row r="61" spans="1:26" ht="12.75" customHeight="1" x14ac:dyDescent="0.2">
      <c r="A61" s="59"/>
      <c r="B61" s="59"/>
      <c r="C61" s="59"/>
      <c r="D61" s="59"/>
      <c r="E61" s="59"/>
      <c r="F61" s="198"/>
      <c r="G61" s="198"/>
      <c r="H61" s="198"/>
      <c r="I61" s="198"/>
      <c r="J61" s="59"/>
      <c r="K61" s="233"/>
      <c r="L61" s="233"/>
      <c r="M61" s="233"/>
      <c r="N61" s="59"/>
      <c r="O61" s="59"/>
      <c r="P61" s="59"/>
      <c r="Q61" s="59"/>
      <c r="R61" s="59"/>
      <c r="S61" s="59"/>
      <c r="T61" s="59"/>
      <c r="U61" s="59"/>
      <c r="V61" s="59"/>
      <c r="W61" s="59"/>
      <c r="X61" s="59"/>
      <c r="Y61" s="59"/>
      <c r="Z61" s="59"/>
    </row>
    <row r="62" spans="1:26" ht="12.75" customHeight="1" x14ac:dyDescent="0.2">
      <c r="A62" s="59"/>
      <c r="B62" s="59"/>
      <c r="C62" s="59"/>
      <c r="D62" s="59"/>
      <c r="E62" s="59"/>
      <c r="F62" s="198"/>
      <c r="G62" s="198"/>
      <c r="H62" s="198"/>
      <c r="I62" s="198"/>
      <c r="J62" s="59"/>
      <c r="K62" s="233"/>
      <c r="L62" s="233"/>
      <c r="M62" s="233"/>
      <c r="N62" s="59"/>
      <c r="O62" s="59"/>
      <c r="P62" s="59"/>
      <c r="Q62" s="59"/>
      <c r="R62" s="59"/>
      <c r="S62" s="59"/>
      <c r="T62" s="59"/>
      <c r="U62" s="59"/>
      <c r="V62" s="59"/>
      <c r="W62" s="59"/>
      <c r="X62" s="59"/>
      <c r="Y62" s="59"/>
      <c r="Z62" s="59"/>
    </row>
    <row r="63" spans="1:26" ht="12.75" customHeight="1" x14ac:dyDescent="0.2">
      <c r="A63" s="59"/>
      <c r="B63" s="59"/>
      <c r="C63" s="59"/>
      <c r="D63" s="59"/>
      <c r="E63" s="59"/>
      <c r="F63" s="198"/>
      <c r="G63" s="198"/>
      <c r="H63" s="198"/>
      <c r="I63" s="198"/>
      <c r="J63" s="59"/>
      <c r="K63" s="233"/>
      <c r="L63" s="233"/>
      <c r="M63" s="233"/>
      <c r="N63" s="59"/>
      <c r="O63" s="59"/>
      <c r="P63" s="59"/>
      <c r="Q63" s="59"/>
      <c r="R63" s="59"/>
      <c r="S63" s="59"/>
      <c r="T63" s="59"/>
      <c r="U63" s="59"/>
      <c r="V63" s="59"/>
      <c r="W63" s="59"/>
      <c r="X63" s="59"/>
      <c r="Y63" s="59"/>
      <c r="Z63" s="59"/>
    </row>
    <row r="64" spans="1:26" ht="12.75" customHeight="1" x14ac:dyDescent="0.2">
      <c r="A64" s="59"/>
      <c r="B64" s="59"/>
      <c r="C64" s="59"/>
      <c r="D64" s="59"/>
      <c r="E64" s="59"/>
      <c r="F64" s="198"/>
      <c r="G64" s="198"/>
      <c r="H64" s="198"/>
      <c r="I64" s="198"/>
      <c r="J64" s="59"/>
      <c r="K64" s="233"/>
      <c r="L64" s="233"/>
      <c r="M64" s="233"/>
      <c r="N64" s="59"/>
      <c r="O64" s="59"/>
      <c r="P64" s="59"/>
      <c r="Q64" s="59"/>
      <c r="R64" s="59"/>
      <c r="S64" s="59"/>
      <c r="T64" s="59"/>
      <c r="U64" s="59"/>
      <c r="V64" s="59"/>
      <c r="W64" s="59"/>
      <c r="X64" s="59"/>
      <c r="Y64" s="59"/>
      <c r="Z64" s="59"/>
    </row>
    <row r="65" spans="1:26" ht="12.75" customHeight="1" x14ac:dyDescent="0.2">
      <c r="A65" s="59"/>
      <c r="B65" s="59"/>
      <c r="C65" s="59"/>
      <c r="D65" s="59"/>
      <c r="E65" s="59"/>
      <c r="F65" s="198"/>
      <c r="G65" s="198"/>
      <c r="H65" s="198"/>
      <c r="I65" s="198"/>
      <c r="J65" s="59"/>
      <c r="K65" s="233"/>
      <c r="L65" s="233"/>
      <c r="M65" s="233"/>
      <c r="N65" s="59"/>
      <c r="O65" s="59"/>
      <c r="P65" s="59"/>
      <c r="Q65" s="59"/>
      <c r="R65" s="59"/>
      <c r="S65" s="59"/>
      <c r="T65" s="59"/>
      <c r="U65" s="59"/>
      <c r="V65" s="59"/>
      <c r="W65" s="59"/>
      <c r="X65" s="59"/>
      <c r="Y65" s="59"/>
      <c r="Z65" s="59"/>
    </row>
    <row r="66" spans="1:26" ht="12.75" customHeight="1" x14ac:dyDescent="0.2">
      <c r="A66" s="59"/>
      <c r="B66" s="59"/>
      <c r="C66" s="59"/>
      <c r="D66" s="59"/>
      <c r="E66" s="59"/>
      <c r="F66" s="198"/>
      <c r="G66" s="198"/>
      <c r="H66" s="198"/>
      <c r="I66" s="198"/>
      <c r="J66" s="59"/>
      <c r="K66" s="233"/>
      <c r="L66" s="233"/>
      <c r="M66" s="233"/>
      <c r="N66" s="59"/>
      <c r="O66" s="59"/>
      <c r="P66" s="59"/>
      <c r="Q66" s="59"/>
      <c r="R66" s="59"/>
      <c r="S66" s="59"/>
      <c r="T66" s="59"/>
      <c r="U66" s="59"/>
      <c r="V66" s="59"/>
      <c r="W66" s="59"/>
      <c r="X66" s="59"/>
      <c r="Y66" s="59"/>
      <c r="Z66" s="59"/>
    </row>
    <row r="67" spans="1:26" ht="12.75" customHeight="1" x14ac:dyDescent="0.2">
      <c r="A67" s="59"/>
      <c r="B67" s="59"/>
      <c r="C67" s="59"/>
      <c r="D67" s="59"/>
      <c r="E67" s="59"/>
      <c r="F67" s="198"/>
      <c r="G67" s="198"/>
      <c r="H67" s="198"/>
      <c r="I67" s="198"/>
      <c r="J67" s="59"/>
      <c r="K67" s="233"/>
      <c r="L67" s="233"/>
      <c r="M67" s="233"/>
      <c r="N67" s="59"/>
      <c r="O67" s="59"/>
      <c r="P67" s="59"/>
      <c r="Q67" s="59"/>
      <c r="R67" s="59"/>
      <c r="S67" s="59"/>
      <c r="T67" s="59"/>
      <c r="U67" s="59"/>
      <c r="V67" s="59"/>
      <c r="W67" s="59"/>
      <c r="X67" s="59"/>
      <c r="Y67" s="59"/>
      <c r="Z67" s="59"/>
    </row>
    <row r="68" spans="1:26" ht="12.75" customHeight="1" x14ac:dyDescent="0.2">
      <c r="A68" s="59"/>
      <c r="B68" s="59"/>
      <c r="C68" s="59"/>
      <c r="D68" s="59"/>
      <c r="E68" s="59"/>
      <c r="F68" s="198"/>
      <c r="G68" s="198"/>
      <c r="H68" s="198"/>
      <c r="I68" s="198"/>
      <c r="J68" s="59"/>
      <c r="K68" s="233"/>
      <c r="L68" s="233"/>
      <c r="M68" s="233"/>
      <c r="N68" s="59"/>
      <c r="O68" s="59"/>
      <c r="P68" s="59"/>
      <c r="Q68" s="59"/>
      <c r="R68" s="59"/>
      <c r="S68" s="59"/>
      <c r="T68" s="59"/>
      <c r="U68" s="59"/>
      <c r="V68" s="59"/>
      <c r="W68" s="59"/>
      <c r="X68" s="59"/>
      <c r="Y68" s="59"/>
      <c r="Z68" s="59"/>
    </row>
    <row r="69" spans="1:26" ht="12.75" customHeight="1" x14ac:dyDescent="0.2">
      <c r="A69" s="59"/>
      <c r="B69" s="59"/>
      <c r="C69" s="59"/>
      <c r="D69" s="59"/>
      <c r="E69" s="59"/>
      <c r="F69" s="198"/>
      <c r="G69" s="198"/>
      <c r="H69" s="198"/>
      <c r="I69" s="198"/>
      <c r="J69" s="59"/>
      <c r="K69" s="233"/>
      <c r="L69" s="233"/>
      <c r="M69" s="233"/>
      <c r="N69" s="59"/>
      <c r="O69" s="59"/>
      <c r="P69" s="59"/>
      <c r="Q69" s="59"/>
      <c r="R69" s="59"/>
      <c r="S69" s="59"/>
      <c r="T69" s="59"/>
      <c r="U69" s="59"/>
      <c r="V69" s="59"/>
      <c r="W69" s="59"/>
      <c r="X69" s="59"/>
      <c r="Y69" s="59"/>
      <c r="Z69" s="59"/>
    </row>
    <row r="70" spans="1:26" ht="12.75" customHeight="1" x14ac:dyDescent="0.2">
      <c r="A70" s="59"/>
      <c r="B70" s="59"/>
      <c r="C70" s="59"/>
      <c r="D70" s="59"/>
      <c r="E70" s="59"/>
      <c r="F70" s="198"/>
      <c r="G70" s="198"/>
      <c r="H70" s="198"/>
      <c r="I70" s="198"/>
      <c r="J70" s="59"/>
      <c r="K70" s="233"/>
      <c r="L70" s="233"/>
      <c r="M70" s="233"/>
      <c r="N70" s="59"/>
      <c r="O70" s="59"/>
      <c r="P70" s="59"/>
      <c r="Q70" s="59"/>
      <c r="R70" s="59"/>
      <c r="S70" s="59"/>
      <c r="T70" s="59"/>
      <c r="U70" s="59"/>
      <c r="V70" s="59"/>
      <c r="W70" s="59"/>
      <c r="X70" s="59"/>
      <c r="Y70" s="59"/>
      <c r="Z70" s="59"/>
    </row>
    <row r="71" spans="1:26" ht="12.75" customHeight="1" x14ac:dyDescent="0.2">
      <c r="A71" s="59"/>
      <c r="B71" s="59"/>
      <c r="C71" s="59"/>
      <c r="D71" s="59"/>
      <c r="E71" s="59"/>
      <c r="F71" s="198"/>
      <c r="G71" s="198"/>
      <c r="H71" s="198"/>
      <c r="I71" s="198"/>
      <c r="J71" s="59"/>
      <c r="K71" s="233"/>
      <c r="L71" s="233"/>
      <c r="M71" s="233"/>
      <c r="N71" s="59"/>
      <c r="O71" s="59"/>
      <c r="P71" s="59"/>
      <c r="Q71" s="59"/>
      <c r="R71" s="59"/>
      <c r="S71" s="59"/>
      <c r="T71" s="59"/>
      <c r="U71" s="59"/>
      <c r="V71" s="59"/>
      <c r="W71" s="59"/>
      <c r="X71" s="59"/>
      <c r="Y71" s="59"/>
      <c r="Z71" s="59"/>
    </row>
    <row r="72" spans="1:26" ht="12.75" customHeight="1" x14ac:dyDescent="0.2">
      <c r="A72" s="59"/>
      <c r="B72" s="59"/>
      <c r="C72" s="59"/>
      <c r="D72" s="59"/>
      <c r="E72" s="59"/>
      <c r="F72" s="198"/>
      <c r="G72" s="198"/>
      <c r="H72" s="198"/>
      <c r="I72" s="198"/>
      <c r="J72" s="59"/>
      <c r="K72" s="233"/>
      <c r="L72" s="233"/>
      <c r="M72" s="233"/>
      <c r="N72" s="59"/>
      <c r="O72" s="59"/>
      <c r="P72" s="59"/>
      <c r="Q72" s="59"/>
      <c r="R72" s="59"/>
      <c r="S72" s="59"/>
      <c r="T72" s="59"/>
      <c r="U72" s="59"/>
      <c r="V72" s="59"/>
      <c r="W72" s="59"/>
      <c r="X72" s="59"/>
      <c r="Y72" s="59"/>
      <c r="Z72" s="59"/>
    </row>
    <row r="73" spans="1:26" ht="12.75" customHeight="1" x14ac:dyDescent="0.2">
      <c r="A73" s="59"/>
      <c r="B73" s="59"/>
      <c r="C73" s="59"/>
      <c r="D73" s="59"/>
      <c r="E73" s="59"/>
      <c r="F73" s="198"/>
      <c r="G73" s="198"/>
      <c r="H73" s="198"/>
      <c r="I73" s="198"/>
      <c r="J73" s="59"/>
      <c r="K73" s="233"/>
      <c r="L73" s="233"/>
      <c r="M73" s="233"/>
      <c r="N73" s="59"/>
      <c r="O73" s="59"/>
      <c r="P73" s="59"/>
      <c r="Q73" s="59"/>
      <c r="R73" s="59"/>
      <c r="S73" s="59"/>
      <c r="T73" s="59"/>
      <c r="U73" s="59"/>
      <c r="V73" s="59"/>
      <c r="W73" s="59"/>
      <c r="X73" s="59"/>
      <c r="Y73" s="59"/>
      <c r="Z73" s="59"/>
    </row>
    <row r="74" spans="1:26" ht="12.75" customHeight="1" x14ac:dyDescent="0.2">
      <c r="A74" s="59"/>
      <c r="B74" s="59"/>
      <c r="C74" s="59"/>
      <c r="D74" s="59"/>
      <c r="E74" s="59"/>
      <c r="F74" s="198"/>
      <c r="G74" s="198"/>
      <c r="H74" s="198"/>
      <c r="I74" s="198"/>
      <c r="J74" s="59"/>
      <c r="K74" s="233"/>
      <c r="L74" s="233"/>
      <c r="M74" s="233"/>
      <c r="N74" s="59"/>
      <c r="O74" s="59"/>
      <c r="P74" s="59"/>
      <c r="Q74" s="59"/>
      <c r="R74" s="59"/>
      <c r="S74" s="59"/>
      <c r="T74" s="59"/>
      <c r="U74" s="59"/>
      <c r="V74" s="59"/>
      <c r="W74" s="59"/>
      <c r="X74" s="59"/>
      <c r="Y74" s="59"/>
      <c r="Z74" s="59"/>
    </row>
    <row r="75" spans="1:26" ht="12.75" customHeight="1" x14ac:dyDescent="0.2">
      <c r="A75" s="59"/>
      <c r="B75" s="59"/>
      <c r="C75" s="59"/>
      <c r="D75" s="59"/>
      <c r="E75" s="59"/>
      <c r="F75" s="198"/>
      <c r="G75" s="198"/>
      <c r="H75" s="198"/>
      <c r="I75" s="198"/>
      <c r="J75" s="59"/>
      <c r="K75" s="233"/>
      <c r="L75" s="233"/>
      <c r="M75" s="233"/>
      <c r="N75" s="59"/>
      <c r="O75" s="59"/>
      <c r="P75" s="59"/>
      <c r="Q75" s="59"/>
      <c r="R75" s="59"/>
      <c r="S75" s="59"/>
      <c r="T75" s="59"/>
      <c r="U75" s="59"/>
      <c r="V75" s="59"/>
      <c r="W75" s="59"/>
      <c r="X75" s="59"/>
      <c r="Y75" s="59"/>
      <c r="Z75" s="59"/>
    </row>
    <row r="76" spans="1:26" ht="12.75" customHeight="1" x14ac:dyDescent="0.2">
      <c r="A76" s="59"/>
      <c r="B76" s="59"/>
      <c r="C76" s="59"/>
      <c r="D76" s="59"/>
      <c r="E76" s="59"/>
      <c r="F76" s="198"/>
      <c r="G76" s="198"/>
      <c r="H76" s="198"/>
      <c r="I76" s="198"/>
      <c r="J76" s="59"/>
      <c r="K76" s="233"/>
      <c r="L76" s="233"/>
      <c r="M76" s="233"/>
      <c r="N76" s="59"/>
      <c r="O76" s="59"/>
      <c r="P76" s="59"/>
      <c r="Q76" s="59"/>
      <c r="R76" s="59"/>
      <c r="S76" s="59"/>
      <c r="T76" s="59"/>
      <c r="U76" s="59"/>
      <c r="V76" s="59"/>
      <c r="W76" s="59"/>
      <c r="X76" s="59"/>
      <c r="Y76" s="59"/>
      <c r="Z76" s="59"/>
    </row>
    <row r="77" spans="1:26" ht="12.75" customHeight="1" x14ac:dyDescent="0.2">
      <c r="A77" s="59"/>
      <c r="B77" s="59"/>
      <c r="C77" s="59"/>
      <c r="D77" s="59"/>
      <c r="E77" s="59"/>
      <c r="F77" s="198"/>
      <c r="G77" s="198"/>
      <c r="H77" s="198"/>
      <c r="I77" s="198"/>
      <c r="J77" s="59"/>
      <c r="K77" s="233"/>
      <c r="L77" s="233"/>
      <c r="M77" s="233"/>
      <c r="N77" s="59"/>
      <c r="O77" s="59"/>
      <c r="P77" s="59"/>
      <c r="Q77" s="59"/>
      <c r="R77" s="59"/>
      <c r="S77" s="59"/>
      <c r="T77" s="59"/>
      <c r="U77" s="59"/>
      <c r="V77" s="59"/>
      <c r="W77" s="59"/>
      <c r="X77" s="59"/>
      <c r="Y77" s="59"/>
      <c r="Z77" s="59"/>
    </row>
    <row r="78" spans="1:26" ht="12.75" customHeight="1" x14ac:dyDescent="0.2">
      <c r="A78" s="59"/>
      <c r="B78" s="59"/>
      <c r="C78" s="59"/>
      <c r="D78" s="59"/>
      <c r="E78" s="59"/>
      <c r="F78" s="198"/>
      <c r="G78" s="198"/>
      <c r="H78" s="198"/>
      <c r="I78" s="198"/>
      <c r="J78" s="59"/>
      <c r="K78" s="233"/>
      <c r="L78" s="233"/>
      <c r="M78" s="233"/>
      <c r="N78" s="59"/>
      <c r="O78" s="59"/>
      <c r="P78" s="59"/>
      <c r="Q78" s="59"/>
      <c r="R78" s="59"/>
      <c r="S78" s="59"/>
      <c r="T78" s="59"/>
      <c r="U78" s="59"/>
      <c r="V78" s="59"/>
      <c r="W78" s="59"/>
      <c r="X78" s="59"/>
      <c r="Y78" s="59"/>
      <c r="Z78" s="59"/>
    </row>
    <row r="79" spans="1:26" ht="12.75" customHeight="1" x14ac:dyDescent="0.2">
      <c r="A79" s="59"/>
      <c r="B79" s="59"/>
      <c r="C79" s="59"/>
      <c r="D79" s="59"/>
      <c r="E79" s="59"/>
      <c r="F79" s="198"/>
      <c r="G79" s="198"/>
      <c r="H79" s="198"/>
      <c r="I79" s="198"/>
      <c r="J79" s="59"/>
      <c r="K79" s="233"/>
      <c r="L79" s="233"/>
      <c r="M79" s="233"/>
      <c r="N79" s="59"/>
      <c r="O79" s="59"/>
      <c r="P79" s="59"/>
      <c r="Q79" s="59"/>
      <c r="R79" s="59"/>
      <c r="S79" s="59"/>
      <c r="T79" s="59"/>
      <c r="U79" s="59"/>
      <c r="V79" s="59"/>
      <c r="W79" s="59"/>
      <c r="X79" s="59"/>
      <c r="Y79" s="59"/>
      <c r="Z79" s="59"/>
    </row>
    <row r="80" spans="1:26" ht="12.75" customHeight="1" x14ac:dyDescent="0.2">
      <c r="A80" s="59"/>
      <c r="B80" s="59"/>
      <c r="C80" s="59"/>
      <c r="D80" s="59"/>
      <c r="E80" s="59"/>
      <c r="F80" s="198"/>
      <c r="G80" s="198"/>
      <c r="H80" s="198"/>
      <c r="I80" s="198"/>
      <c r="J80" s="59"/>
      <c r="K80" s="233"/>
      <c r="L80" s="233"/>
      <c r="M80" s="233"/>
      <c r="N80" s="59"/>
      <c r="O80" s="59"/>
      <c r="P80" s="59"/>
      <c r="Q80" s="59"/>
      <c r="R80" s="59"/>
      <c r="S80" s="59"/>
      <c r="T80" s="59"/>
      <c r="U80" s="59"/>
      <c r="V80" s="59"/>
      <c r="W80" s="59"/>
      <c r="X80" s="59"/>
      <c r="Y80" s="59"/>
      <c r="Z80" s="59"/>
    </row>
    <row r="81" spans="1:26" ht="12.75" customHeight="1" x14ac:dyDescent="0.2">
      <c r="A81" s="59"/>
      <c r="B81" s="59"/>
      <c r="C81" s="59"/>
      <c r="D81" s="59"/>
      <c r="E81" s="59"/>
      <c r="F81" s="198"/>
      <c r="G81" s="198"/>
      <c r="H81" s="198"/>
      <c r="I81" s="198"/>
      <c r="J81" s="59"/>
      <c r="K81" s="233"/>
      <c r="L81" s="233"/>
      <c r="M81" s="233"/>
      <c r="N81" s="59"/>
      <c r="O81" s="59"/>
      <c r="P81" s="59"/>
      <c r="Q81" s="59"/>
      <c r="R81" s="59"/>
      <c r="S81" s="59"/>
      <c r="T81" s="59"/>
      <c r="U81" s="59"/>
      <c r="V81" s="59"/>
      <c r="W81" s="59"/>
      <c r="X81" s="59"/>
      <c r="Y81" s="59"/>
      <c r="Z81" s="59"/>
    </row>
    <row r="82" spans="1:26" ht="12.75" customHeight="1" x14ac:dyDescent="0.2">
      <c r="A82" s="59"/>
      <c r="B82" s="59"/>
      <c r="C82" s="59"/>
      <c r="D82" s="59"/>
      <c r="E82" s="59"/>
      <c r="F82" s="198"/>
      <c r="G82" s="198"/>
      <c r="H82" s="198"/>
      <c r="I82" s="198"/>
      <c r="J82" s="59"/>
      <c r="K82" s="233"/>
      <c r="L82" s="233"/>
      <c r="M82" s="233"/>
      <c r="N82" s="59"/>
      <c r="O82" s="59"/>
      <c r="P82" s="59"/>
      <c r="Q82" s="59"/>
      <c r="R82" s="59"/>
      <c r="S82" s="59"/>
      <c r="T82" s="59"/>
      <c r="U82" s="59"/>
      <c r="V82" s="59"/>
      <c r="W82" s="59"/>
      <c r="X82" s="59"/>
      <c r="Y82" s="59"/>
      <c r="Z82" s="59"/>
    </row>
    <row r="83" spans="1:26" ht="12.75" customHeight="1" x14ac:dyDescent="0.2">
      <c r="A83" s="59"/>
      <c r="B83" s="59"/>
      <c r="C83" s="59"/>
      <c r="D83" s="59"/>
      <c r="E83" s="59"/>
      <c r="F83" s="198"/>
      <c r="G83" s="198"/>
      <c r="H83" s="198"/>
      <c r="I83" s="198"/>
      <c r="J83" s="59"/>
      <c r="K83" s="233"/>
      <c r="L83" s="233"/>
      <c r="M83" s="233"/>
      <c r="N83" s="59"/>
      <c r="O83" s="59"/>
      <c r="P83" s="59"/>
      <c r="Q83" s="59"/>
      <c r="R83" s="59"/>
      <c r="S83" s="59"/>
      <c r="T83" s="59"/>
      <c r="U83" s="59"/>
      <c r="V83" s="59"/>
      <c r="W83" s="59"/>
      <c r="X83" s="59"/>
      <c r="Y83" s="59"/>
      <c r="Z83" s="59"/>
    </row>
    <row r="84" spans="1:26" ht="12.75" customHeight="1" x14ac:dyDescent="0.2">
      <c r="A84" s="59"/>
      <c r="B84" s="59"/>
      <c r="C84" s="59"/>
      <c r="D84" s="59"/>
      <c r="E84" s="59"/>
      <c r="F84" s="198"/>
      <c r="G84" s="198"/>
      <c r="H84" s="198"/>
      <c r="I84" s="198"/>
      <c r="J84" s="59"/>
      <c r="K84" s="233"/>
      <c r="L84" s="233"/>
      <c r="M84" s="233"/>
      <c r="N84" s="59"/>
      <c r="O84" s="59"/>
      <c r="P84" s="59"/>
      <c r="Q84" s="59"/>
      <c r="R84" s="59"/>
      <c r="S84" s="59"/>
      <c r="T84" s="59"/>
      <c r="U84" s="59"/>
      <c r="V84" s="59"/>
      <c r="W84" s="59"/>
      <c r="X84" s="59"/>
      <c r="Y84" s="59"/>
      <c r="Z84" s="59"/>
    </row>
    <row r="85" spans="1:26" ht="12.75" customHeight="1" x14ac:dyDescent="0.2">
      <c r="A85" s="59"/>
      <c r="B85" s="59"/>
      <c r="C85" s="59"/>
      <c r="D85" s="59"/>
      <c r="E85" s="59"/>
      <c r="F85" s="198"/>
      <c r="G85" s="198"/>
      <c r="H85" s="198"/>
      <c r="I85" s="198"/>
      <c r="J85" s="59"/>
      <c r="K85" s="233"/>
      <c r="L85" s="233"/>
      <c r="M85" s="233"/>
      <c r="N85" s="59"/>
      <c r="O85" s="59"/>
      <c r="P85" s="59"/>
      <c r="Q85" s="59"/>
      <c r="R85" s="59"/>
      <c r="S85" s="59"/>
      <c r="T85" s="59"/>
      <c r="U85" s="59"/>
      <c r="V85" s="59"/>
      <c r="W85" s="59"/>
      <c r="X85" s="59"/>
      <c r="Y85" s="59"/>
      <c r="Z85" s="59"/>
    </row>
    <row r="86" spans="1:26" ht="12.75" customHeight="1" x14ac:dyDescent="0.2">
      <c r="A86" s="59"/>
      <c r="B86" s="59"/>
      <c r="C86" s="59"/>
      <c r="D86" s="59"/>
      <c r="E86" s="59"/>
      <c r="F86" s="198"/>
      <c r="G86" s="198"/>
      <c r="H86" s="198"/>
      <c r="I86" s="198"/>
      <c r="J86" s="59"/>
      <c r="K86" s="233"/>
      <c r="L86" s="233"/>
      <c r="M86" s="233"/>
      <c r="N86" s="59"/>
      <c r="O86" s="59"/>
      <c r="P86" s="59"/>
      <c r="Q86" s="59"/>
      <c r="R86" s="59"/>
      <c r="S86" s="59"/>
      <c r="T86" s="59"/>
      <c r="U86" s="59"/>
      <c r="V86" s="59"/>
      <c r="W86" s="59"/>
      <c r="X86" s="59"/>
      <c r="Y86" s="59"/>
      <c r="Z86" s="59"/>
    </row>
    <row r="87" spans="1:26" ht="12.75" customHeight="1" x14ac:dyDescent="0.2">
      <c r="A87" s="59"/>
      <c r="B87" s="59"/>
      <c r="C87" s="59"/>
      <c r="D87" s="59"/>
      <c r="E87" s="59"/>
      <c r="F87" s="198"/>
      <c r="G87" s="198"/>
      <c r="H87" s="198"/>
      <c r="I87" s="198"/>
      <c r="J87" s="59"/>
      <c r="K87" s="233"/>
      <c r="L87" s="233"/>
      <c r="M87" s="233"/>
      <c r="N87" s="59"/>
      <c r="O87" s="59"/>
      <c r="P87" s="59"/>
      <c r="Q87" s="59"/>
      <c r="R87" s="59"/>
      <c r="S87" s="59"/>
      <c r="T87" s="59"/>
      <c r="U87" s="59"/>
      <c r="V87" s="59"/>
      <c r="W87" s="59"/>
      <c r="X87" s="59"/>
      <c r="Y87" s="59"/>
      <c r="Z87" s="59"/>
    </row>
    <row r="88" spans="1:26" ht="12.75" customHeight="1" x14ac:dyDescent="0.2">
      <c r="A88" s="59"/>
      <c r="B88" s="59"/>
      <c r="C88" s="59"/>
      <c r="D88" s="59"/>
      <c r="E88" s="59"/>
      <c r="F88" s="198"/>
      <c r="G88" s="198"/>
      <c r="H88" s="198"/>
      <c r="I88" s="198"/>
      <c r="J88" s="59"/>
      <c r="K88" s="233"/>
      <c r="L88" s="233"/>
      <c r="M88" s="233"/>
      <c r="N88" s="59"/>
      <c r="O88" s="59"/>
      <c r="P88" s="59"/>
      <c r="Q88" s="59"/>
      <c r="R88" s="59"/>
      <c r="S88" s="59"/>
      <c r="T88" s="59"/>
      <c r="U88" s="59"/>
      <c r="V88" s="59"/>
      <c r="W88" s="59"/>
      <c r="X88" s="59"/>
      <c r="Y88" s="59"/>
      <c r="Z88" s="59"/>
    </row>
    <row r="89" spans="1:26" ht="12.75" customHeight="1" x14ac:dyDescent="0.2">
      <c r="A89" s="59"/>
      <c r="B89" s="59"/>
      <c r="C89" s="59"/>
      <c r="D89" s="59"/>
      <c r="E89" s="59"/>
      <c r="F89" s="198"/>
      <c r="G89" s="198"/>
      <c r="H89" s="198"/>
      <c r="I89" s="198"/>
      <c r="J89" s="59"/>
      <c r="K89" s="233"/>
      <c r="L89" s="233"/>
      <c r="M89" s="233"/>
      <c r="N89" s="59"/>
      <c r="O89" s="59"/>
      <c r="P89" s="59"/>
      <c r="Q89" s="59"/>
      <c r="R89" s="59"/>
      <c r="S89" s="59"/>
      <c r="T89" s="59"/>
      <c r="U89" s="59"/>
      <c r="V89" s="59"/>
      <c r="W89" s="59"/>
      <c r="X89" s="59"/>
      <c r="Y89" s="59"/>
      <c r="Z89" s="59"/>
    </row>
    <row r="90" spans="1:26" ht="12.75" customHeight="1" x14ac:dyDescent="0.2">
      <c r="A90" s="59"/>
      <c r="B90" s="59"/>
      <c r="C90" s="59"/>
      <c r="D90" s="59"/>
      <c r="E90" s="59"/>
      <c r="F90" s="198"/>
      <c r="G90" s="198"/>
      <c r="H90" s="198"/>
      <c r="I90" s="198"/>
      <c r="J90" s="59"/>
      <c r="K90" s="233"/>
      <c r="L90" s="233"/>
      <c r="M90" s="233"/>
      <c r="N90" s="59"/>
      <c r="O90" s="59"/>
      <c r="P90" s="59"/>
      <c r="Q90" s="59"/>
      <c r="R90" s="59"/>
      <c r="S90" s="59"/>
      <c r="T90" s="59"/>
      <c r="U90" s="59"/>
      <c r="V90" s="59"/>
      <c r="W90" s="59"/>
      <c r="X90" s="59"/>
      <c r="Y90" s="59"/>
      <c r="Z90" s="59"/>
    </row>
    <row r="91" spans="1:26" ht="12.75" customHeight="1" x14ac:dyDescent="0.2">
      <c r="A91" s="59"/>
      <c r="B91" s="59"/>
      <c r="C91" s="59"/>
      <c r="D91" s="59"/>
      <c r="E91" s="59"/>
      <c r="F91" s="198"/>
      <c r="G91" s="198"/>
      <c r="H91" s="198"/>
      <c r="I91" s="198"/>
      <c r="J91" s="59"/>
      <c r="K91" s="233"/>
      <c r="L91" s="233"/>
      <c r="M91" s="233"/>
      <c r="N91" s="59"/>
      <c r="O91" s="59"/>
      <c r="P91" s="59"/>
      <c r="Q91" s="59"/>
      <c r="R91" s="59"/>
      <c r="S91" s="59"/>
      <c r="T91" s="59"/>
      <c r="U91" s="59"/>
      <c r="V91" s="59"/>
      <c r="W91" s="59"/>
      <c r="X91" s="59"/>
      <c r="Y91" s="59"/>
      <c r="Z91" s="59"/>
    </row>
    <row r="92" spans="1:26" ht="12.75" customHeight="1" x14ac:dyDescent="0.2">
      <c r="A92" s="59"/>
      <c r="B92" s="59"/>
      <c r="C92" s="59"/>
      <c r="D92" s="59"/>
      <c r="E92" s="59"/>
      <c r="F92" s="198"/>
      <c r="G92" s="198"/>
      <c r="H92" s="198"/>
      <c r="I92" s="198"/>
      <c r="J92" s="59"/>
      <c r="K92" s="233"/>
      <c r="L92" s="233"/>
      <c r="M92" s="233"/>
      <c r="N92" s="59"/>
      <c r="O92" s="59"/>
      <c r="P92" s="59"/>
      <c r="Q92" s="59"/>
      <c r="R92" s="59"/>
      <c r="S92" s="59"/>
      <c r="T92" s="59"/>
      <c r="U92" s="59"/>
      <c r="V92" s="59"/>
      <c r="W92" s="59"/>
      <c r="X92" s="59"/>
      <c r="Y92" s="59"/>
      <c r="Z92" s="59"/>
    </row>
    <row r="93" spans="1:26" ht="12.75" customHeight="1" x14ac:dyDescent="0.2">
      <c r="A93" s="59"/>
      <c r="B93" s="59"/>
      <c r="C93" s="59"/>
      <c r="D93" s="59"/>
      <c r="E93" s="59"/>
      <c r="F93" s="198"/>
      <c r="G93" s="198"/>
      <c r="H93" s="198"/>
      <c r="I93" s="198"/>
      <c r="J93" s="59"/>
      <c r="K93" s="233"/>
      <c r="L93" s="233"/>
      <c r="M93" s="233"/>
      <c r="N93" s="59"/>
      <c r="O93" s="59"/>
      <c r="P93" s="59"/>
      <c r="Q93" s="59"/>
      <c r="R93" s="59"/>
      <c r="S93" s="59"/>
      <c r="T93" s="59"/>
      <c r="U93" s="59"/>
      <c r="V93" s="59"/>
      <c r="W93" s="59"/>
      <c r="X93" s="59"/>
      <c r="Y93" s="59"/>
      <c r="Z93" s="59"/>
    </row>
    <row r="94" spans="1:26" ht="12.75" customHeight="1" x14ac:dyDescent="0.2">
      <c r="A94" s="59"/>
      <c r="B94" s="59"/>
      <c r="C94" s="59"/>
      <c r="D94" s="59"/>
      <c r="E94" s="59"/>
      <c r="F94" s="198"/>
      <c r="G94" s="198"/>
      <c r="H94" s="198"/>
      <c r="I94" s="198"/>
      <c r="J94" s="59"/>
      <c r="K94" s="233"/>
      <c r="L94" s="233"/>
      <c r="M94" s="233"/>
      <c r="N94" s="59"/>
      <c r="O94" s="59"/>
      <c r="P94" s="59"/>
      <c r="Q94" s="59"/>
      <c r="R94" s="59"/>
      <c r="S94" s="59"/>
      <c r="T94" s="59"/>
      <c r="U94" s="59"/>
      <c r="V94" s="59"/>
      <c r="W94" s="59"/>
      <c r="X94" s="59"/>
      <c r="Y94" s="59"/>
      <c r="Z94" s="59"/>
    </row>
    <row r="95" spans="1:26" ht="12.75" customHeight="1" x14ac:dyDescent="0.2">
      <c r="A95" s="59"/>
      <c r="B95" s="59"/>
      <c r="C95" s="59"/>
      <c r="D95" s="59"/>
      <c r="E95" s="59"/>
      <c r="F95" s="198"/>
      <c r="G95" s="198"/>
      <c r="H95" s="198"/>
      <c r="I95" s="198"/>
      <c r="J95" s="59"/>
      <c r="K95" s="233"/>
      <c r="L95" s="233"/>
      <c r="M95" s="233"/>
      <c r="N95" s="59"/>
      <c r="O95" s="59"/>
      <c r="P95" s="59"/>
      <c r="Q95" s="59"/>
      <c r="R95" s="59"/>
      <c r="S95" s="59"/>
      <c r="T95" s="59"/>
      <c r="U95" s="59"/>
      <c r="V95" s="59"/>
      <c r="W95" s="59"/>
      <c r="X95" s="59"/>
      <c r="Y95" s="59"/>
      <c r="Z95" s="59"/>
    </row>
    <row r="96" spans="1:26" ht="12.75" customHeight="1" x14ac:dyDescent="0.2">
      <c r="A96" s="59"/>
      <c r="B96" s="59"/>
      <c r="C96" s="59"/>
      <c r="D96" s="59"/>
      <c r="E96" s="59"/>
      <c r="F96" s="198"/>
      <c r="G96" s="198"/>
      <c r="H96" s="198"/>
      <c r="I96" s="198"/>
      <c r="J96" s="59"/>
      <c r="K96" s="233"/>
      <c r="L96" s="233"/>
      <c r="M96" s="233"/>
      <c r="N96" s="59"/>
      <c r="O96" s="59"/>
      <c r="P96" s="59"/>
      <c r="Q96" s="59"/>
      <c r="R96" s="59"/>
      <c r="S96" s="59"/>
      <c r="T96" s="59"/>
      <c r="U96" s="59"/>
      <c r="V96" s="59"/>
      <c r="W96" s="59"/>
      <c r="X96" s="59"/>
      <c r="Y96" s="59"/>
      <c r="Z96" s="59"/>
    </row>
    <row r="97" spans="1:26" ht="12.75" customHeight="1" x14ac:dyDescent="0.2">
      <c r="A97" s="59"/>
      <c r="B97" s="59"/>
      <c r="C97" s="59"/>
      <c r="D97" s="59"/>
      <c r="E97" s="59"/>
      <c r="F97" s="198"/>
      <c r="G97" s="198"/>
      <c r="H97" s="198"/>
      <c r="I97" s="198"/>
      <c r="J97" s="59"/>
      <c r="K97" s="233"/>
      <c r="L97" s="233"/>
      <c r="M97" s="233"/>
      <c r="N97" s="59"/>
      <c r="O97" s="59"/>
      <c r="P97" s="59"/>
      <c r="Q97" s="59"/>
      <c r="R97" s="59"/>
      <c r="S97" s="59"/>
      <c r="T97" s="59"/>
      <c r="U97" s="59"/>
      <c r="V97" s="59"/>
      <c r="W97" s="59"/>
      <c r="X97" s="59"/>
      <c r="Y97" s="59"/>
      <c r="Z97" s="59"/>
    </row>
    <row r="98" spans="1:26" ht="12.75" customHeight="1" x14ac:dyDescent="0.2">
      <c r="A98" s="59"/>
      <c r="B98" s="59"/>
      <c r="C98" s="59"/>
      <c r="D98" s="59"/>
      <c r="E98" s="59"/>
      <c r="F98" s="198"/>
      <c r="G98" s="198"/>
      <c r="H98" s="198"/>
      <c r="I98" s="198"/>
      <c r="J98" s="59"/>
      <c r="K98" s="233"/>
      <c r="L98" s="233"/>
      <c r="M98" s="233"/>
      <c r="N98" s="59"/>
      <c r="O98" s="59"/>
      <c r="P98" s="59"/>
      <c r="Q98" s="59"/>
      <c r="R98" s="59"/>
      <c r="S98" s="59"/>
      <c r="T98" s="59"/>
      <c r="U98" s="59"/>
      <c r="V98" s="59"/>
      <c r="W98" s="59"/>
      <c r="X98" s="59"/>
      <c r="Y98" s="59"/>
      <c r="Z98" s="59"/>
    </row>
    <row r="99" spans="1:26" ht="12.75" customHeight="1" x14ac:dyDescent="0.2">
      <c r="A99" s="59"/>
      <c r="B99" s="59"/>
      <c r="C99" s="59"/>
      <c r="D99" s="59"/>
      <c r="E99" s="59"/>
      <c r="F99" s="198"/>
      <c r="G99" s="198"/>
      <c r="H99" s="198"/>
      <c r="I99" s="198"/>
      <c r="J99" s="59"/>
      <c r="K99" s="233"/>
      <c r="L99" s="233"/>
      <c r="M99" s="233"/>
      <c r="N99" s="59"/>
      <c r="O99" s="59"/>
      <c r="P99" s="59"/>
      <c r="Q99" s="59"/>
      <c r="R99" s="59"/>
      <c r="S99" s="59"/>
      <c r="T99" s="59"/>
      <c r="U99" s="59"/>
      <c r="V99" s="59"/>
      <c r="W99" s="59"/>
      <c r="X99" s="59"/>
      <c r="Y99" s="59"/>
      <c r="Z99" s="59"/>
    </row>
    <row r="100" spans="1:26" ht="12.75" customHeight="1" x14ac:dyDescent="0.2">
      <c r="A100" s="59"/>
      <c r="B100" s="59"/>
      <c r="C100" s="59"/>
      <c r="D100" s="59"/>
      <c r="E100" s="59"/>
      <c r="F100" s="198"/>
      <c r="G100" s="198"/>
      <c r="H100" s="198"/>
      <c r="I100" s="198"/>
      <c r="J100" s="59"/>
      <c r="K100" s="233"/>
      <c r="L100" s="233"/>
      <c r="M100" s="233"/>
      <c r="N100" s="59"/>
      <c r="O100" s="59"/>
      <c r="P100" s="59"/>
      <c r="Q100" s="59"/>
      <c r="R100" s="59"/>
      <c r="S100" s="59"/>
      <c r="T100" s="59"/>
      <c r="U100" s="59"/>
      <c r="V100" s="59"/>
      <c r="W100" s="59"/>
      <c r="X100" s="59"/>
      <c r="Y100" s="59"/>
      <c r="Z100" s="59"/>
    </row>
    <row r="101" spans="1:26" ht="12.75" customHeight="1" x14ac:dyDescent="0.2">
      <c r="A101" s="59"/>
      <c r="B101" s="59"/>
      <c r="C101" s="59"/>
      <c r="D101" s="59"/>
      <c r="E101" s="59"/>
      <c r="F101" s="198"/>
      <c r="G101" s="198"/>
      <c r="H101" s="198"/>
      <c r="I101" s="198"/>
      <c r="J101" s="59"/>
      <c r="K101" s="233"/>
      <c r="L101" s="233"/>
      <c r="M101" s="233"/>
      <c r="N101" s="59"/>
      <c r="O101" s="59"/>
      <c r="P101" s="59"/>
      <c r="Q101" s="59"/>
      <c r="R101" s="59"/>
      <c r="S101" s="59"/>
      <c r="T101" s="59"/>
      <c r="U101" s="59"/>
      <c r="V101" s="59"/>
      <c r="W101" s="59"/>
      <c r="X101" s="59"/>
      <c r="Y101" s="59"/>
      <c r="Z101" s="59"/>
    </row>
    <row r="102" spans="1:26" ht="12.75" customHeight="1" x14ac:dyDescent="0.2">
      <c r="A102" s="59"/>
      <c r="B102" s="59"/>
      <c r="C102" s="59"/>
      <c r="D102" s="59"/>
      <c r="E102" s="59"/>
      <c r="F102" s="198"/>
      <c r="G102" s="198"/>
      <c r="H102" s="198"/>
      <c r="I102" s="198"/>
      <c r="J102" s="59"/>
      <c r="K102" s="233"/>
      <c r="L102" s="233"/>
      <c r="M102" s="233"/>
      <c r="N102" s="59"/>
      <c r="O102" s="59"/>
      <c r="P102" s="59"/>
      <c r="Q102" s="59"/>
      <c r="R102" s="59"/>
      <c r="S102" s="59"/>
      <c r="T102" s="59"/>
      <c r="U102" s="59"/>
      <c r="V102" s="59"/>
      <c r="W102" s="59"/>
      <c r="X102" s="59"/>
      <c r="Y102" s="59"/>
      <c r="Z102" s="59"/>
    </row>
    <row r="103" spans="1:26" ht="12.75" customHeight="1" x14ac:dyDescent="0.2">
      <c r="A103" s="59"/>
      <c r="B103" s="59"/>
      <c r="C103" s="59"/>
      <c r="D103" s="59"/>
      <c r="E103" s="59"/>
      <c r="F103" s="198"/>
      <c r="G103" s="198"/>
      <c r="H103" s="198"/>
      <c r="I103" s="198"/>
      <c r="J103" s="59"/>
      <c r="K103" s="233"/>
      <c r="L103" s="233"/>
      <c r="M103" s="233"/>
      <c r="N103" s="59"/>
      <c r="O103" s="59"/>
      <c r="P103" s="59"/>
      <c r="Q103" s="59"/>
      <c r="R103" s="59"/>
      <c r="S103" s="59"/>
      <c r="T103" s="59"/>
      <c r="U103" s="59"/>
      <c r="V103" s="59"/>
      <c r="W103" s="59"/>
      <c r="X103" s="59"/>
      <c r="Y103" s="59"/>
      <c r="Z103" s="59"/>
    </row>
    <row r="104" spans="1:26" ht="12.75" customHeight="1" x14ac:dyDescent="0.2">
      <c r="A104" s="59"/>
      <c r="B104" s="59"/>
      <c r="C104" s="59"/>
      <c r="D104" s="59"/>
      <c r="E104" s="59"/>
      <c r="F104" s="198"/>
      <c r="G104" s="198"/>
      <c r="H104" s="198"/>
      <c r="I104" s="198"/>
      <c r="J104" s="59"/>
      <c r="K104" s="233"/>
      <c r="L104" s="233"/>
      <c r="M104" s="233"/>
      <c r="N104" s="59"/>
      <c r="O104" s="59"/>
      <c r="P104" s="59"/>
      <c r="Q104" s="59"/>
      <c r="R104" s="59"/>
      <c r="S104" s="59"/>
      <c r="T104" s="59"/>
      <c r="U104" s="59"/>
      <c r="V104" s="59"/>
      <c r="W104" s="59"/>
      <c r="X104" s="59"/>
      <c r="Y104" s="59"/>
      <c r="Z104" s="59"/>
    </row>
    <row r="105" spans="1:26" ht="12.75" customHeight="1" x14ac:dyDescent="0.2">
      <c r="A105" s="59"/>
      <c r="B105" s="59"/>
      <c r="C105" s="59"/>
      <c r="D105" s="59"/>
      <c r="E105" s="59"/>
      <c r="F105" s="198"/>
      <c r="G105" s="198"/>
      <c r="H105" s="198"/>
      <c r="I105" s="198"/>
      <c r="J105" s="59"/>
      <c r="K105" s="233"/>
      <c r="L105" s="233"/>
      <c r="M105" s="233"/>
      <c r="N105" s="59"/>
      <c r="O105" s="59"/>
      <c r="P105" s="59"/>
      <c r="Q105" s="59"/>
      <c r="R105" s="59"/>
      <c r="S105" s="59"/>
      <c r="T105" s="59"/>
      <c r="U105" s="59"/>
      <c r="V105" s="59"/>
      <c r="W105" s="59"/>
      <c r="X105" s="59"/>
      <c r="Y105" s="59"/>
      <c r="Z105" s="59"/>
    </row>
    <row r="106" spans="1:26" ht="12.75" customHeight="1" x14ac:dyDescent="0.2">
      <c r="A106" s="59"/>
      <c r="B106" s="59"/>
      <c r="C106" s="59"/>
      <c r="D106" s="59"/>
      <c r="E106" s="59"/>
      <c r="F106" s="198"/>
      <c r="G106" s="198"/>
      <c r="H106" s="198"/>
      <c r="I106" s="198"/>
      <c r="J106" s="59"/>
      <c r="K106" s="233"/>
      <c r="L106" s="233"/>
      <c r="M106" s="233"/>
      <c r="N106" s="59"/>
      <c r="O106" s="59"/>
      <c r="P106" s="59"/>
      <c r="Q106" s="59"/>
      <c r="R106" s="59"/>
      <c r="S106" s="59"/>
      <c r="T106" s="59"/>
      <c r="U106" s="59"/>
      <c r="V106" s="59"/>
      <c r="W106" s="59"/>
      <c r="X106" s="59"/>
      <c r="Y106" s="59"/>
      <c r="Z106" s="59"/>
    </row>
    <row r="107" spans="1:26" ht="12.75" customHeight="1" x14ac:dyDescent="0.2">
      <c r="A107" s="59"/>
      <c r="B107" s="59"/>
      <c r="C107" s="59"/>
      <c r="D107" s="59"/>
      <c r="E107" s="59"/>
      <c r="F107" s="198"/>
      <c r="G107" s="198"/>
      <c r="H107" s="198"/>
      <c r="I107" s="198"/>
      <c r="J107" s="59"/>
      <c r="K107" s="233"/>
      <c r="L107" s="233"/>
      <c r="M107" s="233"/>
      <c r="N107" s="59"/>
      <c r="O107" s="59"/>
      <c r="P107" s="59"/>
      <c r="Q107" s="59"/>
      <c r="R107" s="59"/>
      <c r="S107" s="59"/>
      <c r="T107" s="59"/>
      <c r="U107" s="59"/>
      <c r="V107" s="59"/>
      <c r="W107" s="59"/>
      <c r="X107" s="59"/>
      <c r="Y107" s="59"/>
      <c r="Z107" s="59"/>
    </row>
    <row r="108" spans="1:26" ht="12.75" customHeight="1" x14ac:dyDescent="0.2">
      <c r="A108" s="59"/>
      <c r="B108" s="59"/>
      <c r="C108" s="59"/>
      <c r="D108" s="59"/>
      <c r="E108" s="59"/>
      <c r="F108" s="198"/>
      <c r="G108" s="198"/>
      <c r="H108" s="198"/>
      <c r="I108" s="198"/>
      <c r="J108" s="59"/>
      <c r="K108" s="233"/>
      <c r="L108" s="233"/>
      <c r="M108" s="233"/>
      <c r="N108" s="59"/>
      <c r="O108" s="59"/>
      <c r="P108" s="59"/>
      <c r="Q108" s="59"/>
      <c r="R108" s="59"/>
      <c r="S108" s="59"/>
      <c r="T108" s="59"/>
      <c r="U108" s="59"/>
      <c r="V108" s="59"/>
      <c r="W108" s="59"/>
      <c r="X108" s="59"/>
      <c r="Y108" s="59"/>
      <c r="Z108" s="59"/>
    </row>
    <row r="109" spans="1:26" ht="12.75" customHeight="1" x14ac:dyDescent="0.2">
      <c r="A109" s="59"/>
      <c r="B109" s="59"/>
      <c r="C109" s="59"/>
      <c r="D109" s="59"/>
      <c r="E109" s="59"/>
      <c r="F109" s="198"/>
      <c r="G109" s="198"/>
      <c r="H109" s="198"/>
      <c r="I109" s="198"/>
      <c r="J109" s="59"/>
      <c r="K109" s="233"/>
      <c r="L109" s="233"/>
      <c r="M109" s="233"/>
      <c r="N109" s="59"/>
      <c r="O109" s="59"/>
      <c r="P109" s="59"/>
      <c r="Q109" s="59"/>
      <c r="R109" s="59"/>
      <c r="S109" s="59"/>
      <c r="T109" s="59"/>
      <c r="U109" s="59"/>
      <c r="V109" s="59"/>
      <c r="W109" s="59"/>
      <c r="X109" s="59"/>
      <c r="Y109" s="59"/>
      <c r="Z109" s="59"/>
    </row>
    <row r="110" spans="1:26" ht="12.75" customHeight="1" x14ac:dyDescent="0.2">
      <c r="A110" s="59"/>
      <c r="B110" s="59"/>
      <c r="C110" s="59"/>
      <c r="D110" s="59"/>
      <c r="E110" s="59"/>
      <c r="F110" s="198"/>
      <c r="G110" s="198"/>
      <c r="H110" s="198"/>
      <c r="I110" s="198"/>
      <c r="J110" s="59"/>
      <c r="K110" s="233"/>
      <c r="L110" s="233"/>
      <c r="M110" s="233"/>
      <c r="N110" s="59"/>
      <c r="O110" s="59"/>
      <c r="P110" s="59"/>
      <c r="Q110" s="59"/>
      <c r="R110" s="59"/>
      <c r="S110" s="59"/>
      <c r="T110" s="59"/>
      <c r="U110" s="59"/>
      <c r="V110" s="59"/>
      <c r="W110" s="59"/>
      <c r="X110" s="59"/>
      <c r="Y110" s="59"/>
      <c r="Z110" s="59"/>
    </row>
    <row r="111" spans="1:26" ht="12.75" customHeight="1" x14ac:dyDescent="0.2">
      <c r="A111" s="59"/>
      <c r="B111" s="59"/>
      <c r="C111" s="59"/>
      <c r="D111" s="59"/>
      <c r="E111" s="59"/>
      <c r="F111" s="198"/>
      <c r="G111" s="198"/>
      <c r="H111" s="198"/>
      <c r="I111" s="198"/>
      <c r="J111" s="59"/>
      <c r="K111" s="233"/>
      <c r="L111" s="233"/>
      <c r="M111" s="233"/>
      <c r="N111" s="59"/>
      <c r="O111" s="59"/>
      <c r="P111" s="59"/>
      <c r="Q111" s="59"/>
      <c r="R111" s="59"/>
      <c r="S111" s="59"/>
      <c r="T111" s="59"/>
      <c r="U111" s="59"/>
      <c r="V111" s="59"/>
      <c r="W111" s="59"/>
      <c r="X111" s="59"/>
      <c r="Y111" s="59"/>
      <c r="Z111" s="59"/>
    </row>
    <row r="112" spans="1:26" ht="12.75" customHeight="1" x14ac:dyDescent="0.2">
      <c r="A112" s="59"/>
      <c r="B112" s="59"/>
      <c r="C112" s="59"/>
      <c r="D112" s="59"/>
      <c r="E112" s="59"/>
      <c r="F112" s="198"/>
      <c r="G112" s="198"/>
      <c r="H112" s="198"/>
      <c r="I112" s="198"/>
      <c r="J112" s="59"/>
      <c r="K112" s="233"/>
      <c r="L112" s="233"/>
      <c r="M112" s="233"/>
      <c r="N112" s="59"/>
      <c r="O112" s="59"/>
      <c r="P112" s="59"/>
      <c r="Q112" s="59"/>
      <c r="R112" s="59"/>
      <c r="S112" s="59"/>
      <c r="T112" s="59"/>
      <c r="U112" s="59"/>
      <c r="V112" s="59"/>
      <c r="W112" s="59"/>
      <c r="X112" s="59"/>
      <c r="Y112" s="59"/>
      <c r="Z112" s="59"/>
    </row>
    <row r="113" spans="1:26" ht="12.75" customHeight="1" x14ac:dyDescent="0.2">
      <c r="A113" s="59"/>
      <c r="B113" s="59"/>
      <c r="C113" s="59"/>
      <c r="D113" s="59"/>
      <c r="E113" s="59"/>
      <c r="F113" s="198"/>
      <c r="G113" s="198"/>
      <c r="H113" s="198"/>
      <c r="I113" s="198"/>
      <c r="J113" s="59"/>
      <c r="K113" s="233"/>
      <c r="L113" s="233"/>
      <c r="M113" s="233"/>
      <c r="N113" s="59"/>
      <c r="O113" s="59"/>
      <c r="P113" s="59"/>
      <c r="Q113" s="59"/>
      <c r="R113" s="59"/>
      <c r="S113" s="59"/>
      <c r="T113" s="59"/>
      <c r="U113" s="59"/>
      <c r="V113" s="59"/>
      <c r="W113" s="59"/>
      <c r="X113" s="59"/>
      <c r="Y113" s="59"/>
      <c r="Z113" s="59"/>
    </row>
    <row r="114" spans="1:26" ht="12.75" customHeight="1" x14ac:dyDescent="0.2">
      <c r="A114" s="59"/>
      <c r="B114" s="59"/>
      <c r="C114" s="59"/>
      <c r="D114" s="59"/>
      <c r="E114" s="59"/>
      <c r="F114" s="198"/>
      <c r="G114" s="198"/>
      <c r="H114" s="198"/>
      <c r="I114" s="198"/>
      <c r="J114" s="59"/>
      <c r="K114" s="233"/>
      <c r="L114" s="233"/>
      <c r="M114" s="233"/>
      <c r="N114" s="59"/>
      <c r="O114" s="59"/>
      <c r="P114" s="59"/>
      <c r="Q114" s="59"/>
      <c r="R114" s="59"/>
      <c r="S114" s="59"/>
      <c r="T114" s="59"/>
      <c r="U114" s="59"/>
      <c r="V114" s="59"/>
      <c r="W114" s="59"/>
      <c r="X114" s="59"/>
      <c r="Y114" s="59"/>
      <c r="Z114" s="59"/>
    </row>
    <row r="115" spans="1:26" ht="12.75" customHeight="1" x14ac:dyDescent="0.2">
      <c r="A115" s="59"/>
      <c r="B115" s="59"/>
      <c r="C115" s="59"/>
      <c r="D115" s="59"/>
      <c r="E115" s="59"/>
      <c r="F115" s="198"/>
      <c r="G115" s="198"/>
      <c r="H115" s="198"/>
      <c r="I115" s="198"/>
      <c r="J115" s="59"/>
      <c r="K115" s="233"/>
      <c r="L115" s="233"/>
      <c r="M115" s="233"/>
      <c r="N115" s="59"/>
      <c r="O115" s="59"/>
      <c r="P115" s="59"/>
      <c r="Q115" s="59"/>
      <c r="R115" s="59"/>
      <c r="S115" s="59"/>
      <c r="T115" s="59"/>
      <c r="U115" s="59"/>
      <c r="V115" s="59"/>
      <c r="W115" s="59"/>
      <c r="X115" s="59"/>
      <c r="Y115" s="59"/>
      <c r="Z115" s="59"/>
    </row>
    <row r="116" spans="1:26" ht="12.75" customHeight="1" x14ac:dyDescent="0.2">
      <c r="A116" s="59"/>
      <c r="B116" s="59"/>
      <c r="C116" s="59"/>
      <c r="D116" s="59"/>
      <c r="E116" s="59"/>
      <c r="F116" s="198"/>
      <c r="G116" s="198"/>
      <c r="H116" s="198"/>
      <c r="I116" s="198"/>
      <c r="J116" s="59"/>
      <c r="K116" s="233"/>
      <c r="L116" s="233"/>
      <c r="M116" s="233"/>
      <c r="N116" s="59"/>
      <c r="O116" s="59"/>
      <c r="P116" s="59"/>
      <c r="Q116" s="59"/>
      <c r="R116" s="59"/>
      <c r="S116" s="59"/>
      <c r="T116" s="59"/>
      <c r="U116" s="59"/>
      <c r="V116" s="59"/>
      <c r="W116" s="59"/>
      <c r="X116" s="59"/>
      <c r="Y116" s="59"/>
      <c r="Z116" s="59"/>
    </row>
    <row r="117" spans="1:26" ht="12.75" customHeight="1" x14ac:dyDescent="0.2">
      <c r="A117" s="59"/>
      <c r="B117" s="59"/>
      <c r="C117" s="59"/>
      <c r="D117" s="59"/>
      <c r="E117" s="59"/>
      <c r="F117" s="198"/>
      <c r="G117" s="198"/>
      <c r="H117" s="198"/>
      <c r="I117" s="198"/>
      <c r="J117" s="59"/>
      <c r="K117" s="233"/>
      <c r="L117" s="233"/>
      <c r="M117" s="233"/>
      <c r="N117" s="59"/>
      <c r="O117" s="59"/>
      <c r="P117" s="59"/>
      <c r="Q117" s="59"/>
      <c r="R117" s="59"/>
      <c r="S117" s="59"/>
      <c r="T117" s="59"/>
      <c r="U117" s="59"/>
      <c r="V117" s="59"/>
      <c r="W117" s="59"/>
      <c r="X117" s="59"/>
      <c r="Y117" s="59"/>
      <c r="Z117" s="59"/>
    </row>
    <row r="118" spans="1:26" ht="12.75" customHeight="1" x14ac:dyDescent="0.2">
      <c r="A118" s="59"/>
      <c r="B118" s="59"/>
      <c r="C118" s="59"/>
      <c r="D118" s="59"/>
      <c r="E118" s="59"/>
      <c r="F118" s="198"/>
      <c r="G118" s="198"/>
      <c r="H118" s="198"/>
      <c r="I118" s="198"/>
      <c r="J118" s="59"/>
      <c r="K118" s="233"/>
      <c r="L118" s="233"/>
      <c r="M118" s="233"/>
      <c r="N118" s="59"/>
      <c r="O118" s="59"/>
      <c r="P118" s="59"/>
      <c r="Q118" s="59"/>
      <c r="R118" s="59"/>
      <c r="S118" s="59"/>
      <c r="T118" s="59"/>
      <c r="U118" s="59"/>
      <c r="V118" s="59"/>
      <c r="W118" s="59"/>
      <c r="X118" s="59"/>
      <c r="Y118" s="59"/>
      <c r="Z118" s="59"/>
    </row>
    <row r="119" spans="1:26" ht="12.75" customHeight="1" x14ac:dyDescent="0.2">
      <c r="A119" s="59"/>
      <c r="B119" s="59"/>
      <c r="C119" s="59"/>
      <c r="D119" s="59"/>
      <c r="E119" s="59"/>
      <c r="F119" s="198"/>
      <c r="G119" s="198"/>
      <c r="H119" s="198"/>
      <c r="I119" s="198"/>
      <c r="J119" s="59"/>
      <c r="K119" s="233"/>
      <c r="L119" s="233"/>
      <c r="M119" s="233"/>
      <c r="N119" s="59"/>
      <c r="O119" s="59"/>
      <c r="P119" s="59"/>
      <c r="Q119" s="59"/>
      <c r="R119" s="59"/>
      <c r="S119" s="59"/>
      <c r="T119" s="59"/>
      <c r="U119" s="59"/>
      <c r="V119" s="59"/>
      <c r="W119" s="59"/>
      <c r="X119" s="59"/>
      <c r="Y119" s="59"/>
      <c r="Z119" s="59"/>
    </row>
    <row r="120" spans="1:26" ht="12.75" customHeight="1" x14ac:dyDescent="0.2">
      <c r="A120" s="59"/>
      <c r="B120" s="59"/>
      <c r="C120" s="59"/>
      <c r="D120" s="59"/>
      <c r="E120" s="59"/>
      <c r="F120" s="198"/>
      <c r="G120" s="198"/>
      <c r="H120" s="198"/>
      <c r="I120" s="198"/>
      <c r="J120" s="59"/>
      <c r="K120" s="233"/>
      <c r="L120" s="233"/>
      <c r="M120" s="233"/>
      <c r="N120" s="59"/>
      <c r="O120" s="59"/>
      <c r="P120" s="59"/>
      <c r="Q120" s="59"/>
      <c r="R120" s="59"/>
      <c r="S120" s="59"/>
      <c r="T120" s="59"/>
      <c r="U120" s="59"/>
      <c r="V120" s="59"/>
      <c r="W120" s="59"/>
      <c r="X120" s="59"/>
      <c r="Y120" s="59"/>
      <c r="Z120" s="59"/>
    </row>
    <row r="121" spans="1:26" ht="12.75" customHeight="1" x14ac:dyDescent="0.2">
      <c r="A121" s="59"/>
      <c r="B121" s="59"/>
      <c r="C121" s="59"/>
      <c r="D121" s="59"/>
      <c r="E121" s="59"/>
      <c r="F121" s="198"/>
      <c r="G121" s="198"/>
      <c r="H121" s="198"/>
      <c r="I121" s="198"/>
      <c r="J121" s="59"/>
      <c r="K121" s="233"/>
      <c r="L121" s="233"/>
      <c r="M121" s="233"/>
      <c r="N121" s="59"/>
      <c r="O121" s="59"/>
      <c r="P121" s="59"/>
      <c r="Q121" s="59"/>
      <c r="R121" s="59"/>
      <c r="S121" s="59"/>
      <c r="T121" s="59"/>
      <c r="U121" s="59"/>
      <c r="V121" s="59"/>
      <c r="W121" s="59"/>
      <c r="X121" s="59"/>
      <c r="Y121" s="59"/>
      <c r="Z121" s="59"/>
    </row>
    <row r="122" spans="1:26" ht="12.75" customHeight="1" x14ac:dyDescent="0.2">
      <c r="A122" s="59"/>
      <c r="B122" s="59"/>
      <c r="C122" s="59"/>
      <c r="D122" s="59"/>
      <c r="E122" s="59"/>
      <c r="F122" s="198"/>
      <c r="G122" s="198"/>
      <c r="H122" s="198"/>
      <c r="I122" s="198"/>
      <c r="J122" s="59"/>
      <c r="K122" s="233"/>
      <c r="L122" s="233"/>
      <c r="M122" s="233"/>
      <c r="N122" s="59"/>
      <c r="O122" s="59"/>
      <c r="P122" s="59"/>
      <c r="Q122" s="59"/>
      <c r="R122" s="59"/>
      <c r="S122" s="59"/>
      <c r="T122" s="59"/>
      <c r="U122" s="59"/>
      <c r="V122" s="59"/>
      <c r="W122" s="59"/>
      <c r="X122" s="59"/>
      <c r="Y122" s="59"/>
      <c r="Z122" s="59"/>
    </row>
    <row r="123" spans="1:26" ht="12.75" customHeight="1" x14ac:dyDescent="0.2">
      <c r="A123" s="59"/>
      <c r="B123" s="59"/>
      <c r="C123" s="59"/>
      <c r="D123" s="59"/>
      <c r="E123" s="59"/>
      <c r="F123" s="198"/>
      <c r="G123" s="198"/>
      <c r="H123" s="198"/>
      <c r="I123" s="198"/>
      <c r="J123" s="59"/>
      <c r="K123" s="233"/>
      <c r="L123" s="233"/>
      <c r="M123" s="233"/>
      <c r="N123" s="59"/>
      <c r="O123" s="59"/>
      <c r="P123" s="59"/>
      <c r="Q123" s="59"/>
      <c r="R123" s="59"/>
      <c r="S123" s="59"/>
      <c r="T123" s="59"/>
      <c r="U123" s="59"/>
      <c r="V123" s="59"/>
      <c r="W123" s="59"/>
      <c r="X123" s="59"/>
      <c r="Y123" s="59"/>
      <c r="Z123" s="59"/>
    </row>
    <row r="124" spans="1:26" ht="12.75" customHeight="1" x14ac:dyDescent="0.2">
      <c r="A124" s="59"/>
      <c r="B124" s="59"/>
      <c r="C124" s="59"/>
      <c r="D124" s="59"/>
      <c r="E124" s="59"/>
      <c r="F124" s="198"/>
      <c r="G124" s="198"/>
      <c r="H124" s="198"/>
      <c r="I124" s="198"/>
      <c r="J124" s="59"/>
      <c r="K124" s="233"/>
      <c r="L124" s="233"/>
      <c r="M124" s="233"/>
      <c r="N124" s="59"/>
      <c r="O124" s="59"/>
      <c r="P124" s="59"/>
      <c r="Q124" s="59"/>
      <c r="R124" s="59"/>
      <c r="S124" s="59"/>
      <c r="T124" s="59"/>
      <c r="U124" s="59"/>
      <c r="V124" s="59"/>
      <c r="W124" s="59"/>
      <c r="X124" s="59"/>
      <c r="Y124" s="59"/>
      <c r="Z124" s="59"/>
    </row>
    <row r="125" spans="1:26" ht="12.75" customHeight="1" x14ac:dyDescent="0.2">
      <c r="A125" s="59"/>
      <c r="B125" s="59"/>
      <c r="C125" s="59"/>
      <c r="D125" s="59"/>
      <c r="E125" s="59"/>
      <c r="F125" s="198"/>
      <c r="G125" s="198"/>
      <c r="H125" s="198"/>
      <c r="I125" s="198"/>
      <c r="J125" s="59"/>
      <c r="K125" s="233"/>
      <c r="L125" s="233"/>
      <c r="M125" s="233"/>
      <c r="N125" s="59"/>
      <c r="O125" s="59"/>
      <c r="P125" s="59"/>
      <c r="Q125" s="59"/>
      <c r="R125" s="59"/>
      <c r="S125" s="59"/>
      <c r="T125" s="59"/>
      <c r="U125" s="59"/>
      <c r="V125" s="59"/>
      <c r="W125" s="59"/>
      <c r="X125" s="59"/>
      <c r="Y125" s="59"/>
      <c r="Z125" s="59"/>
    </row>
    <row r="126" spans="1:26" ht="12.75" customHeight="1" x14ac:dyDescent="0.2">
      <c r="A126" s="59"/>
      <c r="B126" s="59"/>
      <c r="C126" s="59"/>
      <c r="D126" s="59"/>
      <c r="E126" s="59"/>
      <c r="F126" s="198"/>
      <c r="G126" s="198"/>
      <c r="H126" s="198"/>
      <c r="I126" s="198"/>
      <c r="J126" s="59"/>
      <c r="K126" s="233"/>
      <c r="L126" s="233"/>
      <c r="M126" s="233"/>
      <c r="N126" s="59"/>
      <c r="O126" s="59"/>
      <c r="P126" s="59"/>
      <c r="Q126" s="59"/>
      <c r="R126" s="59"/>
      <c r="S126" s="59"/>
      <c r="T126" s="59"/>
      <c r="U126" s="59"/>
      <c r="V126" s="59"/>
      <c r="W126" s="59"/>
      <c r="X126" s="59"/>
      <c r="Y126" s="59"/>
      <c r="Z126" s="59"/>
    </row>
    <row r="127" spans="1:26" ht="12.75" customHeight="1" x14ac:dyDescent="0.2">
      <c r="A127" s="59"/>
      <c r="B127" s="59"/>
      <c r="C127" s="59"/>
      <c r="D127" s="59"/>
      <c r="E127" s="59"/>
      <c r="F127" s="198"/>
      <c r="G127" s="198"/>
      <c r="H127" s="198"/>
      <c r="I127" s="198"/>
      <c r="J127" s="59"/>
      <c r="K127" s="233"/>
      <c r="L127" s="233"/>
      <c r="M127" s="233"/>
      <c r="N127" s="59"/>
      <c r="O127" s="59"/>
      <c r="P127" s="59"/>
      <c r="Q127" s="59"/>
      <c r="R127" s="59"/>
      <c r="S127" s="59"/>
      <c r="T127" s="59"/>
      <c r="U127" s="59"/>
      <c r="V127" s="59"/>
      <c r="W127" s="59"/>
      <c r="X127" s="59"/>
      <c r="Y127" s="59"/>
      <c r="Z127" s="59"/>
    </row>
    <row r="128" spans="1:26" ht="12.75" customHeight="1" x14ac:dyDescent="0.2">
      <c r="A128" s="59"/>
      <c r="B128" s="59"/>
      <c r="C128" s="59"/>
      <c r="D128" s="59"/>
      <c r="E128" s="59"/>
      <c r="F128" s="198"/>
      <c r="G128" s="198"/>
      <c r="H128" s="198"/>
      <c r="I128" s="198"/>
      <c r="J128" s="59"/>
      <c r="K128" s="233"/>
      <c r="L128" s="233"/>
      <c r="M128" s="233"/>
      <c r="N128" s="59"/>
      <c r="O128" s="59"/>
      <c r="P128" s="59"/>
      <c r="Q128" s="59"/>
      <c r="R128" s="59"/>
      <c r="S128" s="59"/>
      <c r="T128" s="59"/>
      <c r="U128" s="59"/>
      <c r="V128" s="59"/>
      <c r="W128" s="59"/>
      <c r="X128" s="59"/>
      <c r="Y128" s="59"/>
      <c r="Z128" s="59"/>
    </row>
    <row r="129" spans="1:26" ht="12.75" customHeight="1" x14ac:dyDescent="0.2">
      <c r="A129" s="59"/>
      <c r="B129" s="59"/>
      <c r="C129" s="59"/>
      <c r="D129" s="59"/>
      <c r="E129" s="59"/>
      <c r="F129" s="198"/>
      <c r="G129" s="198"/>
      <c r="H129" s="198"/>
      <c r="I129" s="198"/>
      <c r="J129" s="59"/>
      <c r="K129" s="233"/>
      <c r="L129" s="233"/>
      <c r="M129" s="233"/>
      <c r="N129" s="59"/>
      <c r="O129" s="59"/>
      <c r="P129" s="59"/>
      <c r="Q129" s="59"/>
      <c r="R129" s="59"/>
      <c r="S129" s="59"/>
      <c r="T129" s="59"/>
      <c r="U129" s="59"/>
      <c r="V129" s="59"/>
      <c r="W129" s="59"/>
      <c r="X129" s="59"/>
      <c r="Y129" s="59"/>
      <c r="Z129" s="59"/>
    </row>
    <row r="130" spans="1:26" ht="12.75" customHeight="1" x14ac:dyDescent="0.2">
      <c r="A130" s="59"/>
      <c r="B130" s="59"/>
      <c r="C130" s="59"/>
      <c r="D130" s="59"/>
      <c r="E130" s="59"/>
      <c r="F130" s="198"/>
      <c r="G130" s="198"/>
      <c r="H130" s="198"/>
      <c r="I130" s="198"/>
      <c r="J130" s="59"/>
      <c r="K130" s="233"/>
      <c r="L130" s="233"/>
      <c r="M130" s="233"/>
      <c r="N130" s="59"/>
      <c r="O130" s="59"/>
      <c r="P130" s="59"/>
      <c r="Q130" s="59"/>
      <c r="R130" s="59"/>
      <c r="S130" s="59"/>
      <c r="T130" s="59"/>
      <c r="U130" s="59"/>
      <c r="V130" s="59"/>
      <c r="W130" s="59"/>
      <c r="X130" s="59"/>
      <c r="Y130" s="59"/>
      <c r="Z130" s="59"/>
    </row>
    <row r="131" spans="1:26" ht="12.75" customHeight="1" x14ac:dyDescent="0.2">
      <c r="A131" s="59"/>
      <c r="B131" s="59"/>
      <c r="C131" s="59"/>
      <c r="D131" s="59"/>
      <c r="E131" s="59"/>
      <c r="F131" s="198"/>
      <c r="G131" s="198"/>
      <c r="H131" s="198"/>
      <c r="I131" s="198"/>
      <c r="J131" s="59"/>
      <c r="K131" s="233"/>
      <c r="L131" s="233"/>
      <c r="M131" s="233"/>
      <c r="N131" s="59"/>
      <c r="O131" s="59"/>
      <c r="P131" s="59"/>
      <c r="Q131" s="59"/>
      <c r="R131" s="59"/>
      <c r="S131" s="59"/>
      <c r="T131" s="59"/>
      <c r="U131" s="59"/>
      <c r="V131" s="59"/>
      <c r="W131" s="59"/>
      <c r="X131" s="59"/>
      <c r="Y131" s="59"/>
      <c r="Z131" s="59"/>
    </row>
    <row r="132" spans="1:26" ht="12.75" customHeight="1" x14ac:dyDescent="0.2">
      <c r="A132" s="59"/>
      <c r="B132" s="59"/>
      <c r="C132" s="59"/>
      <c r="D132" s="59"/>
      <c r="E132" s="59"/>
      <c r="F132" s="198"/>
      <c r="G132" s="198"/>
      <c r="H132" s="198"/>
      <c r="I132" s="198"/>
      <c r="J132" s="59"/>
      <c r="K132" s="233"/>
      <c r="L132" s="233"/>
      <c r="M132" s="233"/>
      <c r="N132" s="59"/>
      <c r="O132" s="59"/>
      <c r="P132" s="59"/>
      <c r="Q132" s="59"/>
      <c r="R132" s="59"/>
      <c r="S132" s="59"/>
      <c r="T132" s="59"/>
      <c r="U132" s="59"/>
      <c r="V132" s="59"/>
      <c r="W132" s="59"/>
      <c r="X132" s="59"/>
      <c r="Y132" s="59"/>
      <c r="Z132" s="59"/>
    </row>
    <row r="133" spans="1:26" ht="12.75" customHeight="1" x14ac:dyDescent="0.2">
      <c r="A133" s="59"/>
      <c r="B133" s="59"/>
      <c r="C133" s="59"/>
      <c r="D133" s="59"/>
      <c r="E133" s="59"/>
      <c r="F133" s="198"/>
      <c r="G133" s="198"/>
      <c r="H133" s="198"/>
      <c r="I133" s="198"/>
      <c r="J133" s="59"/>
      <c r="K133" s="233"/>
      <c r="L133" s="233"/>
      <c r="M133" s="233"/>
      <c r="N133" s="59"/>
      <c r="O133" s="59"/>
      <c r="P133" s="59"/>
      <c r="Q133" s="59"/>
      <c r="R133" s="59"/>
      <c r="S133" s="59"/>
      <c r="T133" s="59"/>
      <c r="U133" s="59"/>
      <c r="V133" s="59"/>
      <c r="W133" s="59"/>
      <c r="X133" s="59"/>
      <c r="Y133" s="59"/>
      <c r="Z133" s="59"/>
    </row>
    <row r="134" spans="1:26" ht="12.75" customHeight="1" x14ac:dyDescent="0.2">
      <c r="A134" s="59"/>
      <c r="B134" s="59"/>
      <c r="C134" s="59"/>
      <c r="D134" s="59"/>
      <c r="E134" s="59"/>
      <c r="F134" s="198"/>
      <c r="G134" s="198"/>
      <c r="H134" s="198"/>
      <c r="I134" s="198"/>
      <c r="J134" s="59"/>
      <c r="K134" s="233"/>
      <c r="L134" s="233"/>
      <c r="M134" s="233"/>
      <c r="N134" s="59"/>
      <c r="O134" s="59"/>
      <c r="P134" s="59"/>
      <c r="Q134" s="59"/>
      <c r="R134" s="59"/>
      <c r="S134" s="59"/>
      <c r="T134" s="59"/>
      <c r="U134" s="59"/>
      <c r="V134" s="59"/>
      <c r="W134" s="59"/>
      <c r="X134" s="59"/>
      <c r="Y134" s="59"/>
      <c r="Z134" s="59"/>
    </row>
    <row r="135" spans="1:26" ht="12.75" customHeight="1" x14ac:dyDescent="0.2">
      <c r="A135" s="59"/>
      <c r="B135" s="59"/>
      <c r="C135" s="59"/>
      <c r="D135" s="59"/>
      <c r="E135" s="59"/>
      <c r="F135" s="198"/>
      <c r="G135" s="198"/>
      <c r="H135" s="198"/>
      <c r="I135" s="198"/>
      <c r="J135" s="59"/>
      <c r="K135" s="233"/>
      <c r="L135" s="233"/>
      <c r="M135" s="233"/>
      <c r="N135" s="59"/>
      <c r="O135" s="59"/>
      <c r="P135" s="59"/>
      <c r="Q135" s="59"/>
      <c r="R135" s="59"/>
      <c r="S135" s="59"/>
      <c r="T135" s="59"/>
      <c r="U135" s="59"/>
      <c r="V135" s="59"/>
      <c r="W135" s="59"/>
      <c r="X135" s="59"/>
      <c r="Y135" s="59"/>
      <c r="Z135" s="59"/>
    </row>
    <row r="136" spans="1:26" ht="12.75" customHeight="1" x14ac:dyDescent="0.2">
      <c r="A136" s="59"/>
      <c r="B136" s="59"/>
      <c r="C136" s="59"/>
      <c r="D136" s="59"/>
      <c r="E136" s="59"/>
      <c r="F136" s="198"/>
      <c r="G136" s="198"/>
      <c r="H136" s="198"/>
      <c r="I136" s="198"/>
      <c r="J136" s="59"/>
      <c r="K136" s="233"/>
      <c r="L136" s="233"/>
      <c r="M136" s="233"/>
      <c r="N136" s="59"/>
      <c r="O136" s="59"/>
      <c r="P136" s="59"/>
      <c r="Q136" s="59"/>
      <c r="R136" s="59"/>
      <c r="S136" s="59"/>
      <c r="T136" s="59"/>
      <c r="U136" s="59"/>
      <c r="V136" s="59"/>
      <c r="W136" s="59"/>
      <c r="X136" s="59"/>
      <c r="Y136" s="59"/>
      <c r="Z136" s="59"/>
    </row>
    <row r="137" spans="1:26" ht="12.75" customHeight="1" x14ac:dyDescent="0.2">
      <c r="A137" s="59"/>
      <c r="B137" s="59"/>
      <c r="C137" s="59"/>
      <c r="D137" s="59"/>
      <c r="E137" s="59"/>
      <c r="F137" s="198"/>
      <c r="G137" s="198"/>
      <c r="H137" s="198"/>
      <c r="I137" s="198"/>
      <c r="J137" s="59"/>
      <c r="K137" s="233"/>
      <c r="L137" s="233"/>
      <c r="M137" s="233"/>
      <c r="N137" s="59"/>
      <c r="O137" s="59"/>
      <c r="P137" s="59"/>
      <c r="Q137" s="59"/>
      <c r="R137" s="59"/>
      <c r="S137" s="59"/>
      <c r="T137" s="59"/>
      <c r="U137" s="59"/>
      <c r="V137" s="59"/>
      <c r="W137" s="59"/>
      <c r="X137" s="59"/>
      <c r="Y137" s="59"/>
      <c r="Z137" s="59"/>
    </row>
    <row r="138" spans="1:26" ht="12.75" customHeight="1" x14ac:dyDescent="0.2">
      <c r="A138" s="59"/>
      <c r="B138" s="59"/>
      <c r="C138" s="59"/>
      <c r="D138" s="59"/>
      <c r="E138" s="59"/>
      <c r="F138" s="198"/>
      <c r="G138" s="198"/>
      <c r="H138" s="198"/>
      <c r="I138" s="198"/>
      <c r="J138" s="59"/>
      <c r="K138" s="233"/>
      <c r="L138" s="233"/>
      <c r="M138" s="233"/>
      <c r="N138" s="59"/>
      <c r="O138" s="59"/>
      <c r="P138" s="59"/>
      <c r="Q138" s="59"/>
      <c r="R138" s="59"/>
      <c r="S138" s="59"/>
      <c r="T138" s="59"/>
      <c r="U138" s="59"/>
      <c r="V138" s="59"/>
      <c r="W138" s="59"/>
      <c r="X138" s="59"/>
      <c r="Y138" s="59"/>
      <c r="Z138" s="59"/>
    </row>
    <row r="139" spans="1:26" ht="12.75" customHeight="1" x14ac:dyDescent="0.2">
      <c r="A139" s="59"/>
      <c r="B139" s="59"/>
      <c r="C139" s="59"/>
      <c r="D139" s="59"/>
      <c r="E139" s="59"/>
      <c r="F139" s="198"/>
      <c r="G139" s="198"/>
      <c r="H139" s="198"/>
      <c r="I139" s="198"/>
      <c r="J139" s="59"/>
      <c r="K139" s="233"/>
      <c r="L139" s="233"/>
      <c r="M139" s="233"/>
      <c r="N139" s="59"/>
      <c r="O139" s="59"/>
      <c r="P139" s="59"/>
      <c r="Q139" s="59"/>
      <c r="R139" s="59"/>
      <c r="S139" s="59"/>
      <c r="T139" s="59"/>
      <c r="U139" s="59"/>
      <c r="V139" s="59"/>
      <c r="W139" s="59"/>
      <c r="X139" s="59"/>
      <c r="Y139" s="59"/>
      <c r="Z139" s="59"/>
    </row>
    <row r="140" spans="1:26" ht="12.75" customHeight="1" x14ac:dyDescent="0.2">
      <c r="A140" s="59"/>
      <c r="B140" s="59"/>
      <c r="C140" s="59"/>
      <c r="D140" s="59"/>
      <c r="E140" s="59"/>
      <c r="F140" s="198"/>
      <c r="G140" s="198"/>
      <c r="H140" s="198"/>
      <c r="I140" s="198"/>
      <c r="J140" s="59"/>
      <c r="K140" s="233"/>
      <c r="L140" s="233"/>
      <c r="M140" s="233"/>
      <c r="N140" s="59"/>
      <c r="O140" s="59"/>
      <c r="P140" s="59"/>
      <c r="Q140" s="59"/>
      <c r="R140" s="59"/>
      <c r="S140" s="59"/>
      <c r="T140" s="59"/>
      <c r="U140" s="59"/>
      <c r="V140" s="59"/>
      <c r="W140" s="59"/>
      <c r="X140" s="59"/>
      <c r="Y140" s="59"/>
      <c r="Z140" s="59"/>
    </row>
    <row r="141" spans="1:26" ht="12.75" customHeight="1" x14ac:dyDescent="0.2">
      <c r="A141" s="59"/>
      <c r="B141" s="59"/>
      <c r="C141" s="59"/>
      <c r="D141" s="59"/>
      <c r="E141" s="59"/>
      <c r="F141" s="198"/>
      <c r="G141" s="198"/>
      <c r="H141" s="198"/>
      <c r="I141" s="198"/>
      <c r="J141" s="59"/>
      <c r="K141" s="233"/>
      <c r="L141" s="233"/>
      <c r="M141" s="233"/>
      <c r="N141" s="59"/>
      <c r="O141" s="59"/>
      <c r="P141" s="59"/>
      <c r="Q141" s="59"/>
      <c r="R141" s="59"/>
      <c r="S141" s="59"/>
      <c r="T141" s="59"/>
      <c r="U141" s="59"/>
      <c r="V141" s="59"/>
      <c r="W141" s="59"/>
      <c r="X141" s="59"/>
      <c r="Y141" s="59"/>
      <c r="Z141" s="59"/>
    </row>
    <row r="142" spans="1:26" ht="12.75" customHeight="1" x14ac:dyDescent="0.2">
      <c r="A142" s="59"/>
      <c r="B142" s="59"/>
      <c r="C142" s="59"/>
      <c r="D142" s="59"/>
      <c r="E142" s="59"/>
      <c r="F142" s="198"/>
      <c r="G142" s="198"/>
      <c r="H142" s="198"/>
      <c r="I142" s="198"/>
      <c r="J142" s="59"/>
      <c r="K142" s="233"/>
      <c r="L142" s="233"/>
      <c r="M142" s="233"/>
      <c r="N142" s="59"/>
      <c r="O142" s="59"/>
      <c r="P142" s="59"/>
      <c r="Q142" s="59"/>
      <c r="R142" s="59"/>
      <c r="S142" s="59"/>
      <c r="T142" s="59"/>
      <c r="U142" s="59"/>
      <c r="V142" s="59"/>
      <c r="W142" s="59"/>
      <c r="X142" s="59"/>
      <c r="Y142" s="59"/>
      <c r="Z142" s="59"/>
    </row>
    <row r="143" spans="1:26" ht="12.75" customHeight="1" x14ac:dyDescent="0.2">
      <c r="A143" s="59"/>
      <c r="B143" s="59"/>
      <c r="C143" s="59"/>
      <c r="D143" s="59"/>
      <c r="E143" s="59"/>
      <c r="F143" s="198"/>
      <c r="G143" s="198"/>
      <c r="H143" s="198"/>
      <c r="I143" s="198"/>
      <c r="J143" s="59"/>
      <c r="K143" s="233"/>
      <c r="L143" s="233"/>
      <c r="M143" s="233"/>
      <c r="N143" s="59"/>
      <c r="O143" s="59"/>
      <c r="P143" s="59"/>
      <c r="Q143" s="59"/>
      <c r="R143" s="59"/>
      <c r="S143" s="59"/>
      <c r="T143" s="59"/>
      <c r="U143" s="59"/>
      <c r="V143" s="59"/>
      <c r="W143" s="59"/>
      <c r="X143" s="59"/>
      <c r="Y143" s="59"/>
      <c r="Z143" s="59"/>
    </row>
    <row r="144" spans="1:26" ht="12.75" customHeight="1" x14ac:dyDescent="0.2">
      <c r="A144" s="59"/>
      <c r="B144" s="59"/>
      <c r="C144" s="59"/>
      <c r="D144" s="59"/>
      <c r="E144" s="59"/>
      <c r="F144" s="198"/>
      <c r="G144" s="198"/>
      <c r="H144" s="198"/>
      <c r="I144" s="198"/>
      <c r="J144" s="59"/>
      <c r="K144" s="233"/>
      <c r="L144" s="233"/>
      <c r="M144" s="233"/>
      <c r="N144" s="59"/>
      <c r="O144" s="59"/>
      <c r="P144" s="59"/>
      <c r="Q144" s="59"/>
      <c r="R144" s="59"/>
      <c r="S144" s="59"/>
      <c r="T144" s="59"/>
      <c r="U144" s="59"/>
      <c r="V144" s="59"/>
      <c r="W144" s="59"/>
      <c r="X144" s="59"/>
      <c r="Y144" s="59"/>
      <c r="Z144" s="59"/>
    </row>
    <row r="145" spans="1:26" ht="12.75" customHeight="1" x14ac:dyDescent="0.2">
      <c r="A145" s="59"/>
      <c r="B145" s="59"/>
      <c r="C145" s="59"/>
      <c r="D145" s="59"/>
      <c r="E145" s="59"/>
      <c r="F145" s="198"/>
      <c r="G145" s="198"/>
      <c r="H145" s="198"/>
      <c r="I145" s="198"/>
      <c r="J145" s="59"/>
      <c r="K145" s="233"/>
      <c r="L145" s="233"/>
      <c r="M145" s="233"/>
      <c r="N145" s="59"/>
      <c r="O145" s="59"/>
      <c r="P145" s="59"/>
      <c r="Q145" s="59"/>
      <c r="R145" s="59"/>
      <c r="S145" s="59"/>
      <c r="T145" s="59"/>
      <c r="U145" s="59"/>
      <c r="V145" s="59"/>
      <c r="W145" s="59"/>
      <c r="X145" s="59"/>
      <c r="Y145" s="59"/>
      <c r="Z145" s="59"/>
    </row>
    <row r="146" spans="1:26" ht="12.75" customHeight="1" x14ac:dyDescent="0.2">
      <c r="A146" s="59"/>
      <c r="B146" s="59"/>
      <c r="C146" s="59"/>
      <c r="D146" s="59"/>
      <c r="E146" s="59"/>
      <c r="F146" s="198"/>
      <c r="G146" s="198"/>
      <c r="H146" s="198"/>
      <c r="I146" s="198"/>
      <c r="J146" s="59"/>
      <c r="K146" s="233"/>
      <c r="L146" s="233"/>
      <c r="M146" s="233"/>
      <c r="N146" s="59"/>
      <c r="O146" s="59"/>
      <c r="P146" s="59"/>
      <c r="Q146" s="59"/>
      <c r="R146" s="59"/>
      <c r="S146" s="59"/>
      <c r="T146" s="59"/>
      <c r="U146" s="59"/>
      <c r="V146" s="59"/>
      <c r="W146" s="59"/>
      <c r="X146" s="59"/>
      <c r="Y146" s="59"/>
      <c r="Z146" s="59"/>
    </row>
    <row r="147" spans="1:26" ht="12.75" customHeight="1" x14ac:dyDescent="0.2">
      <c r="A147" s="59"/>
      <c r="B147" s="59"/>
      <c r="C147" s="59"/>
      <c r="D147" s="59"/>
      <c r="E147" s="59"/>
      <c r="F147" s="198"/>
      <c r="G147" s="198"/>
      <c r="H147" s="198"/>
      <c r="I147" s="198"/>
      <c r="J147" s="59"/>
      <c r="K147" s="233"/>
      <c r="L147" s="233"/>
      <c r="M147" s="233"/>
      <c r="N147" s="59"/>
      <c r="O147" s="59"/>
      <c r="P147" s="59"/>
      <c r="Q147" s="59"/>
      <c r="R147" s="59"/>
      <c r="S147" s="59"/>
      <c r="T147" s="59"/>
      <c r="U147" s="59"/>
      <c r="V147" s="59"/>
      <c r="W147" s="59"/>
      <c r="X147" s="59"/>
      <c r="Y147" s="59"/>
      <c r="Z147" s="59"/>
    </row>
    <row r="148" spans="1:26" ht="12.75" customHeight="1" x14ac:dyDescent="0.2">
      <c r="A148" s="59"/>
      <c r="B148" s="59"/>
      <c r="C148" s="59"/>
      <c r="D148" s="59"/>
      <c r="E148" s="59"/>
      <c r="F148" s="198"/>
      <c r="G148" s="198"/>
      <c r="H148" s="198"/>
      <c r="I148" s="198"/>
      <c r="J148" s="59"/>
      <c r="K148" s="233"/>
      <c r="L148" s="233"/>
      <c r="M148" s="233"/>
      <c r="N148" s="59"/>
      <c r="O148" s="59"/>
      <c r="P148" s="59"/>
      <c r="Q148" s="59"/>
      <c r="R148" s="59"/>
      <c r="S148" s="59"/>
      <c r="T148" s="59"/>
      <c r="U148" s="59"/>
      <c r="V148" s="59"/>
      <c r="W148" s="59"/>
      <c r="X148" s="59"/>
      <c r="Y148" s="59"/>
      <c r="Z148" s="59"/>
    </row>
    <row r="149" spans="1:26" ht="12.75" customHeight="1" x14ac:dyDescent="0.2">
      <c r="A149" s="59"/>
      <c r="B149" s="59"/>
      <c r="C149" s="59"/>
      <c r="D149" s="59"/>
      <c r="E149" s="59"/>
      <c r="F149" s="198"/>
      <c r="G149" s="198"/>
      <c r="H149" s="198"/>
      <c r="I149" s="198"/>
      <c r="J149" s="59"/>
      <c r="K149" s="233"/>
      <c r="L149" s="233"/>
      <c r="M149" s="233"/>
      <c r="N149" s="59"/>
      <c r="O149" s="59"/>
      <c r="P149" s="59"/>
      <c r="Q149" s="59"/>
      <c r="R149" s="59"/>
      <c r="S149" s="59"/>
      <c r="T149" s="59"/>
      <c r="U149" s="59"/>
      <c r="V149" s="59"/>
      <c r="W149" s="59"/>
      <c r="X149" s="59"/>
      <c r="Y149" s="59"/>
      <c r="Z149" s="59"/>
    </row>
    <row r="150" spans="1:26" ht="12.75" customHeight="1" x14ac:dyDescent="0.2">
      <c r="A150" s="59"/>
      <c r="B150" s="59"/>
      <c r="C150" s="59"/>
      <c r="D150" s="59"/>
      <c r="E150" s="59"/>
      <c r="F150" s="198"/>
      <c r="G150" s="198"/>
      <c r="H150" s="198"/>
      <c r="I150" s="198"/>
      <c r="J150" s="59"/>
      <c r="K150" s="233"/>
      <c r="L150" s="233"/>
      <c r="M150" s="233"/>
      <c r="N150" s="59"/>
      <c r="O150" s="59"/>
      <c r="P150" s="59"/>
      <c r="Q150" s="59"/>
      <c r="R150" s="59"/>
      <c r="S150" s="59"/>
      <c r="T150" s="59"/>
      <c r="U150" s="59"/>
      <c r="V150" s="59"/>
      <c r="W150" s="59"/>
      <c r="X150" s="59"/>
      <c r="Y150" s="59"/>
      <c r="Z150" s="59"/>
    </row>
    <row r="151" spans="1:26" ht="12.75" customHeight="1" x14ac:dyDescent="0.2">
      <c r="A151" s="59"/>
      <c r="B151" s="59"/>
      <c r="C151" s="59"/>
      <c r="D151" s="59"/>
      <c r="E151" s="59"/>
      <c r="F151" s="198"/>
      <c r="G151" s="198"/>
      <c r="H151" s="198"/>
      <c r="I151" s="198"/>
      <c r="J151" s="59"/>
      <c r="K151" s="233"/>
      <c r="L151" s="233"/>
      <c r="M151" s="233"/>
      <c r="N151" s="59"/>
      <c r="O151" s="59"/>
      <c r="P151" s="59"/>
      <c r="Q151" s="59"/>
      <c r="R151" s="59"/>
      <c r="S151" s="59"/>
      <c r="T151" s="59"/>
      <c r="U151" s="59"/>
      <c r="V151" s="59"/>
      <c r="W151" s="59"/>
      <c r="X151" s="59"/>
      <c r="Y151" s="59"/>
      <c r="Z151" s="59"/>
    </row>
    <row r="152" spans="1:26" ht="12.75" customHeight="1" x14ac:dyDescent="0.2">
      <c r="A152" s="59"/>
      <c r="B152" s="59"/>
      <c r="C152" s="59"/>
      <c r="D152" s="59"/>
      <c r="E152" s="59"/>
      <c r="F152" s="198"/>
      <c r="G152" s="198"/>
      <c r="H152" s="198"/>
      <c r="I152" s="198"/>
      <c r="J152" s="59"/>
      <c r="K152" s="233"/>
      <c r="L152" s="233"/>
      <c r="M152" s="233"/>
      <c r="N152" s="59"/>
      <c r="O152" s="59"/>
      <c r="P152" s="59"/>
      <c r="Q152" s="59"/>
      <c r="R152" s="59"/>
      <c r="S152" s="59"/>
      <c r="T152" s="59"/>
      <c r="U152" s="59"/>
      <c r="V152" s="59"/>
      <c r="W152" s="59"/>
      <c r="X152" s="59"/>
      <c r="Y152" s="59"/>
      <c r="Z152" s="59"/>
    </row>
    <row r="153" spans="1:26" ht="12.75" customHeight="1" x14ac:dyDescent="0.2">
      <c r="A153" s="59"/>
      <c r="B153" s="59"/>
      <c r="C153" s="59"/>
      <c r="D153" s="59"/>
      <c r="E153" s="59"/>
      <c r="F153" s="198"/>
      <c r="G153" s="198"/>
      <c r="H153" s="198"/>
      <c r="I153" s="198"/>
      <c r="J153" s="59"/>
      <c r="K153" s="233"/>
      <c r="L153" s="233"/>
      <c r="M153" s="233"/>
      <c r="N153" s="59"/>
      <c r="O153" s="59"/>
      <c r="P153" s="59"/>
      <c r="Q153" s="59"/>
      <c r="R153" s="59"/>
      <c r="S153" s="59"/>
      <c r="T153" s="59"/>
      <c r="U153" s="59"/>
      <c r="V153" s="59"/>
      <c r="W153" s="59"/>
      <c r="X153" s="59"/>
      <c r="Y153" s="59"/>
      <c r="Z153" s="59"/>
    </row>
    <row r="154" spans="1:26" ht="12.75" customHeight="1" x14ac:dyDescent="0.2">
      <c r="A154" s="59"/>
      <c r="B154" s="59"/>
      <c r="C154" s="59"/>
      <c r="D154" s="59"/>
      <c r="E154" s="59"/>
      <c r="F154" s="198"/>
      <c r="G154" s="198"/>
      <c r="H154" s="198"/>
      <c r="I154" s="198"/>
      <c r="J154" s="59"/>
      <c r="K154" s="233"/>
      <c r="L154" s="233"/>
      <c r="M154" s="233"/>
      <c r="N154" s="59"/>
      <c r="O154" s="59"/>
      <c r="P154" s="59"/>
      <c r="Q154" s="59"/>
      <c r="R154" s="59"/>
      <c r="S154" s="59"/>
      <c r="T154" s="59"/>
      <c r="U154" s="59"/>
      <c r="V154" s="59"/>
      <c r="W154" s="59"/>
      <c r="X154" s="59"/>
      <c r="Y154" s="59"/>
      <c r="Z154" s="59"/>
    </row>
    <row r="155" spans="1:26" ht="12.75" customHeight="1" x14ac:dyDescent="0.2">
      <c r="A155" s="59"/>
      <c r="B155" s="59"/>
      <c r="C155" s="59"/>
      <c r="D155" s="59"/>
      <c r="E155" s="59"/>
      <c r="F155" s="198"/>
      <c r="G155" s="198"/>
      <c r="H155" s="198"/>
      <c r="I155" s="198"/>
      <c r="J155" s="59"/>
      <c r="K155" s="233"/>
      <c r="L155" s="233"/>
      <c r="M155" s="233"/>
      <c r="N155" s="59"/>
      <c r="O155" s="59"/>
      <c r="P155" s="59"/>
      <c r="Q155" s="59"/>
      <c r="R155" s="59"/>
      <c r="S155" s="59"/>
      <c r="T155" s="59"/>
      <c r="U155" s="59"/>
      <c r="V155" s="59"/>
      <c r="W155" s="59"/>
      <c r="X155" s="59"/>
      <c r="Y155" s="59"/>
      <c r="Z155" s="59"/>
    </row>
    <row r="156" spans="1:26" ht="12.75" customHeight="1" x14ac:dyDescent="0.2">
      <c r="A156" s="59"/>
      <c r="B156" s="59"/>
      <c r="C156" s="59"/>
      <c r="D156" s="59"/>
      <c r="E156" s="59"/>
      <c r="F156" s="198"/>
      <c r="G156" s="198"/>
      <c r="H156" s="198"/>
      <c r="I156" s="198"/>
      <c r="J156" s="59"/>
      <c r="K156" s="233"/>
      <c r="L156" s="233"/>
      <c r="M156" s="233"/>
      <c r="N156" s="59"/>
      <c r="O156" s="59"/>
      <c r="P156" s="59"/>
      <c r="Q156" s="59"/>
      <c r="R156" s="59"/>
      <c r="S156" s="59"/>
      <c r="T156" s="59"/>
      <c r="U156" s="59"/>
      <c r="V156" s="59"/>
      <c r="W156" s="59"/>
      <c r="X156" s="59"/>
      <c r="Y156" s="59"/>
      <c r="Z156" s="59"/>
    </row>
    <row r="157" spans="1:26" ht="12.75" customHeight="1" x14ac:dyDescent="0.2">
      <c r="A157" s="59"/>
      <c r="B157" s="59"/>
      <c r="C157" s="59"/>
      <c r="D157" s="59"/>
      <c r="E157" s="59"/>
      <c r="F157" s="198"/>
      <c r="G157" s="198"/>
      <c r="H157" s="198"/>
      <c r="I157" s="198"/>
      <c r="J157" s="59"/>
      <c r="K157" s="233"/>
      <c r="L157" s="233"/>
      <c r="M157" s="233"/>
      <c r="N157" s="59"/>
      <c r="O157" s="59"/>
      <c r="P157" s="59"/>
      <c r="Q157" s="59"/>
      <c r="R157" s="59"/>
      <c r="S157" s="59"/>
      <c r="T157" s="59"/>
      <c r="U157" s="59"/>
      <c r="V157" s="59"/>
      <c r="W157" s="59"/>
      <c r="X157" s="59"/>
      <c r="Y157" s="59"/>
      <c r="Z157" s="59"/>
    </row>
    <row r="158" spans="1:26" ht="12.75" customHeight="1" x14ac:dyDescent="0.2">
      <c r="A158" s="59"/>
      <c r="B158" s="59"/>
      <c r="C158" s="59"/>
      <c r="D158" s="59"/>
      <c r="E158" s="59"/>
      <c r="F158" s="198"/>
      <c r="G158" s="198"/>
      <c r="H158" s="198"/>
      <c r="I158" s="198"/>
      <c r="J158" s="59"/>
      <c r="K158" s="233"/>
      <c r="L158" s="233"/>
      <c r="M158" s="233"/>
      <c r="N158" s="59"/>
      <c r="O158" s="59"/>
      <c r="P158" s="59"/>
      <c r="Q158" s="59"/>
      <c r="R158" s="59"/>
      <c r="S158" s="59"/>
      <c r="T158" s="59"/>
      <c r="U158" s="59"/>
      <c r="V158" s="59"/>
      <c r="W158" s="59"/>
      <c r="X158" s="59"/>
      <c r="Y158" s="59"/>
      <c r="Z158" s="59"/>
    </row>
    <row r="159" spans="1:26" ht="12.75" customHeight="1" x14ac:dyDescent="0.2">
      <c r="A159" s="59"/>
      <c r="B159" s="59"/>
      <c r="C159" s="59"/>
      <c r="D159" s="59"/>
      <c r="E159" s="59"/>
      <c r="F159" s="198"/>
      <c r="G159" s="198"/>
      <c r="H159" s="198"/>
      <c r="I159" s="198"/>
      <c r="J159" s="59"/>
      <c r="K159" s="233"/>
      <c r="L159" s="233"/>
      <c r="M159" s="233"/>
      <c r="N159" s="59"/>
      <c r="O159" s="59"/>
      <c r="P159" s="59"/>
      <c r="Q159" s="59"/>
      <c r="R159" s="59"/>
      <c r="S159" s="59"/>
      <c r="T159" s="59"/>
      <c r="U159" s="59"/>
      <c r="V159" s="59"/>
      <c r="W159" s="59"/>
      <c r="X159" s="59"/>
      <c r="Y159" s="59"/>
      <c r="Z159" s="59"/>
    </row>
    <row r="160" spans="1:26" ht="12.75" customHeight="1" x14ac:dyDescent="0.2">
      <c r="A160" s="59"/>
      <c r="B160" s="59"/>
      <c r="C160" s="59"/>
      <c r="D160" s="59"/>
      <c r="E160" s="59"/>
      <c r="F160" s="198"/>
      <c r="G160" s="198"/>
      <c r="H160" s="198"/>
      <c r="I160" s="198"/>
      <c r="J160" s="59"/>
      <c r="K160" s="233"/>
      <c r="L160" s="233"/>
      <c r="M160" s="233"/>
      <c r="N160" s="59"/>
      <c r="O160" s="59"/>
      <c r="P160" s="59"/>
      <c r="Q160" s="59"/>
      <c r="R160" s="59"/>
      <c r="S160" s="59"/>
      <c r="T160" s="59"/>
      <c r="U160" s="59"/>
      <c r="V160" s="59"/>
      <c r="W160" s="59"/>
      <c r="X160" s="59"/>
      <c r="Y160" s="59"/>
      <c r="Z160" s="59"/>
    </row>
    <row r="161" spans="1:26" ht="12.75" customHeight="1" x14ac:dyDescent="0.2">
      <c r="A161" s="59"/>
      <c r="B161" s="59"/>
      <c r="C161" s="59"/>
      <c r="D161" s="59"/>
      <c r="E161" s="59"/>
      <c r="F161" s="198"/>
      <c r="G161" s="198"/>
      <c r="H161" s="198"/>
      <c r="I161" s="198"/>
      <c r="J161" s="59"/>
      <c r="K161" s="233"/>
      <c r="L161" s="233"/>
      <c r="M161" s="233"/>
      <c r="N161" s="59"/>
      <c r="O161" s="59"/>
      <c r="P161" s="59"/>
      <c r="Q161" s="59"/>
      <c r="R161" s="59"/>
      <c r="S161" s="59"/>
      <c r="T161" s="59"/>
      <c r="U161" s="59"/>
      <c r="V161" s="59"/>
      <c r="W161" s="59"/>
      <c r="X161" s="59"/>
      <c r="Y161" s="59"/>
      <c r="Z161" s="59"/>
    </row>
    <row r="162" spans="1:26" ht="12.75" customHeight="1" x14ac:dyDescent="0.2">
      <c r="A162" s="59"/>
      <c r="B162" s="59"/>
      <c r="C162" s="59"/>
      <c r="D162" s="59"/>
      <c r="E162" s="59"/>
      <c r="F162" s="198"/>
      <c r="G162" s="198"/>
      <c r="H162" s="198"/>
      <c r="I162" s="198"/>
      <c r="J162" s="59"/>
      <c r="K162" s="233"/>
      <c r="L162" s="233"/>
      <c r="M162" s="233"/>
      <c r="N162" s="59"/>
      <c r="O162" s="59"/>
      <c r="P162" s="59"/>
      <c r="Q162" s="59"/>
      <c r="R162" s="59"/>
      <c r="S162" s="59"/>
      <c r="T162" s="59"/>
      <c r="U162" s="59"/>
      <c r="V162" s="59"/>
      <c r="W162" s="59"/>
      <c r="X162" s="59"/>
      <c r="Y162" s="59"/>
      <c r="Z162" s="59"/>
    </row>
    <row r="163" spans="1:26" ht="12.75" customHeight="1" x14ac:dyDescent="0.2">
      <c r="A163" s="59"/>
      <c r="B163" s="59"/>
      <c r="C163" s="59"/>
      <c r="D163" s="59"/>
      <c r="E163" s="59"/>
      <c r="F163" s="198"/>
      <c r="G163" s="198"/>
      <c r="H163" s="198"/>
      <c r="I163" s="198"/>
      <c r="J163" s="59"/>
      <c r="K163" s="233"/>
      <c r="L163" s="233"/>
      <c r="M163" s="233"/>
      <c r="N163" s="59"/>
      <c r="O163" s="59"/>
      <c r="P163" s="59"/>
      <c r="Q163" s="59"/>
      <c r="R163" s="59"/>
      <c r="S163" s="59"/>
      <c r="T163" s="59"/>
      <c r="U163" s="59"/>
      <c r="V163" s="59"/>
      <c r="W163" s="59"/>
      <c r="X163" s="59"/>
      <c r="Y163" s="59"/>
      <c r="Z163" s="59"/>
    </row>
    <row r="164" spans="1:26" ht="12.75" customHeight="1" x14ac:dyDescent="0.2">
      <c r="A164" s="59"/>
      <c r="B164" s="59"/>
      <c r="C164" s="59"/>
      <c r="D164" s="59"/>
      <c r="E164" s="59"/>
      <c r="F164" s="198"/>
      <c r="G164" s="198"/>
      <c r="H164" s="198"/>
      <c r="I164" s="198"/>
      <c r="J164" s="59"/>
      <c r="K164" s="233"/>
      <c r="L164" s="233"/>
      <c r="M164" s="233"/>
      <c r="N164" s="59"/>
      <c r="O164" s="59"/>
      <c r="P164" s="59"/>
      <c r="Q164" s="59"/>
      <c r="R164" s="59"/>
      <c r="S164" s="59"/>
      <c r="T164" s="59"/>
      <c r="U164" s="59"/>
      <c r="V164" s="59"/>
      <c r="W164" s="59"/>
      <c r="X164" s="59"/>
      <c r="Y164" s="59"/>
      <c r="Z164" s="59"/>
    </row>
    <row r="165" spans="1:26" ht="12.75" customHeight="1" x14ac:dyDescent="0.2">
      <c r="A165" s="59"/>
      <c r="B165" s="59"/>
      <c r="C165" s="59"/>
      <c r="D165" s="59"/>
      <c r="E165" s="59"/>
      <c r="F165" s="198"/>
      <c r="G165" s="198"/>
      <c r="H165" s="198"/>
      <c r="I165" s="198"/>
      <c r="J165" s="59"/>
      <c r="K165" s="233"/>
      <c r="L165" s="233"/>
      <c r="M165" s="233"/>
      <c r="N165" s="59"/>
      <c r="O165" s="59"/>
      <c r="P165" s="59"/>
      <c r="Q165" s="59"/>
      <c r="R165" s="59"/>
      <c r="S165" s="59"/>
      <c r="T165" s="59"/>
      <c r="U165" s="59"/>
      <c r="V165" s="59"/>
      <c r="W165" s="59"/>
      <c r="X165" s="59"/>
      <c r="Y165" s="59"/>
      <c r="Z165" s="59"/>
    </row>
    <row r="166" spans="1:26" ht="12.75" customHeight="1" x14ac:dyDescent="0.2">
      <c r="A166" s="59"/>
      <c r="B166" s="59"/>
      <c r="C166" s="59"/>
      <c r="D166" s="59"/>
      <c r="E166" s="59"/>
      <c r="F166" s="198"/>
      <c r="G166" s="198"/>
      <c r="H166" s="198"/>
      <c r="I166" s="198"/>
      <c r="J166" s="59"/>
      <c r="K166" s="233"/>
      <c r="L166" s="233"/>
      <c r="M166" s="233"/>
      <c r="N166" s="59"/>
      <c r="O166" s="59"/>
      <c r="P166" s="59"/>
      <c r="Q166" s="59"/>
      <c r="R166" s="59"/>
      <c r="S166" s="59"/>
      <c r="T166" s="59"/>
      <c r="U166" s="59"/>
      <c r="V166" s="59"/>
      <c r="W166" s="59"/>
      <c r="X166" s="59"/>
      <c r="Y166" s="59"/>
      <c r="Z166" s="59"/>
    </row>
    <row r="167" spans="1:26" ht="12.75" customHeight="1" x14ac:dyDescent="0.2">
      <c r="A167" s="59"/>
      <c r="B167" s="59"/>
      <c r="C167" s="59"/>
      <c r="D167" s="59"/>
      <c r="E167" s="59"/>
      <c r="F167" s="198"/>
      <c r="G167" s="198"/>
      <c r="H167" s="198"/>
      <c r="I167" s="198"/>
      <c r="J167" s="59"/>
      <c r="K167" s="233"/>
      <c r="L167" s="233"/>
      <c r="M167" s="233"/>
      <c r="N167" s="59"/>
      <c r="O167" s="59"/>
      <c r="P167" s="59"/>
      <c r="Q167" s="59"/>
      <c r="R167" s="59"/>
      <c r="S167" s="59"/>
      <c r="T167" s="59"/>
      <c r="U167" s="59"/>
      <c r="V167" s="59"/>
      <c r="W167" s="59"/>
      <c r="X167" s="59"/>
      <c r="Y167" s="59"/>
      <c r="Z167" s="59"/>
    </row>
    <row r="168" spans="1:26" ht="12.75" customHeight="1" x14ac:dyDescent="0.2">
      <c r="A168" s="59"/>
      <c r="B168" s="59"/>
      <c r="C168" s="59"/>
      <c r="D168" s="59"/>
      <c r="E168" s="59"/>
      <c r="F168" s="198"/>
      <c r="G168" s="198"/>
      <c r="H168" s="198"/>
      <c r="I168" s="198"/>
      <c r="J168" s="59"/>
      <c r="K168" s="233"/>
      <c r="L168" s="233"/>
      <c r="M168" s="233"/>
      <c r="N168" s="59"/>
      <c r="O168" s="59"/>
      <c r="P168" s="59"/>
      <c r="Q168" s="59"/>
      <c r="R168" s="59"/>
      <c r="S168" s="59"/>
      <c r="T168" s="59"/>
      <c r="U168" s="59"/>
      <c r="V168" s="59"/>
      <c r="W168" s="59"/>
      <c r="X168" s="59"/>
      <c r="Y168" s="59"/>
      <c r="Z168" s="59"/>
    </row>
    <row r="169" spans="1:26" ht="12.75" customHeight="1" x14ac:dyDescent="0.2">
      <c r="A169" s="59"/>
      <c r="B169" s="59"/>
      <c r="C169" s="59"/>
      <c r="D169" s="59"/>
      <c r="E169" s="59"/>
      <c r="F169" s="198"/>
      <c r="G169" s="198"/>
      <c r="H169" s="198"/>
      <c r="I169" s="198"/>
      <c r="J169" s="59"/>
      <c r="K169" s="233"/>
      <c r="L169" s="233"/>
      <c r="M169" s="233"/>
      <c r="N169" s="59"/>
      <c r="O169" s="59"/>
      <c r="P169" s="59"/>
      <c r="Q169" s="59"/>
      <c r="R169" s="59"/>
      <c r="S169" s="59"/>
      <c r="T169" s="59"/>
      <c r="U169" s="59"/>
      <c r="V169" s="59"/>
      <c r="W169" s="59"/>
      <c r="X169" s="59"/>
      <c r="Y169" s="59"/>
      <c r="Z169" s="59"/>
    </row>
    <row r="170" spans="1:26" ht="12.75" customHeight="1" x14ac:dyDescent="0.2">
      <c r="A170" s="59"/>
      <c r="B170" s="59"/>
      <c r="C170" s="59"/>
      <c r="D170" s="59"/>
      <c r="E170" s="59"/>
      <c r="F170" s="198"/>
      <c r="G170" s="198"/>
      <c r="H170" s="198"/>
      <c r="I170" s="198"/>
      <c r="J170" s="59"/>
      <c r="K170" s="233"/>
      <c r="L170" s="233"/>
      <c r="M170" s="233"/>
      <c r="N170" s="59"/>
      <c r="O170" s="59"/>
      <c r="P170" s="59"/>
      <c r="Q170" s="59"/>
      <c r="R170" s="59"/>
      <c r="S170" s="59"/>
      <c r="T170" s="59"/>
      <c r="U170" s="59"/>
      <c r="V170" s="59"/>
      <c r="W170" s="59"/>
      <c r="X170" s="59"/>
      <c r="Y170" s="59"/>
      <c r="Z170" s="59"/>
    </row>
    <row r="171" spans="1:26" ht="12.75" customHeight="1" x14ac:dyDescent="0.2">
      <c r="A171" s="59"/>
      <c r="B171" s="59"/>
      <c r="C171" s="59"/>
      <c r="D171" s="59"/>
      <c r="E171" s="59"/>
      <c r="F171" s="198"/>
      <c r="G171" s="198"/>
      <c r="H171" s="198"/>
      <c r="I171" s="198"/>
      <c r="J171" s="59"/>
      <c r="K171" s="233"/>
      <c r="L171" s="233"/>
      <c r="M171" s="233"/>
      <c r="N171" s="59"/>
      <c r="O171" s="59"/>
      <c r="P171" s="59"/>
      <c r="Q171" s="59"/>
      <c r="R171" s="59"/>
      <c r="S171" s="59"/>
      <c r="T171" s="59"/>
      <c r="U171" s="59"/>
      <c r="V171" s="59"/>
      <c r="W171" s="59"/>
      <c r="X171" s="59"/>
      <c r="Y171" s="59"/>
      <c r="Z171" s="59"/>
    </row>
    <row r="172" spans="1:26" ht="12.75" customHeight="1" x14ac:dyDescent="0.2">
      <c r="A172" s="59"/>
      <c r="B172" s="59"/>
      <c r="C172" s="59"/>
      <c r="D172" s="59"/>
      <c r="E172" s="59"/>
      <c r="F172" s="198"/>
      <c r="G172" s="198"/>
      <c r="H172" s="198"/>
      <c r="I172" s="198"/>
      <c r="J172" s="59"/>
      <c r="K172" s="233"/>
      <c r="L172" s="233"/>
      <c r="M172" s="233"/>
      <c r="N172" s="59"/>
      <c r="O172" s="59"/>
      <c r="P172" s="59"/>
      <c r="Q172" s="59"/>
      <c r="R172" s="59"/>
      <c r="S172" s="59"/>
      <c r="T172" s="59"/>
      <c r="U172" s="59"/>
      <c r="V172" s="59"/>
      <c r="W172" s="59"/>
      <c r="X172" s="59"/>
      <c r="Y172" s="59"/>
      <c r="Z172" s="59"/>
    </row>
    <row r="173" spans="1:26" ht="12.75" customHeight="1" x14ac:dyDescent="0.2">
      <c r="A173" s="59"/>
      <c r="B173" s="59"/>
      <c r="C173" s="59"/>
      <c r="D173" s="59"/>
      <c r="E173" s="59"/>
      <c r="F173" s="198"/>
      <c r="G173" s="198"/>
      <c r="H173" s="198"/>
      <c r="I173" s="198"/>
      <c r="J173" s="59"/>
      <c r="K173" s="233"/>
      <c r="L173" s="233"/>
      <c r="M173" s="233"/>
      <c r="N173" s="59"/>
      <c r="O173" s="59"/>
      <c r="P173" s="59"/>
      <c r="Q173" s="59"/>
      <c r="R173" s="59"/>
      <c r="S173" s="59"/>
      <c r="T173" s="59"/>
      <c r="U173" s="59"/>
      <c r="V173" s="59"/>
      <c r="W173" s="59"/>
      <c r="X173" s="59"/>
      <c r="Y173" s="59"/>
      <c r="Z173" s="59"/>
    </row>
    <row r="174" spans="1:26" ht="12.75" customHeight="1" x14ac:dyDescent="0.2">
      <c r="A174" s="59"/>
      <c r="B174" s="59"/>
      <c r="C174" s="59"/>
      <c r="D174" s="59"/>
      <c r="E174" s="59"/>
      <c r="F174" s="198"/>
      <c r="G174" s="198"/>
      <c r="H174" s="198"/>
      <c r="I174" s="198"/>
      <c r="J174" s="59"/>
      <c r="K174" s="233"/>
      <c r="L174" s="233"/>
      <c r="M174" s="233"/>
      <c r="N174" s="59"/>
      <c r="O174" s="59"/>
      <c r="P174" s="59"/>
      <c r="Q174" s="59"/>
      <c r="R174" s="59"/>
      <c r="S174" s="59"/>
      <c r="T174" s="59"/>
      <c r="U174" s="59"/>
      <c r="V174" s="59"/>
      <c r="W174" s="59"/>
      <c r="X174" s="59"/>
      <c r="Y174" s="59"/>
      <c r="Z174" s="59"/>
    </row>
    <row r="175" spans="1:26" ht="12.75" customHeight="1" x14ac:dyDescent="0.2">
      <c r="A175" s="59"/>
      <c r="B175" s="59"/>
      <c r="C175" s="59"/>
      <c r="D175" s="59"/>
      <c r="E175" s="59"/>
      <c r="F175" s="198"/>
      <c r="G175" s="198"/>
      <c r="H175" s="198"/>
      <c r="I175" s="198"/>
      <c r="J175" s="59"/>
      <c r="K175" s="233"/>
      <c r="L175" s="233"/>
      <c r="M175" s="233"/>
      <c r="N175" s="59"/>
      <c r="O175" s="59"/>
      <c r="P175" s="59"/>
      <c r="Q175" s="59"/>
      <c r="R175" s="59"/>
      <c r="S175" s="59"/>
      <c r="T175" s="59"/>
      <c r="U175" s="59"/>
      <c r="V175" s="59"/>
      <c r="W175" s="59"/>
      <c r="X175" s="59"/>
      <c r="Y175" s="59"/>
      <c r="Z175" s="59"/>
    </row>
    <row r="176" spans="1:26" ht="12.75" customHeight="1" x14ac:dyDescent="0.2">
      <c r="A176" s="59"/>
      <c r="B176" s="59"/>
      <c r="C176" s="59"/>
      <c r="D176" s="59"/>
      <c r="E176" s="59"/>
      <c r="F176" s="198"/>
      <c r="G176" s="198"/>
      <c r="H176" s="198"/>
      <c r="I176" s="198"/>
      <c r="J176" s="59"/>
      <c r="K176" s="233"/>
      <c r="L176" s="233"/>
      <c r="M176" s="233"/>
      <c r="N176" s="59"/>
      <c r="O176" s="59"/>
      <c r="P176" s="59"/>
      <c r="Q176" s="59"/>
      <c r="R176" s="59"/>
      <c r="S176" s="59"/>
      <c r="T176" s="59"/>
      <c r="U176" s="59"/>
      <c r="V176" s="59"/>
      <c r="W176" s="59"/>
      <c r="X176" s="59"/>
      <c r="Y176" s="59"/>
      <c r="Z176" s="59"/>
    </row>
    <row r="177" spans="1:26" ht="12.75" customHeight="1" x14ac:dyDescent="0.2">
      <c r="A177" s="59"/>
      <c r="B177" s="59"/>
      <c r="C177" s="59"/>
      <c r="D177" s="59"/>
      <c r="E177" s="59"/>
      <c r="F177" s="198"/>
      <c r="G177" s="198"/>
      <c r="H177" s="198"/>
      <c r="I177" s="198"/>
      <c r="J177" s="59"/>
      <c r="K177" s="233"/>
      <c r="L177" s="233"/>
      <c r="M177" s="233"/>
      <c r="N177" s="59"/>
      <c r="O177" s="59"/>
      <c r="P177" s="59"/>
      <c r="Q177" s="59"/>
      <c r="R177" s="59"/>
      <c r="S177" s="59"/>
      <c r="T177" s="59"/>
      <c r="U177" s="59"/>
      <c r="V177" s="59"/>
      <c r="W177" s="59"/>
      <c r="X177" s="59"/>
      <c r="Y177" s="59"/>
      <c r="Z177" s="59"/>
    </row>
    <row r="178" spans="1:26" ht="12.75" customHeight="1" x14ac:dyDescent="0.2">
      <c r="A178" s="59"/>
      <c r="B178" s="59"/>
      <c r="C178" s="59"/>
      <c r="D178" s="59"/>
      <c r="E178" s="59"/>
      <c r="F178" s="198"/>
      <c r="G178" s="198"/>
      <c r="H178" s="198"/>
      <c r="I178" s="198"/>
      <c r="J178" s="59"/>
      <c r="K178" s="233"/>
      <c r="L178" s="233"/>
      <c r="M178" s="233"/>
      <c r="N178" s="59"/>
      <c r="O178" s="59"/>
      <c r="P178" s="59"/>
      <c r="Q178" s="59"/>
      <c r="R178" s="59"/>
      <c r="S178" s="59"/>
      <c r="T178" s="59"/>
      <c r="U178" s="59"/>
      <c r="V178" s="59"/>
      <c r="W178" s="59"/>
      <c r="X178" s="59"/>
      <c r="Y178" s="59"/>
      <c r="Z178" s="59"/>
    </row>
    <row r="179" spans="1:26" ht="12.75" customHeight="1" x14ac:dyDescent="0.2">
      <c r="A179" s="59"/>
      <c r="B179" s="59"/>
      <c r="C179" s="59"/>
      <c r="D179" s="59"/>
      <c r="E179" s="59"/>
      <c r="F179" s="198"/>
      <c r="G179" s="198"/>
      <c r="H179" s="198"/>
      <c r="I179" s="198"/>
      <c r="J179" s="59"/>
      <c r="K179" s="233"/>
      <c r="L179" s="233"/>
      <c r="M179" s="233"/>
      <c r="N179" s="59"/>
      <c r="O179" s="59"/>
      <c r="P179" s="59"/>
      <c r="Q179" s="59"/>
      <c r="R179" s="59"/>
      <c r="S179" s="59"/>
      <c r="T179" s="59"/>
      <c r="U179" s="59"/>
      <c r="V179" s="59"/>
      <c r="W179" s="59"/>
      <c r="X179" s="59"/>
      <c r="Y179" s="59"/>
      <c r="Z179" s="59"/>
    </row>
    <row r="180" spans="1:26" ht="12.75" customHeight="1" x14ac:dyDescent="0.2">
      <c r="A180" s="59"/>
      <c r="B180" s="59"/>
      <c r="C180" s="59"/>
      <c r="D180" s="59"/>
      <c r="E180" s="59"/>
      <c r="F180" s="198"/>
      <c r="G180" s="198"/>
      <c r="H180" s="198"/>
      <c r="I180" s="198"/>
      <c r="J180" s="59"/>
      <c r="K180" s="233"/>
      <c r="L180" s="233"/>
      <c r="M180" s="233"/>
      <c r="N180" s="59"/>
      <c r="O180" s="59"/>
      <c r="P180" s="59"/>
      <c r="Q180" s="59"/>
      <c r="R180" s="59"/>
      <c r="S180" s="59"/>
      <c r="T180" s="59"/>
      <c r="U180" s="59"/>
      <c r="V180" s="59"/>
      <c r="W180" s="59"/>
      <c r="X180" s="59"/>
      <c r="Y180" s="59"/>
      <c r="Z180" s="59"/>
    </row>
    <row r="181" spans="1:26" ht="12.75" customHeight="1" x14ac:dyDescent="0.2">
      <c r="A181" s="59"/>
      <c r="B181" s="59"/>
      <c r="C181" s="59"/>
      <c r="D181" s="59"/>
      <c r="E181" s="59"/>
      <c r="F181" s="198"/>
      <c r="G181" s="198"/>
      <c r="H181" s="198"/>
      <c r="I181" s="198"/>
      <c r="J181" s="59"/>
      <c r="K181" s="233"/>
      <c r="L181" s="233"/>
      <c r="M181" s="233"/>
      <c r="N181" s="59"/>
      <c r="O181" s="59"/>
      <c r="P181" s="59"/>
      <c r="Q181" s="59"/>
      <c r="R181" s="59"/>
      <c r="S181" s="59"/>
      <c r="T181" s="59"/>
      <c r="U181" s="59"/>
      <c r="V181" s="59"/>
      <c r="W181" s="59"/>
      <c r="X181" s="59"/>
      <c r="Y181" s="59"/>
      <c r="Z181" s="59"/>
    </row>
    <row r="182" spans="1:26" ht="12.75" customHeight="1" x14ac:dyDescent="0.2">
      <c r="A182" s="59"/>
      <c r="B182" s="59"/>
      <c r="C182" s="59"/>
      <c r="D182" s="59"/>
      <c r="E182" s="59"/>
      <c r="F182" s="198"/>
      <c r="G182" s="198"/>
      <c r="H182" s="198"/>
      <c r="I182" s="198"/>
      <c r="J182" s="59"/>
      <c r="K182" s="233"/>
      <c r="L182" s="233"/>
      <c r="M182" s="233"/>
      <c r="N182" s="59"/>
      <c r="O182" s="59"/>
      <c r="P182" s="59"/>
      <c r="Q182" s="59"/>
      <c r="R182" s="59"/>
      <c r="S182" s="59"/>
      <c r="T182" s="59"/>
      <c r="U182" s="59"/>
      <c r="V182" s="59"/>
      <c r="W182" s="59"/>
      <c r="X182" s="59"/>
      <c r="Y182" s="59"/>
      <c r="Z182" s="59"/>
    </row>
    <row r="183" spans="1:26" ht="12.75" customHeight="1" x14ac:dyDescent="0.2">
      <c r="A183" s="59"/>
      <c r="B183" s="59"/>
      <c r="C183" s="59"/>
      <c r="D183" s="59"/>
      <c r="E183" s="59"/>
      <c r="F183" s="198"/>
      <c r="G183" s="198"/>
      <c r="H183" s="198"/>
      <c r="I183" s="198"/>
      <c r="J183" s="59"/>
      <c r="K183" s="233"/>
      <c r="L183" s="233"/>
      <c r="M183" s="233"/>
      <c r="N183" s="59"/>
      <c r="O183" s="59"/>
      <c r="P183" s="59"/>
      <c r="Q183" s="59"/>
      <c r="R183" s="59"/>
      <c r="S183" s="59"/>
      <c r="T183" s="59"/>
      <c r="U183" s="59"/>
      <c r="V183" s="59"/>
      <c r="W183" s="59"/>
      <c r="X183" s="59"/>
      <c r="Y183" s="59"/>
      <c r="Z183" s="59"/>
    </row>
    <row r="184" spans="1:26" ht="12.75" customHeight="1" x14ac:dyDescent="0.2">
      <c r="A184" s="59"/>
      <c r="B184" s="59"/>
      <c r="C184" s="59"/>
      <c r="D184" s="59"/>
      <c r="E184" s="59"/>
      <c r="F184" s="198"/>
      <c r="G184" s="198"/>
      <c r="H184" s="198"/>
      <c r="I184" s="198"/>
      <c r="J184" s="59"/>
      <c r="K184" s="233"/>
      <c r="L184" s="233"/>
      <c r="M184" s="233"/>
      <c r="N184" s="59"/>
      <c r="O184" s="59"/>
      <c r="P184" s="59"/>
      <c r="Q184" s="59"/>
      <c r="R184" s="59"/>
      <c r="S184" s="59"/>
      <c r="T184" s="59"/>
      <c r="U184" s="59"/>
      <c r="V184" s="59"/>
      <c r="W184" s="59"/>
      <c r="X184" s="59"/>
      <c r="Y184" s="59"/>
      <c r="Z184" s="59"/>
    </row>
    <row r="185" spans="1:26" ht="12.75" customHeight="1" x14ac:dyDescent="0.2">
      <c r="A185" s="59"/>
      <c r="B185" s="59"/>
      <c r="C185" s="59"/>
      <c r="D185" s="59"/>
      <c r="E185" s="59"/>
      <c r="F185" s="198"/>
      <c r="G185" s="198"/>
      <c r="H185" s="198"/>
      <c r="I185" s="198"/>
      <c r="J185" s="59"/>
      <c r="K185" s="233"/>
      <c r="L185" s="233"/>
      <c r="M185" s="233"/>
      <c r="N185" s="59"/>
      <c r="O185" s="59"/>
      <c r="P185" s="59"/>
      <c r="Q185" s="59"/>
      <c r="R185" s="59"/>
      <c r="S185" s="59"/>
      <c r="T185" s="59"/>
      <c r="U185" s="59"/>
      <c r="V185" s="59"/>
      <c r="W185" s="59"/>
      <c r="X185" s="59"/>
      <c r="Y185" s="59"/>
      <c r="Z185" s="59"/>
    </row>
    <row r="186" spans="1:26" ht="12.75" customHeight="1" x14ac:dyDescent="0.2">
      <c r="A186" s="59"/>
      <c r="B186" s="59"/>
      <c r="C186" s="59"/>
      <c r="D186" s="59"/>
      <c r="E186" s="59"/>
      <c r="F186" s="198"/>
      <c r="G186" s="198"/>
      <c r="H186" s="198"/>
      <c r="I186" s="198"/>
      <c r="J186" s="59"/>
      <c r="K186" s="233"/>
      <c r="L186" s="233"/>
      <c r="M186" s="233"/>
      <c r="N186" s="59"/>
      <c r="O186" s="59"/>
      <c r="P186" s="59"/>
      <c r="Q186" s="59"/>
      <c r="R186" s="59"/>
      <c r="S186" s="59"/>
      <c r="T186" s="59"/>
      <c r="U186" s="59"/>
      <c r="V186" s="59"/>
      <c r="W186" s="59"/>
      <c r="X186" s="59"/>
      <c r="Y186" s="59"/>
      <c r="Z186" s="59"/>
    </row>
    <row r="187" spans="1:26" ht="12.75" customHeight="1" x14ac:dyDescent="0.2">
      <c r="A187" s="59"/>
      <c r="B187" s="59"/>
      <c r="C187" s="59"/>
      <c r="D187" s="59"/>
      <c r="E187" s="59"/>
      <c r="F187" s="198"/>
      <c r="G187" s="198"/>
      <c r="H187" s="198"/>
      <c r="I187" s="198"/>
      <c r="J187" s="59"/>
      <c r="K187" s="233"/>
      <c r="L187" s="233"/>
      <c r="M187" s="233"/>
      <c r="N187" s="59"/>
      <c r="O187" s="59"/>
      <c r="P187" s="59"/>
      <c r="Q187" s="59"/>
      <c r="R187" s="59"/>
      <c r="S187" s="59"/>
      <c r="T187" s="59"/>
      <c r="U187" s="59"/>
      <c r="V187" s="59"/>
      <c r="W187" s="59"/>
      <c r="X187" s="59"/>
      <c r="Y187" s="59"/>
      <c r="Z187" s="59"/>
    </row>
    <row r="188" spans="1:26" ht="12.75" customHeight="1" x14ac:dyDescent="0.2">
      <c r="A188" s="59"/>
      <c r="B188" s="59"/>
      <c r="C188" s="59"/>
      <c r="D188" s="59"/>
      <c r="E188" s="59"/>
      <c r="F188" s="198"/>
      <c r="G188" s="198"/>
      <c r="H188" s="198"/>
      <c r="I188" s="198"/>
      <c r="J188" s="59"/>
      <c r="K188" s="233"/>
      <c r="L188" s="233"/>
      <c r="M188" s="233"/>
      <c r="N188" s="59"/>
      <c r="O188" s="59"/>
      <c r="P188" s="59"/>
      <c r="Q188" s="59"/>
      <c r="R188" s="59"/>
      <c r="S188" s="59"/>
      <c r="T188" s="59"/>
      <c r="U188" s="59"/>
      <c r="V188" s="59"/>
      <c r="W188" s="59"/>
      <c r="X188" s="59"/>
      <c r="Y188" s="59"/>
      <c r="Z188" s="59"/>
    </row>
    <row r="189" spans="1:26" ht="12.75" customHeight="1" x14ac:dyDescent="0.2">
      <c r="A189" s="59"/>
      <c r="B189" s="59"/>
      <c r="C189" s="59"/>
      <c r="D189" s="59"/>
      <c r="E189" s="59"/>
      <c r="F189" s="198"/>
      <c r="G189" s="198"/>
      <c r="H189" s="198"/>
      <c r="I189" s="198"/>
      <c r="J189" s="59"/>
      <c r="K189" s="233"/>
      <c r="L189" s="233"/>
      <c r="M189" s="233"/>
      <c r="N189" s="59"/>
      <c r="O189" s="59"/>
      <c r="P189" s="59"/>
      <c r="Q189" s="59"/>
      <c r="R189" s="59"/>
      <c r="S189" s="59"/>
      <c r="T189" s="59"/>
      <c r="U189" s="59"/>
      <c r="V189" s="59"/>
      <c r="W189" s="59"/>
      <c r="X189" s="59"/>
      <c r="Y189" s="59"/>
      <c r="Z189" s="59"/>
    </row>
    <row r="190" spans="1:26" ht="12.75" customHeight="1" x14ac:dyDescent="0.2">
      <c r="A190" s="59"/>
      <c r="B190" s="59"/>
      <c r="C190" s="59"/>
      <c r="D190" s="59"/>
      <c r="E190" s="59"/>
      <c r="F190" s="198"/>
      <c r="G190" s="198"/>
      <c r="H190" s="198"/>
      <c r="I190" s="198"/>
      <c r="J190" s="59"/>
      <c r="K190" s="233"/>
      <c r="L190" s="233"/>
      <c r="M190" s="233"/>
      <c r="N190" s="59"/>
      <c r="O190" s="59"/>
      <c r="P190" s="59"/>
      <c r="Q190" s="59"/>
      <c r="R190" s="59"/>
      <c r="S190" s="59"/>
      <c r="T190" s="59"/>
      <c r="U190" s="59"/>
      <c r="V190" s="59"/>
      <c r="W190" s="59"/>
      <c r="X190" s="59"/>
      <c r="Y190" s="59"/>
      <c r="Z190" s="59"/>
    </row>
    <row r="191" spans="1:26" ht="12.75" customHeight="1" x14ac:dyDescent="0.2">
      <c r="A191" s="59"/>
      <c r="B191" s="59"/>
      <c r="C191" s="59"/>
      <c r="D191" s="59"/>
      <c r="E191" s="59"/>
      <c r="F191" s="198"/>
      <c r="G191" s="198"/>
      <c r="H191" s="198"/>
      <c r="I191" s="198"/>
      <c r="J191" s="59"/>
      <c r="K191" s="233"/>
      <c r="L191" s="233"/>
      <c r="M191" s="233"/>
      <c r="N191" s="59"/>
      <c r="O191" s="59"/>
      <c r="P191" s="59"/>
      <c r="Q191" s="59"/>
      <c r="R191" s="59"/>
      <c r="S191" s="59"/>
      <c r="T191" s="59"/>
      <c r="U191" s="59"/>
      <c r="V191" s="59"/>
      <c r="W191" s="59"/>
      <c r="X191" s="59"/>
      <c r="Y191" s="59"/>
      <c r="Z191" s="59"/>
    </row>
    <row r="192" spans="1:26" ht="12.75" customHeight="1" x14ac:dyDescent="0.2">
      <c r="A192" s="59"/>
      <c r="B192" s="59"/>
      <c r="C192" s="59"/>
      <c r="D192" s="59"/>
      <c r="E192" s="59"/>
      <c r="F192" s="198"/>
      <c r="G192" s="198"/>
      <c r="H192" s="198"/>
      <c r="I192" s="198"/>
      <c r="J192" s="59"/>
      <c r="K192" s="233"/>
      <c r="L192" s="233"/>
      <c r="M192" s="233"/>
      <c r="N192" s="59"/>
      <c r="O192" s="59"/>
      <c r="P192" s="59"/>
      <c r="Q192" s="59"/>
      <c r="R192" s="59"/>
      <c r="S192" s="59"/>
      <c r="T192" s="59"/>
      <c r="U192" s="59"/>
      <c r="V192" s="59"/>
      <c r="W192" s="59"/>
      <c r="X192" s="59"/>
      <c r="Y192" s="59"/>
      <c r="Z192" s="59"/>
    </row>
    <row r="193" spans="1:26" ht="12.75" customHeight="1" x14ac:dyDescent="0.2">
      <c r="A193" s="59"/>
      <c r="B193" s="59"/>
      <c r="C193" s="59"/>
      <c r="D193" s="59"/>
      <c r="E193" s="59"/>
      <c r="F193" s="198"/>
      <c r="G193" s="198"/>
      <c r="H193" s="198"/>
      <c r="I193" s="198"/>
      <c r="J193" s="59"/>
      <c r="K193" s="233"/>
      <c r="L193" s="233"/>
      <c r="M193" s="233"/>
      <c r="N193" s="59"/>
      <c r="O193" s="59"/>
      <c r="P193" s="59"/>
      <c r="Q193" s="59"/>
      <c r="R193" s="59"/>
      <c r="S193" s="59"/>
      <c r="T193" s="59"/>
      <c r="U193" s="59"/>
      <c r="V193" s="59"/>
      <c r="W193" s="59"/>
      <c r="X193" s="59"/>
      <c r="Y193" s="59"/>
      <c r="Z193" s="59"/>
    </row>
    <row r="194" spans="1:26" ht="12.75" customHeight="1" x14ac:dyDescent="0.2">
      <c r="A194" s="59"/>
      <c r="B194" s="59"/>
      <c r="C194" s="59"/>
      <c r="D194" s="59"/>
      <c r="E194" s="59"/>
      <c r="F194" s="198"/>
      <c r="G194" s="198"/>
      <c r="H194" s="198"/>
      <c r="I194" s="198"/>
      <c r="J194" s="59"/>
      <c r="K194" s="233"/>
      <c r="L194" s="233"/>
      <c r="M194" s="233"/>
      <c r="N194" s="59"/>
      <c r="O194" s="59"/>
      <c r="P194" s="59"/>
      <c r="Q194" s="59"/>
      <c r="R194" s="59"/>
      <c r="S194" s="59"/>
      <c r="T194" s="59"/>
      <c r="U194" s="59"/>
      <c r="V194" s="59"/>
      <c r="W194" s="59"/>
      <c r="X194" s="59"/>
      <c r="Y194" s="59"/>
      <c r="Z194" s="59"/>
    </row>
    <row r="195" spans="1:26" ht="12.75" customHeight="1" x14ac:dyDescent="0.2">
      <c r="A195" s="59"/>
      <c r="B195" s="59"/>
      <c r="C195" s="59"/>
      <c r="D195" s="59"/>
      <c r="E195" s="59"/>
      <c r="F195" s="198"/>
      <c r="G195" s="198"/>
      <c r="H195" s="198"/>
      <c r="I195" s="198"/>
      <c r="J195" s="59"/>
      <c r="K195" s="233"/>
      <c r="L195" s="233"/>
      <c r="M195" s="233"/>
      <c r="N195" s="59"/>
      <c r="O195" s="59"/>
      <c r="P195" s="59"/>
      <c r="Q195" s="59"/>
      <c r="R195" s="59"/>
      <c r="S195" s="59"/>
      <c r="T195" s="59"/>
      <c r="U195" s="59"/>
      <c r="V195" s="59"/>
      <c r="W195" s="59"/>
      <c r="X195" s="59"/>
      <c r="Y195" s="59"/>
      <c r="Z195" s="59"/>
    </row>
    <row r="196" spans="1:26" ht="12.75" customHeight="1" x14ac:dyDescent="0.2">
      <c r="A196" s="59"/>
      <c r="B196" s="59"/>
      <c r="C196" s="59"/>
      <c r="D196" s="59"/>
      <c r="E196" s="59"/>
      <c r="F196" s="198"/>
      <c r="G196" s="198"/>
      <c r="H196" s="198"/>
      <c r="I196" s="198"/>
      <c r="J196" s="59"/>
      <c r="K196" s="233"/>
      <c r="L196" s="233"/>
      <c r="M196" s="233"/>
      <c r="N196" s="59"/>
      <c r="O196" s="59"/>
      <c r="P196" s="59"/>
      <c r="Q196" s="59"/>
      <c r="R196" s="59"/>
      <c r="S196" s="59"/>
      <c r="T196" s="59"/>
      <c r="U196" s="59"/>
      <c r="V196" s="59"/>
      <c r="W196" s="59"/>
      <c r="X196" s="59"/>
      <c r="Y196" s="59"/>
      <c r="Z196" s="59"/>
    </row>
    <row r="197" spans="1:26" ht="12.75" customHeight="1" x14ac:dyDescent="0.2">
      <c r="A197" s="59"/>
      <c r="B197" s="59"/>
      <c r="C197" s="59"/>
      <c r="D197" s="59"/>
      <c r="E197" s="59"/>
      <c r="F197" s="198"/>
      <c r="G197" s="198"/>
      <c r="H197" s="198"/>
      <c r="I197" s="198"/>
      <c r="J197" s="59"/>
      <c r="K197" s="233"/>
      <c r="L197" s="233"/>
      <c r="M197" s="233"/>
      <c r="N197" s="59"/>
      <c r="O197" s="59"/>
      <c r="P197" s="59"/>
      <c r="Q197" s="59"/>
      <c r="R197" s="59"/>
      <c r="S197" s="59"/>
      <c r="T197" s="59"/>
      <c r="U197" s="59"/>
      <c r="V197" s="59"/>
      <c r="W197" s="59"/>
      <c r="X197" s="59"/>
      <c r="Y197" s="59"/>
      <c r="Z197" s="59"/>
    </row>
    <row r="198" spans="1:26" ht="12.75" customHeight="1" x14ac:dyDescent="0.2">
      <c r="A198" s="59"/>
      <c r="B198" s="59"/>
      <c r="C198" s="59"/>
      <c r="D198" s="59"/>
      <c r="E198" s="59"/>
      <c r="F198" s="198"/>
      <c r="G198" s="198"/>
      <c r="H198" s="198"/>
      <c r="I198" s="198"/>
      <c r="J198" s="59"/>
      <c r="K198" s="233"/>
      <c r="L198" s="233"/>
      <c r="M198" s="233"/>
      <c r="N198" s="59"/>
      <c r="O198" s="59"/>
      <c r="P198" s="59"/>
      <c r="Q198" s="59"/>
      <c r="R198" s="59"/>
      <c r="S198" s="59"/>
      <c r="T198" s="59"/>
      <c r="U198" s="59"/>
      <c r="V198" s="59"/>
      <c r="W198" s="59"/>
      <c r="X198" s="59"/>
      <c r="Y198" s="59"/>
      <c r="Z198" s="59"/>
    </row>
    <row r="199" spans="1:26" ht="12.75" customHeight="1" x14ac:dyDescent="0.2">
      <c r="A199" s="59"/>
      <c r="B199" s="59"/>
      <c r="C199" s="59"/>
      <c r="D199" s="59"/>
      <c r="E199" s="59"/>
      <c r="F199" s="198"/>
      <c r="G199" s="198"/>
      <c r="H199" s="198"/>
      <c r="I199" s="198"/>
      <c r="J199" s="59"/>
      <c r="K199" s="233"/>
      <c r="L199" s="233"/>
      <c r="M199" s="233"/>
      <c r="N199" s="59"/>
      <c r="O199" s="59"/>
      <c r="P199" s="59"/>
      <c r="Q199" s="59"/>
      <c r="R199" s="59"/>
      <c r="S199" s="59"/>
      <c r="T199" s="59"/>
      <c r="U199" s="59"/>
      <c r="V199" s="59"/>
      <c r="W199" s="59"/>
      <c r="X199" s="59"/>
      <c r="Y199" s="59"/>
      <c r="Z199" s="59"/>
    </row>
    <row r="200" spans="1:26" ht="12.75" customHeight="1" x14ac:dyDescent="0.2">
      <c r="A200" s="59"/>
      <c r="B200" s="59"/>
      <c r="C200" s="59"/>
      <c r="D200" s="59"/>
      <c r="E200" s="59"/>
      <c r="F200" s="198"/>
      <c r="G200" s="198"/>
      <c r="H200" s="198"/>
      <c r="I200" s="198"/>
      <c r="J200" s="59"/>
      <c r="K200" s="233"/>
      <c r="L200" s="233"/>
      <c r="M200" s="233"/>
      <c r="N200" s="59"/>
      <c r="O200" s="59"/>
      <c r="P200" s="59"/>
      <c r="Q200" s="59"/>
      <c r="R200" s="59"/>
      <c r="S200" s="59"/>
      <c r="T200" s="59"/>
      <c r="U200" s="59"/>
      <c r="V200" s="59"/>
      <c r="W200" s="59"/>
      <c r="X200" s="59"/>
      <c r="Y200" s="59"/>
      <c r="Z200" s="59"/>
    </row>
    <row r="201" spans="1:26" ht="12.75" customHeight="1" x14ac:dyDescent="0.2">
      <c r="A201" s="59"/>
      <c r="B201" s="59"/>
      <c r="C201" s="59"/>
      <c r="D201" s="59"/>
      <c r="E201" s="59"/>
      <c r="F201" s="198"/>
      <c r="G201" s="198"/>
      <c r="H201" s="198"/>
      <c r="I201" s="198"/>
      <c r="J201" s="59"/>
      <c r="K201" s="233"/>
      <c r="L201" s="233"/>
      <c r="M201" s="233"/>
      <c r="N201" s="59"/>
      <c r="O201" s="59"/>
      <c r="P201" s="59"/>
      <c r="Q201" s="59"/>
      <c r="R201" s="59"/>
      <c r="S201" s="59"/>
      <c r="T201" s="59"/>
      <c r="U201" s="59"/>
      <c r="V201" s="59"/>
      <c r="W201" s="59"/>
      <c r="X201" s="59"/>
      <c r="Y201" s="59"/>
      <c r="Z201" s="59"/>
    </row>
    <row r="202" spans="1:26" ht="12.75" customHeight="1" x14ac:dyDescent="0.2">
      <c r="A202" s="59"/>
      <c r="B202" s="59"/>
      <c r="C202" s="59"/>
      <c r="D202" s="59"/>
      <c r="E202" s="59"/>
      <c r="F202" s="198"/>
      <c r="G202" s="198"/>
      <c r="H202" s="198"/>
      <c r="I202" s="198"/>
      <c r="J202" s="59"/>
      <c r="K202" s="233"/>
      <c r="L202" s="233"/>
      <c r="M202" s="233"/>
      <c r="N202" s="59"/>
      <c r="O202" s="59"/>
      <c r="P202" s="59"/>
      <c r="Q202" s="59"/>
      <c r="R202" s="59"/>
      <c r="S202" s="59"/>
      <c r="T202" s="59"/>
      <c r="U202" s="59"/>
      <c r="V202" s="59"/>
      <c r="W202" s="59"/>
      <c r="X202" s="59"/>
      <c r="Y202" s="59"/>
      <c r="Z202" s="59"/>
    </row>
    <row r="203" spans="1:26" ht="12.75" customHeight="1" x14ac:dyDescent="0.2">
      <c r="A203" s="59"/>
      <c r="B203" s="59"/>
      <c r="C203" s="59"/>
      <c r="D203" s="59"/>
      <c r="E203" s="59"/>
      <c r="F203" s="198"/>
      <c r="G203" s="198"/>
      <c r="H203" s="198"/>
      <c r="I203" s="198"/>
      <c r="J203" s="59"/>
      <c r="K203" s="233"/>
      <c r="L203" s="233"/>
      <c r="M203" s="233"/>
      <c r="N203" s="59"/>
      <c r="O203" s="59"/>
      <c r="P203" s="59"/>
      <c r="Q203" s="59"/>
      <c r="R203" s="59"/>
      <c r="S203" s="59"/>
      <c r="T203" s="59"/>
      <c r="U203" s="59"/>
      <c r="V203" s="59"/>
      <c r="W203" s="59"/>
      <c r="X203" s="59"/>
      <c r="Y203" s="59"/>
      <c r="Z203" s="59"/>
    </row>
    <row r="204" spans="1:26" ht="12.75" customHeight="1" x14ac:dyDescent="0.2">
      <c r="A204" s="59"/>
      <c r="B204" s="59"/>
      <c r="C204" s="59"/>
      <c r="D204" s="59"/>
      <c r="E204" s="59"/>
      <c r="F204" s="198"/>
      <c r="G204" s="198"/>
      <c r="H204" s="198"/>
      <c r="I204" s="198"/>
      <c r="J204" s="59"/>
      <c r="K204" s="233"/>
      <c r="L204" s="233"/>
      <c r="M204" s="233"/>
      <c r="N204" s="59"/>
      <c r="O204" s="59"/>
      <c r="P204" s="59"/>
      <c r="Q204" s="59"/>
      <c r="R204" s="59"/>
      <c r="S204" s="59"/>
      <c r="T204" s="59"/>
      <c r="U204" s="59"/>
      <c r="V204" s="59"/>
      <c r="W204" s="59"/>
      <c r="X204" s="59"/>
      <c r="Y204" s="59"/>
      <c r="Z204" s="59"/>
    </row>
    <row r="205" spans="1:26" ht="12.75" customHeight="1" x14ac:dyDescent="0.2">
      <c r="A205" s="59"/>
      <c r="B205" s="59"/>
      <c r="C205" s="59"/>
      <c r="D205" s="59"/>
      <c r="E205" s="59"/>
      <c r="F205" s="198"/>
      <c r="G205" s="198"/>
      <c r="H205" s="198"/>
      <c r="I205" s="198"/>
      <c r="J205" s="59"/>
      <c r="K205" s="233"/>
      <c r="L205" s="233"/>
      <c r="M205" s="233"/>
      <c r="N205" s="59"/>
      <c r="O205" s="59"/>
      <c r="P205" s="59"/>
      <c r="Q205" s="59"/>
      <c r="R205" s="59"/>
      <c r="S205" s="59"/>
      <c r="T205" s="59"/>
      <c r="U205" s="59"/>
      <c r="V205" s="59"/>
      <c r="W205" s="59"/>
      <c r="X205" s="59"/>
      <c r="Y205" s="59"/>
      <c r="Z205" s="59"/>
    </row>
    <row r="206" spans="1:26" ht="12.75" customHeight="1" x14ac:dyDescent="0.2">
      <c r="A206" s="59"/>
      <c r="B206" s="59"/>
      <c r="C206" s="59"/>
      <c r="D206" s="59"/>
      <c r="E206" s="59"/>
      <c r="F206" s="198"/>
      <c r="G206" s="198"/>
      <c r="H206" s="198"/>
      <c r="I206" s="198"/>
      <c r="J206" s="59"/>
      <c r="K206" s="233"/>
      <c r="L206" s="233"/>
      <c r="M206" s="233"/>
      <c r="N206" s="59"/>
      <c r="O206" s="59"/>
      <c r="P206" s="59"/>
      <c r="Q206" s="59"/>
      <c r="R206" s="59"/>
      <c r="S206" s="59"/>
      <c r="T206" s="59"/>
      <c r="U206" s="59"/>
      <c r="V206" s="59"/>
      <c r="W206" s="59"/>
      <c r="X206" s="59"/>
      <c r="Y206" s="59"/>
      <c r="Z206" s="59"/>
    </row>
    <row r="207" spans="1:26" ht="12.75" customHeight="1" x14ac:dyDescent="0.2">
      <c r="A207" s="59"/>
      <c r="B207" s="59"/>
      <c r="C207" s="59"/>
      <c r="D207" s="59"/>
      <c r="E207" s="59"/>
      <c r="F207" s="198"/>
      <c r="G207" s="198"/>
      <c r="H207" s="198"/>
      <c r="I207" s="198"/>
      <c r="J207" s="59"/>
      <c r="K207" s="233"/>
      <c r="L207" s="233"/>
      <c r="M207" s="233"/>
      <c r="N207" s="59"/>
      <c r="O207" s="59"/>
      <c r="P207" s="59"/>
      <c r="Q207" s="59"/>
      <c r="R207" s="59"/>
      <c r="S207" s="59"/>
      <c r="T207" s="59"/>
      <c r="U207" s="59"/>
      <c r="V207" s="59"/>
      <c r="W207" s="59"/>
      <c r="X207" s="59"/>
      <c r="Y207" s="59"/>
      <c r="Z207" s="59"/>
    </row>
    <row r="208" spans="1:26" ht="12.75" customHeight="1" x14ac:dyDescent="0.2">
      <c r="A208" s="59"/>
      <c r="B208" s="59"/>
      <c r="C208" s="59"/>
      <c r="D208" s="59"/>
      <c r="E208" s="59"/>
      <c r="F208" s="198"/>
      <c r="G208" s="198"/>
      <c r="H208" s="198"/>
      <c r="I208" s="198"/>
      <c r="J208" s="59"/>
      <c r="K208" s="233"/>
      <c r="L208" s="233"/>
      <c r="M208" s="233"/>
      <c r="N208" s="59"/>
      <c r="O208" s="59"/>
      <c r="P208" s="59"/>
      <c r="Q208" s="59"/>
      <c r="R208" s="59"/>
      <c r="S208" s="59"/>
      <c r="T208" s="59"/>
      <c r="U208" s="59"/>
      <c r="V208" s="59"/>
      <c r="W208" s="59"/>
      <c r="X208" s="59"/>
      <c r="Y208" s="59"/>
      <c r="Z208" s="59"/>
    </row>
    <row r="209" spans="1:26" ht="12.75" customHeight="1" x14ac:dyDescent="0.2">
      <c r="A209" s="59"/>
      <c r="B209" s="59"/>
      <c r="C209" s="59"/>
      <c r="D209" s="59"/>
      <c r="E209" s="59"/>
      <c r="F209" s="198"/>
      <c r="G209" s="198"/>
      <c r="H209" s="198"/>
      <c r="I209" s="198"/>
      <c r="J209" s="59"/>
      <c r="K209" s="233"/>
      <c r="L209" s="233"/>
      <c r="M209" s="233"/>
      <c r="N209" s="59"/>
      <c r="O209" s="59"/>
      <c r="P209" s="59"/>
      <c r="Q209" s="59"/>
      <c r="R209" s="59"/>
      <c r="S209" s="59"/>
      <c r="T209" s="59"/>
      <c r="U209" s="59"/>
      <c r="V209" s="59"/>
      <c r="W209" s="59"/>
      <c r="X209" s="59"/>
      <c r="Y209" s="59"/>
      <c r="Z209" s="59"/>
    </row>
    <row r="210" spans="1:26" ht="12.75" customHeight="1" x14ac:dyDescent="0.2">
      <c r="A210" s="59"/>
      <c r="B210" s="59"/>
      <c r="C210" s="59"/>
      <c r="D210" s="59"/>
      <c r="E210" s="59"/>
      <c r="F210" s="198"/>
      <c r="G210" s="198"/>
      <c r="H210" s="198"/>
      <c r="I210" s="198"/>
      <c r="J210" s="59"/>
      <c r="K210" s="233"/>
      <c r="L210" s="233"/>
      <c r="M210" s="233"/>
      <c r="N210" s="59"/>
      <c r="O210" s="59"/>
      <c r="P210" s="59"/>
      <c r="Q210" s="59"/>
      <c r="R210" s="59"/>
      <c r="S210" s="59"/>
      <c r="T210" s="59"/>
      <c r="U210" s="59"/>
      <c r="V210" s="59"/>
      <c r="W210" s="59"/>
      <c r="X210" s="59"/>
      <c r="Y210" s="59"/>
      <c r="Z210" s="59"/>
    </row>
    <row r="211" spans="1:26" ht="12.75" customHeight="1" x14ac:dyDescent="0.2">
      <c r="A211" s="59"/>
      <c r="B211" s="59"/>
      <c r="C211" s="59"/>
      <c r="D211" s="59"/>
      <c r="E211" s="59"/>
      <c r="F211" s="198"/>
      <c r="G211" s="198"/>
      <c r="H211" s="198"/>
      <c r="I211" s="198"/>
      <c r="J211" s="59"/>
      <c r="K211" s="233"/>
      <c r="L211" s="233"/>
      <c r="M211" s="233"/>
      <c r="N211" s="59"/>
      <c r="O211" s="59"/>
      <c r="P211" s="59"/>
      <c r="Q211" s="59"/>
      <c r="R211" s="59"/>
      <c r="S211" s="59"/>
      <c r="T211" s="59"/>
      <c r="U211" s="59"/>
      <c r="V211" s="59"/>
      <c r="W211" s="59"/>
      <c r="X211" s="59"/>
      <c r="Y211" s="59"/>
      <c r="Z211" s="59"/>
    </row>
    <row r="212" spans="1:26" ht="12.75" customHeight="1" x14ac:dyDescent="0.2">
      <c r="A212" s="59"/>
      <c r="B212" s="59"/>
      <c r="C212" s="59"/>
      <c r="D212" s="59"/>
      <c r="E212" s="59"/>
      <c r="F212" s="198"/>
      <c r="G212" s="198"/>
      <c r="H212" s="198"/>
      <c r="I212" s="198"/>
      <c r="J212" s="59"/>
      <c r="K212" s="233"/>
      <c r="L212" s="233"/>
      <c r="M212" s="233"/>
      <c r="N212" s="59"/>
      <c r="O212" s="59"/>
      <c r="P212" s="59"/>
      <c r="Q212" s="59"/>
      <c r="R212" s="59"/>
      <c r="S212" s="59"/>
      <c r="T212" s="59"/>
      <c r="U212" s="59"/>
      <c r="V212" s="59"/>
      <c r="W212" s="59"/>
      <c r="X212" s="59"/>
      <c r="Y212" s="59"/>
      <c r="Z212" s="59"/>
    </row>
    <row r="213" spans="1:26" ht="12.75" customHeight="1" x14ac:dyDescent="0.2">
      <c r="A213" s="59"/>
      <c r="B213" s="59"/>
      <c r="C213" s="59"/>
      <c r="D213" s="59"/>
      <c r="E213" s="59"/>
      <c r="F213" s="198"/>
      <c r="G213" s="198"/>
      <c r="H213" s="198"/>
      <c r="I213" s="198"/>
      <c r="J213" s="59"/>
      <c r="K213" s="233"/>
      <c r="L213" s="233"/>
      <c r="M213" s="233"/>
      <c r="N213" s="59"/>
      <c r="O213" s="59"/>
      <c r="P213" s="59"/>
      <c r="Q213" s="59"/>
      <c r="R213" s="59"/>
      <c r="S213" s="59"/>
      <c r="T213" s="59"/>
      <c r="U213" s="59"/>
      <c r="V213" s="59"/>
      <c r="W213" s="59"/>
      <c r="X213" s="59"/>
      <c r="Y213" s="59"/>
      <c r="Z213" s="59"/>
    </row>
    <row r="214" spans="1:26" ht="12.75" customHeight="1" x14ac:dyDescent="0.2">
      <c r="A214" s="59"/>
      <c r="B214" s="59"/>
      <c r="C214" s="59"/>
      <c r="D214" s="59"/>
      <c r="E214" s="59"/>
      <c r="F214" s="198"/>
      <c r="G214" s="198"/>
      <c r="H214" s="198"/>
      <c r="I214" s="198"/>
      <c r="J214" s="59"/>
      <c r="K214" s="233"/>
      <c r="L214" s="233"/>
      <c r="M214" s="233"/>
      <c r="N214" s="59"/>
      <c r="O214" s="59"/>
      <c r="P214" s="59"/>
      <c r="Q214" s="59"/>
      <c r="R214" s="59"/>
      <c r="S214" s="59"/>
      <c r="T214" s="59"/>
      <c r="U214" s="59"/>
      <c r="V214" s="59"/>
      <c r="W214" s="59"/>
      <c r="X214" s="59"/>
      <c r="Y214" s="59"/>
      <c r="Z214" s="59"/>
    </row>
    <row r="215" spans="1:26" ht="12.75" customHeight="1" x14ac:dyDescent="0.2">
      <c r="A215" s="59"/>
      <c r="B215" s="59"/>
      <c r="C215" s="59"/>
      <c r="D215" s="59"/>
      <c r="E215" s="59"/>
      <c r="F215" s="198"/>
      <c r="G215" s="198"/>
      <c r="H215" s="198"/>
      <c r="I215" s="198"/>
      <c r="J215" s="59"/>
      <c r="K215" s="233"/>
      <c r="L215" s="233"/>
      <c r="M215" s="233"/>
      <c r="N215" s="59"/>
      <c r="O215" s="59"/>
      <c r="P215" s="59"/>
      <c r="Q215" s="59"/>
      <c r="R215" s="59"/>
      <c r="S215" s="59"/>
      <c r="T215" s="59"/>
      <c r="U215" s="59"/>
      <c r="V215" s="59"/>
      <c r="W215" s="59"/>
      <c r="X215" s="59"/>
      <c r="Y215" s="59"/>
      <c r="Z215" s="59"/>
    </row>
    <row r="216" spans="1:26" ht="12.75" customHeight="1" x14ac:dyDescent="0.2">
      <c r="A216" s="59"/>
      <c r="B216" s="59"/>
      <c r="C216" s="59"/>
      <c r="D216" s="59"/>
      <c r="E216" s="59"/>
      <c r="F216" s="198"/>
      <c r="G216" s="198"/>
      <c r="H216" s="198"/>
      <c r="I216" s="198"/>
      <c r="J216" s="59"/>
      <c r="K216" s="233"/>
      <c r="L216" s="233"/>
      <c r="M216" s="233"/>
      <c r="N216" s="59"/>
      <c r="O216" s="59"/>
      <c r="P216" s="59"/>
      <c r="Q216" s="59"/>
      <c r="R216" s="59"/>
      <c r="S216" s="59"/>
      <c r="T216" s="59"/>
      <c r="U216" s="59"/>
      <c r="V216" s="59"/>
      <c r="W216" s="59"/>
      <c r="X216" s="59"/>
      <c r="Y216" s="59"/>
      <c r="Z216" s="59"/>
    </row>
    <row r="217" spans="1:26" ht="12.75" customHeight="1" x14ac:dyDescent="0.2">
      <c r="A217" s="59"/>
      <c r="B217" s="59"/>
      <c r="C217" s="59"/>
      <c r="D217" s="59"/>
      <c r="E217" s="59"/>
      <c r="F217" s="198"/>
      <c r="G217" s="198"/>
      <c r="H217" s="198"/>
      <c r="I217" s="198"/>
      <c r="J217" s="59"/>
      <c r="K217" s="233"/>
      <c r="L217" s="233"/>
      <c r="M217" s="233"/>
      <c r="N217" s="59"/>
      <c r="O217" s="59"/>
      <c r="P217" s="59"/>
      <c r="Q217" s="59"/>
      <c r="R217" s="59"/>
      <c r="S217" s="59"/>
      <c r="T217" s="59"/>
      <c r="U217" s="59"/>
      <c r="V217" s="59"/>
      <c r="W217" s="59"/>
      <c r="X217" s="59"/>
      <c r="Y217" s="59"/>
      <c r="Z217" s="59"/>
    </row>
    <row r="218" spans="1:26" ht="12.75" customHeight="1" x14ac:dyDescent="0.2">
      <c r="A218" s="59"/>
      <c r="B218" s="59"/>
      <c r="C218" s="59"/>
      <c r="D218" s="59"/>
      <c r="E218" s="59"/>
      <c r="F218" s="198"/>
      <c r="G218" s="198"/>
      <c r="H218" s="198"/>
      <c r="I218" s="198"/>
      <c r="J218" s="59"/>
      <c r="K218" s="233"/>
      <c r="L218" s="233"/>
      <c r="M218" s="233"/>
      <c r="N218" s="59"/>
      <c r="O218" s="59"/>
      <c r="P218" s="59"/>
      <c r="Q218" s="59"/>
      <c r="R218" s="59"/>
      <c r="S218" s="59"/>
      <c r="T218" s="59"/>
      <c r="U218" s="59"/>
      <c r="V218" s="59"/>
      <c r="W218" s="59"/>
      <c r="X218" s="59"/>
      <c r="Y218" s="59"/>
      <c r="Z218" s="59"/>
    </row>
    <row r="219" spans="1:26" ht="12.75" customHeight="1" x14ac:dyDescent="0.2">
      <c r="A219" s="59"/>
      <c r="B219" s="59"/>
      <c r="C219" s="59"/>
      <c r="D219" s="59"/>
      <c r="E219" s="59"/>
      <c r="F219" s="198"/>
      <c r="G219" s="198"/>
      <c r="H219" s="198"/>
      <c r="I219" s="198"/>
      <c r="J219" s="59"/>
      <c r="K219" s="233"/>
      <c r="L219" s="233"/>
      <c r="M219" s="233"/>
      <c r="N219" s="59"/>
      <c r="O219" s="59"/>
      <c r="P219" s="59"/>
      <c r="Q219" s="59"/>
      <c r="R219" s="59"/>
      <c r="S219" s="59"/>
      <c r="T219" s="59"/>
      <c r="U219" s="59"/>
      <c r="V219" s="59"/>
      <c r="W219" s="59"/>
      <c r="X219" s="59"/>
      <c r="Y219" s="59"/>
      <c r="Z219" s="59"/>
    </row>
    <row r="220" spans="1:26" ht="12.75" customHeight="1" x14ac:dyDescent="0.2">
      <c r="A220" s="59"/>
      <c r="B220" s="59"/>
      <c r="C220" s="59"/>
      <c r="D220" s="59"/>
      <c r="E220" s="59"/>
      <c r="F220" s="198"/>
      <c r="G220" s="198"/>
      <c r="H220" s="198"/>
      <c r="I220" s="198"/>
      <c r="J220" s="59"/>
      <c r="K220" s="233"/>
      <c r="L220" s="233"/>
      <c r="M220" s="233"/>
      <c r="N220" s="59"/>
      <c r="O220" s="59"/>
      <c r="P220" s="59"/>
      <c r="Q220" s="59"/>
      <c r="R220" s="59"/>
      <c r="S220" s="59"/>
      <c r="T220" s="59"/>
      <c r="U220" s="59"/>
      <c r="V220" s="59"/>
      <c r="W220" s="59"/>
      <c r="X220" s="59"/>
      <c r="Y220" s="59"/>
      <c r="Z220" s="59"/>
    </row>
    <row r="221" spans="1:26" ht="12.75" customHeight="1" x14ac:dyDescent="0.2">
      <c r="A221" s="59"/>
      <c r="B221" s="59"/>
      <c r="C221" s="59"/>
      <c r="D221" s="59"/>
      <c r="E221" s="59"/>
      <c r="F221" s="198"/>
      <c r="G221" s="198"/>
      <c r="H221" s="198"/>
      <c r="I221" s="198"/>
      <c r="J221" s="59"/>
      <c r="K221" s="233"/>
      <c r="L221" s="233"/>
      <c r="M221" s="233"/>
      <c r="N221" s="59"/>
      <c r="O221" s="59"/>
      <c r="P221" s="59"/>
      <c r="Q221" s="59"/>
      <c r="R221" s="59"/>
      <c r="S221" s="59"/>
      <c r="T221" s="59"/>
      <c r="U221" s="59"/>
      <c r="V221" s="59"/>
      <c r="W221" s="59"/>
      <c r="X221" s="59"/>
      <c r="Y221" s="59"/>
      <c r="Z221" s="59"/>
    </row>
    <row r="222" spans="1:26" ht="12.75" customHeight="1" x14ac:dyDescent="0.2">
      <c r="A222" s="59"/>
      <c r="B222" s="59"/>
      <c r="C222" s="59"/>
      <c r="D222" s="59"/>
      <c r="E222" s="59"/>
      <c r="F222" s="198"/>
      <c r="G222" s="198"/>
      <c r="H222" s="198"/>
      <c r="I222" s="198"/>
      <c r="J222" s="59"/>
      <c r="K222" s="233"/>
      <c r="L222" s="233"/>
      <c r="M222" s="233"/>
      <c r="N222" s="59"/>
      <c r="O222" s="59"/>
      <c r="P222" s="59"/>
      <c r="Q222" s="59"/>
      <c r="R222" s="59"/>
      <c r="S222" s="59"/>
      <c r="T222" s="59"/>
      <c r="U222" s="59"/>
      <c r="V222" s="59"/>
      <c r="W222" s="59"/>
      <c r="X222" s="59"/>
      <c r="Y222" s="59"/>
      <c r="Z222" s="59"/>
    </row>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A4:A9"/>
    <mergeCell ref="A10:A15"/>
    <mergeCell ref="A16:A21"/>
    <mergeCell ref="A22:A27"/>
    <mergeCell ref="E4:E27"/>
    <mergeCell ref="F2:I2"/>
    <mergeCell ref="J2:M2"/>
    <mergeCell ref="O2:R2"/>
    <mergeCell ref="B4:B27"/>
    <mergeCell ref="C4:C27"/>
    <mergeCell ref="D4:D27"/>
    <mergeCell ref="M4:M27"/>
    <mergeCell ref="J4:J27"/>
    <mergeCell ref="K4:K27"/>
    <mergeCell ref="L4:L27"/>
    <mergeCell ref="F4:F27"/>
    <mergeCell ref="G4:G27"/>
    <mergeCell ref="H4:H27"/>
    <mergeCell ref="I4:I27"/>
  </mergeCells>
  <pageMargins left="0.70866141732283472" right="0.70866141732283472" top="0.74803149606299213" bottom="0.74803149606299213" header="0" footer="0"/>
  <pageSetup scale="4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AX1000"/>
  <sheetViews>
    <sheetView showGridLines="0" zoomScale="70" zoomScaleNormal="70" workbookViewId="0">
      <selection activeCell="F14" sqref="F14"/>
    </sheetView>
  </sheetViews>
  <sheetFormatPr baseColWidth="10" defaultColWidth="12.625" defaultRowHeight="15" customHeight="1" x14ac:dyDescent="0.2"/>
  <cols>
    <col min="1" max="1" width="18.375" customWidth="1"/>
    <col min="2" max="2" width="20.125" customWidth="1"/>
    <col min="3" max="6" width="19.375" customWidth="1"/>
    <col min="7" max="7" width="17" customWidth="1"/>
    <col min="8" max="8" width="18.625" customWidth="1"/>
    <col min="9" max="9" width="15.25" customWidth="1"/>
    <col min="10" max="10" width="19.375" customWidth="1"/>
    <col min="11" max="11" width="15.75" customWidth="1"/>
    <col min="12" max="12" width="16.25" customWidth="1"/>
    <col min="13" max="13" width="13.75" customWidth="1"/>
    <col min="14" max="15" width="26.125" customWidth="1"/>
    <col min="16" max="21" width="17.25" customWidth="1"/>
    <col min="22" max="22" width="21.625" customWidth="1"/>
    <col min="23" max="23" width="17.25" customWidth="1"/>
    <col min="24" max="24" width="17.5" customWidth="1"/>
    <col min="25" max="25" width="19.125" customWidth="1"/>
    <col min="26" max="26" width="17.375" customWidth="1"/>
    <col min="27" max="27" width="22.5" customWidth="1"/>
    <col min="28" max="28" width="17.25" customWidth="1"/>
    <col min="29" max="29" width="17.5" customWidth="1"/>
    <col min="30" max="30" width="15.5" customWidth="1"/>
    <col min="31" max="31" width="14.125" customWidth="1"/>
    <col min="32" max="33" width="17.5" customWidth="1"/>
    <col min="34" max="35" width="14.125" customWidth="1"/>
    <col min="36" max="36" width="15.75" customWidth="1"/>
    <col min="37" max="38" width="14.125" customWidth="1"/>
    <col min="39" max="39" width="80.5" hidden="1" customWidth="1"/>
    <col min="40" max="43" width="14.125" customWidth="1"/>
    <col min="44" max="44" width="18" customWidth="1"/>
    <col min="45" max="46" width="17" customWidth="1"/>
    <col min="47" max="47" width="14.125" customWidth="1"/>
    <col min="48" max="48" width="10" customWidth="1"/>
    <col min="49" max="49" width="8.625" customWidth="1"/>
    <col min="50" max="50" width="9.375" hidden="1" customWidth="1"/>
  </cols>
  <sheetData>
    <row r="1" spans="1:36" ht="12.75" customHeight="1" x14ac:dyDescent="0.2">
      <c r="A1" s="199"/>
      <c r="B1" s="199"/>
      <c r="C1" s="199"/>
      <c r="D1" s="199"/>
      <c r="E1" s="199"/>
      <c r="F1" s="199"/>
      <c r="G1" s="199"/>
      <c r="H1" s="199"/>
      <c r="I1" s="199"/>
      <c r="J1" s="199"/>
      <c r="K1" s="234"/>
      <c r="L1" s="235"/>
      <c r="M1" s="199"/>
      <c r="N1" s="199"/>
      <c r="O1" s="199"/>
      <c r="P1" s="199"/>
      <c r="Q1" s="199"/>
      <c r="R1" s="199"/>
      <c r="S1" s="199"/>
      <c r="T1" s="199"/>
      <c r="U1" s="199"/>
      <c r="V1" s="199"/>
      <c r="W1" s="199"/>
      <c r="X1" s="199"/>
      <c r="Y1" s="199"/>
      <c r="Z1" s="199"/>
      <c r="AA1" s="199"/>
      <c r="AB1" s="199"/>
      <c r="AC1" s="199"/>
      <c r="AD1" s="199"/>
      <c r="AE1" s="199"/>
      <c r="AF1" s="199"/>
      <c r="AG1" s="199"/>
      <c r="AH1" s="199"/>
      <c r="AI1" s="199"/>
      <c r="AJ1" s="199"/>
    </row>
    <row r="2" spans="1:36" ht="12.75" hidden="1" customHeight="1" x14ac:dyDescent="0.2">
      <c r="A2" s="199"/>
      <c r="B2" s="199"/>
      <c r="C2" s="199"/>
      <c r="D2" s="199"/>
      <c r="E2" s="199"/>
      <c r="F2" s="199"/>
      <c r="G2" s="199"/>
      <c r="H2" s="199"/>
      <c r="I2" s="199"/>
      <c r="J2" s="199"/>
      <c r="K2" s="199"/>
      <c r="L2" s="234"/>
      <c r="M2" s="235"/>
      <c r="N2" s="199"/>
      <c r="O2" s="199"/>
      <c r="P2" s="199"/>
      <c r="Q2" s="199"/>
      <c r="R2" s="199"/>
      <c r="S2" s="199"/>
      <c r="T2" s="199"/>
      <c r="U2" s="199"/>
      <c r="V2" s="199"/>
      <c r="W2" s="199"/>
      <c r="X2" s="199"/>
      <c r="Y2" s="199"/>
      <c r="Z2" s="199"/>
      <c r="AA2" s="199"/>
      <c r="AB2" s="199"/>
      <c r="AC2" s="199"/>
      <c r="AD2" s="199"/>
      <c r="AE2" s="199"/>
      <c r="AF2" s="199"/>
      <c r="AG2" s="199"/>
      <c r="AH2" s="199"/>
      <c r="AI2" s="199"/>
      <c r="AJ2" s="199"/>
    </row>
    <row r="3" spans="1:36" ht="31.5" customHeight="1" x14ac:dyDescent="0.2">
      <c r="A3" s="647" t="s">
        <v>390</v>
      </c>
      <c r="B3" s="510"/>
      <c r="C3" s="236"/>
      <c r="D3" s="236"/>
      <c r="E3" s="236"/>
      <c r="F3" s="236"/>
      <c r="G3" s="236"/>
      <c r="H3" s="236"/>
      <c r="I3" s="236"/>
      <c r="J3" s="236"/>
      <c r="K3" s="236"/>
      <c r="L3" s="234"/>
      <c r="M3" s="237"/>
      <c r="N3" s="199"/>
      <c r="O3" s="199"/>
      <c r="P3" s="199"/>
      <c r="Q3" s="199"/>
      <c r="R3" s="199"/>
      <c r="S3" s="199"/>
      <c r="T3" s="199"/>
      <c r="U3" s="199"/>
      <c r="V3" s="199"/>
      <c r="W3" s="199"/>
      <c r="X3" s="199"/>
      <c r="Y3" s="199"/>
      <c r="Z3" s="199"/>
      <c r="AA3" s="199"/>
      <c r="AB3" s="199"/>
      <c r="AC3" s="199"/>
      <c r="AD3" s="199"/>
      <c r="AE3" s="199"/>
      <c r="AF3" s="199"/>
      <c r="AG3" s="199"/>
      <c r="AH3" s="199"/>
      <c r="AI3" s="199"/>
      <c r="AJ3" s="199"/>
    </row>
    <row r="4" spans="1:36" ht="39.75" customHeight="1" x14ac:dyDescent="0.2">
      <c r="A4" s="238" t="s">
        <v>345</v>
      </c>
      <c r="B4" s="238" t="s">
        <v>391</v>
      </c>
      <c r="C4" s="238" t="s">
        <v>392</v>
      </c>
      <c r="D4" s="238" t="s">
        <v>393</v>
      </c>
      <c r="E4" s="238" t="s">
        <v>394</v>
      </c>
      <c r="F4" s="238" t="s">
        <v>395</v>
      </c>
      <c r="G4" s="238" t="s">
        <v>394</v>
      </c>
      <c r="H4" s="239"/>
      <c r="I4" s="236"/>
      <c r="J4" s="236"/>
      <c r="K4" s="236"/>
      <c r="L4" s="234"/>
      <c r="M4" s="237"/>
      <c r="N4" s="199"/>
      <c r="O4" s="199"/>
      <c r="P4" s="199"/>
      <c r="Q4" s="199"/>
      <c r="R4" s="199"/>
      <c r="S4" s="199"/>
      <c r="T4" s="199"/>
      <c r="U4" s="199"/>
      <c r="V4" s="199"/>
      <c r="W4" s="199"/>
      <c r="X4" s="199"/>
      <c r="Y4" s="199"/>
      <c r="Z4" s="199"/>
      <c r="AA4" s="199"/>
      <c r="AB4" s="199"/>
      <c r="AC4" s="199"/>
      <c r="AD4" s="199"/>
      <c r="AE4" s="199"/>
      <c r="AF4" s="199"/>
      <c r="AG4" s="199"/>
      <c r="AH4" s="199"/>
      <c r="AI4" s="199"/>
      <c r="AJ4" s="199"/>
    </row>
    <row r="5" spans="1:36" ht="26.25" customHeight="1" x14ac:dyDescent="0.2">
      <c r="A5" s="238">
        <v>2020</v>
      </c>
      <c r="B5" s="240">
        <v>631484494</v>
      </c>
      <c r="C5" s="241">
        <f>+'5.Magnitud_Presupuesto'!I5+'5.Magnitud_Presupuesto'!I11+'5.Magnitud_Presupuesto'!I17+'5.Magnitud_Presupuesto'!I23</f>
        <v>631484494</v>
      </c>
      <c r="D5" s="242">
        <f>+'5.Magnitud_Presupuesto'!N5+'5.Magnitud_Presupuesto'!N11</f>
        <v>297926759</v>
      </c>
      <c r="E5" s="243">
        <f t="shared" ref="E5:E9" si="0">+D5/C5</f>
        <v>0.47178792485124743</v>
      </c>
      <c r="F5" s="244">
        <f>+'5.Magnitud_Presupuesto'!T5</f>
        <v>0</v>
      </c>
      <c r="G5" s="245">
        <f t="shared" ref="G5:G10" si="1">+F5/D5</f>
        <v>0</v>
      </c>
      <c r="H5" s="239"/>
      <c r="I5" s="236"/>
      <c r="J5" s="236"/>
      <c r="K5" s="236"/>
      <c r="L5" s="234"/>
      <c r="M5" s="237"/>
      <c r="N5" s="199"/>
      <c r="O5" s="199"/>
      <c r="P5" s="199"/>
      <c r="Q5" s="199"/>
      <c r="R5" s="199"/>
      <c r="S5" s="199"/>
      <c r="T5" s="199"/>
      <c r="U5" s="199"/>
      <c r="V5" s="199"/>
      <c r="W5" s="199"/>
      <c r="X5" s="199"/>
      <c r="Y5" s="199"/>
      <c r="Z5" s="199"/>
      <c r="AA5" s="199"/>
      <c r="AB5" s="199"/>
      <c r="AC5" s="199"/>
      <c r="AD5" s="199"/>
      <c r="AE5" s="199"/>
      <c r="AF5" s="199"/>
      <c r="AG5" s="199"/>
      <c r="AH5" s="199"/>
      <c r="AI5" s="199"/>
      <c r="AJ5" s="199"/>
    </row>
    <row r="6" spans="1:36" ht="26.25" customHeight="1" x14ac:dyDescent="0.2">
      <c r="A6" s="238">
        <v>2021</v>
      </c>
      <c r="B6" s="240">
        <v>11061571000</v>
      </c>
      <c r="C6" s="246">
        <f>+'5.Magnitud_Presupuesto'!I6+'5.Magnitud_Presupuesto'!I12+'5.Magnitud_Presupuesto'!I18+'5.Magnitud_Presupuesto'!I24</f>
        <v>13089983885</v>
      </c>
      <c r="D6" s="246">
        <f>+'5.Magnitud_Presupuesto'!N29</f>
        <v>13084853885</v>
      </c>
      <c r="E6" s="243">
        <f t="shared" si="0"/>
        <v>0.99960809730209987</v>
      </c>
      <c r="F6" s="244">
        <f>+'5.Magnitud_Presupuesto'!T29</f>
        <v>5666334462</v>
      </c>
      <c r="G6" s="245">
        <f t="shared" si="1"/>
        <v>0.43304529892348892</v>
      </c>
      <c r="H6" s="239"/>
      <c r="I6" s="236"/>
      <c r="J6" s="236"/>
      <c r="K6" s="236"/>
      <c r="L6" s="234"/>
      <c r="M6" s="237"/>
      <c r="N6" s="199"/>
      <c r="O6" s="199"/>
      <c r="P6" s="199"/>
      <c r="Q6" s="199"/>
      <c r="R6" s="199"/>
      <c r="S6" s="199"/>
      <c r="T6" s="199"/>
      <c r="U6" s="199"/>
      <c r="V6" s="199"/>
      <c r="W6" s="199"/>
      <c r="X6" s="199"/>
      <c r="Y6" s="199"/>
      <c r="Z6" s="199"/>
      <c r="AA6" s="199"/>
      <c r="AB6" s="199"/>
      <c r="AC6" s="199"/>
      <c r="AD6" s="199"/>
      <c r="AE6" s="199"/>
      <c r="AF6" s="199"/>
      <c r="AG6" s="199"/>
      <c r="AH6" s="199"/>
      <c r="AI6" s="199"/>
      <c r="AJ6" s="199"/>
    </row>
    <row r="7" spans="1:36" ht="26.25" customHeight="1" x14ac:dyDescent="0.2">
      <c r="A7" s="238">
        <v>2022</v>
      </c>
      <c r="B7" s="240">
        <v>6292878000</v>
      </c>
      <c r="C7" s="246">
        <v>6292878000</v>
      </c>
      <c r="D7" s="242">
        <f>+'5.Magnitud_Presupuesto'!N7</f>
        <v>0</v>
      </c>
      <c r="E7" s="243">
        <f t="shared" si="0"/>
        <v>0</v>
      </c>
      <c r="F7" s="244">
        <f>+'5.Magnitud_Presupuesto'!T7</f>
        <v>0</v>
      </c>
      <c r="G7" s="245" t="e">
        <f t="shared" si="1"/>
        <v>#DIV/0!</v>
      </c>
      <c r="H7" s="239"/>
      <c r="I7" s="236"/>
      <c r="J7" s="236"/>
      <c r="K7" s="236"/>
      <c r="L7" s="234"/>
      <c r="M7" s="237"/>
      <c r="N7" s="199"/>
      <c r="O7" s="199"/>
      <c r="P7" s="199"/>
      <c r="Q7" s="199"/>
      <c r="R7" s="199"/>
      <c r="S7" s="199"/>
      <c r="T7" s="199"/>
      <c r="U7" s="199"/>
      <c r="V7" s="199"/>
      <c r="W7" s="199"/>
      <c r="X7" s="199"/>
      <c r="Y7" s="199"/>
      <c r="Z7" s="199"/>
      <c r="AA7" s="199"/>
      <c r="AB7" s="199"/>
      <c r="AC7" s="199"/>
      <c r="AD7" s="199"/>
      <c r="AE7" s="199"/>
      <c r="AF7" s="199"/>
      <c r="AG7" s="199"/>
      <c r="AH7" s="199"/>
      <c r="AI7" s="199"/>
      <c r="AJ7" s="199"/>
    </row>
    <row r="8" spans="1:36" ht="26.25" customHeight="1" x14ac:dyDescent="0.2">
      <c r="A8" s="238">
        <v>2023</v>
      </c>
      <c r="B8" s="240">
        <v>3565733639.8164835</v>
      </c>
      <c r="C8" s="246">
        <f>+'5.Magnitud_Presupuesto'!I8+'5.Magnitud_Presupuesto'!I14+'5.Magnitud_Presupuesto'!I20+'5.Magnitud_Presupuesto'!I26</f>
        <v>3565733639.8164835</v>
      </c>
      <c r="D8" s="242">
        <f>+'5.Magnitud_Presupuesto'!N8</f>
        <v>0</v>
      </c>
      <c r="E8" s="243">
        <f t="shared" si="0"/>
        <v>0</v>
      </c>
      <c r="F8" s="244">
        <f>+'5.Magnitud_Presupuesto'!T8</f>
        <v>0</v>
      </c>
      <c r="G8" s="245" t="e">
        <f t="shared" si="1"/>
        <v>#DIV/0!</v>
      </c>
      <c r="H8" s="239"/>
      <c r="I8" s="236"/>
      <c r="J8" s="236"/>
      <c r="K8" s="236"/>
      <c r="L8" s="234"/>
      <c r="M8" s="237"/>
      <c r="N8" s="199"/>
      <c r="O8" s="199"/>
      <c r="P8" s="199"/>
      <c r="Q8" s="199"/>
      <c r="R8" s="199"/>
      <c r="S8" s="199"/>
      <c r="T8" s="199"/>
      <c r="U8" s="199"/>
      <c r="V8" s="199"/>
      <c r="W8" s="199"/>
      <c r="X8" s="199"/>
      <c r="Y8" s="199"/>
      <c r="Z8" s="199"/>
      <c r="AA8" s="199"/>
      <c r="AB8" s="199"/>
      <c r="AC8" s="199"/>
      <c r="AD8" s="199"/>
      <c r="AE8" s="199"/>
      <c r="AF8" s="199"/>
      <c r="AG8" s="199"/>
      <c r="AH8" s="199"/>
      <c r="AI8" s="199"/>
      <c r="AJ8" s="199"/>
    </row>
    <row r="9" spans="1:36" ht="26.25" customHeight="1" x14ac:dyDescent="0.2">
      <c r="A9" s="238">
        <v>2024</v>
      </c>
      <c r="B9" s="240">
        <v>4225965784.8352861</v>
      </c>
      <c r="C9" s="246">
        <f>+'5.Magnitud_Presupuesto'!I9+'5.Magnitud_Presupuesto'!I15+'5.Magnitud_Presupuesto'!I21+'5.Magnitud_Presupuesto'!I27</f>
        <v>4225965784.8352861</v>
      </c>
      <c r="D9" s="242">
        <f>+'5.Magnitud_Presupuesto'!N9</f>
        <v>0</v>
      </c>
      <c r="E9" s="243">
        <f t="shared" si="0"/>
        <v>0</v>
      </c>
      <c r="F9" s="244">
        <f>+'5.Magnitud_Presupuesto'!T9</f>
        <v>0</v>
      </c>
      <c r="G9" s="245" t="e">
        <f t="shared" si="1"/>
        <v>#DIV/0!</v>
      </c>
      <c r="H9" s="239"/>
      <c r="I9" s="236"/>
      <c r="J9" s="236"/>
      <c r="K9" s="236"/>
      <c r="L9" s="234"/>
      <c r="M9" s="237"/>
      <c r="N9" s="199"/>
      <c r="O9" s="199"/>
      <c r="P9" s="199"/>
      <c r="Q9" s="199"/>
      <c r="R9" s="199"/>
      <c r="S9" s="199"/>
      <c r="T9" s="199"/>
      <c r="U9" s="199"/>
      <c r="V9" s="199"/>
      <c r="W9" s="199"/>
      <c r="X9" s="199"/>
      <c r="Y9" s="199"/>
      <c r="Z9" s="199"/>
      <c r="AA9" s="199"/>
      <c r="AB9" s="199"/>
      <c r="AC9" s="199"/>
      <c r="AD9" s="199"/>
      <c r="AE9" s="199"/>
      <c r="AF9" s="199"/>
      <c r="AG9" s="199"/>
      <c r="AH9" s="199"/>
      <c r="AI9" s="199"/>
      <c r="AJ9" s="199"/>
    </row>
    <row r="10" spans="1:36" ht="12.75" hidden="1" customHeight="1" x14ac:dyDescent="0.2">
      <c r="A10" s="200"/>
      <c r="B10" s="200"/>
      <c r="C10" s="247"/>
      <c r="D10" s="247"/>
      <c r="E10" s="247"/>
      <c r="F10" s="247"/>
      <c r="G10" s="245" t="e">
        <f t="shared" si="1"/>
        <v>#DIV/0!</v>
      </c>
      <c r="H10" s="247"/>
      <c r="I10" s="248"/>
      <c r="J10" s="248"/>
      <c r="K10" s="248"/>
      <c r="L10" s="234"/>
      <c r="M10" s="24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row>
    <row r="11" spans="1:36" ht="27" customHeight="1" x14ac:dyDescent="0.2">
      <c r="A11" s="649" t="s">
        <v>396</v>
      </c>
      <c r="B11" s="631"/>
      <c r="C11" s="250"/>
      <c r="D11" s="250"/>
      <c r="E11" s="250"/>
      <c r="F11" s="250"/>
      <c r="G11" s="250"/>
      <c r="H11" s="250"/>
      <c r="I11" s="250"/>
      <c r="J11" s="250"/>
      <c r="K11" s="250"/>
      <c r="L11" s="251"/>
      <c r="M11" s="252"/>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row>
    <row r="12" spans="1:36" ht="45.75" customHeight="1" x14ac:dyDescent="0.2">
      <c r="A12" s="238" t="s">
        <v>345</v>
      </c>
      <c r="B12" s="238" t="s">
        <v>397</v>
      </c>
      <c r="C12" s="238" t="s">
        <v>359</v>
      </c>
      <c r="D12" s="238" t="s">
        <v>398</v>
      </c>
      <c r="E12" s="238" t="s">
        <v>399</v>
      </c>
      <c r="F12" s="238" t="s">
        <v>394</v>
      </c>
      <c r="G12" s="238" t="s">
        <v>400</v>
      </c>
      <c r="H12" s="238" t="s">
        <v>394</v>
      </c>
      <c r="I12" s="250"/>
      <c r="J12" s="250"/>
      <c r="K12" s="250"/>
      <c r="L12" s="251"/>
      <c r="M12" s="252"/>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row>
    <row r="13" spans="1:36" ht="27" customHeight="1" x14ac:dyDescent="0.2">
      <c r="A13" s="238">
        <v>2020</v>
      </c>
      <c r="B13" s="254">
        <f>+'5.Magnitud_Presupuesto'!V5+'5.Magnitud_Presupuesto'!V11+'5.Magnitud_Presupuesto'!V17+'5.Magnitud_Presupuesto'!V23</f>
        <v>0</v>
      </c>
      <c r="C13" s="254">
        <f>+'5.Magnitud_Presupuesto'!AA5+'5.Magnitud_Presupuesto'!AA11+'5.Magnitud_Presupuesto'!AA17+'5.Magnitud_Presupuesto'!AA23</f>
        <v>0</v>
      </c>
      <c r="D13" s="254">
        <f>+'5.Magnitud_Presupuesto'!AB5+'5.Magnitud_Presupuesto'!AB11+'5.Magnitud_Presupuesto'!AB17+'5.Magnitud_Presupuesto'!AB23</f>
        <v>0</v>
      </c>
      <c r="E13" s="254">
        <f>+'5.Magnitud_Presupuesto'!AC5+'5.Magnitud_Presupuesto'!AC11+'5.Magnitud_Presupuesto'!AC17+'5.Magnitud_Presupuesto'!AC23</f>
        <v>0</v>
      </c>
      <c r="F13" s="82" t="e">
        <f t="shared" ref="F13:F17" si="2">+E13/D13</f>
        <v>#DIV/0!</v>
      </c>
      <c r="G13" s="254">
        <f t="shared" ref="G13:G17" si="3">+B13-E13</f>
        <v>0</v>
      </c>
      <c r="H13" s="82" t="e">
        <f t="shared" ref="H13:H17" si="4">+G13/D13</f>
        <v>#DIV/0!</v>
      </c>
      <c r="I13" s="250"/>
      <c r="J13" s="250"/>
      <c r="K13" s="250"/>
      <c r="L13" s="251"/>
      <c r="M13" s="252"/>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row>
    <row r="14" spans="1:36" ht="27" customHeight="1" x14ac:dyDescent="0.2">
      <c r="A14" s="238">
        <v>2021</v>
      </c>
      <c r="B14" s="254">
        <f>+'5.Magnitud_Presupuesto'!V6+'5.Magnitud_Presupuesto'!V12+'5.Magnitud_Presupuesto'!V18+'5.Magnitud_Presupuesto'!V24</f>
        <v>296797403</v>
      </c>
      <c r="C14" s="254">
        <f>+'5.Magnitud_Presupuesto'!AA6+'5.Magnitud_Presupuesto'!AA12+'5.Magnitud_Presupuesto'!AA18+'5.Magnitud_Presupuesto'!AA24</f>
        <v>0</v>
      </c>
      <c r="D14" s="254">
        <f>+'5.Magnitud_Presupuesto'!AB6+'5.Magnitud_Presupuesto'!AB12+'5.Magnitud_Presupuesto'!AB18+'5.Magnitud_Presupuesto'!AB24</f>
        <v>296797403</v>
      </c>
      <c r="E14" s="254">
        <f>+'5.Magnitud_Presupuesto'!AC6+'5.Magnitud_Presupuesto'!AC12+'5.Magnitud_Presupuesto'!AC18+'5.Magnitud_Presupuesto'!AC24</f>
        <v>296797403</v>
      </c>
      <c r="F14" s="82">
        <f t="shared" si="2"/>
        <v>1</v>
      </c>
      <c r="G14" s="254">
        <f t="shared" si="3"/>
        <v>0</v>
      </c>
      <c r="H14" s="82">
        <f t="shared" si="4"/>
        <v>0</v>
      </c>
      <c r="I14" s="250"/>
      <c r="J14" s="250"/>
      <c r="K14" s="250"/>
      <c r="L14" s="251"/>
      <c r="M14" s="252"/>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row>
    <row r="15" spans="1:36" ht="27" customHeight="1" x14ac:dyDescent="0.2">
      <c r="A15" s="238">
        <v>2022</v>
      </c>
      <c r="B15" s="254">
        <f>+'5.Magnitud_Presupuesto'!V7+'5.Magnitud_Presupuesto'!V13+'5.Magnitud_Presupuesto'!V19+'5.Magnitud_Presupuesto'!V25</f>
        <v>0</v>
      </c>
      <c r="C15" s="254">
        <f>+'5.Magnitud_Presupuesto'!AA7+'5.Magnitud_Presupuesto'!AA13+'5.Magnitud_Presupuesto'!AA19+'5.Magnitud_Presupuesto'!AA25</f>
        <v>0</v>
      </c>
      <c r="D15" s="254">
        <f>+'5.Magnitud_Presupuesto'!AB7+'5.Magnitud_Presupuesto'!AB13+'5.Magnitud_Presupuesto'!AB19+'5.Magnitud_Presupuesto'!AB25</f>
        <v>0</v>
      </c>
      <c r="E15" s="254">
        <f>+'5.Magnitud_Presupuesto'!AC7+'5.Magnitud_Presupuesto'!AC13+'5.Magnitud_Presupuesto'!AC19+'5.Magnitud_Presupuesto'!AC25</f>
        <v>0</v>
      </c>
      <c r="F15" s="82" t="e">
        <f t="shared" si="2"/>
        <v>#DIV/0!</v>
      </c>
      <c r="G15" s="254">
        <f t="shared" si="3"/>
        <v>0</v>
      </c>
      <c r="H15" s="82" t="e">
        <f t="shared" si="4"/>
        <v>#DIV/0!</v>
      </c>
      <c r="I15" s="250"/>
      <c r="J15" s="250"/>
      <c r="K15" s="250"/>
      <c r="L15" s="251"/>
      <c r="M15" s="252"/>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row>
    <row r="16" spans="1:36" ht="27" customHeight="1" x14ac:dyDescent="0.2">
      <c r="A16" s="238">
        <v>2023</v>
      </c>
      <c r="B16" s="254">
        <f>+'5.Magnitud_Presupuesto'!V8+'5.Magnitud_Presupuesto'!V14+'5.Magnitud_Presupuesto'!V20+'5.Magnitud_Presupuesto'!V26</f>
        <v>0</v>
      </c>
      <c r="C16" s="254">
        <f>+'5.Magnitud_Presupuesto'!AA8+'5.Magnitud_Presupuesto'!AA14+'5.Magnitud_Presupuesto'!AA20+'5.Magnitud_Presupuesto'!AA26</f>
        <v>0</v>
      </c>
      <c r="D16" s="254">
        <f>+'5.Magnitud_Presupuesto'!AB8+'5.Magnitud_Presupuesto'!AB14+'5.Magnitud_Presupuesto'!AB20+'5.Magnitud_Presupuesto'!AB26</f>
        <v>0</v>
      </c>
      <c r="E16" s="254">
        <f>+'5.Magnitud_Presupuesto'!AC8+'5.Magnitud_Presupuesto'!AC14+'5.Magnitud_Presupuesto'!AC20+'5.Magnitud_Presupuesto'!AC26</f>
        <v>0</v>
      </c>
      <c r="F16" s="82" t="e">
        <f t="shared" si="2"/>
        <v>#DIV/0!</v>
      </c>
      <c r="G16" s="254">
        <f t="shared" si="3"/>
        <v>0</v>
      </c>
      <c r="H16" s="82" t="e">
        <f t="shared" si="4"/>
        <v>#DIV/0!</v>
      </c>
      <c r="I16" s="250"/>
      <c r="J16" s="250"/>
      <c r="K16" s="250"/>
      <c r="L16" s="251"/>
      <c r="M16" s="252"/>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row>
    <row r="17" spans="1:50" ht="27" customHeight="1" x14ac:dyDescent="0.2">
      <c r="A17" s="238">
        <v>2024</v>
      </c>
      <c r="B17" s="254">
        <f>+'5.Magnitud_Presupuesto'!V9+'5.Magnitud_Presupuesto'!V15+'5.Magnitud_Presupuesto'!V21+'5.Magnitud_Presupuesto'!V27</f>
        <v>0</v>
      </c>
      <c r="C17" s="254">
        <f>+'5.Magnitud_Presupuesto'!AA9+'5.Magnitud_Presupuesto'!AA15+'5.Magnitud_Presupuesto'!AA21+'5.Magnitud_Presupuesto'!AA27</f>
        <v>0</v>
      </c>
      <c r="D17" s="254">
        <f>+'5.Magnitud_Presupuesto'!AB9+'5.Magnitud_Presupuesto'!AB15+'5.Magnitud_Presupuesto'!AB21+'5.Magnitud_Presupuesto'!AB27</f>
        <v>0</v>
      </c>
      <c r="E17" s="254">
        <f>+'5.Magnitud_Presupuesto'!AC9+'5.Magnitud_Presupuesto'!AC15+'5.Magnitud_Presupuesto'!AC21+'5.Magnitud_Presupuesto'!AC27</f>
        <v>0</v>
      </c>
      <c r="F17" s="82" t="e">
        <f t="shared" si="2"/>
        <v>#DIV/0!</v>
      </c>
      <c r="G17" s="254">
        <f t="shared" si="3"/>
        <v>0</v>
      </c>
      <c r="H17" s="82" t="e">
        <f t="shared" si="4"/>
        <v>#DIV/0!</v>
      </c>
      <c r="I17" s="250"/>
      <c r="J17" s="250"/>
      <c r="K17" s="250"/>
      <c r="L17" s="251"/>
      <c r="M17" s="252"/>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row>
    <row r="18" spans="1:50" ht="18.75" customHeight="1" x14ac:dyDescent="0.2">
      <c r="A18" s="199"/>
      <c r="B18" s="199"/>
      <c r="C18" s="199"/>
      <c r="D18" s="199"/>
      <c r="E18" s="255"/>
      <c r="F18" s="81"/>
      <c r="G18" s="81"/>
      <c r="H18" s="199"/>
      <c r="I18" s="59"/>
      <c r="J18" s="59"/>
      <c r="K18" s="59"/>
      <c r="L18" s="59"/>
      <c r="M18" s="59"/>
      <c r="N18" s="59"/>
      <c r="O18" s="59"/>
      <c r="P18" s="59"/>
      <c r="Q18" s="59"/>
      <c r="R18" s="59"/>
      <c r="S18" s="59"/>
      <c r="T18" s="59"/>
      <c r="U18" s="59"/>
      <c r="V18" s="59"/>
      <c r="W18" s="199"/>
      <c r="X18" s="199"/>
      <c r="Y18" s="199"/>
      <c r="Z18" s="199"/>
      <c r="AA18" s="199"/>
      <c r="AB18" s="199"/>
      <c r="AC18" s="199"/>
      <c r="AD18" s="199"/>
      <c r="AE18" s="199"/>
      <c r="AF18" s="199"/>
      <c r="AG18" s="199"/>
      <c r="AH18" s="199"/>
      <c r="AI18" s="199"/>
      <c r="AJ18" s="199"/>
    </row>
    <row r="19" spans="1:50" ht="12.75" hidden="1" customHeight="1" x14ac:dyDescent="0.2">
      <c r="A19" s="199"/>
      <c r="B19" s="199"/>
      <c r="C19" s="199"/>
      <c r="D19" s="199"/>
      <c r="E19" s="199"/>
      <c r="F19" s="199"/>
      <c r="G19" s="199"/>
      <c r="H19" s="199"/>
      <c r="I19" s="256"/>
      <c r="J19" s="256"/>
      <c r="K19" s="256"/>
      <c r="L19" s="256"/>
      <c r="M19" s="256"/>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row>
    <row r="20" spans="1:50" ht="63.75" customHeight="1" x14ac:dyDescent="0.2">
      <c r="A20" s="257" t="s">
        <v>401</v>
      </c>
      <c r="B20" s="257" t="s">
        <v>402</v>
      </c>
      <c r="C20" s="258" t="s">
        <v>403</v>
      </c>
      <c r="D20" s="258" t="s">
        <v>404</v>
      </c>
      <c r="E20" s="258" t="s">
        <v>405</v>
      </c>
      <c r="F20" s="258" t="s">
        <v>406</v>
      </c>
      <c r="G20" s="258" t="s">
        <v>407</v>
      </c>
      <c r="H20" s="258" t="s">
        <v>408</v>
      </c>
      <c r="I20" s="258" t="s">
        <v>409</v>
      </c>
      <c r="J20" s="258" t="s">
        <v>410</v>
      </c>
      <c r="K20" s="258" t="s">
        <v>411</v>
      </c>
      <c r="L20" s="258" t="s">
        <v>412</v>
      </c>
      <c r="M20" s="258" t="s">
        <v>413</v>
      </c>
      <c r="N20" s="258" t="s">
        <v>414</v>
      </c>
      <c r="O20" s="258" t="s">
        <v>415</v>
      </c>
      <c r="P20" s="258" t="s">
        <v>416</v>
      </c>
      <c r="Q20" s="199"/>
      <c r="R20" s="199"/>
      <c r="S20" s="199"/>
      <c r="T20" s="199"/>
      <c r="U20" s="199"/>
      <c r="V20" s="199"/>
      <c r="W20" s="199"/>
      <c r="X20" s="199"/>
      <c r="Y20" s="199"/>
      <c r="Z20" s="199"/>
      <c r="AA20" s="199"/>
      <c r="AB20" s="199"/>
      <c r="AC20" s="199"/>
      <c r="AD20" s="199"/>
      <c r="AE20" s="199"/>
      <c r="AF20" s="199"/>
      <c r="AG20" s="199"/>
      <c r="AH20" s="199"/>
      <c r="AI20" s="199"/>
      <c r="AJ20" s="199"/>
    </row>
    <row r="21" spans="1:50" ht="27.75" customHeight="1" x14ac:dyDescent="0.2">
      <c r="A21" s="650" t="str">
        <f>+'4. Metas Proyecto de Inv'!G4</f>
        <v>1. Realizar 3.000.000 millones de viajes de acompañamiento en el Proyecto al Colegio en Bici para el cuatrenio.</v>
      </c>
      <c r="B21" s="259" t="s">
        <v>417</v>
      </c>
      <c r="C21" s="259" t="s">
        <v>418</v>
      </c>
      <c r="D21" s="260">
        <v>453041322</v>
      </c>
      <c r="E21" s="260">
        <v>280674231</v>
      </c>
      <c r="F21" s="261">
        <v>0</v>
      </c>
      <c r="G21" s="443">
        <v>0</v>
      </c>
      <c r="H21" s="262"/>
      <c r="I21" s="263"/>
      <c r="J21" s="263"/>
      <c r="K21" s="263"/>
      <c r="L21" s="263"/>
      <c r="M21" s="263"/>
      <c r="N21" s="264">
        <f t="shared" ref="N21:O21" si="5">+D21+F21+H21+J21+L21</f>
        <v>453041322</v>
      </c>
      <c r="O21" s="264">
        <f t="shared" si="5"/>
        <v>280674231</v>
      </c>
      <c r="P21" s="265">
        <f t="shared" ref="P21:P32" si="6">+O21/N21</f>
        <v>0.61953340097307941</v>
      </c>
      <c r="Q21" s="81"/>
      <c r="R21" s="81"/>
      <c r="S21" s="81"/>
      <c r="T21" s="81"/>
      <c r="U21" s="81"/>
      <c r="V21" s="81"/>
      <c r="W21" s="81"/>
      <c r="X21" s="81"/>
      <c r="Y21" s="81"/>
      <c r="Z21" s="81"/>
      <c r="AA21" s="81"/>
      <c r="AB21" s="81"/>
      <c r="AC21" s="81"/>
      <c r="AD21" s="81"/>
      <c r="AE21" s="81"/>
      <c r="AF21" s="81"/>
      <c r="AG21" s="81"/>
      <c r="AH21" s="81"/>
      <c r="AI21" s="81"/>
      <c r="AJ21" s="81"/>
    </row>
    <row r="22" spans="1:50" ht="27.75" customHeight="1" x14ac:dyDescent="0.2">
      <c r="A22" s="623"/>
      <c r="B22" s="259" t="s">
        <v>419</v>
      </c>
      <c r="C22" s="259" t="s">
        <v>420</v>
      </c>
      <c r="D22" s="260">
        <v>0</v>
      </c>
      <c r="E22" s="260">
        <v>0</v>
      </c>
      <c r="F22" s="261">
        <v>9435129504</v>
      </c>
      <c r="G22" s="443">
        <v>9435129504</v>
      </c>
      <c r="H22" s="262"/>
      <c r="I22" s="263"/>
      <c r="J22" s="263"/>
      <c r="K22" s="263"/>
      <c r="L22" s="263"/>
      <c r="M22" s="263"/>
      <c r="N22" s="264">
        <f t="shared" ref="N22:O22" si="7">+D22+F22+H22+J22+L22</f>
        <v>9435129504</v>
      </c>
      <c r="O22" s="264">
        <f t="shared" si="7"/>
        <v>9435129504</v>
      </c>
      <c r="P22" s="265">
        <f t="shared" si="6"/>
        <v>1</v>
      </c>
      <c r="Q22" s="81"/>
      <c r="R22" s="81"/>
      <c r="S22" s="81"/>
      <c r="T22" s="81"/>
      <c r="U22" s="81"/>
      <c r="V22" s="81"/>
      <c r="W22" s="81"/>
      <c r="X22" s="81"/>
      <c r="Y22" s="81"/>
      <c r="Z22" s="81"/>
      <c r="AA22" s="81"/>
      <c r="AB22" s="81"/>
      <c r="AC22" s="81"/>
      <c r="AD22" s="81"/>
      <c r="AE22" s="81"/>
      <c r="AF22" s="81"/>
      <c r="AG22" s="81"/>
      <c r="AH22" s="81"/>
      <c r="AI22" s="81"/>
      <c r="AJ22" s="81"/>
    </row>
    <row r="23" spans="1:50" ht="27.75" customHeight="1" x14ac:dyDescent="0.2">
      <c r="A23" s="623"/>
      <c r="B23" s="259" t="s">
        <v>421</v>
      </c>
      <c r="C23" s="259" t="s">
        <v>420</v>
      </c>
      <c r="D23" s="260">
        <v>0</v>
      </c>
      <c r="E23" s="260">
        <v>0</v>
      </c>
      <c r="F23" s="261">
        <v>115097937</v>
      </c>
      <c r="G23" s="443">
        <v>115097937</v>
      </c>
      <c r="H23" s="262"/>
      <c r="I23" s="263"/>
      <c r="J23" s="263"/>
      <c r="K23" s="263"/>
      <c r="L23" s="263"/>
      <c r="M23" s="263"/>
      <c r="N23" s="264">
        <f t="shared" ref="N23:O23" si="8">+D23+F23+H23+J23+L23</f>
        <v>115097937</v>
      </c>
      <c r="O23" s="264">
        <f t="shared" si="8"/>
        <v>115097937</v>
      </c>
      <c r="P23" s="265">
        <f t="shared" si="6"/>
        <v>1</v>
      </c>
      <c r="Q23" s="81"/>
      <c r="R23" s="81"/>
      <c r="S23" s="81"/>
      <c r="T23" s="81"/>
      <c r="U23" s="81"/>
      <c r="V23" s="81"/>
      <c r="W23" s="81"/>
      <c r="X23" s="81"/>
      <c r="Y23" s="81"/>
      <c r="Z23" s="81"/>
      <c r="AA23" s="81"/>
      <c r="AB23" s="81"/>
      <c r="AC23" s="81"/>
      <c r="AD23" s="81"/>
      <c r="AE23" s="81"/>
      <c r="AF23" s="81"/>
      <c r="AG23" s="81"/>
      <c r="AH23" s="81"/>
      <c r="AI23" s="81"/>
      <c r="AJ23" s="81"/>
    </row>
    <row r="24" spans="1:50" ht="27.75" customHeight="1" x14ac:dyDescent="0.2">
      <c r="A24" s="624"/>
      <c r="B24" s="259" t="s">
        <v>422</v>
      </c>
      <c r="C24" s="259" t="s">
        <v>420</v>
      </c>
      <c r="D24" s="260">
        <v>80030644</v>
      </c>
      <c r="E24" s="260">
        <v>0</v>
      </c>
      <c r="F24" s="261">
        <v>0</v>
      </c>
      <c r="G24" s="443">
        <v>0</v>
      </c>
      <c r="H24" s="262"/>
      <c r="I24" s="263"/>
      <c r="J24" s="263"/>
      <c r="K24" s="263"/>
      <c r="L24" s="263"/>
      <c r="M24" s="263"/>
      <c r="N24" s="264">
        <f t="shared" ref="N24:O24" si="9">+D24+F24+H24+J24+L24</f>
        <v>80030644</v>
      </c>
      <c r="O24" s="264">
        <f t="shared" si="9"/>
        <v>0</v>
      </c>
      <c r="P24" s="265">
        <f t="shared" si="6"/>
        <v>0</v>
      </c>
      <c r="Q24" s="81"/>
      <c r="R24" s="81"/>
      <c r="S24" s="81"/>
      <c r="T24" s="81"/>
      <c r="U24" s="81"/>
      <c r="V24" s="81"/>
      <c r="W24" s="81"/>
      <c r="X24" s="81"/>
      <c r="Y24" s="81"/>
      <c r="Z24" s="81"/>
      <c r="AA24" s="81"/>
      <c r="AB24" s="81"/>
      <c r="AC24" s="81"/>
      <c r="AD24" s="81"/>
      <c r="AE24" s="81"/>
      <c r="AF24" s="81"/>
      <c r="AG24" s="81"/>
      <c r="AH24" s="81"/>
      <c r="AI24" s="81"/>
      <c r="AJ24" s="81"/>
    </row>
    <row r="25" spans="1:50" ht="27.75" customHeight="1" x14ac:dyDescent="0.2">
      <c r="A25" s="650" t="str">
        <f>+'4. Metas Proyecto de Inv'!G5</f>
        <v>2. Realizar 410.000 viajes de acompañamiento en el proyecto Ciempiés para el cuatrienio</v>
      </c>
      <c r="B25" s="259" t="s">
        <v>417</v>
      </c>
      <c r="C25" s="259" t="s">
        <v>418</v>
      </c>
      <c r="D25" s="260">
        <v>16123172</v>
      </c>
      <c r="E25" s="260">
        <v>16123172</v>
      </c>
      <c r="F25" s="261">
        <v>0</v>
      </c>
      <c r="G25" s="443">
        <v>0</v>
      </c>
      <c r="H25" s="262"/>
      <c r="I25" s="263"/>
      <c r="J25" s="263"/>
      <c r="K25" s="263"/>
      <c r="L25" s="263"/>
      <c r="M25" s="263"/>
      <c r="N25" s="264">
        <f t="shared" ref="N25:O25" si="10">+D25+F25+H25+J25+L25</f>
        <v>16123172</v>
      </c>
      <c r="O25" s="264">
        <f t="shared" si="10"/>
        <v>16123172</v>
      </c>
      <c r="P25" s="265">
        <f t="shared" si="6"/>
        <v>1</v>
      </c>
      <c r="Q25" s="81"/>
      <c r="R25" s="81"/>
      <c r="S25" s="81"/>
      <c r="T25" s="81"/>
      <c r="U25" s="81"/>
      <c r="V25" s="81"/>
      <c r="W25" s="81"/>
      <c r="X25" s="81"/>
      <c r="Y25" s="81"/>
      <c r="Z25" s="81"/>
      <c r="AA25" s="81"/>
      <c r="AB25" s="81"/>
      <c r="AC25" s="81"/>
      <c r="AD25" s="81"/>
      <c r="AE25" s="81"/>
      <c r="AF25" s="81"/>
      <c r="AG25" s="81"/>
      <c r="AH25" s="81"/>
      <c r="AI25" s="81"/>
      <c r="AJ25" s="81"/>
    </row>
    <row r="26" spans="1:50" ht="27.75" customHeight="1" x14ac:dyDescent="0.2">
      <c r="A26" s="623"/>
      <c r="B26" s="259" t="s">
        <v>419</v>
      </c>
      <c r="C26" s="259" t="s">
        <v>420</v>
      </c>
      <c r="D26" s="260">
        <v>0</v>
      </c>
      <c r="E26" s="260">
        <v>0</v>
      </c>
      <c r="F26" s="261">
        <v>3040932324</v>
      </c>
      <c r="G26" s="443">
        <v>3040932324</v>
      </c>
      <c r="H26" s="262"/>
      <c r="I26" s="263"/>
      <c r="J26" s="263"/>
      <c r="K26" s="263"/>
      <c r="L26" s="263"/>
      <c r="M26" s="263"/>
      <c r="N26" s="264">
        <f t="shared" ref="N26:O26" si="11">+D26+F26+H26+J26+L26</f>
        <v>3040932324</v>
      </c>
      <c r="O26" s="264">
        <f t="shared" si="11"/>
        <v>3040932324</v>
      </c>
      <c r="P26" s="265">
        <f t="shared" si="6"/>
        <v>1</v>
      </c>
      <c r="Q26" s="81"/>
      <c r="R26" s="81"/>
      <c r="S26" s="81"/>
      <c r="T26" s="81"/>
      <c r="U26" s="81"/>
      <c r="V26" s="81"/>
      <c r="W26" s="81"/>
      <c r="X26" s="81"/>
      <c r="Y26" s="81"/>
      <c r="Z26" s="81"/>
      <c r="AA26" s="81"/>
      <c r="AB26" s="81"/>
      <c r="AC26" s="81"/>
      <c r="AD26" s="81"/>
      <c r="AE26" s="81"/>
      <c r="AF26" s="81"/>
      <c r="AG26" s="81"/>
      <c r="AH26" s="81"/>
      <c r="AI26" s="81"/>
      <c r="AJ26" s="81"/>
    </row>
    <row r="27" spans="1:50" ht="27.75" customHeight="1" x14ac:dyDescent="0.2">
      <c r="A27" s="623"/>
      <c r="B27" s="259" t="s">
        <v>421</v>
      </c>
      <c r="C27" s="259" t="s">
        <v>420</v>
      </c>
      <c r="D27" s="260">
        <v>0</v>
      </c>
      <c r="E27" s="260">
        <v>0</v>
      </c>
      <c r="F27" s="261">
        <v>31747200</v>
      </c>
      <c r="G27" s="443">
        <v>26617200</v>
      </c>
      <c r="H27" s="262"/>
      <c r="I27" s="263"/>
      <c r="J27" s="263"/>
      <c r="K27" s="263"/>
      <c r="L27" s="263"/>
      <c r="M27" s="263"/>
      <c r="N27" s="264">
        <f t="shared" ref="N27:O27" si="12">+D27+F27+H27+J27+L27</f>
        <v>31747200</v>
      </c>
      <c r="O27" s="264">
        <f t="shared" si="12"/>
        <v>26617200</v>
      </c>
      <c r="P27" s="265">
        <f t="shared" si="6"/>
        <v>0.83841094647716963</v>
      </c>
      <c r="Q27" s="81"/>
      <c r="R27" s="81"/>
      <c r="S27" s="81"/>
      <c r="T27" s="81"/>
      <c r="U27" s="81"/>
      <c r="V27" s="81"/>
      <c r="W27" s="81"/>
      <c r="X27" s="81"/>
      <c r="Y27" s="81"/>
      <c r="Z27" s="81"/>
      <c r="AA27" s="81"/>
      <c r="AB27" s="81"/>
      <c r="AC27" s="81"/>
      <c r="AD27" s="81"/>
      <c r="AE27" s="81"/>
      <c r="AF27" s="81"/>
      <c r="AG27" s="81"/>
      <c r="AH27" s="81"/>
      <c r="AI27" s="81"/>
      <c r="AJ27" s="81"/>
    </row>
    <row r="28" spans="1:50" ht="27.75" customHeight="1" x14ac:dyDescent="0.2">
      <c r="A28" s="623"/>
      <c r="B28" s="259" t="s">
        <v>423</v>
      </c>
      <c r="C28" s="259" t="s">
        <v>424</v>
      </c>
      <c r="D28" s="260"/>
      <c r="E28" s="260"/>
      <c r="F28" s="261">
        <v>0</v>
      </c>
      <c r="G28" s="443">
        <v>0</v>
      </c>
      <c r="H28" s="262"/>
      <c r="I28" s="263"/>
      <c r="J28" s="263"/>
      <c r="K28" s="263"/>
      <c r="L28" s="263"/>
      <c r="M28" s="263"/>
      <c r="N28" s="264">
        <f t="shared" ref="N28:O28" si="13">+D28+F28+H28+J28+L28</f>
        <v>0</v>
      </c>
      <c r="O28" s="264">
        <f t="shared" si="13"/>
        <v>0</v>
      </c>
      <c r="P28" s="265" t="e">
        <f t="shared" si="6"/>
        <v>#DIV/0!</v>
      </c>
      <c r="Q28" s="81"/>
      <c r="R28" s="81"/>
      <c r="S28" s="81"/>
      <c r="T28" s="81"/>
      <c r="U28" s="81"/>
      <c r="V28" s="81"/>
      <c r="W28" s="81"/>
      <c r="X28" s="81"/>
      <c r="Y28" s="81"/>
      <c r="Z28" s="81"/>
      <c r="AA28" s="81"/>
      <c r="AB28" s="81"/>
      <c r="AC28" s="81"/>
      <c r="AD28" s="81"/>
      <c r="AE28" s="81"/>
      <c r="AF28" s="81"/>
      <c r="AG28" s="81"/>
      <c r="AH28" s="81"/>
      <c r="AI28" s="81"/>
      <c r="AJ28" s="81"/>
    </row>
    <row r="29" spans="1:50" ht="27.75" customHeight="1" x14ac:dyDescent="0.2">
      <c r="A29" s="623"/>
      <c r="B29" s="259" t="s">
        <v>422</v>
      </c>
      <c r="C29" s="259" t="s">
        <v>420</v>
      </c>
      <c r="D29" s="260">
        <v>81160000</v>
      </c>
      <c r="E29" s="260">
        <v>0</v>
      </c>
      <c r="F29" s="261">
        <v>0</v>
      </c>
      <c r="G29" s="443">
        <v>0</v>
      </c>
      <c r="H29" s="262"/>
      <c r="I29" s="263"/>
      <c r="J29" s="263"/>
      <c r="K29" s="263"/>
      <c r="L29" s="263"/>
      <c r="M29" s="263"/>
      <c r="N29" s="264">
        <f t="shared" ref="N29:O29" si="14">+D29+F29+H29+J29+L29</f>
        <v>81160000</v>
      </c>
      <c r="O29" s="264">
        <f t="shared" si="14"/>
        <v>0</v>
      </c>
      <c r="P29" s="265">
        <f t="shared" si="6"/>
        <v>0</v>
      </c>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row>
    <row r="30" spans="1:50" ht="27.75" customHeight="1" x14ac:dyDescent="0.2">
      <c r="A30" s="624"/>
      <c r="B30" s="259" t="s">
        <v>425</v>
      </c>
      <c r="C30" s="259" t="s">
        <v>426</v>
      </c>
      <c r="D30" s="260">
        <v>1129356</v>
      </c>
      <c r="E30" s="260">
        <v>1129356</v>
      </c>
      <c r="F30" s="261">
        <v>0</v>
      </c>
      <c r="G30" s="443">
        <v>0</v>
      </c>
      <c r="H30" s="262"/>
      <c r="I30" s="263"/>
      <c r="J30" s="263"/>
      <c r="K30" s="263"/>
      <c r="L30" s="263"/>
      <c r="M30" s="263"/>
      <c r="N30" s="264">
        <f t="shared" ref="N30:O30" si="15">+D30+F30+H30+J30+L30</f>
        <v>1129356</v>
      </c>
      <c r="O30" s="264">
        <f t="shared" si="15"/>
        <v>1129356</v>
      </c>
      <c r="P30" s="265">
        <f t="shared" si="6"/>
        <v>1</v>
      </c>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row>
    <row r="31" spans="1:50" ht="27.75" customHeight="1" x14ac:dyDescent="0.2">
      <c r="A31" s="650" t="str">
        <f>+'4. Metas Proyecto de Inv'!G6</f>
        <v>3. Visitar 380 instituciones educativas en el proyecto de Ruta Pila</v>
      </c>
      <c r="B31" s="259" t="s">
        <v>419</v>
      </c>
      <c r="C31" s="259" t="s">
        <v>420</v>
      </c>
      <c r="D31" s="260">
        <v>0</v>
      </c>
      <c r="E31" s="260">
        <v>0</v>
      </c>
      <c r="F31" s="261">
        <v>112937300</v>
      </c>
      <c r="G31" s="443">
        <v>112937300</v>
      </c>
      <c r="H31" s="262"/>
      <c r="I31" s="263"/>
      <c r="J31" s="263"/>
      <c r="K31" s="263"/>
      <c r="L31" s="263"/>
      <c r="M31" s="263"/>
      <c r="N31" s="264">
        <f t="shared" ref="N31:O31" si="16">+D31+F31+H31+J31+L31</f>
        <v>112937300</v>
      </c>
      <c r="O31" s="264">
        <f t="shared" si="16"/>
        <v>112937300</v>
      </c>
      <c r="P31" s="265">
        <f t="shared" si="6"/>
        <v>1</v>
      </c>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row>
    <row r="32" spans="1:50" ht="27.75" customHeight="1" x14ac:dyDescent="0.2">
      <c r="A32" s="623"/>
      <c r="B32" s="259" t="s">
        <v>417</v>
      </c>
      <c r="C32" s="259" t="s">
        <v>418</v>
      </c>
      <c r="D32" s="260">
        <v>0</v>
      </c>
      <c r="E32" s="260">
        <v>0</v>
      </c>
      <c r="F32" s="261">
        <v>0</v>
      </c>
      <c r="G32" s="443">
        <v>0</v>
      </c>
      <c r="H32" s="262"/>
      <c r="I32" s="263"/>
      <c r="J32" s="263"/>
      <c r="K32" s="263"/>
      <c r="L32" s="263"/>
      <c r="M32" s="263"/>
      <c r="N32" s="264">
        <f t="shared" ref="N32:O32" si="17">+D32+F32+H32+J32+L32</f>
        <v>0</v>
      </c>
      <c r="O32" s="264">
        <f t="shared" si="17"/>
        <v>0</v>
      </c>
      <c r="P32" s="265" t="e">
        <f t="shared" si="6"/>
        <v>#DIV/0!</v>
      </c>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row>
    <row r="33" spans="1:50" ht="27.75" customHeight="1" x14ac:dyDescent="0.2">
      <c r="A33" s="623"/>
      <c r="B33" s="259" t="s">
        <v>421</v>
      </c>
      <c r="C33" s="259"/>
      <c r="D33" s="260"/>
      <c r="E33" s="260"/>
      <c r="F33" s="261">
        <v>1760000</v>
      </c>
      <c r="G33" s="443">
        <v>1760000</v>
      </c>
      <c r="H33" s="262"/>
      <c r="I33" s="263"/>
      <c r="J33" s="263"/>
      <c r="K33" s="263"/>
      <c r="L33" s="263"/>
      <c r="M33" s="263"/>
      <c r="N33" s="264"/>
      <c r="O33" s="264"/>
      <c r="P33" s="265"/>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row>
    <row r="34" spans="1:50" ht="27.75" customHeight="1" x14ac:dyDescent="0.2">
      <c r="A34" s="624"/>
      <c r="B34" s="259" t="s">
        <v>423</v>
      </c>
      <c r="C34" s="259" t="s">
        <v>424</v>
      </c>
      <c r="D34" s="260">
        <v>0</v>
      </c>
      <c r="E34" s="260">
        <v>0</v>
      </c>
      <c r="F34" s="261">
        <v>0</v>
      </c>
      <c r="G34" s="443">
        <v>0</v>
      </c>
      <c r="H34" s="262"/>
      <c r="I34" s="263"/>
      <c r="J34" s="263"/>
      <c r="K34" s="263"/>
      <c r="L34" s="263"/>
      <c r="M34" s="263"/>
      <c r="N34" s="264">
        <f t="shared" ref="N34:O34" si="18">+D34+F34+H34+J34+L34</f>
        <v>0</v>
      </c>
      <c r="O34" s="264">
        <f t="shared" si="18"/>
        <v>0</v>
      </c>
      <c r="P34" s="265" t="e">
        <f t="shared" ref="P34:P35" si="19">+O34/N34</f>
        <v>#DIV/0!</v>
      </c>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row>
    <row r="35" spans="1:50" ht="27.75" customHeight="1" x14ac:dyDescent="0.2">
      <c r="A35" s="650" t="str">
        <f>+'4. Metas Proyecto de Inv'!G7</f>
        <v xml:space="preserve">4. Realizar el control de 24.000 vehículos escolares en el proyecto Ruta Pila. </v>
      </c>
      <c r="B35" s="259" t="s">
        <v>419</v>
      </c>
      <c r="C35" s="259" t="s">
        <v>420</v>
      </c>
      <c r="D35" s="260">
        <v>0</v>
      </c>
      <c r="E35" s="260">
        <v>0</v>
      </c>
      <c r="F35" s="261">
        <v>102702400</v>
      </c>
      <c r="G35" s="443">
        <v>102702400</v>
      </c>
      <c r="H35" s="262"/>
      <c r="I35" s="263"/>
      <c r="J35" s="263"/>
      <c r="K35" s="263"/>
      <c r="L35" s="263"/>
      <c r="M35" s="263"/>
      <c r="N35" s="264">
        <f t="shared" ref="N35:O35" si="20">+D35+F35+H35+J35+L35</f>
        <v>102702400</v>
      </c>
      <c r="O35" s="264">
        <f t="shared" si="20"/>
        <v>102702400</v>
      </c>
      <c r="P35" s="265">
        <f t="shared" si="19"/>
        <v>1</v>
      </c>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row>
    <row r="36" spans="1:50" ht="27.75" customHeight="1" x14ac:dyDescent="0.2">
      <c r="A36" s="623"/>
      <c r="B36" s="259" t="s">
        <v>417</v>
      </c>
      <c r="C36" s="259" t="s">
        <v>418</v>
      </c>
      <c r="D36" s="260"/>
      <c r="E36" s="260"/>
      <c r="F36" s="261">
        <v>14354200</v>
      </c>
      <c r="G36" s="443">
        <v>14354200</v>
      </c>
      <c r="H36" s="262"/>
      <c r="I36" s="263"/>
      <c r="J36" s="263"/>
      <c r="K36" s="263"/>
      <c r="L36" s="263"/>
      <c r="M36" s="263"/>
      <c r="N36" s="264"/>
      <c r="O36" s="264"/>
      <c r="P36" s="265"/>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row>
    <row r="37" spans="1:50" ht="27.75" customHeight="1" x14ac:dyDescent="0.2">
      <c r="A37" s="624"/>
      <c r="B37" s="259" t="s">
        <v>423</v>
      </c>
      <c r="C37" s="259" t="s">
        <v>424</v>
      </c>
      <c r="D37" s="260">
        <v>0</v>
      </c>
      <c r="E37" s="260">
        <v>0</v>
      </c>
      <c r="F37" s="261">
        <v>235323000</v>
      </c>
      <c r="G37" s="443">
        <v>235323000</v>
      </c>
      <c r="H37" s="262"/>
      <c r="I37" s="263"/>
      <c r="J37" s="263"/>
      <c r="K37" s="263"/>
      <c r="L37" s="263"/>
      <c r="M37" s="263"/>
      <c r="N37" s="264">
        <f t="shared" ref="N37:O37" si="21">+D37+F37+H37+J37+L37</f>
        <v>235323000</v>
      </c>
      <c r="O37" s="264">
        <f t="shared" si="21"/>
        <v>235323000</v>
      </c>
      <c r="P37" s="265">
        <f t="shared" ref="P37:P41" si="22">+O37/N37</f>
        <v>1</v>
      </c>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row>
    <row r="38" spans="1:50" ht="23.25" customHeight="1" x14ac:dyDescent="0.2">
      <c r="A38" s="199"/>
      <c r="B38" s="59"/>
      <c r="C38" s="266" t="s">
        <v>427</v>
      </c>
      <c r="D38" s="267">
        <f t="shared" ref="D38:M38" si="23">SUM(D21:D37)</f>
        <v>631484494</v>
      </c>
      <c r="E38" s="267">
        <f t="shared" si="23"/>
        <v>297926759</v>
      </c>
      <c r="F38" s="267">
        <f t="shared" si="23"/>
        <v>13089983865</v>
      </c>
      <c r="G38" s="267">
        <f t="shared" si="23"/>
        <v>13084853865</v>
      </c>
      <c r="H38" s="267">
        <f t="shared" si="23"/>
        <v>0</v>
      </c>
      <c r="I38" s="267">
        <f t="shared" si="23"/>
        <v>0</v>
      </c>
      <c r="J38" s="267">
        <f t="shared" si="23"/>
        <v>0</v>
      </c>
      <c r="K38" s="267">
        <f t="shared" si="23"/>
        <v>0</v>
      </c>
      <c r="L38" s="267">
        <f t="shared" si="23"/>
        <v>0</v>
      </c>
      <c r="M38" s="268">
        <f t="shared" si="23"/>
        <v>0</v>
      </c>
      <c r="N38" s="269">
        <f t="shared" ref="N38:O38" si="24">+D38+F38+H38+J38+L38</f>
        <v>13721468359</v>
      </c>
      <c r="O38" s="269">
        <f t="shared" si="24"/>
        <v>13382780624</v>
      </c>
      <c r="P38" s="270">
        <f t="shared" si="22"/>
        <v>0.97531694668975766</v>
      </c>
      <c r="Q38" s="81"/>
      <c r="R38" s="81"/>
      <c r="S38" s="81"/>
      <c r="T38" s="81"/>
      <c r="U38" s="81"/>
      <c r="V38" s="81"/>
      <c r="W38" s="81"/>
      <c r="X38" s="81"/>
      <c r="Y38" s="81"/>
      <c r="Z38" s="81"/>
      <c r="AA38" s="81"/>
      <c r="AB38" s="81"/>
      <c r="AC38" s="81"/>
      <c r="AD38" s="81"/>
      <c r="AE38" s="81"/>
      <c r="AF38" s="81"/>
      <c r="AG38" s="81"/>
      <c r="AH38" s="81"/>
      <c r="AI38" s="81"/>
      <c r="AJ38" s="81"/>
      <c r="AK38" s="81"/>
      <c r="AL38" s="81"/>
      <c r="AM38" s="271" t="s">
        <v>428</v>
      </c>
      <c r="AN38" s="81"/>
      <c r="AO38" s="81"/>
      <c r="AP38" s="81"/>
      <c r="AQ38" s="81"/>
      <c r="AR38" s="81"/>
      <c r="AS38" s="81"/>
      <c r="AT38" s="81"/>
      <c r="AU38" s="81"/>
      <c r="AV38" s="81"/>
      <c r="AW38" s="81"/>
      <c r="AX38" s="81"/>
    </row>
    <row r="39" spans="1:50" ht="12.75" hidden="1" customHeight="1" x14ac:dyDescent="0.2">
      <c r="A39" s="81"/>
      <c r="B39" s="81"/>
      <c r="C39" s="81"/>
      <c r="D39" s="81"/>
      <c r="E39" s="81"/>
      <c r="F39" s="81"/>
      <c r="G39" s="81"/>
      <c r="H39" s="256"/>
      <c r="I39" s="256"/>
      <c r="J39" s="256"/>
      <c r="K39" s="256"/>
      <c r="L39" s="256"/>
      <c r="M39" s="81"/>
      <c r="N39" s="264">
        <f t="shared" ref="N39:O39" si="25">+D39+F39+H39+J39+L39</f>
        <v>0</v>
      </c>
      <c r="O39" s="264">
        <f t="shared" si="25"/>
        <v>0</v>
      </c>
      <c r="P39" s="265" t="e">
        <f t="shared" si="22"/>
        <v>#DIV/0!</v>
      </c>
      <c r="Q39" s="81"/>
      <c r="R39" s="81"/>
      <c r="S39" s="81"/>
      <c r="T39" s="81"/>
      <c r="U39" s="81"/>
      <c r="V39" s="81"/>
      <c r="W39" s="81"/>
      <c r="X39" s="81"/>
      <c r="Y39" s="81"/>
      <c r="Z39" s="81"/>
      <c r="AA39" s="81"/>
      <c r="AB39" s="81"/>
      <c r="AC39" s="81"/>
      <c r="AD39" s="81"/>
      <c r="AE39" s="81"/>
      <c r="AF39" s="81"/>
      <c r="AG39" s="81"/>
      <c r="AH39" s="81"/>
      <c r="AI39" s="81"/>
      <c r="AJ39" s="81"/>
      <c r="AK39" s="81"/>
      <c r="AL39" s="81"/>
      <c r="AM39" s="272" t="s">
        <v>429</v>
      </c>
      <c r="AN39" s="81"/>
      <c r="AO39" s="81"/>
      <c r="AP39" s="81"/>
      <c r="AQ39" s="81"/>
      <c r="AR39" s="81"/>
      <c r="AS39" s="81"/>
      <c r="AT39" s="81"/>
      <c r="AU39" s="81"/>
      <c r="AV39" s="81"/>
      <c r="AW39" s="81"/>
      <c r="AX39" s="81"/>
    </row>
    <row r="40" spans="1:50" ht="12.75" hidden="1" customHeight="1" x14ac:dyDescent="0.2">
      <c r="A40" s="81"/>
      <c r="B40" s="81"/>
      <c r="C40" s="81"/>
      <c r="D40" s="81"/>
      <c r="E40" s="81"/>
      <c r="F40" s="81"/>
      <c r="G40" s="81"/>
      <c r="H40" s="256"/>
      <c r="I40" s="256"/>
      <c r="J40" s="256"/>
      <c r="K40" s="256"/>
      <c r="L40" s="256"/>
      <c r="M40" s="81"/>
      <c r="N40" s="264">
        <f t="shared" ref="N40:O40" si="26">+D40+F40+H40+J40+L40</f>
        <v>0</v>
      </c>
      <c r="O40" s="264">
        <f t="shared" si="26"/>
        <v>0</v>
      </c>
      <c r="P40" s="265" t="e">
        <f t="shared" si="22"/>
        <v>#DIV/0!</v>
      </c>
      <c r="Q40" s="81"/>
      <c r="R40" s="81"/>
      <c r="S40" s="81"/>
      <c r="T40" s="81"/>
      <c r="U40" s="81"/>
      <c r="V40" s="81"/>
      <c r="W40" s="81"/>
      <c r="X40" s="81"/>
      <c r="Y40" s="81"/>
      <c r="Z40" s="81"/>
      <c r="AA40" s="81"/>
      <c r="AB40" s="81"/>
      <c r="AC40" s="81"/>
      <c r="AD40" s="81"/>
      <c r="AE40" s="81"/>
      <c r="AF40" s="81"/>
      <c r="AG40" s="81"/>
      <c r="AH40" s="81"/>
      <c r="AI40" s="81"/>
      <c r="AJ40" s="81"/>
      <c r="AK40" s="81"/>
      <c r="AL40" s="81"/>
      <c r="AM40" s="271" t="s">
        <v>430</v>
      </c>
      <c r="AN40" s="81"/>
      <c r="AO40" s="81"/>
      <c r="AP40" s="81"/>
      <c r="AQ40" s="81"/>
      <c r="AR40" s="81"/>
      <c r="AS40" s="81"/>
      <c r="AT40" s="81"/>
      <c r="AU40" s="81"/>
      <c r="AV40" s="81"/>
      <c r="AW40" s="81"/>
      <c r="AX40" s="81"/>
    </row>
    <row r="41" spans="1:50" ht="12.75" hidden="1" customHeight="1" x14ac:dyDescent="0.2">
      <c r="A41" s="81"/>
      <c r="B41" s="81"/>
      <c r="C41" s="81"/>
      <c r="D41" s="81"/>
      <c r="E41" s="81"/>
      <c r="F41" s="81"/>
      <c r="G41" s="81"/>
      <c r="H41" s="256"/>
      <c r="I41" s="256"/>
      <c r="J41" s="256"/>
      <c r="K41" s="256"/>
      <c r="L41" s="256"/>
      <c r="M41" s="81"/>
      <c r="N41" s="264">
        <f t="shared" ref="N41:O41" si="27">+D41+F41+H41+J41+L41</f>
        <v>0</v>
      </c>
      <c r="O41" s="264">
        <f t="shared" si="27"/>
        <v>0</v>
      </c>
      <c r="P41" s="265" t="e">
        <f t="shared" si="22"/>
        <v>#DIV/0!</v>
      </c>
      <c r="Q41" s="81"/>
      <c r="R41" s="81"/>
      <c r="S41" s="81"/>
      <c r="T41" s="81"/>
      <c r="U41" s="81"/>
      <c r="V41" s="81"/>
      <c r="W41" s="81"/>
      <c r="X41" s="81"/>
      <c r="Y41" s="81"/>
      <c r="Z41" s="81"/>
      <c r="AA41" s="81"/>
      <c r="AB41" s="81"/>
      <c r="AC41" s="81"/>
      <c r="AD41" s="81"/>
      <c r="AE41" s="81"/>
      <c r="AF41" s="81"/>
      <c r="AG41" s="81"/>
      <c r="AH41" s="81"/>
      <c r="AI41" s="81"/>
      <c r="AJ41" s="81"/>
      <c r="AK41" s="81"/>
      <c r="AL41" s="81"/>
      <c r="AM41" s="271" t="s">
        <v>431</v>
      </c>
      <c r="AN41" s="81"/>
      <c r="AO41" s="81"/>
      <c r="AP41" s="81"/>
      <c r="AQ41" s="81"/>
      <c r="AR41" s="81"/>
      <c r="AS41" s="81"/>
      <c r="AT41" s="81"/>
      <c r="AU41" s="81"/>
      <c r="AV41" s="81"/>
      <c r="AW41" s="81"/>
      <c r="AX41" s="81"/>
    </row>
    <row r="42" spans="1:50" ht="31.5" customHeight="1" x14ac:dyDescent="0.2">
      <c r="A42" s="647" t="s">
        <v>432</v>
      </c>
      <c r="B42" s="510"/>
      <c r="C42" s="651"/>
      <c r="D42" s="506"/>
      <c r="E42" s="506"/>
      <c r="F42" s="506"/>
      <c r="G42" s="506"/>
      <c r="H42" s="506"/>
      <c r="I42" s="506"/>
      <c r="J42" s="506"/>
      <c r="K42" s="506"/>
      <c r="L42" s="506"/>
      <c r="M42" s="506"/>
      <c r="N42" s="506"/>
      <c r="O42" s="506"/>
      <c r="P42" s="506"/>
      <c r="Q42" s="506"/>
      <c r="R42" s="506"/>
      <c r="S42" s="506"/>
      <c r="T42" s="506"/>
      <c r="U42" s="506"/>
      <c r="V42" s="507"/>
      <c r="W42" s="253"/>
      <c r="X42" s="253"/>
      <c r="Y42" s="253"/>
      <c r="Z42" s="253"/>
      <c r="AA42" s="253"/>
      <c r="AB42" s="253"/>
      <c r="AC42" s="253"/>
      <c r="AD42" s="253"/>
      <c r="AE42" s="253"/>
      <c r="AF42" s="253"/>
      <c r="AG42" s="253"/>
      <c r="AH42" s="253"/>
      <c r="AI42" s="253"/>
      <c r="AJ42" s="253"/>
      <c r="AK42" s="253"/>
      <c r="AL42" s="253"/>
      <c r="AM42" s="272" t="s">
        <v>423</v>
      </c>
      <c r="AN42" s="253"/>
      <c r="AO42" s="253"/>
      <c r="AP42" s="253"/>
      <c r="AQ42" s="253"/>
      <c r="AR42" s="253"/>
      <c r="AS42" s="253"/>
      <c r="AT42" s="253"/>
      <c r="AU42" s="253"/>
      <c r="AV42" s="253"/>
      <c r="AW42" s="253"/>
      <c r="AX42" s="253"/>
    </row>
    <row r="43" spans="1:50" ht="45.75" customHeight="1" x14ac:dyDescent="0.2">
      <c r="A43" s="238" t="s">
        <v>433</v>
      </c>
      <c r="B43" s="238" t="s">
        <v>434</v>
      </c>
      <c r="C43" s="238" t="s">
        <v>401</v>
      </c>
      <c r="D43" s="238" t="s">
        <v>435</v>
      </c>
      <c r="E43" s="238" t="s">
        <v>436</v>
      </c>
      <c r="F43" s="238" t="s">
        <v>437</v>
      </c>
      <c r="G43" s="238" t="s">
        <v>438</v>
      </c>
      <c r="H43" s="238" t="s">
        <v>439</v>
      </c>
      <c r="I43" s="238" t="s">
        <v>440</v>
      </c>
      <c r="J43" s="238" t="s">
        <v>441</v>
      </c>
      <c r="K43" s="238" t="s">
        <v>442</v>
      </c>
      <c r="L43" s="238" t="s">
        <v>443</v>
      </c>
      <c r="M43" s="238" t="s">
        <v>444</v>
      </c>
      <c r="N43" s="238" t="s">
        <v>445</v>
      </c>
      <c r="O43" s="238" t="s">
        <v>446</v>
      </c>
      <c r="P43" s="238" t="s">
        <v>447</v>
      </c>
      <c r="Q43" s="238" t="s">
        <v>448</v>
      </c>
      <c r="R43" s="238" t="s">
        <v>449</v>
      </c>
      <c r="S43" s="238" t="s">
        <v>450</v>
      </c>
      <c r="T43" s="238" t="s">
        <v>451</v>
      </c>
      <c r="U43" s="238" t="s">
        <v>452</v>
      </c>
      <c r="V43" s="238" t="s">
        <v>453</v>
      </c>
      <c r="W43" s="238" t="s">
        <v>454</v>
      </c>
      <c r="X43" s="253"/>
      <c r="Y43" s="253"/>
      <c r="Z43" s="253"/>
      <c r="AA43" s="253"/>
      <c r="AB43" s="253"/>
      <c r="AC43" s="253"/>
      <c r="AD43" s="253"/>
      <c r="AE43" s="253"/>
      <c r="AF43" s="253"/>
      <c r="AG43" s="253"/>
      <c r="AH43" s="253"/>
      <c r="AI43" s="253"/>
      <c r="AJ43" s="253"/>
      <c r="AK43" s="253"/>
      <c r="AL43" s="253"/>
      <c r="AM43" s="271" t="s">
        <v>421</v>
      </c>
      <c r="AN43" s="253"/>
      <c r="AO43" s="253"/>
      <c r="AP43" s="253"/>
      <c r="AQ43" s="253"/>
      <c r="AR43" s="253"/>
      <c r="AS43" s="253"/>
      <c r="AT43" s="253"/>
      <c r="AU43" s="253"/>
      <c r="AV43" s="253"/>
      <c r="AW43" s="253"/>
      <c r="AX43" s="253"/>
    </row>
    <row r="44" spans="1:50" ht="72" customHeight="1" x14ac:dyDescent="0.2">
      <c r="A44" s="273"/>
      <c r="B44" s="274"/>
      <c r="C44" s="274"/>
      <c r="D44" s="275"/>
      <c r="E44" s="275"/>
      <c r="F44" s="275"/>
      <c r="G44" s="217"/>
      <c r="H44" s="276"/>
      <c r="I44" s="276"/>
      <c r="J44" s="276"/>
      <c r="K44" s="217"/>
      <c r="L44" s="276"/>
      <c r="M44" s="276"/>
      <c r="N44" s="276"/>
      <c r="O44" s="217"/>
      <c r="P44" s="276"/>
      <c r="Q44" s="276"/>
      <c r="R44" s="276"/>
      <c r="S44" s="217"/>
      <c r="T44" s="277"/>
      <c r="U44" s="277"/>
      <c r="V44" s="277"/>
      <c r="W44" s="217"/>
      <c r="X44" s="199"/>
      <c r="Y44" s="199"/>
      <c r="Z44" s="199"/>
      <c r="AA44" s="199"/>
      <c r="AB44" s="199"/>
      <c r="AC44" s="199"/>
      <c r="AD44" s="199"/>
      <c r="AE44" s="199"/>
      <c r="AF44" s="199"/>
      <c r="AG44" s="199"/>
      <c r="AH44" s="199"/>
      <c r="AI44" s="199"/>
      <c r="AJ44" s="199"/>
      <c r="AK44" s="199"/>
      <c r="AL44" s="199"/>
      <c r="AM44" s="271"/>
      <c r="AN44" s="199"/>
      <c r="AO44" s="199"/>
      <c r="AP44" s="199"/>
      <c r="AQ44" s="199"/>
      <c r="AR44" s="199"/>
      <c r="AS44" s="199"/>
      <c r="AT44" s="199"/>
      <c r="AU44" s="199"/>
      <c r="AV44" s="199"/>
      <c r="AW44" s="199"/>
      <c r="AX44" s="199"/>
    </row>
    <row r="45" spans="1:50" ht="31.5" customHeight="1" x14ac:dyDescent="0.2">
      <c r="A45" s="277"/>
      <c r="B45" s="277"/>
      <c r="C45" s="277"/>
      <c r="D45" s="277"/>
      <c r="E45" s="277"/>
      <c r="F45" s="277"/>
      <c r="G45" s="217">
        <f t="shared" ref="G45:G48" si="28">IFERROR(F45/E45,0)</f>
        <v>0</v>
      </c>
      <c r="H45" s="277"/>
      <c r="I45" s="277"/>
      <c r="J45" s="277"/>
      <c r="K45" s="217">
        <f t="shared" ref="K45:K48" si="29">IFERROR(J45/I45,0)</f>
        <v>0</v>
      </c>
      <c r="L45" s="277"/>
      <c r="M45" s="277"/>
      <c r="N45" s="277"/>
      <c r="O45" s="217">
        <f t="shared" ref="O45:O48" si="30">IFERROR(N45/M45,0)</f>
        <v>0</v>
      </c>
      <c r="P45" s="277"/>
      <c r="Q45" s="277"/>
      <c r="R45" s="217"/>
      <c r="S45" s="217">
        <f t="shared" ref="S45:S48" si="31">IFERROR(R45/Q45,0)</f>
        <v>0</v>
      </c>
      <c r="T45" s="277"/>
      <c r="U45" s="277"/>
      <c r="V45" s="277"/>
      <c r="W45" s="217">
        <f t="shared" ref="W45:W48" si="32">IFERROR(U45/T45,0)</f>
        <v>0</v>
      </c>
      <c r="X45" s="199"/>
      <c r="Y45" s="199"/>
      <c r="Z45" s="199"/>
      <c r="AA45" s="199"/>
      <c r="AB45" s="199"/>
      <c r="AC45" s="199"/>
      <c r="AD45" s="199"/>
      <c r="AE45" s="199"/>
      <c r="AF45" s="199"/>
      <c r="AG45" s="199"/>
      <c r="AH45" s="199"/>
      <c r="AI45" s="199"/>
      <c r="AJ45" s="199"/>
      <c r="AK45" s="199"/>
      <c r="AL45" s="199"/>
      <c r="AM45" s="272" t="s">
        <v>455</v>
      </c>
      <c r="AN45" s="199"/>
      <c r="AO45" s="199"/>
      <c r="AP45" s="199"/>
      <c r="AQ45" s="199"/>
      <c r="AR45" s="199"/>
      <c r="AS45" s="199"/>
      <c r="AT45" s="199"/>
      <c r="AU45" s="199"/>
      <c r="AV45" s="199"/>
      <c r="AW45" s="199"/>
      <c r="AX45" s="199"/>
    </row>
    <row r="46" spans="1:50" ht="31.5" customHeight="1" x14ac:dyDescent="0.2">
      <c r="A46" s="277"/>
      <c r="B46" s="277"/>
      <c r="C46" s="277"/>
      <c r="D46" s="277"/>
      <c r="E46" s="277"/>
      <c r="F46" s="277"/>
      <c r="G46" s="217">
        <f t="shared" si="28"/>
        <v>0</v>
      </c>
      <c r="H46" s="277"/>
      <c r="I46" s="277"/>
      <c r="J46" s="277"/>
      <c r="K46" s="217">
        <f t="shared" si="29"/>
        <v>0</v>
      </c>
      <c r="L46" s="277"/>
      <c r="M46" s="277"/>
      <c r="N46" s="277"/>
      <c r="O46" s="217">
        <f t="shared" si="30"/>
        <v>0</v>
      </c>
      <c r="P46" s="277"/>
      <c r="Q46" s="277"/>
      <c r="R46" s="217"/>
      <c r="S46" s="217">
        <f t="shared" si="31"/>
        <v>0</v>
      </c>
      <c r="T46" s="277"/>
      <c r="U46" s="277"/>
      <c r="V46" s="277"/>
      <c r="W46" s="217">
        <f t="shared" si="32"/>
        <v>0</v>
      </c>
      <c r="X46" s="199"/>
      <c r="Y46" s="199"/>
      <c r="Z46" s="199"/>
      <c r="AA46" s="199"/>
      <c r="AB46" s="199"/>
      <c r="AC46" s="199"/>
      <c r="AD46" s="199"/>
      <c r="AE46" s="199"/>
      <c r="AF46" s="199"/>
      <c r="AG46" s="199"/>
      <c r="AH46" s="199"/>
      <c r="AI46" s="199"/>
      <c r="AJ46" s="199"/>
      <c r="AK46" s="199"/>
      <c r="AL46" s="199"/>
      <c r="AM46" s="271" t="s">
        <v>456</v>
      </c>
      <c r="AN46" s="199"/>
      <c r="AO46" s="199"/>
      <c r="AP46" s="199"/>
      <c r="AQ46" s="199"/>
      <c r="AR46" s="199"/>
      <c r="AS46" s="199"/>
      <c r="AT46" s="199"/>
      <c r="AU46" s="199"/>
      <c r="AV46" s="199"/>
      <c r="AW46" s="199"/>
      <c r="AX46" s="199"/>
    </row>
    <row r="47" spans="1:50" ht="31.5" customHeight="1" x14ac:dyDescent="0.2">
      <c r="A47" s="277"/>
      <c r="B47" s="277"/>
      <c r="C47" s="277"/>
      <c r="D47" s="277"/>
      <c r="E47" s="277"/>
      <c r="F47" s="277"/>
      <c r="G47" s="217">
        <f t="shared" si="28"/>
        <v>0</v>
      </c>
      <c r="H47" s="277"/>
      <c r="I47" s="277"/>
      <c r="J47" s="277"/>
      <c r="K47" s="217">
        <f t="shared" si="29"/>
        <v>0</v>
      </c>
      <c r="L47" s="277"/>
      <c r="M47" s="277"/>
      <c r="N47" s="277"/>
      <c r="O47" s="217">
        <f t="shared" si="30"/>
        <v>0</v>
      </c>
      <c r="P47" s="277"/>
      <c r="Q47" s="277"/>
      <c r="R47" s="217"/>
      <c r="S47" s="217">
        <f t="shared" si="31"/>
        <v>0</v>
      </c>
      <c r="T47" s="277"/>
      <c r="U47" s="277"/>
      <c r="V47" s="277"/>
      <c r="W47" s="217">
        <f t="shared" si="32"/>
        <v>0</v>
      </c>
      <c r="X47" s="199"/>
      <c r="Y47" s="199"/>
      <c r="Z47" s="199"/>
      <c r="AA47" s="199"/>
      <c r="AB47" s="199"/>
      <c r="AC47" s="199"/>
      <c r="AD47" s="199"/>
      <c r="AE47" s="199"/>
      <c r="AF47" s="199"/>
      <c r="AG47" s="199"/>
      <c r="AH47" s="199"/>
      <c r="AI47" s="199"/>
      <c r="AJ47" s="199"/>
      <c r="AK47" s="199"/>
      <c r="AL47" s="199"/>
      <c r="AM47" s="271" t="s">
        <v>457</v>
      </c>
      <c r="AN47" s="199"/>
      <c r="AO47" s="199"/>
      <c r="AP47" s="199"/>
      <c r="AQ47" s="199"/>
      <c r="AR47" s="199"/>
      <c r="AS47" s="199"/>
      <c r="AT47" s="199"/>
      <c r="AU47" s="199"/>
      <c r="AV47" s="199"/>
      <c r="AW47" s="199"/>
      <c r="AX47" s="199"/>
    </row>
    <row r="48" spans="1:50" ht="31.5" customHeight="1" x14ac:dyDescent="0.2">
      <c r="A48" s="277"/>
      <c r="B48" s="277"/>
      <c r="C48" s="277"/>
      <c r="D48" s="277"/>
      <c r="E48" s="277"/>
      <c r="F48" s="277"/>
      <c r="G48" s="217">
        <f t="shared" si="28"/>
        <v>0</v>
      </c>
      <c r="H48" s="277"/>
      <c r="I48" s="277"/>
      <c r="J48" s="277"/>
      <c r="K48" s="217">
        <f t="shared" si="29"/>
        <v>0</v>
      </c>
      <c r="L48" s="277"/>
      <c r="M48" s="277"/>
      <c r="N48" s="277"/>
      <c r="O48" s="217">
        <f t="shared" si="30"/>
        <v>0</v>
      </c>
      <c r="P48" s="277"/>
      <c r="Q48" s="277"/>
      <c r="R48" s="217"/>
      <c r="S48" s="217">
        <f t="shared" si="31"/>
        <v>0</v>
      </c>
      <c r="T48" s="277"/>
      <c r="U48" s="277"/>
      <c r="V48" s="277"/>
      <c r="W48" s="217">
        <f t="shared" si="32"/>
        <v>0</v>
      </c>
      <c r="X48" s="199"/>
      <c r="Y48" s="199"/>
      <c r="Z48" s="199"/>
      <c r="AA48" s="199"/>
      <c r="AB48" s="199"/>
      <c r="AC48" s="199"/>
      <c r="AD48" s="199"/>
      <c r="AE48" s="199"/>
      <c r="AF48" s="199"/>
      <c r="AG48" s="199"/>
      <c r="AH48" s="199"/>
      <c r="AI48" s="199"/>
      <c r="AJ48" s="199"/>
      <c r="AK48" s="199"/>
      <c r="AL48" s="199"/>
      <c r="AM48" s="272" t="s">
        <v>458</v>
      </c>
      <c r="AN48" s="199"/>
      <c r="AO48" s="199"/>
      <c r="AP48" s="199"/>
      <c r="AQ48" s="199"/>
      <c r="AR48" s="199"/>
      <c r="AS48" s="199"/>
      <c r="AT48" s="199"/>
      <c r="AU48" s="199"/>
      <c r="AV48" s="199"/>
      <c r="AW48" s="199"/>
      <c r="AX48" s="199"/>
    </row>
    <row r="49" spans="1:50" ht="38.25" customHeight="1" x14ac:dyDescent="0.2">
      <c r="A49" s="648" t="s">
        <v>427</v>
      </c>
      <c r="B49" s="509"/>
      <c r="C49" s="510"/>
      <c r="D49" s="278"/>
      <c r="E49" s="278"/>
      <c r="F49" s="278"/>
      <c r="G49" s="278"/>
      <c r="H49" s="278"/>
      <c r="I49" s="278"/>
      <c r="J49" s="278"/>
      <c r="K49" s="278"/>
      <c r="L49" s="278"/>
      <c r="M49" s="278"/>
      <c r="N49" s="278"/>
      <c r="O49" s="278"/>
      <c r="P49" s="278"/>
      <c r="Q49" s="278"/>
      <c r="R49" s="278"/>
      <c r="S49" s="278"/>
      <c r="T49" s="278"/>
      <c r="U49" s="278"/>
      <c r="V49" s="278"/>
      <c r="W49" s="278"/>
      <c r="X49" s="199"/>
      <c r="Y49" s="199"/>
      <c r="Z49" s="199"/>
      <c r="AA49" s="199"/>
      <c r="AB49" s="199"/>
      <c r="AC49" s="199"/>
      <c r="AD49" s="199"/>
      <c r="AE49" s="199"/>
      <c r="AF49" s="199"/>
      <c r="AG49" s="199"/>
      <c r="AH49" s="199"/>
      <c r="AI49" s="199"/>
      <c r="AJ49" s="199"/>
      <c r="AK49" s="199"/>
      <c r="AL49" s="199"/>
      <c r="AM49" s="279" t="s">
        <v>459</v>
      </c>
      <c r="AN49" s="199"/>
      <c r="AO49" s="199"/>
      <c r="AP49" s="199"/>
      <c r="AQ49" s="199"/>
      <c r="AR49" s="199"/>
      <c r="AS49" s="199"/>
      <c r="AT49" s="199"/>
      <c r="AU49" s="199"/>
      <c r="AV49" s="199"/>
      <c r="AW49" s="199"/>
      <c r="AX49" s="199"/>
    </row>
    <row r="50" spans="1:50" ht="12.75" hidden="1" customHeight="1" x14ac:dyDescent="0.2">
      <c r="A50" s="81"/>
      <c r="B50" s="81"/>
      <c r="C50" s="81"/>
      <c r="D50" s="81"/>
      <c r="E50" s="81"/>
      <c r="F50" s="81"/>
      <c r="G50" s="81"/>
      <c r="H50" s="256"/>
      <c r="I50" s="256"/>
      <c r="J50" s="256"/>
      <c r="K50" s="256"/>
      <c r="L50" s="256"/>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row>
    <row r="51" spans="1:50" ht="12.75" hidden="1" customHeight="1" x14ac:dyDescent="0.2">
      <c r="A51" s="81"/>
      <c r="B51" s="81"/>
      <c r="C51" s="81"/>
      <c r="D51" s="81"/>
      <c r="E51" s="81"/>
      <c r="F51" s="81"/>
      <c r="G51" s="81"/>
      <c r="H51" s="256"/>
      <c r="I51" s="256"/>
      <c r="J51" s="256"/>
      <c r="K51" s="256"/>
      <c r="L51" s="256"/>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row>
    <row r="52" spans="1:50" ht="12.75" hidden="1" customHeight="1" x14ac:dyDescent="0.2">
      <c r="A52" s="81"/>
      <c r="B52" s="81"/>
      <c r="C52" s="81"/>
      <c r="D52" s="81"/>
      <c r="E52" s="81"/>
      <c r="F52" s="81"/>
      <c r="G52" s="81"/>
      <c r="H52" s="256"/>
      <c r="I52" s="256"/>
      <c r="J52" s="256"/>
      <c r="K52" s="256"/>
      <c r="L52" s="256"/>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row>
    <row r="53" spans="1:50" ht="12.75" hidden="1" customHeight="1" x14ac:dyDescent="0.2">
      <c r="A53" s="81"/>
      <c r="B53" s="81"/>
      <c r="C53" s="81"/>
      <c r="D53" s="81"/>
      <c r="E53" s="81"/>
      <c r="F53" s="81"/>
      <c r="G53" s="81"/>
      <c r="H53" s="256"/>
      <c r="I53" s="256"/>
      <c r="J53" s="256"/>
      <c r="K53" s="256"/>
      <c r="L53" s="256"/>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row>
    <row r="54" spans="1:50" ht="12.75" hidden="1" customHeight="1" x14ac:dyDescent="0.2">
      <c r="A54" s="81"/>
      <c r="B54" s="81"/>
      <c r="C54" s="81"/>
      <c r="D54" s="81"/>
      <c r="E54" s="81"/>
      <c r="F54" s="81"/>
      <c r="G54" s="81"/>
      <c r="H54" s="256"/>
      <c r="I54" s="256"/>
      <c r="J54" s="256"/>
      <c r="K54" s="256"/>
      <c r="L54" s="256"/>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row>
    <row r="55" spans="1:50" ht="12.75" hidden="1" customHeight="1" x14ac:dyDescent="0.2">
      <c r="A55" s="81"/>
      <c r="B55" s="81"/>
      <c r="C55" s="81"/>
      <c r="D55" s="81"/>
      <c r="E55" s="81"/>
      <c r="F55" s="81"/>
      <c r="G55" s="81"/>
      <c r="H55" s="256"/>
      <c r="I55" s="256"/>
      <c r="J55" s="256"/>
      <c r="K55" s="256"/>
      <c r="L55" s="256"/>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row>
    <row r="56" spans="1:50" ht="12.75" hidden="1" customHeight="1" x14ac:dyDescent="0.2">
      <c r="A56" s="81"/>
      <c r="B56" s="81"/>
      <c r="C56" s="81"/>
      <c r="D56" s="81"/>
      <c r="E56" s="81"/>
      <c r="F56" s="81"/>
      <c r="G56" s="81"/>
      <c r="H56" s="256"/>
      <c r="I56" s="256"/>
      <c r="J56" s="256"/>
      <c r="K56" s="256"/>
      <c r="L56" s="256"/>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row>
    <row r="57" spans="1:50" ht="12.75" hidden="1" customHeight="1" x14ac:dyDescent="0.2">
      <c r="A57" s="81"/>
      <c r="B57" s="81"/>
      <c r="C57" s="81"/>
      <c r="D57" s="81"/>
      <c r="E57" s="81"/>
      <c r="F57" s="81"/>
      <c r="G57" s="81"/>
      <c r="H57" s="256"/>
      <c r="I57" s="256"/>
      <c r="J57" s="256"/>
      <c r="K57" s="256"/>
      <c r="L57" s="256"/>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row>
    <row r="58" spans="1:50" ht="12.75" hidden="1" customHeight="1" x14ac:dyDescent="0.2">
      <c r="A58" s="81"/>
      <c r="B58" s="81"/>
      <c r="C58" s="81"/>
      <c r="D58" s="81"/>
      <c r="E58" s="81"/>
      <c r="F58" s="81"/>
      <c r="G58" s="81"/>
      <c r="H58" s="256"/>
      <c r="I58" s="256"/>
      <c r="J58" s="256"/>
      <c r="K58" s="256"/>
      <c r="L58" s="256"/>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row>
    <row r="59" spans="1:50" ht="12.75" hidden="1" customHeight="1" x14ac:dyDescent="0.2">
      <c r="A59" s="81"/>
      <c r="B59" s="81"/>
      <c r="C59" s="81"/>
      <c r="D59" s="81"/>
      <c r="E59" s="81"/>
      <c r="F59" s="81"/>
      <c r="G59" s="81"/>
      <c r="H59" s="256"/>
      <c r="I59" s="256"/>
      <c r="J59" s="256"/>
      <c r="K59" s="256"/>
      <c r="L59" s="256"/>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row>
    <row r="60" spans="1:50" ht="12.75" hidden="1" customHeight="1" x14ac:dyDescent="0.2">
      <c r="A60" s="81"/>
      <c r="B60" s="81"/>
      <c r="C60" s="81"/>
      <c r="D60" s="81"/>
      <c r="E60" s="81"/>
      <c r="F60" s="81"/>
      <c r="G60" s="81"/>
      <c r="H60" s="256"/>
      <c r="I60" s="256"/>
      <c r="J60" s="256"/>
      <c r="K60" s="256"/>
      <c r="L60" s="256"/>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row>
    <row r="61" spans="1:50" ht="12.75" hidden="1" customHeight="1" x14ac:dyDescent="0.2">
      <c r="A61" s="81"/>
      <c r="B61" s="81"/>
      <c r="C61" s="81"/>
      <c r="D61" s="81"/>
      <c r="E61" s="81"/>
      <c r="F61" s="81"/>
      <c r="G61" s="81"/>
      <c r="H61" s="256"/>
      <c r="I61" s="256"/>
      <c r="J61" s="256"/>
      <c r="K61" s="256"/>
      <c r="L61" s="256"/>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row>
    <row r="62" spans="1:50" ht="12.75" hidden="1" customHeight="1" x14ac:dyDescent="0.2">
      <c r="A62" s="81"/>
      <c r="B62" s="81"/>
      <c r="C62" s="81"/>
      <c r="D62" s="81"/>
      <c r="E62" s="81"/>
      <c r="F62" s="81"/>
      <c r="G62" s="81"/>
      <c r="H62" s="256"/>
      <c r="I62" s="256"/>
      <c r="J62" s="256"/>
      <c r="K62" s="256"/>
      <c r="L62" s="256"/>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row>
    <row r="63" spans="1:50" ht="12.75" hidden="1" customHeight="1" x14ac:dyDescent="0.2">
      <c r="A63" s="81"/>
      <c r="B63" s="81"/>
      <c r="C63" s="81"/>
      <c r="D63" s="81"/>
      <c r="E63" s="81"/>
      <c r="F63" s="81"/>
      <c r="G63" s="81"/>
      <c r="H63" s="256"/>
      <c r="I63" s="256"/>
      <c r="J63" s="256"/>
      <c r="K63" s="256"/>
      <c r="L63" s="256"/>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row>
    <row r="64" spans="1:50" ht="12.75" hidden="1" customHeight="1" x14ac:dyDescent="0.2">
      <c r="A64" s="81"/>
      <c r="B64" s="81"/>
      <c r="C64" s="81"/>
      <c r="D64" s="81"/>
      <c r="E64" s="81"/>
      <c r="F64" s="81"/>
      <c r="G64" s="81"/>
      <c r="H64" s="256"/>
      <c r="I64" s="256"/>
      <c r="J64" s="256"/>
      <c r="K64" s="256"/>
      <c r="L64" s="256"/>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row>
    <row r="65" spans="1:50" ht="12.75" hidden="1" customHeight="1" x14ac:dyDescent="0.2">
      <c r="A65" s="81"/>
      <c r="B65" s="81"/>
      <c r="C65" s="81"/>
      <c r="D65" s="81"/>
      <c r="E65" s="81"/>
      <c r="F65" s="81"/>
      <c r="G65" s="81"/>
      <c r="H65" s="256"/>
      <c r="I65" s="256"/>
      <c r="J65" s="256"/>
      <c r="K65" s="256"/>
      <c r="L65" s="256"/>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row>
    <row r="66" spans="1:50" ht="12.75" hidden="1" customHeight="1" x14ac:dyDescent="0.2">
      <c r="A66" s="81"/>
      <c r="B66" s="81"/>
      <c r="C66" s="81"/>
      <c r="D66" s="81"/>
      <c r="E66" s="81"/>
      <c r="F66" s="81"/>
      <c r="G66" s="81"/>
      <c r="H66" s="256"/>
      <c r="I66" s="256"/>
      <c r="J66" s="256"/>
      <c r="K66" s="256"/>
      <c r="L66" s="256"/>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row>
    <row r="67" spans="1:50" ht="12.75" hidden="1" customHeight="1" x14ac:dyDescent="0.2">
      <c r="A67" s="81"/>
      <c r="B67" s="81"/>
      <c r="C67" s="81"/>
      <c r="D67" s="81"/>
      <c r="E67" s="81"/>
      <c r="F67" s="81"/>
      <c r="G67" s="81"/>
      <c r="H67" s="256"/>
      <c r="I67" s="256"/>
      <c r="J67" s="256"/>
      <c r="K67" s="256"/>
      <c r="L67" s="256"/>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row>
    <row r="68" spans="1:50" ht="12.75" hidden="1" customHeight="1" x14ac:dyDescent="0.2">
      <c r="A68" s="81"/>
      <c r="B68" s="81"/>
      <c r="C68" s="81"/>
      <c r="D68" s="81"/>
      <c r="E68" s="81"/>
      <c r="F68" s="81"/>
      <c r="G68" s="81"/>
      <c r="H68" s="256"/>
      <c r="I68" s="256"/>
      <c r="J68" s="256"/>
      <c r="K68" s="256"/>
      <c r="L68" s="256"/>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row>
    <row r="69" spans="1:50" ht="12.75" hidden="1" customHeight="1" x14ac:dyDescent="0.2">
      <c r="A69" s="81"/>
      <c r="B69" s="81"/>
      <c r="C69" s="81"/>
      <c r="D69" s="81"/>
      <c r="E69" s="81"/>
      <c r="F69" s="81"/>
      <c r="G69" s="81"/>
      <c r="H69" s="256"/>
      <c r="I69" s="256"/>
      <c r="J69" s="256"/>
      <c r="K69" s="256"/>
      <c r="L69" s="256"/>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row>
    <row r="70" spans="1:50" ht="12.75" hidden="1" customHeight="1" x14ac:dyDescent="0.2">
      <c r="A70" s="81"/>
      <c r="B70" s="81"/>
      <c r="C70" s="81"/>
      <c r="D70" s="81"/>
      <c r="E70" s="81"/>
      <c r="F70" s="81"/>
      <c r="G70" s="81"/>
      <c r="H70" s="256"/>
      <c r="I70" s="256"/>
      <c r="J70" s="256"/>
      <c r="K70" s="256"/>
      <c r="L70" s="256"/>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row>
    <row r="71" spans="1:50" ht="12.75" hidden="1" customHeight="1" x14ac:dyDescent="0.2">
      <c r="A71" s="81"/>
      <c r="B71" s="81"/>
      <c r="C71" s="81"/>
      <c r="D71" s="81"/>
      <c r="E71" s="81"/>
      <c r="F71" s="81"/>
      <c r="G71" s="81"/>
      <c r="H71" s="256"/>
      <c r="I71" s="256"/>
      <c r="J71" s="256"/>
      <c r="K71" s="256"/>
      <c r="L71" s="256"/>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row>
    <row r="72" spans="1:50" ht="12.75" hidden="1" customHeight="1" x14ac:dyDescent="0.2">
      <c r="A72" s="81"/>
      <c r="B72" s="81"/>
      <c r="C72" s="81"/>
      <c r="D72" s="81"/>
      <c r="E72" s="81"/>
      <c r="F72" s="81"/>
      <c r="G72" s="81"/>
      <c r="H72" s="256"/>
      <c r="I72" s="256"/>
      <c r="J72" s="256"/>
      <c r="K72" s="256"/>
      <c r="L72" s="256"/>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row>
    <row r="73" spans="1:50" ht="12.75" hidden="1" customHeight="1" x14ac:dyDescent="0.2">
      <c r="A73" s="81"/>
      <c r="B73" s="81"/>
      <c r="C73" s="81"/>
      <c r="D73" s="81"/>
      <c r="E73" s="81"/>
      <c r="F73" s="81"/>
      <c r="G73" s="81"/>
      <c r="H73" s="256"/>
      <c r="I73" s="256"/>
      <c r="J73" s="256"/>
      <c r="K73" s="256"/>
      <c r="L73" s="256"/>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row>
    <row r="74" spans="1:50" ht="12.75" hidden="1" customHeight="1" x14ac:dyDescent="0.2">
      <c r="A74" s="81"/>
      <c r="B74" s="81"/>
      <c r="C74" s="81"/>
      <c r="D74" s="81"/>
      <c r="E74" s="81"/>
      <c r="F74" s="81"/>
      <c r="G74" s="81"/>
      <c r="H74" s="256"/>
      <c r="I74" s="256"/>
      <c r="J74" s="256"/>
      <c r="K74" s="256"/>
      <c r="L74" s="256"/>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row>
    <row r="75" spans="1:50" ht="12.75" hidden="1" customHeight="1" x14ac:dyDescent="0.2">
      <c r="A75" s="81"/>
      <c r="B75" s="81"/>
      <c r="C75" s="81"/>
      <c r="D75" s="81"/>
      <c r="E75" s="81"/>
      <c r="F75" s="81"/>
      <c r="G75" s="81"/>
      <c r="H75" s="256"/>
      <c r="I75" s="256"/>
      <c r="J75" s="256"/>
      <c r="K75" s="256"/>
      <c r="L75" s="256"/>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row>
    <row r="76" spans="1:50" ht="12.75" hidden="1" customHeight="1" x14ac:dyDescent="0.2">
      <c r="A76" s="81"/>
      <c r="B76" s="81"/>
      <c r="C76" s="81"/>
      <c r="D76" s="81"/>
      <c r="E76" s="81"/>
      <c r="F76" s="81"/>
      <c r="G76" s="81"/>
      <c r="H76" s="256"/>
      <c r="I76" s="256"/>
      <c r="J76" s="256"/>
      <c r="K76" s="256"/>
      <c r="L76" s="256"/>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row>
    <row r="77" spans="1:50" ht="12.75" hidden="1" customHeight="1" x14ac:dyDescent="0.2">
      <c r="A77" s="81"/>
      <c r="B77" s="81"/>
      <c r="C77" s="81"/>
      <c r="D77" s="81"/>
      <c r="E77" s="81"/>
      <c r="F77" s="81"/>
      <c r="G77" s="81"/>
      <c r="H77" s="256"/>
      <c r="I77" s="256"/>
      <c r="J77" s="256"/>
      <c r="K77" s="256"/>
      <c r="L77" s="256"/>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row>
    <row r="78" spans="1:50" ht="12.75" hidden="1" customHeight="1" x14ac:dyDescent="0.2">
      <c r="A78" s="81"/>
      <c r="B78" s="81"/>
      <c r="C78" s="81"/>
      <c r="D78" s="81"/>
      <c r="E78" s="81"/>
      <c r="F78" s="81"/>
      <c r="G78" s="81"/>
      <c r="H78" s="256"/>
      <c r="I78" s="256"/>
      <c r="J78" s="256"/>
      <c r="K78" s="256"/>
      <c r="L78" s="256"/>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row>
    <row r="79" spans="1:50" ht="12.75" hidden="1" customHeight="1" x14ac:dyDescent="0.2">
      <c r="A79" s="81"/>
      <c r="B79" s="81"/>
      <c r="C79" s="81"/>
      <c r="D79" s="81"/>
      <c r="E79" s="81"/>
      <c r="F79" s="81"/>
      <c r="G79" s="81"/>
      <c r="H79" s="256"/>
      <c r="I79" s="256"/>
      <c r="J79" s="256"/>
      <c r="K79" s="256"/>
      <c r="L79" s="256"/>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row>
    <row r="80" spans="1:50" ht="12.75" hidden="1" customHeight="1" x14ac:dyDescent="0.2">
      <c r="A80" s="81"/>
      <c r="B80" s="81"/>
      <c r="C80" s="81"/>
      <c r="D80" s="81"/>
      <c r="E80" s="81"/>
      <c r="F80" s="81"/>
      <c r="G80" s="81"/>
      <c r="H80" s="256"/>
      <c r="I80" s="256"/>
      <c r="J80" s="256"/>
      <c r="K80" s="256"/>
      <c r="L80" s="256"/>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row>
    <row r="81" spans="1:50" ht="12.75" hidden="1" customHeight="1" x14ac:dyDescent="0.2">
      <c r="A81" s="81"/>
      <c r="B81" s="81"/>
      <c r="C81" s="81"/>
      <c r="D81" s="81"/>
      <c r="E81" s="81"/>
      <c r="F81" s="81"/>
      <c r="G81" s="81"/>
      <c r="H81" s="256"/>
      <c r="I81" s="256"/>
      <c r="J81" s="256"/>
      <c r="K81" s="256"/>
      <c r="L81" s="256"/>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row>
    <row r="82" spans="1:50" ht="12.75" hidden="1" customHeight="1" x14ac:dyDescent="0.2">
      <c r="A82" s="81"/>
      <c r="B82" s="81"/>
      <c r="C82" s="81"/>
      <c r="D82" s="81"/>
      <c r="E82" s="81"/>
      <c r="F82" s="81"/>
      <c r="G82" s="81"/>
      <c r="H82" s="256"/>
      <c r="I82" s="256"/>
      <c r="J82" s="256"/>
      <c r="K82" s="256"/>
      <c r="L82" s="256"/>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row>
    <row r="83" spans="1:50" ht="12.75" hidden="1" customHeight="1" x14ac:dyDescent="0.2">
      <c r="A83" s="81"/>
      <c r="B83" s="81"/>
      <c r="C83" s="81"/>
      <c r="D83" s="81"/>
      <c r="E83" s="81"/>
      <c r="F83" s="81"/>
      <c r="G83" s="81"/>
      <c r="H83" s="256"/>
      <c r="I83" s="256"/>
      <c r="J83" s="256"/>
      <c r="K83" s="256"/>
      <c r="L83" s="256"/>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row>
    <row r="84" spans="1:50" ht="12.75" hidden="1" customHeight="1" x14ac:dyDescent="0.2">
      <c r="A84" s="81"/>
      <c r="B84" s="81"/>
      <c r="C84" s="81"/>
      <c r="D84" s="81"/>
      <c r="E84" s="81"/>
      <c r="F84" s="81"/>
      <c r="G84" s="81"/>
      <c r="H84" s="256"/>
      <c r="I84" s="256"/>
      <c r="J84" s="256"/>
      <c r="K84" s="256"/>
      <c r="L84" s="256"/>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row>
    <row r="85" spans="1:50" ht="12.75" hidden="1" customHeight="1" x14ac:dyDescent="0.2">
      <c r="A85" s="81"/>
      <c r="B85" s="81"/>
      <c r="C85" s="81"/>
      <c r="D85" s="81"/>
      <c r="E85" s="81"/>
      <c r="F85" s="81"/>
      <c r="G85" s="81"/>
      <c r="H85" s="256"/>
      <c r="I85" s="256"/>
      <c r="J85" s="256"/>
      <c r="K85" s="256"/>
      <c r="L85" s="256"/>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row>
    <row r="86" spans="1:50" ht="12.75" hidden="1" customHeight="1" x14ac:dyDescent="0.2">
      <c r="A86" s="81"/>
      <c r="B86" s="81"/>
      <c r="C86" s="81"/>
      <c r="D86" s="81"/>
      <c r="E86" s="81"/>
      <c r="F86" s="81"/>
      <c r="G86" s="81"/>
      <c r="H86" s="256"/>
      <c r="I86" s="256"/>
      <c r="J86" s="256"/>
      <c r="K86" s="256"/>
      <c r="L86" s="256"/>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row>
    <row r="87" spans="1:50" ht="12.75" hidden="1" customHeight="1" x14ac:dyDescent="0.2">
      <c r="A87" s="81"/>
      <c r="B87" s="81"/>
      <c r="C87" s="81"/>
      <c r="D87" s="81"/>
      <c r="E87" s="81"/>
      <c r="F87" s="81"/>
      <c r="G87" s="81"/>
      <c r="H87" s="256"/>
      <c r="I87" s="256"/>
      <c r="J87" s="256"/>
      <c r="K87" s="256"/>
      <c r="L87" s="256"/>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row>
    <row r="88" spans="1:50" ht="12.75" hidden="1" customHeight="1" x14ac:dyDescent="0.2">
      <c r="A88" s="81"/>
      <c r="B88" s="81"/>
      <c r="C88" s="81"/>
      <c r="D88" s="81"/>
      <c r="E88" s="81"/>
      <c r="F88" s="81"/>
      <c r="G88" s="81"/>
      <c r="H88" s="256"/>
      <c r="I88" s="256"/>
      <c r="J88" s="256"/>
      <c r="K88" s="256"/>
      <c r="L88" s="256"/>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row>
    <row r="89" spans="1:50" ht="12.75" hidden="1" customHeight="1" x14ac:dyDescent="0.2">
      <c r="A89" s="81"/>
      <c r="B89" s="81"/>
      <c r="C89" s="81"/>
      <c r="D89" s="81"/>
      <c r="E89" s="81"/>
      <c r="F89" s="81"/>
      <c r="G89" s="81"/>
      <c r="H89" s="256"/>
      <c r="I89" s="256"/>
      <c r="J89" s="256"/>
      <c r="K89" s="256"/>
      <c r="L89" s="256"/>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row>
    <row r="90" spans="1:50" ht="12.75" hidden="1" customHeight="1" x14ac:dyDescent="0.2">
      <c r="A90" s="81"/>
      <c r="B90" s="81"/>
      <c r="C90" s="81"/>
      <c r="D90" s="81"/>
      <c r="E90" s="81"/>
      <c r="F90" s="81"/>
      <c r="G90" s="81"/>
      <c r="H90" s="256"/>
      <c r="I90" s="256"/>
      <c r="J90" s="256"/>
      <c r="K90" s="256"/>
      <c r="L90" s="256"/>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row>
    <row r="91" spans="1:50" ht="12.75" hidden="1" customHeight="1" x14ac:dyDescent="0.2">
      <c r="A91" s="81"/>
      <c r="B91" s="81"/>
      <c r="C91" s="81"/>
      <c r="D91" s="81"/>
      <c r="E91" s="81"/>
      <c r="F91" s="81"/>
      <c r="G91" s="81"/>
      <c r="H91" s="256"/>
      <c r="I91" s="256"/>
      <c r="J91" s="256"/>
      <c r="K91" s="256"/>
      <c r="L91" s="256"/>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row>
    <row r="92" spans="1:50" ht="12.75" hidden="1" customHeight="1" x14ac:dyDescent="0.2">
      <c r="A92" s="81"/>
      <c r="B92" s="81"/>
      <c r="C92" s="81"/>
      <c r="D92" s="81"/>
      <c r="E92" s="81"/>
      <c r="F92" s="81"/>
      <c r="G92" s="81"/>
      <c r="H92" s="256"/>
      <c r="I92" s="256"/>
      <c r="J92" s="256"/>
      <c r="K92" s="256"/>
      <c r="L92" s="256"/>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row>
    <row r="93" spans="1:50" ht="12.75" hidden="1" customHeight="1" x14ac:dyDescent="0.2">
      <c r="A93" s="81"/>
      <c r="B93" s="81"/>
      <c r="C93" s="81"/>
      <c r="D93" s="81"/>
      <c r="E93" s="81"/>
      <c r="F93" s="81"/>
      <c r="G93" s="81"/>
      <c r="H93" s="256"/>
      <c r="I93" s="256"/>
      <c r="J93" s="256"/>
      <c r="K93" s="256"/>
      <c r="L93" s="256"/>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row>
    <row r="94" spans="1:50" ht="12.75" hidden="1" customHeight="1" x14ac:dyDescent="0.2">
      <c r="A94" s="81"/>
      <c r="B94" s="81"/>
      <c r="C94" s="81"/>
      <c r="D94" s="81"/>
      <c r="E94" s="81"/>
      <c r="F94" s="81"/>
      <c r="G94" s="81"/>
      <c r="H94" s="256"/>
      <c r="I94" s="256"/>
      <c r="J94" s="256"/>
      <c r="K94" s="256"/>
      <c r="L94" s="256"/>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row>
    <row r="95" spans="1:50" ht="12.75" hidden="1" customHeight="1" x14ac:dyDescent="0.2">
      <c r="A95" s="81"/>
      <c r="B95" s="81"/>
      <c r="C95" s="81"/>
      <c r="D95" s="81"/>
      <c r="E95" s="81"/>
      <c r="F95" s="81"/>
      <c r="G95" s="81"/>
      <c r="H95" s="256"/>
      <c r="I95" s="256"/>
      <c r="J95" s="256"/>
      <c r="K95" s="256"/>
      <c r="L95" s="256"/>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row>
    <row r="96" spans="1:50" ht="12.75" hidden="1" customHeight="1" x14ac:dyDescent="0.2">
      <c r="A96" s="81"/>
      <c r="B96" s="81"/>
      <c r="C96" s="81"/>
      <c r="D96" s="81"/>
      <c r="E96" s="81"/>
      <c r="F96" s="81"/>
      <c r="G96" s="81"/>
      <c r="H96" s="256"/>
      <c r="I96" s="256"/>
      <c r="J96" s="256"/>
      <c r="K96" s="256"/>
      <c r="L96" s="256"/>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row>
    <row r="97" spans="1:50" ht="12.75" hidden="1" customHeight="1" x14ac:dyDescent="0.2">
      <c r="A97" s="81"/>
      <c r="B97" s="81"/>
      <c r="C97" s="81"/>
      <c r="D97" s="81"/>
      <c r="E97" s="81"/>
      <c r="F97" s="81"/>
      <c r="G97" s="81"/>
      <c r="H97" s="256"/>
      <c r="I97" s="256"/>
      <c r="J97" s="256"/>
      <c r="K97" s="256"/>
      <c r="L97" s="256"/>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row>
    <row r="98" spans="1:50" ht="12.75" hidden="1" customHeight="1" x14ac:dyDescent="0.2">
      <c r="A98" s="81"/>
      <c r="B98" s="81"/>
      <c r="C98" s="81"/>
      <c r="D98" s="81"/>
      <c r="E98" s="81"/>
      <c r="F98" s="81"/>
      <c r="G98" s="81"/>
      <c r="H98" s="256"/>
      <c r="I98" s="256"/>
      <c r="J98" s="256"/>
      <c r="K98" s="256"/>
      <c r="L98" s="256"/>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row>
    <row r="99" spans="1:50" ht="12.75" hidden="1" customHeight="1" x14ac:dyDescent="0.2">
      <c r="A99" s="81"/>
      <c r="B99" s="81"/>
      <c r="C99" s="81"/>
      <c r="D99" s="81"/>
      <c r="E99" s="81"/>
      <c r="F99" s="81"/>
      <c r="G99" s="81"/>
      <c r="H99" s="256"/>
      <c r="I99" s="256"/>
      <c r="J99" s="256"/>
      <c r="K99" s="256"/>
      <c r="L99" s="256"/>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row>
    <row r="100" spans="1:50" ht="12.75" hidden="1" customHeight="1" x14ac:dyDescent="0.2">
      <c r="A100" s="81"/>
      <c r="B100" s="81"/>
      <c r="C100" s="81"/>
      <c r="D100" s="81"/>
      <c r="E100" s="81"/>
      <c r="F100" s="81"/>
      <c r="G100" s="81"/>
      <c r="H100" s="256"/>
      <c r="I100" s="256"/>
      <c r="J100" s="256"/>
      <c r="K100" s="256"/>
      <c r="L100" s="256"/>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row>
    <row r="101" spans="1:50" ht="12.75" hidden="1" customHeight="1" x14ac:dyDescent="0.2">
      <c r="A101" s="81"/>
      <c r="B101" s="81"/>
      <c r="C101" s="81"/>
      <c r="D101" s="81"/>
      <c r="E101" s="81"/>
      <c r="F101" s="81"/>
      <c r="G101" s="81"/>
      <c r="H101" s="256"/>
      <c r="I101" s="256"/>
      <c r="J101" s="256"/>
      <c r="K101" s="256"/>
      <c r="L101" s="256"/>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row>
    <row r="102" spans="1:50" ht="12.75" hidden="1" customHeight="1" x14ac:dyDescent="0.2">
      <c r="A102" s="81"/>
      <c r="B102" s="81"/>
      <c r="C102" s="81"/>
      <c r="D102" s="81"/>
      <c r="E102" s="81"/>
      <c r="F102" s="81"/>
      <c r="G102" s="81"/>
      <c r="H102" s="256"/>
      <c r="I102" s="256"/>
      <c r="J102" s="256"/>
      <c r="K102" s="256"/>
      <c r="L102" s="256"/>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row>
    <row r="103" spans="1:50" ht="12.75" hidden="1" customHeight="1" x14ac:dyDescent="0.2">
      <c r="A103" s="81"/>
      <c r="B103" s="81"/>
      <c r="C103" s="81"/>
      <c r="D103" s="81"/>
      <c r="E103" s="81"/>
      <c r="F103" s="81"/>
      <c r="G103" s="81"/>
      <c r="H103" s="256"/>
      <c r="I103" s="256"/>
      <c r="J103" s="256"/>
      <c r="K103" s="256"/>
      <c r="L103" s="256"/>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row>
    <row r="104" spans="1:50" ht="12.75" hidden="1" customHeight="1" x14ac:dyDescent="0.2">
      <c r="A104" s="81"/>
      <c r="B104" s="81"/>
      <c r="C104" s="81"/>
      <c r="D104" s="81"/>
      <c r="E104" s="81"/>
      <c r="F104" s="81"/>
      <c r="G104" s="81"/>
      <c r="H104" s="256"/>
      <c r="I104" s="256"/>
      <c r="J104" s="256"/>
      <c r="K104" s="256"/>
      <c r="L104" s="256"/>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row>
    <row r="105" spans="1:50" ht="12.75" hidden="1" customHeight="1" x14ac:dyDescent="0.2">
      <c r="A105" s="81"/>
      <c r="B105" s="81"/>
      <c r="C105" s="81"/>
      <c r="D105" s="81"/>
      <c r="E105" s="81"/>
      <c r="F105" s="81"/>
      <c r="G105" s="81"/>
      <c r="H105" s="256"/>
      <c r="I105" s="256"/>
      <c r="J105" s="256"/>
      <c r="K105" s="256"/>
      <c r="L105" s="256"/>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row>
    <row r="106" spans="1:50" ht="12.75" hidden="1" customHeight="1" x14ac:dyDescent="0.2">
      <c r="A106" s="81"/>
      <c r="B106" s="81"/>
      <c r="C106" s="81"/>
      <c r="D106" s="81"/>
      <c r="E106" s="81"/>
      <c r="F106" s="81"/>
      <c r="G106" s="81"/>
      <c r="H106" s="256"/>
      <c r="I106" s="256"/>
      <c r="J106" s="256"/>
      <c r="K106" s="256"/>
      <c r="L106" s="256"/>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row>
    <row r="107" spans="1:50" ht="12.75" hidden="1" customHeight="1" x14ac:dyDescent="0.2">
      <c r="A107" s="81"/>
      <c r="B107" s="81"/>
      <c r="C107" s="81"/>
      <c r="D107" s="81"/>
      <c r="E107" s="81"/>
      <c r="F107" s="81"/>
      <c r="G107" s="81"/>
      <c r="H107" s="256"/>
      <c r="I107" s="256"/>
      <c r="J107" s="256"/>
      <c r="K107" s="256"/>
      <c r="L107" s="256"/>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row>
    <row r="108" spans="1:50" ht="12.75" hidden="1" customHeight="1" x14ac:dyDescent="0.2">
      <c r="A108" s="81"/>
      <c r="B108" s="81"/>
      <c r="C108" s="81"/>
      <c r="D108" s="81"/>
      <c r="E108" s="81"/>
      <c r="F108" s="81"/>
      <c r="G108" s="81"/>
      <c r="H108" s="256"/>
      <c r="I108" s="256"/>
      <c r="J108" s="256"/>
      <c r="K108" s="256"/>
      <c r="L108" s="256"/>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row>
    <row r="109" spans="1:50" ht="12.75" hidden="1" customHeight="1" x14ac:dyDescent="0.2">
      <c r="A109" s="81"/>
      <c r="B109" s="81"/>
      <c r="C109" s="81"/>
      <c r="D109" s="81"/>
      <c r="E109" s="81"/>
      <c r="F109" s="81"/>
      <c r="G109" s="81"/>
      <c r="H109" s="256"/>
      <c r="I109" s="256"/>
      <c r="J109" s="256"/>
      <c r="K109" s="256"/>
      <c r="L109" s="256"/>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row>
    <row r="110" spans="1:50" ht="12.75" hidden="1" customHeight="1" x14ac:dyDescent="0.2">
      <c r="A110" s="81"/>
      <c r="B110" s="81"/>
      <c r="C110" s="81"/>
      <c r="D110" s="81"/>
      <c r="E110" s="81"/>
      <c r="F110" s="81"/>
      <c r="G110" s="81"/>
      <c r="H110" s="256"/>
      <c r="I110" s="256"/>
      <c r="J110" s="256"/>
      <c r="K110" s="256"/>
      <c r="L110" s="256"/>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row>
    <row r="111" spans="1:50" ht="12.75" hidden="1" customHeight="1" x14ac:dyDescent="0.2">
      <c r="A111" s="81"/>
      <c r="B111" s="81"/>
      <c r="C111" s="81"/>
      <c r="D111" s="81"/>
      <c r="E111" s="81"/>
      <c r="F111" s="81"/>
      <c r="G111" s="81"/>
      <c r="H111" s="256"/>
      <c r="I111" s="256"/>
      <c r="J111" s="256"/>
      <c r="K111" s="256"/>
      <c r="L111" s="256"/>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row>
    <row r="112" spans="1:50" ht="12.75" hidden="1" customHeight="1" x14ac:dyDescent="0.2">
      <c r="A112" s="81"/>
      <c r="B112" s="81"/>
      <c r="C112" s="81"/>
      <c r="D112" s="81"/>
      <c r="E112" s="81"/>
      <c r="F112" s="81"/>
      <c r="G112" s="81"/>
      <c r="H112" s="256"/>
      <c r="I112" s="256"/>
      <c r="J112" s="256"/>
      <c r="K112" s="256"/>
      <c r="L112" s="256"/>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row>
    <row r="113" spans="1:50" ht="12.75" hidden="1" customHeight="1" x14ac:dyDescent="0.2">
      <c r="A113" s="81"/>
      <c r="B113" s="81"/>
      <c r="C113" s="81"/>
      <c r="D113" s="81"/>
      <c r="E113" s="81"/>
      <c r="F113" s="81"/>
      <c r="G113" s="81"/>
      <c r="H113" s="256"/>
      <c r="I113" s="256"/>
      <c r="J113" s="256"/>
      <c r="K113" s="256"/>
      <c r="L113" s="256"/>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row>
    <row r="114" spans="1:50" ht="12.75" hidden="1" customHeight="1" x14ac:dyDescent="0.2">
      <c r="A114" s="81"/>
      <c r="B114" s="81"/>
      <c r="C114" s="81"/>
      <c r="D114" s="81"/>
      <c r="E114" s="81"/>
      <c r="F114" s="81"/>
      <c r="G114" s="81"/>
      <c r="H114" s="256"/>
      <c r="I114" s="256"/>
      <c r="J114" s="256"/>
      <c r="K114" s="256"/>
      <c r="L114" s="256"/>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row>
    <row r="115" spans="1:50" ht="12.75" hidden="1" customHeight="1" x14ac:dyDescent="0.2">
      <c r="A115" s="81"/>
      <c r="B115" s="81"/>
      <c r="C115" s="81"/>
      <c r="D115" s="81"/>
      <c r="E115" s="81"/>
      <c r="F115" s="81"/>
      <c r="G115" s="81"/>
      <c r="H115" s="256"/>
      <c r="I115" s="256"/>
      <c r="J115" s="256"/>
      <c r="K115" s="256"/>
      <c r="L115" s="256"/>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row>
    <row r="116" spans="1:50" ht="12.75" hidden="1" customHeight="1" x14ac:dyDescent="0.2">
      <c r="A116" s="81"/>
      <c r="B116" s="81"/>
      <c r="C116" s="81"/>
      <c r="D116" s="81"/>
      <c r="E116" s="81"/>
      <c r="F116" s="81"/>
      <c r="G116" s="81"/>
      <c r="H116" s="256"/>
      <c r="I116" s="256"/>
      <c r="J116" s="256"/>
      <c r="K116" s="256"/>
      <c r="L116" s="256"/>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row>
    <row r="117" spans="1:50" ht="12.75" hidden="1" customHeight="1" x14ac:dyDescent="0.2">
      <c r="A117" s="81"/>
      <c r="B117" s="81"/>
      <c r="C117" s="81"/>
      <c r="D117" s="81"/>
      <c r="E117" s="81"/>
      <c r="F117" s="81"/>
      <c r="G117" s="81"/>
      <c r="H117" s="256"/>
      <c r="I117" s="256"/>
      <c r="J117" s="256"/>
      <c r="K117" s="256"/>
      <c r="L117" s="256"/>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row>
    <row r="118" spans="1:50" ht="12.75" hidden="1" customHeight="1" x14ac:dyDescent="0.2">
      <c r="A118" s="81"/>
      <c r="B118" s="81"/>
      <c r="C118" s="81"/>
      <c r="D118" s="81"/>
      <c r="E118" s="81"/>
      <c r="F118" s="81"/>
      <c r="G118" s="81"/>
      <c r="H118" s="256"/>
      <c r="I118" s="256"/>
      <c r="J118" s="256"/>
      <c r="K118" s="256"/>
      <c r="L118" s="256"/>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row>
    <row r="119" spans="1:50" ht="12.75" hidden="1" customHeight="1" x14ac:dyDescent="0.2">
      <c r="A119" s="81"/>
      <c r="B119" s="81"/>
      <c r="C119" s="81"/>
      <c r="D119" s="81"/>
      <c r="E119" s="81"/>
      <c r="F119" s="81"/>
      <c r="G119" s="81"/>
      <c r="H119" s="256"/>
      <c r="I119" s="256"/>
      <c r="J119" s="256"/>
      <c r="K119" s="256"/>
      <c r="L119" s="256"/>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row>
    <row r="120" spans="1:50" ht="12.75" hidden="1" customHeight="1" x14ac:dyDescent="0.2">
      <c r="A120" s="81"/>
      <c r="B120" s="81"/>
      <c r="C120" s="81"/>
      <c r="D120" s="81"/>
      <c r="E120" s="81"/>
      <c r="F120" s="81"/>
      <c r="G120" s="81"/>
      <c r="H120" s="256"/>
      <c r="I120" s="256"/>
      <c r="J120" s="256"/>
      <c r="K120" s="256"/>
      <c r="L120" s="256"/>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row>
    <row r="121" spans="1:50" ht="12.75" hidden="1" customHeight="1" x14ac:dyDescent="0.2">
      <c r="A121" s="81"/>
      <c r="B121" s="81"/>
      <c r="C121" s="81"/>
      <c r="D121" s="81"/>
      <c r="E121" s="81"/>
      <c r="F121" s="81"/>
      <c r="G121" s="81"/>
      <c r="H121" s="256"/>
      <c r="I121" s="256"/>
      <c r="J121" s="256"/>
      <c r="K121" s="256"/>
      <c r="L121" s="256"/>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row>
    <row r="122" spans="1:50" ht="12.75" hidden="1" customHeight="1" x14ac:dyDescent="0.2">
      <c r="A122" s="81"/>
      <c r="B122" s="81"/>
      <c r="C122" s="81"/>
      <c r="D122" s="81"/>
      <c r="E122" s="81"/>
      <c r="F122" s="81"/>
      <c r="G122" s="81"/>
      <c r="H122" s="256"/>
      <c r="I122" s="256"/>
      <c r="J122" s="256"/>
      <c r="K122" s="256"/>
      <c r="L122" s="256"/>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row>
    <row r="123" spans="1:50" ht="12.75" hidden="1" customHeight="1" x14ac:dyDescent="0.2">
      <c r="A123" s="81"/>
      <c r="B123" s="81"/>
      <c r="C123" s="81"/>
      <c r="D123" s="81"/>
      <c r="E123" s="81"/>
      <c r="F123" s="81"/>
      <c r="G123" s="81"/>
      <c r="H123" s="256"/>
      <c r="I123" s="256"/>
      <c r="J123" s="256"/>
      <c r="K123" s="256"/>
      <c r="L123" s="256"/>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row>
    <row r="124" spans="1:50" ht="12.75" hidden="1" customHeight="1" x14ac:dyDescent="0.2">
      <c r="A124" s="81"/>
      <c r="B124" s="81"/>
      <c r="C124" s="81"/>
      <c r="D124" s="81"/>
      <c r="E124" s="81"/>
      <c r="F124" s="81"/>
      <c r="G124" s="81"/>
      <c r="H124" s="256"/>
      <c r="I124" s="256"/>
      <c r="J124" s="256"/>
      <c r="K124" s="256"/>
      <c r="L124" s="256"/>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row>
    <row r="125" spans="1:50" ht="12.75" hidden="1" customHeight="1" x14ac:dyDescent="0.2">
      <c r="A125" s="81"/>
      <c r="B125" s="81"/>
      <c r="C125" s="81"/>
      <c r="D125" s="81"/>
      <c r="E125" s="81"/>
      <c r="F125" s="81"/>
      <c r="G125" s="81"/>
      <c r="H125" s="256"/>
      <c r="I125" s="256"/>
      <c r="J125" s="256"/>
      <c r="K125" s="256"/>
      <c r="L125" s="256"/>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row>
    <row r="126" spans="1:50" ht="12.75" hidden="1" customHeight="1" x14ac:dyDescent="0.2">
      <c r="A126" s="81"/>
      <c r="B126" s="81"/>
      <c r="C126" s="81"/>
      <c r="D126" s="81"/>
      <c r="E126" s="81"/>
      <c r="F126" s="81"/>
      <c r="G126" s="81"/>
      <c r="H126" s="256"/>
      <c r="I126" s="256"/>
      <c r="J126" s="256"/>
      <c r="K126" s="256"/>
      <c r="L126" s="256"/>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row>
    <row r="127" spans="1:50" ht="12.75" hidden="1" customHeight="1" x14ac:dyDescent="0.2">
      <c r="A127" s="81"/>
      <c r="B127" s="81"/>
      <c r="C127" s="81"/>
      <c r="D127" s="81"/>
      <c r="E127" s="81"/>
      <c r="F127" s="81"/>
      <c r="G127" s="81"/>
      <c r="H127" s="256"/>
      <c r="I127" s="256"/>
      <c r="J127" s="256"/>
      <c r="K127" s="256"/>
      <c r="L127" s="256"/>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row>
    <row r="128" spans="1:50" ht="12.75" hidden="1" customHeight="1" x14ac:dyDescent="0.2">
      <c r="A128" s="81"/>
      <c r="B128" s="81"/>
      <c r="C128" s="81"/>
      <c r="D128" s="81"/>
      <c r="E128" s="81"/>
      <c r="F128" s="81"/>
      <c r="G128" s="81"/>
      <c r="H128" s="256"/>
      <c r="I128" s="256"/>
      <c r="J128" s="256"/>
      <c r="K128" s="256"/>
      <c r="L128" s="256"/>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row>
    <row r="129" spans="1:50" ht="12.75" hidden="1" customHeight="1" x14ac:dyDescent="0.2">
      <c r="A129" s="81"/>
      <c r="B129" s="81"/>
      <c r="C129" s="81"/>
      <c r="D129" s="81"/>
      <c r="E129" s="81"/>
      <c r="F129" s="81"/>
      <c r="G129" s="81"/>
      <c r="H129" s="256"/>
      <c r="I129" s="256"/>
      <c r="J129" s="256"/>
      <c r="K129" s="256"/>
      <c r="L129" s="256"/>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row>
    <row r="130" spans="1:50" ht="12.75" hidden="1" customHeight="1" x14ac:dyDescent="0.2">
      <c r="A130" s="81"/>
      <c r="B130" s="81"/>
      <c r="C130" s="81"/>
      <c r="D130" s="81"/>
      <c r="E130" s="81"/>
      <c r="F130" s="81"/>
      <c r="G130" s="81"/>
      <c r="H130" s="256"/>
      <c r="I130" s="256"/>
      <c r="J130" s="256"/>
      <c r="K130" s="256"/>
      <c r="L130" s="256"/>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row>
    <row r="131" spans="1:50" ht="12.75" hidden="1" customHeight="1" x14ac:dyDescent="0.2">
      <c r="A131" s="81"/>
      <c r="B131" s="81"/>
      <c r="C131" s="81"/>
      <c r="D131" s="81"/>
      <c r="E131" s="81"/>
      <c r="F131" s="81"/>
      <c r="G131" s="81"/>
      <c r="H131" s="256"/>
      <c r="I131" s="256"/>
      <c r="J131" s="256"/>
      <c r="K131" s="256"/>
      <c r="L131" s="256"/>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row>
    <row r="132" spans="1:50" ht="12.75" hidden="1" customHeight="1" x14ac:dyDescent="0.2">
      <c r="A132" s="81"/>
      <c r="B132" s="81"/>
      <c r="C132" s="81"/>
      <c r="D132" s="81"/>
      <c r="E132" s="81"/>
      <c r="F132" s="81"/>
      <c r="G132" s="81"/>
      <c r="H132" s="256"/>
      <c r="I132" s="256"/>
      <c r="J132" s="256"/>
      <c r="K132" s="256"/>
      <c r="L132" s="256"/>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row>
    <row r="133" spans="1:50" ht="12.75" hidden="1" customHeight="1" x14ac:dyDescent="0.2">
      <c r="A133" s="81"/>
      <c r="B133" s="81"/>
      <c r="C133" s="81"/>
      <c r="D133" s="81"/>
      <c r="E133" s="81"/>
      <c r="F133" s="81"/>
      <c r="G133" s="81"/>
      <c r="H133" s="256"/>
      <c r="I133" s="256"/>
      <c r="J133" s="256"/>
      <c r="K133" s="256"/>
      <c r="L133" s="256"/>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row>
    <row r="134" spans="1:50" ht="12.75" hidden="1" customHeight="1" x14ac:dyDescent="0.2">
      <c r="A134" s="81"/>
      <c r="B134" s="81"/>
      <c r="C134" s="81"/>
      <c r="D134" s="81"/>
      <c r="E134" s="81"/>
      <c r="F134" s="81"/>
      <c r="G134" s="81"/>
      <c r="H134" s="256"/>
      <c r="I134" s="256"/>
      <c r="J134" s="256"/>
      <c r="K134" s="256"/>
      <c r="L134" s="256"/>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row>
    <row r="135" spans="1:50" ht="12.75" hidden="1" customHeight="1" x14ac:dyDescent="0.2">
      <c r="A135" s="81"/>
      <c r="B135" s="81"/>
      <c r="C135" s="81"/>
      <c r="D135" s="81"/>
      <c r="E135" s="81"/>
      <c r="F135" s="81"/>
      <c r="G135" s="81"/>
      <c r="H135" s="256"/>
      <c r="I135" s="256"/>
      <c r="J135" s="256"/>
      <c r="K135" s="256"/>
      <c r="L135" s="256"/>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row>
    <row r="136" spans="1:50" ht="12.75" hidden="1" customHeight="1" x14ac:dyDescent="0.2">
      <c r="A136" s="81"/>
      <c r="B136" s="81"/>
      <c r="C136" s="81"/>
      <c r="D136" s="81"/>
      <c r="E136" s="81"/>
      <c r="F136" s="81"/>
      <c r="G136" s="81"/>
      <c r="H136" s="256"/>
      <c r="I136" s="256"/>
      <c r="J136" s="256"/>
      <c r="K136" s="256"/>
      <c r="L136" s="256"/>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row>
    <row r="137" spans="1:50" ht="12.75" hidden="1" customHeight="1" x14ac:dyDescent="0.2">
      <c r="A137" s="81"/>
      <c r="B137" s="81"/>
      <c r="C137" s="81"/>
      <c r="D137" s="81"/>
      <c r="E137" s="81"/>
      <c r="F137" s="81"/>
      <c r="G137" s="81"/>
      <c r="H137" s="256"/>
      <c r="I137" s="256"/>
      <c r="J137" s="256"/>
      <c r="K137" s="256"/>
      <c r="L137" s="256"/>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row>
    <row r="138" spans="1:50" ht="12.75" hidden="1" customHeight="1" x14ac:dyDescent="0.2">
      <c r="A138" s="81"/>
      <c r="B138" s="81"/>
      <c r="C138" s="81"/>
      <c r="D138" s="81"/>
      <c r="E138" s="81"/>
      <c r="F138" s="81"/>
      <c r="G138" s="81"/>
      <c r="H138" s="256"/>
      <c r="I138" s="256"/>
      <c r="J138" s="256"/>
      <c r="K138" s="256"/>
      <c r="L138" s="256"/>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row>
    <row r="139" spans="1:50" ht="12.75" hidden="1" customHeight="1" x14ac:dyDescent="0.2">
      <c r="A139" s="199"/>
      <c r="B139" s="199"/>
      <c r="C139" s="199"/>
      <c r="D139" s="199"/>
      <c r="E139" s="199"/>
      <c r="F139" s="199"/>
      <c r="G139" s="199"/>
      <c r="H139" s="256"/>
      <c r="I139" s="256"/>
      <c r="J139" s="256"/>
      <c r="K139" s="256"/>
      <c r="L139" s="256"/>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9"/>
      <c r="AP139" s="199"/>
      <c r="AQ139" s="199"/>
      <c r="AR139" s="199"/>
      <c r="AS139" s="199"/>
      <c r="AT139" s="199"/>
      <c r="AU139" s="199"/>
      <c r="AV139" s="199"/>
      <c r="AW139" s="199"/>
      <c r="AX139" s="199"/>
    </row>
    <row r="140" spans="1:50" ht="12.75" hidden="1" customHeight="1" x14ac:dyDescent="0.2">
      <c r="A140" s="199"/>
      <c r="B140" s="199"/>
      <c r="C140" s="199"/>
      <c r="D140" s="199"/>
      <c r="E140" s="199"/>
      <c r="F140" s="199"/>
      <c r="G140" s="199"/>
      <c r="H140" s="256"/>
      <c r="I140" s="256"/>
      <c r="J140" s="256"/>
      <c r="K140" s="256"/>
      <c r="L140" s="256"/>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9"/>
      <c r="AP140" s="199"/>
      <c r="AQ140" s="199"/>
      <c r="AR140" s="199"/>
      <c r="AS140" s="199"/>
      <c r="AT140" s="199"/>
      <c r="AU140" s="199"/>
      <c r="AV140" s="199"/>
      <c r="AW140" s="199"/>
      <c r="AX140" s="199"/>
    </row>
    <row r="141" spans="1:50" ht="12.75" hidden="1" customHeight="1" x14ac:dyDescent="0.2">
      <c r="A141" s="199"/>
      <c r="B141" s="199"/>
      <c r="C141" s="199"/>
      <c r="D141" s="199"/>
      <c r="E141" s="199"/>
      <c r="F141" s="199"/>
      <c r="G141" s="199"/>
      <c r="H141" s="256"/>
      <c r="I141" s="256"/>
      <c r="J141" s="256"/>
      <c r="K141" s="256"/>
      <c r="L141" s="256"/>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9"/>
      <c r="AP141" s="199"/>
      <c r="AQ141" s="199"/>
      <c r="AR141" s="199"/>
      <c r="AS141" s="199"/>
      <c r="AT141" s="199"/>
      <c r="AU141" s="199"/>
      <c r="AV141" s="199"/>
      <c r="AW141" s="199"/>
      <c r="AX141" s="199"/>
    </row>
    <row r="142" spans="1:50" ht="12.75" hidden="1" customHeight="1" x14ac:dyDescent="0.2">
      <c r="A142" s="199"/>
      <c r="B142" s="199"/>
      <c r="C142" s="199"/>
      <c r="D142" s="199"/>
      <c r="E142" s="199"/>
      <c r="F142" s="199"/>
      <c r="G142" s="199"/>
      <c r="H142" s="256"/>
      <c r="I142" s="256"/>
      <c r="J142" s="256"/>
      <c r="K142" s="256"/>
      <c r="L142" s="256"/>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9"/>
      <c r="AP142" s="199"/>
      <c r="AQ142" s="199"/>
      <c r="AR142" s="199"/>
      <c r="AS142" s="199"/>
      <c r="AT142" s="199"/>
      <c r="AU142" s="199"/>
      <c r="AV142" s="199"/>
      <c r="AW142" s="199"/>
      <c r="AX142" s="199"/>
    </row>
    <row r="143" spans="1:50" ht="12.75" hidden="1" customHeight="1" x14ac:dyDescent="0.2">
      <c r="A143" s="199"/>
      <c r="B143" s="199"/>
      <c r="C143" s="199"/>
      <c r="D143" s="199"/>
      <c r="E143" s="199"/>
      <c r="F143" s="199"/>
      <c r="G143" s="199"/>
      <c r="H143" s="256"/>
      <c r="I143" s="256"/>
      <c r="J143" s="256"/>
      <c r="K143" s="256"/>
      <c r="L143" s="256"/>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9"/>
      <c r="AP143" s="199"/>
      <c r="AQ143" s="199"/>
      <c r="AR143" s="199"/>
      <c r="AS143" s="199"/>
      <c r="AT143" s="199"/>
      <c r="AU143" s="199"/>
      <c r="AV143" s="199"/>
      <c r="AW143" s="199"/>
      <c r="AX143" s="199"/>
    </row>
    <row r="144" spans="1:50" ht="12.75" hidden="1" customHeight="1" x14ac:dyDescent="0.2">
      <c r="A144" s="199"/>
      <c r="B144" s="199"/>
      <c r="C144" s="199"/>
      <c r="D144" s="199"/>
      <c r="E144" s="199"/>
      <c r="F144" s="199"/>
      <c r="G144" s="199"/>
      <c r="H144" s="256"/>
      <c r="I144" s="256"/>
      <c r="J144" s="256"/>
      <c r="K144" s="256"/>
      <c r="L144" s="256"/>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9"/>
      <c r="AP144" s="199"/>
      <c r="AQ144" s="199"/>
      <c r="AR144" s="199"/>
      <c r="AS144" s="199"/>
      <c r="AT144" s="199"/>
      <c r="AU144" s="199"/>
      <c r="AV144" s="199"/>
      <c r="AW144" s="199"/>
      <c r="AX144" s="199"/>
    </row>
    <row r="145" spans="1:50" ht="12.75" hidden="1" customHeight="1" x14ac:dyDescent="0.2">
      <c r="A145" s="199"/>
      <c r="B145" s="199"/>
      <c r="C145" s="199"/>
      <c r="D145" s="199"/>
      <c r="E145" s="199"/>
      <c r="F145" s="199"/>
      <c r="G145" s="199"/>
      <c r="H145" s="256"/>
      <c r="I145" s="256"/>
      <c r="J145" s="256"/>
      <c r="K145" s="256"/>
      <c r="L145" s="256"/>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9"/>
      <c r="AP145" s="199"/>
      <c r="AQ145" s="199"/>
      <c r="AR145" s="199"/>
      <c r="AS145" s="199"/>
      <c r="AT145" s="199"/>
      <c r="AU145" s="199"/>
      <c r="AV145" s="199"/>
      <c r="AW145" s="199"/>
      <c r="AX145" s="199"/>
    </row>
    <row r="146" spans="1:50" ht="12.75" hidden="1" customHeight="1" x14ac:dyDescent="0.2">
      <c r="A146" s="199"/>
      <c r="B146" s="199"/>
      <c r="C146" s="199"/>
      <c r="D146" s="199"/>
      <c r="E146" s="199"/>
      <c r="F146" s="199"/>
      <c r="G146" s="199"/>
      <c r="H146" s="256"/>
      <c r="I146" s="256"/>
      <c r="J146" s="256"/>
      <c r="K146" s="256"/>
      <c r="L146" s="256"/>
      <c r="M146" s="199"/>
      <c r="N146" s="199"/>
      <c r="O146" s="199"/>
      <c r="P146" s="199"/>
      <c r="Q146" s="199"/>
      <c r="R146" s="199"/>
      <c r="S146" s="199"/>
      <c r="T146" s="199"/>
      <c r="U146" s="199"/>
      <c r="V146" s="199"/>
      <c r="W146" s="199"/>
      <c r="X146" s="199"/>
      <c r="Y146" s="199"/>
      <c r="Z146" s="199"/>
      <c r="AA146" s="199"/>
      <c r="AB146" s="199"/>
      <c r="AC146" s="199"/>
      <c r="AD146" s="199"/>
      <c r="AE146" s="199"/>
      <c r="AF146" s="199"/>
      <c r="AG146" s="199"/>
      <c r="AH146" s="199"/>
      <c r="AI146" s="199"/>
      <c r="AJ146" s="199"/>
      <c r="AK146" s="199"/>
      <c r="AL146" s="199"/>
      <c r="AM146" s="199"/>
      <c r="AN146" s="199"/>
      <c r="AO146" s="199"/>
      <c r="AP146" s="199"/>
      <c r="AQ146" s="199"/>
      <c r="AR146" s="199"/>
      <c r="AS146" s="199"/>
      <c r="AT146" s="199"/>
      <c r="AU146" s="199"/>
      <c r="AV146" s="199"/>
      <c r="AW146" s="199"/>
      <c r="AX146" s="199"/>
    </row>
    <row r="147" spans="1:50" ht="12.75" hidden="1" customHeight="1" x14ac:dyDescent="0.2">
      <c r="A147" s="199"/>
      <c r="B147" s="199"/>
      <c r="C147" s="199"/>
      <c r="D147" s="199"/>
      <c r="E147" s="199"/>
      <c r="F147" s="199"/>
      <c r="G147" s="199"/>
      <c r="H147" s="256"/>
      <c r="I147" s="256"/>
      <c r="J147" s="256"/>
      <c r="K147" s="256"/>
      <c r="L147" s="256"/>
      <c r="M147" s="199"/>
      <c r="N147" s="199"/>
      <c r="O147" s="199"/>
      <c r="P147" s="199"/>
      <c r="Q147" s="199"/>
      <c r="R147" s="199"/>
      <c r="S147" s="199"/>
      <c r="T147" s="199"/>
      <c r="U147" s="199"/>
      <c r="V147" s="199"/>
      <c r="W147" s="199"/>
      <c r="X147" s="199"/>
      <c r="Y147" s="199"/>
      <c r="Z147" s="199"/>
      <c r="AA147" s="199"/>
      <c r="AB147" s="199"/>
      <c r="AC147" s="199"/>
      <c r="AD147" s="199"/>
      <c r="AE147" s="199"/>
      <c r="AF147" s="199"/>
      <c r="AG147" s="199"/>
      <c r="AH147" s="199"/>
      <c r="AI147" s="199"/>
      <c r="AJ147" s="199"/>
      <c r="AK147" s="199"/>
      <c r="AL147" s="199"/>
      <c r="AM147" s="199"/>
      <c r="AN147" s="199"/>
      <c r="AO147" s="199"/>
      <c r="AP147" s="199"/>
      <c r="AQ147" s="199"/>
      <c r="AR147" s="199"/>
      <c r="AS147" s="199"/>
      <c r="AT147" s="199"/>
      <c r="AU147" s="199"/>
      <c r="AV147" s="199"/>
      <c r="AW147" s="199"/>
      <c r="AX147" s="199"/>
    </row>
    <row r="148" spans="1:50" ht="12.75" hidden="1" customHeight="1" x14ac:dyDescent="0.2">
      <c r="A148" s="199"/>
      <c r="B148" s="199"/>
      <c r="C148" s="199"/>
      <c r="D148" s="199"/>
      <c r="E148" s="199"/>
      <c r="F148" s="199"/>
      <c r="G148" s="199"/>
      <c r="H148" s="256"/>
      <c r="I148" s="256"/>
      <c r="J148" s="256"/>
      <c r="K148" s="256"/>
      <c r="L148" s="256"/>
      <c r="M148" s="199"/>
      <c r="N148" s="199"/>
      <c r="O148" s="199"/>
      <c r="P148" s="199"/>
      <c r="Q148" s="199"/>
      <c r="R148" s="199"/>
      <c r="S148" s="199"/>
      <c r="T148" s="199"/>
      <c r="U148" s="199"/>
      <c r="V148" s="199"/>
      <c r="W148" s="199"/>
      <c r="X148" s="199"/>
      <c r="Y148" s="199"/>
      <c r="Z148" s="199"/>
      <c r="AA148" s="199"/>
      <c r="AB148" s="199"/>
      <c r="AC148" s="199"/>
      <c r="AD148" s="199"/>
      <c r="AE148" s="199"/>
      <c r="AF148" s="199"/>
      <c r="AG148" s="199"/>
      <c r="AH148" s="199"/>
      <c r="AI148" s="199"/>
      <c r="AJ148" s="199"/>
      <c r="AK148" s="199"/>
      <c r="AL148" s="199"/>
      <c r="AM148" s="199"/>
      <c r="AN148" s="199"/>
      <c r="AO148" s="199"/>
      <c r="AP148" s="199"/>
      <c r="AQ148" s="199"/>
      <c r="AR148" s="199"/>
      <c r="AS148" s="199"/>
      <c r="AT148" s="199"/>
      <c r="AU148" s="199"/>
      <c r="AV148" s="199"/>
      <c r="AW148" s="199"/>
      <c r="AX148" s="199"/>
    </row>
    <row r="149" spans="1:50" ht="12.75" hidden="1" customHeight="1" x14ac:dyDescent="0.2">
      <c r="A149" s="199"/>
      <c r="B149" s="199"/>
      <c r="C149" s="199"/>
      <c r="D149" s="199"/>
      <c r="E149" s="199"/>
      <c r="F149" s="199"/>
      <c r="G149" s="199"/>
      <c r="H149" s="256"/>
      <c r="I149" s="256"/>
      <c r="J149" s="256"/>
      <c r="K149" s="256"/>
      <c r="L149" s="256"/>
      <c r="M149" s="199"/>
      <c r="N149" s="199"/>
      <c r="O149" s="199"/>
      <c r="P149" s="199"/>
      <c r="Q149" s="199"/>
      <c r="R149" s="199"/>
      <c r="S149" s="199"/>
      <c r="T149" s="199"/>
      <c r="U149" s="199"/>
      <c r="V149" s="199"/>
      <c r="W149" s="199"/>
      <c r="X149" s="199"/>
      <c r="Y149" s="199"/>
      <c r="Z149" s="199"/>
      <c r="AA149" s="199"/>
      <c r="AB149" s="199"/>
      <c r="AC149" s="199"/>
      <c r="AD149" s="199"/>
      <c r="AE149" s="199"/>
      <c r="AF149" s="199"/>
      <c r="AG149" s="199"/>
      <c r="AH149" s="199"/>
      <c r="AI149" s="199"/>
      <c r="AJ149" s="199"/>
      <c r="AK149" s="199"/>
      <c r="AL149" s="199"/>
      <c r="AM149" s="199"/>
      <c r="AN149" s="199"/>
      <c r="AO149" s="199"/>
      <c r="AP149" s="199"/>
      <c r="AQ149" s="199"/>
      <c r="AR149" s="199"/>
      <c r="AS149" s="199"/>
      <c r="AT149" s="199"/>
      <c r="AU149" s="199"/>
      <c r="AV149" s="199"/>
      <c r="AW149" s="199"/>
      <c r="AX149" s="199"/>
    </row>
    <row r="150" spans="1:50" ht="12.75" hidden="1" customHeight="1" x14ac:dyDescent="0.2">
      <c r="A150" s="199"/>
      <c r="B150" s="199"/>
      <c r="C150" s="199"/>
      <c r="D150" s="199"/>
      <c r="E150" s="199"/>
      <c r="F150" s="199"/>
      <c r="G150" s="199"/>
      <c r="H150" s="256"/>
      <c r="I150" s="256"/>
      <c r="J150" s="256"/>
      <c r="K150" s="256"/>
      <c r="L150" s="256"/>
      <c r="M150" s="199"/>
      <c r="N150" s="199"/>
      <c r="O150" s="199"/>
      <c r="P150" s="199"/>
      <c r="Q150" s="199"/>
      <c r="R150" s="199"/>
      <c r="S150" s="199"/>
      <c r="T150" s="199"/>
      <c r="U150" s="199"/>
      <c r="V150" s="199"/>
      <c r="W150" s="199"/>
      <c r="X150" s="199"/>
      <c r="Y150" s="199"/>
      <c r="Z150" s="199"/>
      <c r="AA150" s="199"/>
      <c r="AB150" s="199"/>
      <c r="AC150" s="199"/>
      <c r="AD150" s="199"/>
      <c r="AE150" s="199"/>
      <c r="AF150" s="199"/>
      <c r="AG150" s="199"/>
      <c r="AH150" s="199"/>
      <c r="AI150" s="199"/>
      <c r="AJ150" s="199"/>
      <c r="AK150" s="199"/>
      <c r="AL150" s="199"/>
      <c r="AM150" s="199"/>
      <c r="AN150" s="199"/>
      <c r="AO150" s="199"/>
      <c r="AP150" s="199"/>
      <c r="AQ150" s="199"/>
      <c r="AR150" s="199"/>
      <c r="AS150" s="199"/>
      <c r="AT150" s="199"/>
      <c r="AU150" s="199"/>
      <c r="AV150" s="199"/>
      <c r="AW150" s="199"/>
      <c r="AX150" s="199"/>
    </row>
    <row r="151" spans="1:50" ht="12.75" hidden="1" customHeight="1" x14ac:dyDescent="0.2">
      <c r="A151" s="199"/>
      <c r="B151" s="199"/>
      <c r="C151" s="199"/>
      <c r="D151" s="199"/>
      <c r="E151" s="199"/>
      <c r="F151" s="199"/>
      <c r="G151" s="199"/>
      <c r="H151" s="256"/>
      <c r="I151" s="256"/>
      <c r="J151" s="256"/>
      <c r="K151" s="256"/>
      <c r="L151" s="256"/>
      <c r="M151" s="199"/>
      <c r="N151" s="199"/>
      <c r="O151" s="199"/>
      <c r="P151" s="199"/>
      <c r="Q151" s="199"/>
      <c r="R151" s="199"/>
      <c r="S151" s="199"/>
      <c r="T151" s="199"/>
      <c r="U151" s="199"/>
      <c r="V151" s="199"/>
      <c r="W151" s="199"/>
      <c r="X151" s="199"/>
      <c r="Y151" s="199"/>
      <c r="Z151" s="199"/>
      <c r="AA151" s="199"/>
      <c r="AB151" s="199"/>
      <c r="AC151" s="199"/>
      <c r="AD151" s="199"/>
      <c r="AE151" s="199"/>
      <c r="AF151" s="199"/>
      <c r="AG151" s="199"/>
      <c r="AH151" s="199"/>
      <c r="AI151" s="199"/>
      <c r="AJ151" s="199"/>
      <c r="AK151" s="199"/>
      <c r="AL151" s="199"/>
      <c r="AM151" s="199"/>
      <c r="AN151" s="199"/>
      <c r="AO151" s="199"/>
      <c r="AP151" s="199"/>
      <c r="AQ151" s="199"/>
      <c r="AR151" s="199"/>
      <c r="AS151" s="199"/>
      <c r="AT151" s="199"/>
      <c r="AU151" s="199"/>
      <c r="AV151" s="199"/>
      <c r="AW151" s="199"/>
      <c r="AX151" s="199"/>
    </row>
    <row r="152" spans="1:50" ht="12.75" hidden="1" customHeight="1" x14ac:dyDescent="0.2">
      <c r="A152" s="199"/>
      <c r="B152" s="199"/>
      <c r="C152" s="199"/>
      <c r="D152" s="199"/>
      <c r="E152" s="199"/>
      <c r="F152" s="199"/>
      <c r="G152" s="199"/>
      <c r="H152" s="256"/>
      <c r="I152" s="256"/>
      <c r="J152" s="256"/>
      <c r="K152" s="256"/>
      <c r="L152" s="256"/>
      <c r="M152" s="199"/>
      <c r="N152" s="199"/>
      <c r="O152" s="199"/>
      <c r="P152" s="199"/>
      <c r="Q152" s="199"/>
      <c r="R152" s="199"/>
      <c r="S152" s="199"/>
      <c r="T152" s="199"/>
      <c r="U152" s="199"/>
      <c r="V152" s="199"/>
      <c r="W152" s="199"/>
      <c r="X152" s="199"/>
      <c r="Y152" s="199"/>
      <c r="Z152" s="199"/>
      <c r="AA152" s="199"/>
      <c r="AB152" s="199"/>
      <c r="AC152" s="199"/>
      <c r="AD152" s="199"/>
      <c r="AE152" s="199"/>
      <c r="AF152" s="199"/>
      <c r="AG152" s="199"/>
      <c r="AH152" s="199"/>
      <c r="AI152" s="199"/>
      <c r="AJ152" s="199"/>
      <c r="AK152" s="199"/>
      <c r="AL152" s="199"/>
      <c r="AM152" s="199"/>
      <c r="AN152" s="199"/>
      <c r="AO152" s="199"/>
      <c r="AP152" s="199"/>
      <c r="AQ152" s="199"/>
      <c r="AR152" s="199"/>
      <c r="AS152" s="199"/>
      <c r="AT152" s="199"/>
      <c r="AU152" s="199"/>
      <c r="AV152" s="199"/>
      <c r="AW152" s="199"/>
      <c r="AX152" s="199"/>
    </row>
    <row r="153" spans="1:50" ht="12.75" hidden="1" customHeight="1" x14ac:dyDescent="0.2">
      <c r="A153" s="199"/>
      <c r="B153" s="199"/>
      <c r="C153" s="199"/>
      <c r="D153" s="199"/>
      <c r="E153" s="199"/>
      <c r="F153" s="199"/>
      <c r="G153" s="199"/>
      <c r="H153" s="256"/>
      <c r="I153" s="256"/>
      <c r="J153" s="256"/>
      <c r="K153" s="256"/>
      <c r="L153" s="256"/>
      <c r="M153" s="199"/>
      <c r="N153" s="199"/>
      <c r="O153" s="199"/>
      <c r="P153" s="199"/>
      <c r="Q153" s="199"/>
      <c r="R153" s="199"/>
      <c r="S153" s="199"/>
      <c r="T153" s="199"/>
      <c r="U153" s="199"/>
      <c r="V153" s="199"/>
      <c r="W153" s="199"/>
      <c r="X153" s="199"/>
      <c r="Y153" s="199"/>
      <c r="Z153" s="199"/>
      <c r="AA153" s="199"/>
      <c r="AB153" s="199"/>
      <c r="AC153" s="199"/>
      <c r="AD153" s="199"/>
      <c r="AE153" s="199"/>
      <c r="AF153" s="199"/>
      <c r="AG153" s="199"/>
      <c r="AH153" s="199"/>
      <c r="AI153" s="199"/>
      <c r="AJ153" s="199"/>
      <c r="AK153" s="199"/>
      <c r="AL153" s="199"/>
      <c r="AM153" s="199"/>
      <c r="AN153" s="199"/>
      <c r="AO153" s="199"/>
      <c r="AP153" s="199"/>
      <c r="AQ153" s="199"/>
      <c r="AR153" s="199"/>
      <c r="AS153" s="199"/>
      <c r="AT153" s="199"/>
      <c r="AU153" s="199"/>
      <c r="AV153" s="199"/>
      <c r="AW153" s="199"/>
      <c r="AX153" s="199"/>
    </row>
    <row r="154" spans="1:50" ht="12.75" hidden="1" customHeight="1" x14ac:dyDescent="0.2">
      <c r="A154" s="199"/>
      <c r="B154" s="199"/>
      <c r="C154" s="199"/>
      <c r="D154" s="199"/>
      <c r="E154" s="199"/>
      <c r="F154" s="199"/>
      <c r="G154" s="199"/>
      <c r="H154" s="256"/>
      <c r="I154" s="256"/>
      <c r="J154" s="256"/>
      <c r="K154" s="256"/>
      <c r="L154" s="256"/>
      <c r="M154" s="199"/>
      <c r="N154" s="199"/>
      <c r="O154" s="199"/>
      <c r="P154" s="199"/>
      <c r="Q154" s="199"/>
      <c r="R154" s="199"/>
      <c r="S154" s="199"/>
      <c r="T154" s="199"/>
      <c r="U154" s="199"/>
      <c r="V154" s="199"/>
      <c r="W154" s="199"/>
      <c r="X154" s="199"/>
      <c r="Y154" s="199"/>
      <c r="Z154" s="199"/>
      <c r="AA154" s="199"/>
      <c r="AB154" s="199"/>
      <c r="AC154" s="199"/>
      <c r="AD154" s="199"/>
      <c r="AE154" s="199"/>
      <c r="AF154" s="199"/>
      <c r="AG154" s="199"/>
      <c r="AH154" s="199"/>
      <c r="AI154" s="199"/>
      <c r="AJ154" s="199"/>
      <c r="AK154" s="199"/>
      <c r="AL154" s="199"/>
      <c r="AM154" s="199"/>
      <c r="AN154" s="199"/>
      <c r="AO154" s="199"/>
      <c r="AP154" s="199"/>
      <c r="AQ154" s="199"/>
      <c r="AR154" s="199"/>
      <c r="AS154" s="199"/>
      <c r="AT154" s="199"/>
      <c r="AU154" s="199"/>
      <c r="AV154" s="199"/>
      <c r="AW154" s="199"/>
      <c r="AX154" s="199"/>
    </row>
    <row r="155" spans="1:50" ht="12.75" hidden="1" customHeight="1" x14ac:dyDescent="0.2">
      <c r="A155" s="199"/>
      <c r="B155" s="199"/>
      <c r="C155" s="199"/>
      <c r="D155" s="199"/>
      <c r="E155" s="199"/>
      <c r="F155" s="199"/>
      <c r="G155" s="199"/>
      <c r="H155" s="256"/>
      <c r="I155" s="256"/>
      <c r="J155" s="256"/>
      <c r="K155" s="256"/>
      <c r="L155" s="256"/>
      <c r="M155" s="199"/>
      <c r="N155" s="199"/>
      <c r="O155" s="199"/>
      <c r="P155" s="199"/>
      <c r="Q155" s="199"/>
      <c r="R155" s="199"/>
      <c r="S155" s="199"/>
      <c r="T155" s="199"/>
      <c r="U155" s="199"/>
      <c r="V155" s="199"/>
      <c r="W155" s="199"/>
      <c r="X155" s="199"/>
      <c r="Y155" s="199"/>
      <c r="Z155" s="199"/>
      <c r="AA155" s="199"/>
      <c r="AB155" s="199"/>
      <c r="AC155" s="199"/>
      <c r="AD155" s="199"/>
      <c r="AE155" s="199"/>
      <c r="AF155" s="199"/>
      <c r="AG155" s="199"/>
      <c r="AH155" s="199"/>
      <c r="AI155" s="199"/>
      <c r="AJ155" s="199"/>
      <c r="AK155" s="199"/>
      <c r="AL155" s="199"/>
      <c r="AM155" s="199"/>
      <c r="AN155" s="199"/>
      <c r="AO155" s="199"/>
      <c r="AP155" s="199"/>
      <c r="AQ155" s="199"/>
      <c r="AR155" s="199"/>
      <c r="AS155" s="199"/>
      <c r="AT155" s="199"/>
      <c r="AU155" s="199"/>
      <c r="AV155" s="199"/>
      <c r="AW155" s="199"/>
      <c r="AX155" s="199"/>
    </row>
    <row r="156" spans="1:50" ht="12.75" hidden="1" customHeight="1" x14ac:dyDescent="0.2">
      <c r="A156" s="199"/>
      <c r="B156" s="199"/>
      <c r="C156" s="199"/>
      <c r="D156" s="199"/>
      <c r="E156" s="199"/>
      <c r="F156" s="199"/>
      <c r="G156" s="199"/>
      <c r="H156" s="256"/>
      <c r="I156" s="256"/>
      <c r="J156" s="256"/>
      <c r="K156" s="256"/>
      <c r="L156" s="256"/>
      <c r="M156" s="199"/>
      <c r="N156" s="199"/>
      <c r="O156" s="199"/>
      <c r="P156" s="199"/>
      <c r="Q156" s="199"/>
      <c r="R156" s="199"/>
      <c r="S156" s="199"/>
      <c r="T156" s="199"/>
      <c r="U156" s="199"/>
      <c r="V156" s="199"/>
      <c r="W156" s="199"/>
      <c r="X156" s="199"/>
      <c r="Y156" s="199"/>
      <c r="Z156" s="199"/>
      <c r="AA156" s="199"/>
      <c r="AB156" s="199"/>
      <c r="AC156" s="199"/>
      <c r="AD156" s="199"/>
      <c r="AE156" s="199"/>
      <c r="AF156" s="199"/>
      <c r="AG156" s="199"/>
      <c r="AH156" s="199"/>
      <c r="AI156" s="199"/>
      <c r="AJ156" s="199"/>
      <c r="AK156" s="199"/>
      <c r="AL156" s="199"/>
      <c r="AM156" s="199"/>
      <c r="AN156" s="199"/>
      <c r="AO156" s="199"/>
      <c r="AP156" s="199"/>
      <c r="AQ156" s="199"/>
      <c r="AR156" s="199"/>
      <c r="AS156" s="199"/>
      <c r="AT156" s="199"/>
      <c r="AU156" s="199"/>
      <c r="AV156" s="199"/>
      <c r="AW156" s="199"/>
      <c r="AX156" s="199"/>
    </row>
    <row r="157" spans="1:50" ht="12.75" hidden="1" customHeight="1" x14ac:dyDescent="0.2">
      <c r="A157" s="199"/>
      <c r="B157" s="199"/>
      <c r="C157" s="199"/>
      <c r="D157" s="199"/>
      <c r="E157" s="199"/>
      <c r="F157" s="199"/>
      <c r="G157" s="199"/>
      <c r="H157" s="256"/>
      <c r="I157" s="256"/>
      <c r="J157" s="256"/>
      <c r="K157" s="256"/>
      <c r="L157" s="256"/>
      <c r="M157" s="199"/>
      <c r="N157" s="199"/>
      <c r="O157" s="199"/>
      <c r="P157" s="199"/>
      <c r="Q157" s="199"/>
      <c r="R157" s="199"/>
      <c r="S157" s="199"/>
      <c r="T157" s="199"/>
      <c r="U157" s="199"/>
      <c r="V157" s="199"/>
      <c r="W157" s="199"/>
      <c r="X157" s="199"/>
      <c r="Y157" s="199"/>
      <c r="Z157" s="199"/>
      <c r="AA157" s="199"/>
      <c r="AB157" s="199"/>
      <c r="AC157" s="199"/>
      <c r="AD157" s="199"/>
      <c r="AE157" s="199"/>
      <c r="AF157" s="199"/>
      <c r="AG157" s="199"/>
      <c r="AH157" s="199"/>
      <c r="AI157" s="199"/>
      <c r="AJ157" s="199"/>
      <c r="AK157" s="199"/>
      <c r="AL157" s="199"/>
      <c r="AM157" s="199"/>
      <c r="AN157" s="199"/>
      <c r="AO157" s="199"/>
      <c r="AP157" s="199"/>
      <c r="AQ157" s="199"/>
      <c r="AR157" s="199"/>
      <c r="AS157" s="199"/>
      <c r="AT157" s="199"/>
      <c r="AU157" s="199"/>
      <c r="AV157" s="199"/>
      <c r="AW157" s="199"/>
      <c r="AX157" s="199"/>
    </row>
    <row r="158" spans="1:50" ht="12.75" hidden="1" customHeight="1" x14ac:dyDescent="0.2">
      <c r="A158" s="199"/>
      <c r="B158" s="199"/>
      <c r="C158" s="199"/>
      <c r="D158" s="199"/>
      <c r="E158" s="199"/>
      <c r="F158" s="199"/>
      <c r="G158" s="199"/>
      <c r="H158" s="256"/>
      <c r="I158" s="256"/>
      <c r="J158" s="256"/>
      <c r="K158" s="256"/>
      <c r="L158" s="256"/>
      <c r="M158" s="199"/>
      <c r="N158" s="199"/>
      <c r="O158" s="199"/>
      <c r="P158" s="199"/>
      <c r="Q158" s="199"/>
      <c r="R158" s="199"/>
      <c r="S158" s="199"/>
      <c r="T158" s="199"/>
      <c r="U158" s="199"/>
      <c r="V158" s="199"/>
      <c r="W158" s="199"/>
      <c r="X158" s="199"/>
      <c r="Y158" s="199"/>
      <c r="Z158" s="199"/>
      <c r="AA158" s="199"/>
      <c r="AB158" s="199"/>
      <c r="AC158" s="199"/>
      <c r="AD158" s="199"/>
      <c r="AE158" s="199"/>
      <c r="AF158" s="199"/>
      <c r="AG158" s="199"/>
      <c r="AH158" s="199"/>
      <c r="AI158" s="199"/>
      <c r="AJ158" s="199"/>
      <c r="AK158" s="199"/>
      <c r="AL158" s="199"/>
      <c r="AM158" s="199"/>
      <c r="AN158" s="199"/>
      <c r="AO158" s="199"/>
      <c r="AP158" s="199"/>
      <c r="AQ158" s="199"/>
      <c r="AR158" s="199"/>
      <c r="AS158" s="199"/>
      <c r="AT158" s="199"/>
      <c r="AU158" s="199"/>
      <c r="AV158" s="199"/>
      <c r="AW158" s="199"/>
      <c r="AX158" s="199"/>
    </row>
    <row r="159" spans="1:50" ht="12.75" hidden="1" customHeight="1" x14ac:dyDescent="0.2">
      <c r="A159" s="199"/>
      <c r="B159" s="199"/>
      <c r="C159" s="199"/>
      <c r="D159" s="199"/>
      <c r="E159" s="199"/>
      <c r="F159" s="199"/>
      <c r="G159" s="199"/>
      <c r="H159" s="256"/>
      <c r="I159" s="256"/>
      <c r="J159" s="256"/>
      <c r="K159" s="256"/>
      <c r="L159" s="256"/>
      <c r="M159" s="199"/>
      <c r="N159" s="199"/>
      <c r="O159" s="199"/>
      <c r="P159" s="199"/>
      <c r="Q159" s="199"/>
      <c r="R159" s="199"/>
      <c r="S159" s="199"/>
      <c r="T159" s="199"/>
      <c r="U159" s="199"/>
      <c r="V159" s="199"/>
      <c r="W159" s="199"/>
      <c r="X159" s="199"/>
      <c r="Y159" s="199"/>
      <c r="Z159" s="199"/>
      <c r="AA159" s="199"/>
      <c r="AB159" s="199"/>
      <c r="AC159" s="199"/>
      <c r="AD159" s="199"/>
      <c r="AE159" s="199"/>
      <c r="AF159" s="199"/>
      <c r="AG159" s="199"/>
      <c r="AH159" s="199"/>
      <c r="AI159" s="199"/>
      <c r="AJ159" s="199"/>
      <c r="AK159" s="199"/>
      <c r="AL159" s="199"/>
      <c r="AM159" s="199"/>
      <c r="AN159" s="199"/>
      <c r="AO159" s="199"/>
      <c r="AP159" s="199"/>
      <c r="AQ159" s="199"/>
      <c r="AR159" s="199"/>
      <c r="AS159" s="199"/>
      <c r="AT159" s="199"/>
      <c r="AU159" s="199"/>
      <c r="AV159" s="199"/>
      <c r="AW159" s="199"/>
      <c r="AX159" s="199"/>
    </row>
    <row r="160" spans="1:50" ht="12.75" hidden="1" customHeight="1" x14ac:dyDescent="0.2">
      <c r="A160" s="199"/>
      <c r="B160" s="199"/>
      <c r="C160" s="199"/>
      <c r="D160" s="199"/>
      <c r="E160" s="199"/>
      <c r="F160" s="199"/>
      <c r="G160" s="199"/>
      <c r="H160" s="256"/>
      <c r="I160" s="256"/>
      <c r="J160" s="256"/>
      <c r="K160" s="256"/>
      <c r="L160" s="256"/>
      <c r="M160" s="199"/>
      <c r="N160" s="199"/>
      <c r="O160" s="199"/>
      <c r="P160" s="199"/>
      <c r="Q160" s="199"/>
      <c r="R160" s="199"/>
      <c r="S160" s="199"/>
      <c r="T160" s="199"/>
      <c r="U160" s="199"/>
      <c r="V160" s="199"/>
      <c r="W160" s="199"/>
      <c r="X160" s="199"/>
      <c r="Y160" s="199"/>
      <c r="Z160" s="199"/>
      <c r="AA160" s="199"/>
      <c r="AB160" s="199"/>
      <c r="AC160" s="199"/>
      <c r="AD160" s="199"/>
      <c r="AE160" s="199"/>
      <c r="AF160" s="199"/>
      <c r="AG160" s="199"/>
      <c r="AH160" s="199"/>
      <c r="AI160" s="199"/>
      <c r="AJ160" s="199"/>
      <c r="AK160" s="199"/>
      <c r="AL160" s="199"/>
      <c r="AM160" s="199"/>
      <c r="AN160" s="199"/>
      <c r="AO160" s="199"/>
      <c r="AP160" s="199"/>
      <c r="AQ160" s="199"/>
      <c r="AR160" s="199"/>
      <c r="AS160" s="199"/>
      <c r="AT160" s="199"/>
      <c r="AU160" s="199"/>
      <c r="AV160" s="199"/>
      <c r="AW160" s="199"/>
      <c r="AX160" s="199"/>
    </row>
    <row r="161" spans="1:50" ht="12.75" hidden="1" customHeight="1" x14ac:dyDescent="0.2">
      <c r="A161" s="199"/>
      <c r="B161" s="199"/>
      <c r="C161" s="199"/>
      <c r="D161" s="199"/>
      <c r="E161" s="199"/>
      <c r="F161" s="199"/>
      <c r="G161" s="199"/>
      <c r="H161" s="256"/>
      <c r="I161" s="256"/>
      <c r="J161" s="256"/>
      <c r="K161" s="256"/>
      <c r="L161" s="256"/>
      <c r="M161" s="199"/>
      <c r="N161" s="199"/>
      <c r="O161" s="199"/>
      <c r="P161" s="199"/>
      <c r="Q161" s="199"/>
      <c r="R161" s="199"/>
      <c r="S161" s="199"/>
      <c r="T161" s="199"/>
      <c r="U161" s="199"/>
      <c r="V161" s="199"/>
      <c r="W161" s="199"/>
      <c r="X161" s="199"/>
      <c r="Y161" s="199"/>
      <c r="Z161" s="199"/>
      <c r="AA161" s="199"/>
      <c r="AB161" s="199"/>
      <c r="AC161" s="199"/>
      <c r="AD161" s="199"/>
      <c r="AE161" s="199"/>
      <c r="AF161" s="199"/>
      <c r="AG161" s="199"/>
      <c r="AH161" s="199"/>
      <c r="AI161" s="199"/>
      <c r="AJ161" s="199"/>
      <c r="AK161" s="199"/>
      <c r="AL161" s="199"/>
      <c r="AM161" s="199"/>
      <c r="AN161" s="199"/>
      <c r="AO161" s="199"/>
      <c r="AP161" s="199"/>
      <c r="AQ161" s="199"/>
      <c r="AR161" s="199"/>
      <c r="AS161" s="199"/>
      <c r="AT161" s="199"/>
      <c r="AU161" s="199"/>
      <c r="AV161" s="199"/>
      <c r="AW161" s="199"/>
      <c r="AX161" s="199"/>
    </row>
    <row r="162" spans="1:50" ht="12.75" hidden="1" customHeight="1" x14ac:dyDescent="0.2">
      <c r="A162" s="199"/>
      <c r="B162" s="199"/>
      <c r="C162" s="199"/>
      <c r="D162" s="199"/>
      <c r="E162" s="199"/>
      <c r="F162" s="199"/>
      <c r="G162" s="199"/>
      <c r="H162" s="256"/>
      <c r="I162" s="256"/>
      <c r="J162" s="256"/>
      <c r="K162" s="256"/>
      <c r="L162" s="256"/>
      <c r="M162" s="199"/>
      <c r="N162" s="199"/>
      <c r="O162" s="199"/>
      <c r="P162" s="199"/>
      <c r="Q162" s="199"/>
      <c r="R162" s="199"/>
      <c r="S162" s="199"/>
      <c r="T162" s="199"/>
      <c r="U162" s="199"/>
      <c r="V162" s="199"/>
      <c r="W162" s="199"/>
      <c r="X162" s="199"/>
      <c r="Y162" s="199"/>
      <c r="Z162" s="199"/>
      <c r="AA162" s="199"/>
      <c r="AB162" s="199"/>
      <c r="AC162" s="199"/>
      <c r="AD162" s="199"/>
      <c r="AE162" s="199"/>
      <c r="AF162" s="199"/>
      <c r="AG162" s="199"/>
      <c r="AH162" s="199"/>
      <c r="AI162" s="199"/>
      <c r="AJ162" s="199"/>
      <c r="AK162" s="199"/>
      <c r="AL162" s="199"/>
      <c r="AM162" s="199"/>
      <c r="AN162" s="199"/>
      <c r="AO162" s="199"/>
      <c r="AP162" s="199"/>
      <c r="AQ162" s="199"/>
      <c r="AR162" s="199"/>
      <c r="AS162" s="199"/>
      <c r="AT162" s="199"/>
      <c r="AU162" s="199"/>
      <c r="AV162" s="199"/>
      <c r="AW162" s="199"/>
      <c r="AX162" s="199"/>
    </row>
    <row r="163" spans="1:50" ht="12.75" hidden="1" customHeight="1" x14ac:dyDescent="0.2">
      <c r="A163" s="199"/>
      <c r="B163" s="199"/>
      <c r="C163" s="199"/>
      <c r="D163" s="199"/>
      <c r="E163" s="199"/>
      <c r="F163" s="199"/>
      <c r="G163" s="199"/>
      <c r="H163" s="256"/>
      <c r="I163" s="256"/>
      <c r="J163" s="256"/>
      <c r="K163" s="256"/>
      <c r="L163" s="256"/>
      <c r="M163" s="199"/>
      <c r="N163" s="199"/>
      <c r="O163" s="199"/>
      <c r="P163" s="199"/>
      <c r="Q163" s="199"/>
      <c r="R163" s="199"/>
      <c r="S163" s="199"/>
      <c r="T163" s="199"/>
      <c r="U163" s="199"/>
      <c r="V163" s="199"/>
      <c r="W163" s="199"/>
      <c r="X163" s="199"/>
      <c r="Y163" s="199"/>
      <c r="Z163" s="199"/>
      <c r="AA163" s="199"/>
      <c r="AB163" s="199"/>
      <c r="AC163" s="199"/>
      <c r="AD163" s="199"/>
      <c r="AE163" s="199"/>
      <c r="AF163" s="199"/>
      <c r="AG163" s="199"/>
      <c r="AH163" s="199"/>
      <c r="AI163" s="199"/>
      <c r="AJ163" s="199"/>
      <c r="AK163" s="199"/>
      <c r="AL163" s="199"/>
      <c r="AM163" s="199"/>
      <c r="AN163" s="199"/>
      <c r="AO163" s="199"/>
      <c r="AP163" s="199"/>
      <c r="AQ163" s="199"/>
      <c r="AR163" s="199"/>
      <c r="AS163" s="199"/>
      <c r="AT163" s="199"/>
      <c r="AU163" s="199"/>
      <c r="AV163" s="199"/>
      <c r="AW163" s="199"/>
      <c r="AX163" s="199"/>
    </row>
    <row r="164" spans="1:50" ht="12.75" hidden="1" customHeight="1" x14ac:dyDescent="0.2">
      <c r="A164" s="199"/>
      <c r="B164" s="199"/>
      <c r="C164" s="199"/>
      <c r="D164" s="199"/>
      <c r="E164" s="199"/>
      <c r="F164" s="199"/>
      <c r="G164" s="199"/>
      <c r="H164" s="256"/>
      <c r="I164" s="256"/>
      <c r="J164" s="256"/>
      <c r="K164" s="256"/>
      <c r="L164" s="256"/>
      <c r="M164" s="199"/>
      <c r="N164" s="199"/>
      <c r="O164" s="199"/>
      <c r="P164" s="199"/>
      <c r="Q164" s="199"/>
      <c r="R164" s="199"/>
      <c r="S164" s="199"/>
      <c r="T164" s="199"/>
      <c r="U164" s="199"/>
      <c r="V164" s="199"/>
      <c r="W164" s="199"/>
      <c r="X164" s="199"/>
      <c r="Y164" s="199"/>
      <c r="Z164" s="199"/>
      <c r="AA164" s="199"/>
      <c r="AB164" s="199"/>
      <c r="AC164" s="199"/>
      <c r="AD164" s="199"/>
      <c r="AE164" s="199"/>
      <c r="AF164" s="199"/>
      <c r="AG164" s="199"/>
      <c r="AH164" s="199"/>
      <c r="AI164" s="199"/>
      <c r="AJ164" s="199"/>
      <c r="AK164" s="199"/>
      <c r="AL164" s="199"/>
      <c r="AM164" s="199"/>
      <c r="AN164" s="199"/>
      <c r="AO164" s="199"/>
      <c r="AP164" s="199"/>
      <c r="AQ164" s="199"/>
      <c r="AR164" s="199"/>
      <c r="AS164" s="199"/>
      <c r="AT164" s="199"/>
      <c r="AU164" s="199"/>
      <c r="AV164" s="199"/>
      <c r="AW164" s="199"/>
      <c r="AX164" s="199"/>
    </row>
    <row r="165" spans="1:50" ht="12.75" hidden="1" customHeight="1" x14ac:dyDescent="0.2">
      <c r="A165" s="199"/>
      <c r="B165" s="199"/>
      <c r="C165" s="199"/>
      <c r="D165" s="199"/>
      <c r="E165" s="199"/>
      <c r="F165" s="199"/>
      <c r="G165" s="199"/>
      <c r="H165" s="256"/>
      <c r="I165" s="256"/>
      <c r="J165" s="256"/>
      <c r="K165" s="256"/>
      <c r="L165" s="256"/>
      <c r="M165" s="199"/>
      <c r="N165" s="199"/>
      <c r="O165" s="199"/>
      <c r="P165" s="199"/>
      <c r="Q165" s="199"/>
      <c r="R165" s="199"/>
      <c r="S165" s="199"/>
      <c r="T165" s="199"/>
      <c r="U165" s="199"/>
      <c r="V165" s="199"/>
      <c r="W165" s="199"/>
      <c r="X165" s="199"/>
      <c r="Y165" s="199"/>
      <c r="Z165" s="199"/>
      <c r="AA165" s="199"/>
      <c r="AB165" s="199"/>
      <c r="AC165" s="199"/>
      <c r="AD165" s="199"/>
      <c r="AE165" s="199"/>
      <c r="AF165" s="199"/>
      <c r="AG165" s="199"/>
      <c r="AH165" s="199"/>
      <c r="AI165" s="199"/>
      <c r="AJ165" s="199"/>
      <c r="AK165" s="199"/>
      <c r="AL165" s="199"/>
      <c r="AM165" s="199"/>
      <c r="AN165" s="199"/>
      <c r="AO165" s="199"/>
      <c r="AP165" s="199"/>
      <c r="AQ165" s="199"/>
      <c r="AR165" s="199"/>
      <c r="AS165" s="199"/>
      <c r="AT165" s="199"/>
      <c r="AU165" s="199"/>
      <c r="AV165" s="199"/>
      <c r="AW165" s="199"/>
      <c r="AX165" s="199"/>
    </row>
    <row r="166" spans="1:50" ht="12.75" hidden="1" customHeight="1" x14ac:dyDescent="0.2">
      <c r="A166" s="199"/>
      <c r="B166" s="199"/>
      <c r="C166" s="199"/>
      <c r="D166" s="199"/>
      <c r="E166" s="199"/>
      <c r="F166" s="199"/>
      <c r="G166" s="199"/>
      <c r="H166" s="256"/>
      <c r="I166" s="256"/>
      <c r="J166" s="256"/>
      <c r="K166" s="256"/>
      <c r="L166" s="256"/>
      <c r="M166" s="199"/>
      <c r="N166" s="199"/>
      <c r="O166" s="199"/>
      <c r="P166" s="199"/>
      <c r="Q166" s="199"/>
      <c r="R166" s="199"/>
      <c r="S166" s="199"/>
      <c r="T166" s="199"/>
      <c r="U166" s="199"/>
      <c r="V166" s="199"/>
      <c r="W166" s="199"/>
      <c r="X166" s="199"/>
      <c r="Y166" s="199"/>
      <c r="Z166" s="199"/>
      <c r="AA166" s="199"/>
      <c r="AB166" s="199"/>
      <c r="AC166" s="199"/>
      <c r="AD166" s="199"/>
      <c r="AE166" s="199"/>
      <c r="AF166" s="199"/>
      <c r="AG166" s="199"/>
      <c r="AH166" s="199"/>
      <c r="AI166" s="199"/>
      <c r="AJ166" s="199"/>
      <c r="AK166" s="199"/>
      <c r="AL166" s="199"/>
      <c r="AM166" s="199"/>
      <c r="AN166" s="199"/>
      <c r="AO166" s="199"/>
      <c r="AP166" s="199"/>
      <c r="AQ166" s="199"/>
      <c r="AR166" s="199"/>
      <c r="AS166" s="199"/>
      <c r="AT166" s="199"/>
      <c r="AU166" s="199"/>
      <c r="AV166" s="199"/>
      <c r="AW166" s="199"/>
      <c r="AX166" s="199"/>
    </row>
    <row r="167" spans="1:50" ht="12.75" hidden="1" customHeight="1" x14ac:dyDescent="0.2">
      <c r="A167" s="199"/>
      <c r="B167" s="199"/>
      <c r="C167" s="199"/>
      <c r="D167" s="199"/>
      <c r="E167" s="199"/>
      <c r="F167" s="199"/>
      <c r="G167" s="199"/>
      <c r="H167" s="256"/>
      <c r="I167" s="256"/>
      <c r="J167" s="256"/>
      <c r="K167" s="256"/>
      <c r="L167" s="256"/>
      <c r="M167" s="199"/>
      <c r="N167" s="199"/>
      <c r="O167" s="199"/>
      <c r="P167" s="199"/>
      <c r="Q167" s="199"/>
      <c r="R167" s="199"/>
      <c r="S167" s="199"/>
      <c r="T167" s="199"/>
      <c r="U167" s="199"/>
      <c r="V167" s="199"/>
      <c r="W167" s="199"/>
      <c r="X167" s="199"/>
      <c r="Y167" s="199"/>
      <c r="Z167" s="199"/>
      <c r="AA167" s="199"/>
      <c r="AB167" s="199"/>
      <c r="AC167" s="199"/>
      <c r="AD167" s="199"/>
      <c r="AE167" s="199"/>
      <c r="AF167" s="199"/>
      <c r="AG167" s="199"/>
      <c r="AH167" s="199"/>
      <c r="AI167" s="199"/>
      <c r="AJ167" s="199"/>
      <c r="AK167" s="199"/>
      <c r="AL167" s="199"/>
      <c r="AM167" s="199"/>
      <c r="AN167" s="199"/>
      <c r="AO167" s="199"/>
      <c r="AP167" s="199"/>
      <c r="AQ167" s="199"/>
      <c r="AR167" s="199"/>
      <c r="AS167" s="199"/>
      <c r="AT167" s="199"/>
      <c r="AU167" s="199"/>
      <c r="AV167" s="199"/>
      <c r="AW167" s="199"/>
      <c r="AX167" s="199"/>
    </row>
    <row r="168" spans="1:50" ht="12.75" hidden="1" customHeight="1" x14ac:dyDescent="0.2">
      <c r="A168" s="199"/>
      <c r="B168" s="199"/>
      <c r="C168" s="199"/>
      <c r="D168" s="199"/>
      <c r="E168" s="199"/>
      <c r="F168" s="199"/>
      <c r="G168" s="199"/>
      <c r="H168" s="256"/>
      <c r="I168" s="256"/>
      <c r="J168" s="256"/>
      <c r="K168" s="256"/>
      <c r="L168" s="256"/>
      <c r="M168" s="199"/>
      <c r="N168" s="199"/>
      <c r="O168" s="199"/>
      <c r="P168" s="199"/>
      <c r="Q168" s="199"/>
      <c r="R168" s="199"/>
      <c r="S168" s="199"/>
      <c r="T168" s="199"/>
      <c r="U168" s="199"/>
      <c r="V168" s="199"/>
      <c r="W168" s="199"/>
      <c r="X168" s="199"/>
      <c r="Y168" s="199"/>
      <c r="Z168" s="199"/>
      <c r="AA168" s="199"/>
      <c r="AB168" s="199"/>
      <c r="AC168" s="199"/>
      <c r="AD168" s="199"/>
      <c r="AE168" s="199"/>
      <c r="AF168" s="199"/>
      <c r="AG168" s="199"/>
      <c r="AH168" s="199"/>
      <c r="AI168" s="199"/>
      <c r="AJ168" s="199"/>
      <c r="AK168" s="199"/>
      <c r="AL168" s="199"/>
      <c r="AM168" s="199"/>
      <c r="AN168" s="199"/>
      <c r="AO168" s="199"/>
      <c r="AP168" s="199"/>
      <c r="AQ168" s="199"/>
      <c r="AR168" s="199"/>
      <c r="AS168" s="199"/>
      <c r="AT168" s="199"/>
      <c r="AU168" s="199"/>
      <c r="AV168" s="199"/>
      <c r="AW168" s="199"/>
      <c r="AX168" s="199"/>
    </row>
    <row r="169" spans="1:50" ht="12.75" hidden="1" customHeight="1" x14ac:dyDescent="0.2">
      <c r="A169" s="199"/>
      <c r="B169" s="199"/>
      <c r="C169" s="199"/>
      <c r="D169" s="199"/>
      <c r="E169" s="199"/>
      <c r="F169" s="199"/>
      <c r="G169" s="199"/>
      <c r="H169" s="256"/>
      <c r="I169" s="256"/>
      <c r="J169" s="256"/>
      <c r="K169" s="256"/>
      <c r="L169" s="256"/>
      <c r="M169" s="199"/>
      <c r="N169" s="199"/>
      <c r="O169" s="199"/>
      <c r="P169" s="199"/>
      <c r="Q169" s="199"/>
      <c r="R169" s="199"/>
      <c r="S169" s="199"/>
      <c r="T169" s="199"/>
      <c r="U169" s="199"/>
      <c r="V169" s="199"/>
      <c r="W169" s="199"/>
      <c r="X169" s="199"/>
      <c r="Y169" s="199"/>
      <c r="Z169" s="199"/>
      <c r="AA169" s="199"/>
      <c r="AB169" s="199"/>
      <c r="AC169" s="199"/>
      <c r="AD169" s="199"/>
      <c r="AE169" s="199"/>
      <c r="AF169" s="199"/>
      <c r="AG169" s="199"/>
      <c r="AH169" s="199"/>
      <c r="AI169" s="199"/>
      <c r="AJ169" s="199"/>
      <c r="AK169" s="199"/>
      <c r="AL169" s="199"/>
      <c r="AM169" s="199"/>
      <c r="AN169" s="199"/>
      <c r="AO169" s="199"/>
      <c r="AP169" s="199"/>
      <c r="AQ169" s="199"/>
      <c r="AR169" s="199"/>
      <c r="AS169" s="199"/>
      <c r="AT169" s="199"/>
      <c r="AU169" s="199"/>
      <c r="AV169" s="199"/>
      <c r="AW169" s="199"/>
      <c r="AX169" s="199"/>
    </row>
    <row r="170" spans="1:50" ht="12.75" hidden="1" customHeight="1" x14ac:dyDescent="0.2">
      <c r="A170" s="199"/>
      <c r="B170" s="199"/>
      <c r="C170" s="199"/>
      <c r="D170" s="199"/>
      <c r="E170" s="199"/>
      <c r="F170" s="199"/>
      <c r="G170" s="199"/>
      <c r="H170" s="256"/>
      <c r="I170" s="256"/>
      <c r="J170" s="256"/>
      <c r="K170" s="256"/>
      <c r="L170" s="256"/>
      <c r="M170" s="199"/>
      <c r="N170" s="199"/>
      <c r="O170" s="199"/>
      <c r="P170" s="199"/>
      <c r="Q170" s="199"/>
      <c r="R170" s="199"/>
      <c r="S170" s="199"/>
      <c r="T170" s="199"/>
      <c r="U170" s="199"/>
      <c r="V170" s="199"/>
      <c r="W170" s="199"/>
      <c r="X170" s="199"/>
      <c r="Y170" s="199"/>
      <c r="Z170" s="199"/>
      <c r="AA170" s="199"/>
      <c r="AB170" s="199"/>
      <c r="AC170" s="199"/>
      <c r="AD170" s="199"/>
      <c r="AE170" s="199"/>
      <c r="AF170" s="199"/>
      <c r="AG170" s="199"/>
      <c r="AH170" s="199"/>
      <c r="AI170" s="199"/>
      <c r="AJ170" s="199"/>
      <c r="AK170" s="199"/>
      <c r="AL170" s="199"/>
      <c r="AM170" s="199"/>
      <c r="AN170" s="199"/>
      <c r="AO170" s="199"/>
      <c r="AP170" s="199"/>
      <c r="AQ170" s="199"/>
      <c r="AR170" s="199"/>
      <c r="AS170" s="199"/>
      <c r="AT170" s="199"/>
      <c r="AU170" s="199"/>
      <c r="AV170" s="199"/>
      <c r="AW170" s="199"/>
      <c r="AX170" s="199"/>
    </row>
    <row r="171" spans="1:50" ht="12.75" hidden="1" customHeight="1" x14ac:dyDescent="0.2">
      <c r="A171" s="199"/>
      <c r="B171" s="199"/>
      <c r="C171" s="199"/>
      <c r="D171" s="199"/>
      <c r="E171" s="199"/>
      <c r="F171" s="199"/>
      <c r="G171" s="199"/>
      <c r="H171" s="256"/>
      <c r="I171" s="256"/>
      <c r="J171" s="256"/>
      <c r="K171" s="256"/>
      <c r="L171" s="256"/>
      <c r="M171" s="199"/>
      <c r="N171" s="199"/>
      <c r="O171" s="199"/>
      <c r="P171" s="199"/>
      <c r="Q171" s="199"/>
      <c r="R171" s="199"/>
      <c r="S171" s="199"/>
      <c r="T171" s="199"/>
      <c r="U171" s="199"/>
      <c r="V171" s="199"/>
      <c r="W171" s="199"/>
      <c r="X171" s="199"/>
      <c r="Y171" s="199"/>
      <c r="Z171" s="199"/>
      <c r="AA171" s="199"/>
      <c r="AB171" s="199"/>
      <c r="AC171" s="199"/>
      <c r="AD171" s="199"/>
      <c r="AE171" s="199"/>
      <c r="AF171" s="199"/>
      <c r="AG171" s="199"/>
      <c r="AH171" s="199"/>
      <c r="AI171" s="199"/>
      <c r="AJ171" s="199"/>
      <c r="AK171" s="199"/>
      <c r="AL171" s="199"/>
      <c r="AM171" s="199"/>
      <c r="AN171" s="199"/>
      <c r="AO171" s="199"/>
      <c r="AP171" s="199"/>
      <c r="AQ171" s="199"/>
      <c r="AR171" s="199"/>
      <c r="AS171" s="199"/>
      <c r="AT171" s="199"/>
      <c r="AU171" s="199"/>
      <c r="AV171" s="199"/>
      <c r="AW171" s="199"/>
      <c r="AX171" s="199"/>
    </row>
    <row r="172" spans="1:50" ht="12.75" hidden="1" customHeight="1" x14ac:dyDescent="0.2">
      <c r="A172" s="199"/>
      <c r="B172" s="199"/>
      <c r="C172" s="199"/>
      <c r="D172" s="199"/>
      <c r="E172" s="199"/>
      <c r="F172" s="199"/>
      <c r="G172" s="199"/>
      <c r="H172" s="256"/>
      <c r="I172" s="256"/>
      <c r="J172" s="256"/>
      <c r="K172" s="256"/>
      <c r="L172" s="256"/>
      <c r="M172" s="199"/>
      <c r="N172" s="199"/>
      <c r="O172" s="199"/>
      <c r="P172" s="199"/>
      <c r="Q172" s="199"/>
      <c r="R172" s="199"/>
      <c r="S172" s="199"/>
      <c r="T172" s="199"/>
      <c r="U172" s="199"/>
      <c r="V172" s="199"/>
      <c r="W172" s="199"/>
      <c r="X172" s="199"/>
      <c r="Y172" s="199"/>
      <c r="Z172" s="199"/>
      <c r="AA172" s="199"/>
      <c r="AB172" s="199"/>
      <c r="AC172" s="199"/>
      <c r="AD172" s="199"/>
      <c r="AE172" s="199"/>
      <c r="AF172" s="199"/>
      <c r="AG172" s="199"/>
      <c r="AH172" s="199"/>
      <c r="AI172" s="199"/>
      <c r="AJ172" s="199"/>
      <c r="AK172" s="199"/>
      <c r="AL172" s="199"/>
      <c r="AM172" s="199"/>
      <c r="AN172" s="199"/>
      <c r="AO172" s="199"/>
      <c r="AP172" s="199"/>
      <c r="AQ172" s="199"/>
      <c r="AR172" s="199"/>
      <c r="AS172" s="199"/>
      <c r="AT172" s="199"/>
      <c r="AU172" s="199"/>
      <c r="AV172" s="199"/>
      <c r="AW172" s="199"/>
      <c r="AX172" s="199"/>
    </row>
    <row r="173" spans="1:50" ht="12.75" hidden="1" customHeight="1" x14ac:dyDescent="0.2">
      <c r="A173" s="199"/>
      <c r="B173" s="199"/>
      <c r="C173" s="199"/>
      <c r="D173" s="199"/>
      <c r="E173" s="199"/>
      <c r="F173" s="199"/>
      <c r="G173" s="199"/>
      <c r="H173" s="256"/>
      <c r="I173" s="256"/>
      <c r="J173" s="256"/>
      <c r="K173" s="256"/>
      <c r="L173" s="256"/>
      <c r="M173" s="199"/>
      <c r="N173" s="199"/>
      <c r="O173" s="199"/>
      <c r="P173" s="199"/>
      <c r="Q173" s="199"/>
      <c r="R173" s="199"/>
      <c r="S173" s="199"/>
      <c r="T173" s="199"/>
      <c r="U173" s="199"/>
      <c r="V173" s="199"/>
      <c r="W173" s="199"/>
      <c r="X173" s="199"/>
      <c r="Y173" s="199"/>
      <c r="Z173" s="199"/>
      <c r="AA173" s="199"/>
      <c r="AB173" s="199"/>
      <c r="AC173" s="199"/>
      <c r="AD173" s="199"/>
      <c r="AE173" s="199"/>
      <c r="AF173" s="199"/>
      <c r="AG173" s="199"/>
      <c r="AH173" s="199"/>
      <c r="AI173" s="199"/>
      <c r="AJ173" s="199"/>
      <c r="AK173" s="199"/>
      <c r="AL173" s="199"/>
      <c r="AM173" s="199"/>
      <c r="AN173" s="199"/>
      <c r="AO173" s="199"/>
      <c r="AP173" s="199"/>
      <c r="AQ173" s="199"/>
      <c r="AR173" s="199"/>
      <c r="AS173" s="199"/>
      <c r="AT173" s="199"/>
      <c r="AU173" s="199"/>
      <c r="AV173" s="199"/>
      <c r="AW173" s="199"/>
      <c r="AX173" s="199"/>
    </row>
    <row r="174" spans="1:50" ht="12.75" hidden="1" customHeight="1" x14ac:dyDescent="0.2">
      <c r="A174" s="199"/>
      <c r="B174" s="199"/>
      <c r="C174" s="199"/>
      <c r="D174" s="199"/>
      <c r="E174" s="199"/>
      <c r="F174" s="199"/>
      <c r="G174" s="199"/>
      <c r="H174" s="256"/>
      <c r="I174" s="256"/>
      <c r="J174" s="256"/>
      <c r="K174" s="256"/>
      <c r="L174" s="256"/>
      <c r="M174" s="199"/>
      <c r="N174" s="199"/>
      <c r="O174" s="199"/>
      <c r="P174" s="199"/>
      <c r="Q174" s="199"/>
      <c r="R174" s="199"/>
      <c r="S174" s="199"/>
      <c r="T174" s="199"/>
      <c r="U174" s="199"/>
      <c r="V174" s="199"/>
      <c r="W174" s="199"/>
      <c r="X174" s="199"/>
      <c r="Y174" s="199"/>
      <c r="Z174" s="199"/>
      <c r="AA174" s="199"/>
      <c r="AB174" s="199"/>
      <c r="AC174" s="199"/>
      <c r="AD174" s="199"/>
      <c r="AE174" s="199"/>
      <c r="AF174" s="199"/>
      <c r="AG174" s="199"/>
      <c r="AH174" s="199"/>
      <c r="AI174" s="199"/>
      <c r="AJ174" s="199"/>
      <c r="AK174" s="199"/>
      <c r="AL174" s="199"/>
      <c r="AM174" s="199"/>
      <c r="AN174" s="199"/>
      <c r="AO174" s="199"/>
      <c r="AP174" s="199"/>
      <c r="AQ174" s="199"/>
      <c r="AR174" s="199"/>
      <c r="AS174" s="199"/>
      <c r="AT174" s="199"/>
      <c r="AU174" s="199"/>
      <c r="AV174" s="199"/>
      <c r="AW174" s="199"/>
      <c r="AX174" s="199"/>
    </row>
    <row r="175" spans="1:50" ht="12.75" hidden="1" customHeight="1" x14ac:dyDescent="0.2">
      <c r="A175" s="199"/>
      <c r="B175" s="199"/>
      <c r="C175" s="199"/>
      <c r="D175" s="199"/>
      <c r="E175" s="199"/>
      <c r="F175" s="199"/>
      <c r="G175" s="199"/>
      <c r="H175" s="256"/>
      <c r="I175" s="256"/>
      <c r="J175" s="256"/>
      <c r="K175" s="256"/>
      <c r="L175" s="256"/>
      <c r="M175" s="199"/>
      <c r="N175" s="199"/>
      <c r="O175" s="199"/>
      <c r="P175" s="199"/>
      <c r="Q175" s="199"/>
      <c r="R175" s="199"/>
      <c r="S175" s="199"/>
      <c r="T175" s="199"/>
      <c r="U175" s="199"/>
      <c r="V175" s="199"/>
      <c r="W175" s="199"/>
      <c r="X175" s="199"/>
      <c r="Y175" s="199"/>
      <c r="Z175" s="199"/>
      <c r="AA175" s="199"/>
      <c r="AB175" s="199"/>
      <c r="AC175" s="199"/>
      <c r="AD175" s="199"/>
      <c r="AE175" s="199"/>
      <c r="AF175" s="199"/>
      <c r="AG175" s="199"/>
      <c r="AH175" s="199"/>
      <c r="AI175" s="199"/>
      <c r="AJ175" s="199"/>
      <c r="AK175" s="199"/>
      <c r="AL175" s="199"/>
      <c r="AM175" s="199"/>
      <c r="AN175" s="199"/>
      <c r="AO175" s="199"/>
      <c r="AP175" s="199"/>
      <c r="AQ175" s="199"/>
      <c r="AR175" s="199"/>
      <c r="AS175" s="199"/>
      <c r="AT175" s="199"/>
      <c r="AU175" s="199"/>
      <c r="AV175" s="199"/>
      <c r="AW175" s="199"/>
      <c r="AX175" s="199"/>
    </row>
    <row r="176" spans="1:50" ht="12.75" hidden="1" customHeight="1" x14ac:dyDescent="0.2">
      <c r="A176" s="199"/>
      <c r="B176" s="199"/>
      <c r="C176" s="199"/>
      <c r="D176" s="199"/>
      <c r="E176" s="199"/>
      <c r="F176" s="199"/>
      <c r="G176" s="199"/>
      <c r="H176" s="256"/>
      <c r="I176" s="256"/>
      <c r="J176" s="256"/>
      <c r="K176" s="256"/>
      <c r="L176" s="256"/>
      <c r="M176" s="199"/>
      <c r="N176" s="199"/>
      <c r="O176" s="199"/>
      <c r="P176" s="199"/>
      <c r="Q176" s="199"/>
      <c r="R176" s="199"/>
      <c r="S176" s="199"/>
      <c r="T176" s="199"/>
      <c r="U176" s="199"/>
      <c r="V176" s="199"/>
      <c r="W176" s="199"/>
      <c r="X176" s="199"/>
      <c r="Y176" s="199"/>
      <c r="Z176" s="199"/>
      <c r="AA176" s="199"/>
      <c r="AB176" s="199"/>
      <c r="AC176" s="199"/>
      <c r="AD176" s="199"/>
      <c r="AE176" s="199"/>
      <c r="AF176" s="199"/>
      <c r="AG176" s="199"/>
      <c r="AH176" s="199"/>
      <c r="AI176" s="199"/>
      <c r="AJ176" s="199"/>
      <c r="AK176" s="199"/>
      <c r="AL176" s="199"/>
      <c r="AM176" s="199"/>
      <c r="AN176" s="199"/>
      <c r="AO176" s="199"/>
      <c r="AP176" s="199"/>
      <c r="AQ176" s="199"/>
      <c r="AR176" s="199"/>
      <c r="AS176" s="199"/>
      <c r="AT176" s="199"/>
      <c r="AU176" s="199"/>
      <c r="AV176" s="199"/>
      <c r="AW176" s="199"/>
      <c r="AX176" s="199"/>
    </row>
    <row r="177" spans="1:50" ht="12.75" hidden="1" customHeight="1" x14ac:dyDescent="0.2">
      <c r="A177" s="199"/>
      <c r="B177" s="199"/>
      <c r="C177" s="199"/>
      <c r="D177" s="199"/>
      <c r="E177" s="199"/>
      <c r="F177" s="199"/>
      <c r="G177" s="199"/>
      <c r="H177" s="256"/>
      <c r="I177" s="256"/>
      <c r="J177" s="256"/>
      <c r="K177" s="256"/>
      <c r="L177" s="256"/>
      <c r="M177" s="199"/>
      <c r="N177" s="199"/>
      <c r="O177" s="199"/>
      <c r="P177" s="199"/>
      <c r="Q177" s="199"/>
      <c r="R177" s="199"/>
      <c r="S177" s="199"/>
      <c r="T177" s="199"/>
      <c r="U177" s="199"/>
      <c r="V177" s="199"/>
      <c r="W177" s="199"/>
      <c r="X177" s="199"/>
      <c r="Y177" s="199"/>
      <c r="Z177" s="199"/>
      <c r="AA177" s="199"/>
      <c r="AB177" s="199"/>
      <c r="AC177" s="199"/>
      <c r="AD177" s="199"/>
      <c r="AE177" s="199"/>
      <c r="AF177" s="199"/>
      <c r="AG177" s="199"/>
      <c r="AH177" s="199"/>
      <c r="AI177" s="199"/>
      <c r="AJ177" s="199"/>
      <c r="AK177" s="199"/>
      <c r="AL177" s="199"/>
      <c r="AM177" s="199"/>
      <c r="AN177" s="199"/>
      <c r="AO177" s="199"/>
      <c r="AP177" s="199"/>
      <c r="AQ177" s="199"/>
      <c r="AR177" s="199"/>
      <c r="AS177" s="199"/>
      <c r="AT177" s="199"/>
      <c r="AU177" s="199"/>
      <c r="AV177" s="199"/>
      <c r="AW177" s="199"/>
      <c r="AX177" s="199"/>
    </row>
    <row r="178" spans="1:50" ht="12.75" hidden="1" customHeight="1" x14ac:dyDescent="0.2">
      <c r="A178" s="199"/>
      <c r="B178" s="199"/>
      <c r="C178" s="199"/>
      <c r="D178" s="199"/>
      <c r="E178" s="199"/>
      <c r="F178" s="199"/>
      <c r="G178" s="199"/>
      <c r="H178" s="256"/>
      <c r="I178" s="256"/>
      <c r="J178" s="256"/>
      <c r="K178" s="256"/>
      <c r="L178" s="256"/>
      <c r="M178" s="199"/>
      <c r="N178" s="199"/>
      <c r="O178" s="199"/>
      <c r="P178" s="199"/>
      <c r="Q178" s="199"/>
      <c r="R178" s="199"/>
      <c r="S178" s="199"/>
      <c r="T178" s="199"/>
      <c r="U178" s="199"/>
      <c r="V178" s="199"/>
      <c r="W178" s="199"/>
      <c r="X178" s="199"/>
      <c r="Y178" s="199"/>
      <c r="Z178" s="199"/>
      <c r="AA178" s="199"/>
      <c r="AB178" s="199"/>
      <c r="AC178" s="199"/>
      <c r="AD178" s="199"/>
      <c r="AE178" s="199"/>
      <c r="AF178" s="199"/>
      <c r="AG178" s="199"/>
      <c r="AH178" s="199"/>
      <c r="AI178" s="199"/>
      <c r="AJ178" s="199"/>
      <c r="AK178" s="199"/>
      <c r="AL178" s="199"/>
      <c r="AM178" s="199"/>
      <c r="AN178" s="199"/>
      <c r="AO178" s="199"/>
      <c r="AP178" s="199"/>
      <c r="AQ178" s="199"/>
      <c r="AR178" s="199"/>
      <c r="AS178" s="199"/>
      <c r="AT178" s="199"/>
      <c r="AU178" s="199"/>
      <c r="AV178" s="199"/>
      <c r="AW178" s="199"/>
      <c r="AX178" s="199"/>
    </row>
    <row r="179" spans="1:50" ht="12.75" hidden="1" customHeight="1" x14ac:dyDescent="0.2">
      <c r="A179" s="199"/>
      <c r="B179" s="199"/>
      <c r="C179" s="199"/>
      <c r="D179" s="199"/>
      <c r="E179" s="199"/>
      <c r="F179" s="199"/>
      <c r="G179" s="199"/>
      <c r="H179" s="256"/>
      <c r="I179" s="256"/>
      <c r="J179" s="256"/>
      <c r="K179" s="256"/>
      <c r="L179" s="256"/>
      <c r="M179" s="199"/>
      <c r="N179" s="199"/>
      <c r="O179" s="199"/>
      <c r="P179" s="199"/>
      <c r="Q179" s="199"/>
      <c r="R179" s="199"/>
      <c r="S179" s="199"/>
      <c r="T179" s="199"/>
      <c r="U179" s="199"/>
      <c r="V179" s="199"/>
      <c r="W179" s="199"/>
      <c r="X179" s="199"/>
      <c r="Y179" s="199"/>
      <c r="Z179" s="199"/>
      <c r="AA179" s="199"/>
      <c r="AB179" s="199"/>
      <c r="AC179" s="199"/>
      <c r="AD179" s="199"/>
      <c r="AE179" s="199"/>
      <c r="AF179" s="199"/>
      <c r="AG179" s="199"/>
      <c r="AH179" s="199"/>
      <c r="AI179" s="199"/>
      <c r="AJ179" s="199"/>
      <c r="AK179" s="199"/>
      <c r="AL179" s="199"/>
      <c r="AM179" s="199"/>
      <c r="AN179" s="199"/>
      <c r="AO179" s="199"/>
      <c r="AP179" s="199"/>
      <c r="AQ179" s="199"/>
      <c r="AR179" s="199"/>
      <c r="AS179" s="199"/>
      <c r="AT179" s="199"/>
      <c r="AU179" s="199"/>
      <c r="AV179" s="199"/>
      <c r="AW179" s="199"/>
      <c r="AX179" s="199"/>
    </row>
    <row r="180" spans="1:50" ht="12.75" hidden="1" customHeight="1" x14ac:dyDescent="0.2">
      <c r="A180" s="199"/>
      <c r="B180" s="199"/>
      <c r="C180" s="199"/>
      <c r="D180" s="199"/>
      <c r="E180" s="199"/>
      <c r="F180" s="199"/>
      <c r="G180" s="199"/>
      <c r="H180" s="256"/>
      <c r="I180" s="256"/>
      <c r="J180" s="256"/>
      <c r="K180" s="256"/>
      <c r="L180" s="256"/>
      <c r="M180" s="199"/>
      <c r="N180" s="199"/>
      <c r="O180" s="199"/>
      <c r="P180" s="199"/>
      <c r="Q180" s="199"/>
      <c r="R180" s="199"/>
      <c r="S180" s="199"/>
      <c r="T180" s="199"/>
      <c r="U180" s="199"/>
      <c r="V180" s="199"/>
      <c r="W180" s="199"/>
      <c r="X180" s="199"/>
      <c r="Y180" s="199"/>
      <c r="Z180" s="199"/>
      <c r="AA180" s="199"/>
      <c r="AB180" s="199"/>
      <c r="AC180" s="199"/>
      <c r="AD180" s="199"/>
      <c r="AE180" s="199"/>
      <c r="AF180" s="199"/>
      <c r="AG180" s="199"/>
      <c r="AH180" s="199"/>
      <c r="AI180" s="199"/>
      <c r="AJ180" s="199"/>
      <c r="AK180" s="199"/>
      <c r="AL180" s="199"/>
      <c r="AM180" s="199"/>
      <c r="AN180" s="199"/>
      <c r="AO180" s="199"/>
      <c r="AP180" s="199"/>
      <c r="AQ180" s="199"/>
      <c r="AR180" s="199"/>
      <c r="AS180" s="199"/>
      <c r="AT180" s="199"/>
      <c r="AU180" s="199"/>
      <c r="AV180" s="199"/>
      <c r="AW180" s="199"/>
      <c r="AX180" s="199"/>
    </row>
    <row r="181" spans="1:50" ht="12.75" hidden="1" customHeight="1" x14ac:dyDescent="0.2">
      <c r="A181" s="199"/>
      <c r="B181" s="199"/>
      <c r="C181" s="199"/>
      <c r="D181" s="199"/>
      <c r="E181" s="199"/>
      <c r="F181" s="199"/>
      <c r="G181" s="199"/>
      <c r="H181" s="256"/>
      <c r="I181" s="256"/>
      <c r="J181" s="256"/>
      <c r="K181" s="256"/>
      <c r="L181" s="256"/>
      <c r="M181" s="199"/>
      <c r="N181" s="199"/>
      <c r="O181" s="199"/>
      <c r="P181" s="199"/>
      <c r="Q181" s="199"/>
      <c r="R181" s="199"/>
      <c r="S181" s="199"/>
      <c r="T181" s="199"/>
      <c r="U181" s="199"/>
      <c r="V181" s="199"/>
      <c r="W181" s="199"/>
      <c r="X181" s="199"/>
      <c r="Y181" s="199"/>
      <c r="Z181" s="199"/>
      <c r="AA181" s="199"/>
      <c r="AB181" s="199"/>
      <c r="AC181" s="199"/>
      <c r="AD181" s="199"/>
      <c r="AE181" s="199"/>
      <c r="AF181" s="199"/>
      <c r="AG181" s="199"/>
      <c r="AH181" s="199"/>
      <c r="AI181" s="199"/>
      <c r="AJ181" s="199"/>
      <c r="AK181" s="199"/>
      <c r="AL181" s="199"/>
      <c r="AM181" s="199"/>
      <c r="AN181" s="199"/>
      <c r="AO181" s="199"/>
      <c r="AP181" s="199"/>
      <c r="AQ181" s="199"/>
      <c r="AR181" s="199"/>
      <c r="AS181" s="199"/>
      <c r="AT181" s="199"/>
      <c r="AU181" s="199"/>
      <c r="AV181" s="199"/>
      <c r="AW181" s="199"/>
      <c r="AX181" s="199"/>
    </row>
    <row r="182" spans="1:50" ht="12.75" hidden="1" customHeight="1" x14ac:dyDescent="0.2">
      <c r="A182" s="199"/>
      <c r="B182" s="199"/>
      <c r="C182" s="199"/>
      <c r="D182" s="199"/>
      <c r="E182" s="199"/>
      <c r="F182" s="199"/>
      <c r="G182" s="199"/>
      <c r="H182" s="256"/>
      <c r="I182" s="256"/>
      <c r="J182" s="256"/>
      <c r="K182" s="256"/>
      <c r="L182" s="256"/>
      <c r="M182" s="199"/>
      <c r="N182" s="199"/>
      <c r="O182" s="199"/>
      <c r="P182" s="199"/>
      <c r="Q182" s="199"/>
      <c r="R182" s="199"/>
      <c r="S182" s="199"/>
      <c r="T182" s="199"/>
      <c r="U182" s="199"/>
      <c r="V182" s="199"/>
      <c r="W182" s="199"/>
      <c r="X182" s="199"/>
      <c r="Y182" s="199"/>
      <c r="Z182" s="199"/>
      <c r="AA182" s="199"/>
      <c r="AB182" s="199"/>
      <c r="AC182" s="199"/>
      <c r="AD182" s="199"/>
      <c r="AE182" s="199"/>
      <c r="AF182" s="199"/>
      <c r="AG182" s="199"/>
      <c r="AH182" s="199"/>
      <c r="AI182" s="199"/>
      <c r="AJ182" s="199"/>
      <c r="AK182" s="199"/>
      <c r="AL182" s="199"/>
      <c r="AM182" s="199"/>
      <c r="AN182" s="199"/>
      <c r="AO182" s="199"/>
      <c r="AP182" s="199"/>
      <c r="AQ182" s="199"/>
      <c r="AR182" s="199"/>
      <c r="AS182" s="199"/>
      <c r="AT182" s="199"/>
      <c r="AU182" s="199"/>
      <c r="AV182" s="199"/>
      <c r="AW182" s="199"/>
      <c r="AX182" s="199"/>
    </row>
    <row r="183" spans="1:50" ht="12.75" hidden="1" customHeight="1" x14ac:dyDescent="0.2">
      <c r="A183" s="199"/>
      <c r="B183" s="199"/>
      <c r="C183" s="199"/>
      <c r="D183" s="199"/>
      <c r="E183" s="199"/>
      <c r="F183" s="199"/>
      <c r="G183" s="199"/>
      <c r="H183" s="256"/>
      <c r="I183" s="256"/>
      <c r="J183" s="256"/>
      <c r="K183" s="256"/>
      <c r="L183" s="256"/>
      <c r="M183" s="199"/>
      <c r="N183" s="199"/>
      <c r="O183" s="199"/>
      <c r="P183" s="199"/>
      <c r="Q183" s="199"/>
      <c r="R183" s="199"/>
      <c r="S183" s="199"/>
      <c r="T183" s="199"/>
      <c r="U183" s="199"/>
      <c r="V183" s="199"/>
      <c r="W183" s="199"/>
      <c r="X183" s="199"/>
      <c r="Y183" s="199"/>
      <c r="Z183" s="199"/>
      <c r="AA183" s="199"/>
      <c r="AB183" s="199"/>
      <c r="AC183" s="199"/>
      <c r="AD183" s="199"/>
      <c r="AE183" s="199"/>
      <c r="AF183" s="199"/>
      <c r="AG183" s="199"/>
      <c r="AH183" s="199"/>
      <c r="AI183" s="199"/>
      <c r="AJ183" s="199"/>
      <c r="AK183" s="199"/>
      <c r="AL183" s="199"/>
      <c r="AM183" s="199"/>
      <c r="AN183" s="199"/>
      <c r="AO183" s="199"/>
      <c r="AP183" s="199"/>
      <c r="AQ183" s="199"/>
      <c r="AR183" s="199"/>
      <c r="AS183" s="199"/>
      <c r="AT183" s="199"/>
      <c r="AU183" s="199"/>
      <c r="AV183" s="199"/>
      <c r="AW183" s="199"/>
      <c r="AX183" s="199"/>
    </row>
    <row r="184" spans="1:50" ht="12.75" hidden="1" customHeight="1" x14ac:dyDescent="0.2">
      <c r="A184" s="199"/>
      <c r="B184" s="199"/>
      <c r="C184" s="199"/>
      <c r="D184" s="199"/>
      <c r="E184" s="199"/>
      <c r="F184" s="199"/>
      <c r="G184" s="199"/>
      <c r="H184" s="256"/>
      <c r="I184" s="256"/>
      <c r="J184" s="256"/>
      <c r="K184" s="256"/>
      <c r="L184" s="256"/>
      <c r="M184" s="199"/>
      <c r="N184" s="199"/>
      <c r="O184" s="199"/>
      <c r="P184" s="199"/>
      <c r="Q184" s="199"/>
      <c r="R184" s="199"/>
      <c r="S184" s="199"/>
      <c r="T184" s="199"/>
      <c r="U184" s="199"/>
      <c r="V184" s="199"/>
      <c r="W184" s="199"/>
      <c r="X184" s="199"/>
      <c r="Y184" s="199"/>
      <c r="Z184" s="199"/>
      <c r="AA184" s="199"/>
      <c r="AB184" s="199"/>
      <c r="AC184" s="199"/>
      <c r="AD184" s="199"/>
      <c r="AE184" s="199"/>
      <c r="AF184" s="199"/>
      <c r="AG184" s="199"/>
      <c r="AH184" s="199"/>
      <c r="AI184" s="199"/>
      <c r="AJ184" s="199"/>
      <c r="AK184" s="199"/>
      <c r="AL184" s="199"/>
      <c r="AM184" s="199"/>
      <c r="AN184" s="199"/>
      <c r="AO184" s="199"/>
      <c r="AP184" s="199"/>
      <c r="AQ184" s="199"/>
      <c r="AR184" s="199"/>
      <c r="AS184" s="199"/>
      <c r="AT184" s="199"/>
      <c r="AU184" s="199"/>
      <c r="AV184" s="199"/>
      <c r="AW184" s="199"/>
      <c r="AX184" s="199"/>
    </row>
    <row r="185" spans="1:50" ht="12.75" hidden="1" customHeight="1" x14ac:dyDescent="0.2">
      <c r="A185" s="199"/>
      <c r="B185" s="199"/>
      <c r="C185" s="199"/>
      <c r="D185" s="199"/>
      <c r="E185" s="199"/>
      <c r="F185" s="199"/>
      <c r="G185" s="199"/>
      <c r="H185" s="256"/>
      <c r="I185" s="256"/>
      <c r="J185" s="256"/>
      <c r="K185" s="256"/>
      <c r="L185" s="256"/>
      <c r="M185" s="199"/>
      <c r="N185" s="199"/>
      <c r="O185" s="199"/>
      <c r="P185" s="199"/>
      <c r="Q185" s="199"/>
      <c r="R185" s="199"/>
      <c r="S185" s="199"/>
      <c r="T185" s="199"/>
      <c r="U185" s="199"/>
      <c r="V185" s="199"/>
      <c r="W185" s="199"/>
      <c r="X185" s="199"/>
      <c r="Y185" s="199"/>
      <c r="Z185" s="199"/>
      <c r="AA185" s="199"/>
      <c r="AB185" s="199"/>
      <c r="AC185" s="199"/>
      <c r="AD185" s="199"/>
      <c r="AE185" s="199"/>
      <c r="AF185" s="199"/>
      <c r="AG185" s="199"/>
      <c r="AH185" s="199"/>
      <c r="AI185" s="199"/>
      <c r="AJ185" s="199"/>
      <c r="AK185" s="199"/>
      <c r="AL185" s="199"/>
      <c r="AM185" s="199"/>
      <c r="AN185" s="199"/>
      <c r="AO185" s="199"/>
      <c r="AP185" s="199"/>
      <c r="AQ185" s="199"/>
      <c r="AR185" s="199"/>
      <c r="AS185" s="199"/>
      <c r="AT185" s="199"/>
      <c r="AU185" s="199"/>
      <c r="AV185" s="199"/>
      <c r="AW185" s="199"/>
      <c r="AX185" s="199"/>
    </row>
    <row r="186" spans="1:50" ht="12.75" hidden="1" customHeight="1" x14ac:dyDescent="0.2">
      <c r="A186" s="199"/>
      <c r="B186" s="199"/>
      <c r="C186" s="199"/>
      <c r="D186" s="199"/>
      <c r="E186" s="199"/>
      <c r="F186" s="199"/>
      <c r="G186" s="199"/>
      <c r="H186" s="256"/>
      <c r="I186" s="256"/>
      <c r="J186" s="256"/>
      <c r="K186" s="256"/>
      <c r="L186" s="256"/>
      <c r="M186" s="199"/>
      <c r="N186" s="199"/>
      <c r="O186" s="199"/>
      <c r="P186" s="199"/>
      <c r="Q186" s="199"/>
      <c r="R186" s="199"/>
      <c r="S186" s="199"/>
      <c r="T186" s="199"/>
      <c r="U186" s="199"/>
      <c r="V186" s="199"/>
      <c r="W186" s="199"/>
      <c r="X186" s="199"/>
      <c r="Y186" s="199"/>
      <c r="Z186" s="199"/>
      <c r="AA186" s="199"/>
      <c r="AB186" s="199"/>
      <c r="AC186" s="199"/>
      <c r="AD186" s="199"/>
      <c r="AE186" s="199"/>
      <c r="AF186" s="199"/>
      <c r="AG186" s="199"/>
      <c r="AH186" s="199"/>
      <c r="AI186" s="199"/>
      <c r="AJ186" s="199"/>
      <c r="AK186" s="199"/>
      <c r="AL186" s="199"/>
      <c r="AM186" s="199"/>
      <c r="AN186" s="199"/>
      <c r="AO186" s="199"/>
      <c r="AP186" s="199"/>
      <c r="AQ186" s="199"/>
      <c r="AR186" s="199"/>
      <c r="AS186" s="199"/>
      <c r="AT186" s="199"/>
      <c r="AU186" s="199"/>
      <c r="AV186" s="199"/>
      <c r="AW186" s="199"/>
      <c r="AX186" s="199"/>
    </row>
    <row r="187" spans="1:50" ht="12.75" hidden="1" customHeight="1" x14ac:dyDescent="0.2">
      <c r="A187" s="199"/>
      <c r="B187" s="199"/>
      <c r="C187" s="199"/>
      <c r="D187" s="199"/>
      <c r="E187" s="199"/>
      <c r="F187" s="199"/>
      <c r="G187" s="199"/>
      <c r="H187" s="256"/>
      <c r="I187" s="256"/>
      <c r="J187" s="256"/>
      <c r="K187" s="256"/>
      <c r="L187" s="256"/>
      <c r="M187" s="199"/>
      <c r="N187" s="199"/>
      <c r="O187" s="199"/>
      <c r="P187" s="199"/>
      <c r="Q187" s="199"/>
      <c r="R187" s="199"/>
      <c r="S187" s="199"/>
      <c r="T187" s="199"/>
      <c r="U187" s="199"/>
      <c r="V187" s="199"/>
      <c r="W187" s="199"/>
      <c r="X187" s="199"/>
      <c r="Y187" s="199"/>
      <c r="Z187" s="199"/>
      <c r="AA187" s="199"/>
      <c r="AB187" s="199"/>
      <c r="AC187" s="199"/>
      <c r="AD187" s="199"/>
      <c r="AE187" s="199"/>
      <c r="AF187" s="199"/>
      <c r="AG187" s="199"/>
      <c r="AH187" s="199"/>
      <c r="AI187" s="199"/>
      <c r="AJ187" s="199"/>
      <c r="AK187" s="199"/>
      <c r="AL187" s="199"/>
      <c r="AM187" s="199"/>
      <c r="AN187" s="199"/>
      <c r="AO187" s="199"/>
      <c r="AP187" s="199"/>
      <c r="AQ187" s="199"/>
      <c r="AR187" s="199"/>
      <c r="AS187" s="199"/>
      <c r="AT187" s="199"/>
      <c r="AU187" s="199"/>
      <c r="AV187" s="199"/>
      <c r="AW187" s="199"/>
      <c r="AX187" s="199"/>
    </row>
    <row r="188" spans="1:50" ht="12.75" hidden="1" customHeight="1" x14ac:dyDescent="0.2">
      <c r="A188" s="199"/>
      <c r="B188" s="199"/>
      <c r="C188" s="199"/>
      <c r="D188" s="199"/>
      <c r="E188" s="199"/>
      <c r="F188" s="199"/>
      <c r="G188" s="199"/>
      <c r="H188" s="256"/>
      <c r="I188" s="256"/>
      <c r="J188" s="256"/>
      <c r="K188" s="256"/>
      <c r="L188" s="256"/>
      <c r="M188" s="199"/>
      <c r="N188" s="199"/>
      <c r="O188" s="199"/>
      <c r="P188" s="199"/>
      <c r="Q188" s="199"/>
      <c r="R188" s="199"/>
      <c r="S188" s="199"/>
      <c r="T188" s="199"/>
      <c r="U188" s="199"/>
      <c r="V188" s="199"/>
      <c r="W188" s="199"/>
      <c r="X188" s="199"/>
      <c r="Y188" s="199"/>
      <c r="Z188" s="199"/>
      <c r="AA188" s="199"/>
      <c r="AB188" s="199"/>
      <c r="AC188" s="199"/>
      <c r="AD188" s="199"/>
      <c r="AE188" s="199"/>
      <c r="AF188" s="199"/>
      <c r="AG188" s="199"/>
      <c r="AH188" s="199"/>
      <c r="AI188" s="199"/>
      <c r="AJ188" s="199"/>
      <c r="AK188" s="199"/>
      <c r="AL188" s="199"/>
      <c r="AM188" s="199"/>
      <c r="AN188" s="199"/>
      <c r="AO188" s="199"/>
      <c r="AP188" s="199"/>
      <c r="AQ188" s="199"/>
      <c r="AR188" s="199"/>
      <c r="AS188" s="199"/>
      <c r="AT188" s="199"/>
      <c r="AU188" s="199"/>
      <c r="AV188" s="199"/>
      <c r="AW188" s="199"/>
      <c r="AX188" s="199"/>
    </row>
    <row r="189" spans="1:50" ht="12.75" hidden="1" customHeight="1" x14ac:dyDescent="0.2">
      <c r="A189" s="199"/>
      <c r="B189" s="199"/>
      <c r="C189" s="199"/>
      <c r="D189" s="199"/>
      <c r="E189" s="199"/>
      <c r="F189" s="199"/>
      <c r="G189" s="199"/>
      <c r="H189" s="256"/>
      <c r="I189" s="256"/>
      <c r="J189" s="256"/>
      <c r="K189" s="256"/>
      <c r="L189" s="256"/>
      <c r="M189" s="199"/>
      <c r="N189" s="199"/>
      <c r="O189" s="199"/>
      <c r="P189" s="199"/>
      <c r="Q189" s="199"/>
      <c r="R189" s="199"/>
      <c r="S189" s="199"/>
      <c r="T189" s="199"/>
      <c r="U189" s="199"/>
      <c r="V189" s="199"/>
      <c r="W189" s="199"/>
      <c r="X189" s="199"/>
      <c r="Y189" s="199"/>
      <c r="Z189" s="199"/>
      <c r="AA189" s="199"/>
      <c r="AB189" s="199"/>
      <c r="AC189" s="199"/>
      <c r="AD189" s="199"/>
      <c r="AE189" s="199"/>
      <c r="AF189" s="199"/>
      <c r="AG189" s="199"/>
      <c r="AH189" s="199"/>
      <c r="AI189" s="199"/>
      <c r="AJ189" s="199"/>
      <c r="AK189" s="199"/>
      <c r="AL189" s="199"/>
      <c r="AM189" s="199"/>
      <c r="AN189" s="199"/>
      <c r="AO189" s="199"/>
      <c r="AP189" s="199"/>
      <c r="AQ189" s="199"/>
      <c r="AR189" s="199"/>
      <c r="AS189" s="199"/>
      <c r="AT189" s="199"/>
      <c r="AU189" s="199"/>
      <c r="AV189" s="199"/>
      <c r="AW189" s="199"/>
      <c r="AX189" s="199"/>
    </row>
    <row r="190" spans="1:50" ht="12.75" hidden="1" customHeight="1" x14ac:dyDescent="0.2">
      <c r="A190" s="199"/>
      <c r="B190" s="199"/>
      <c r="C190" s="199"/>
      <c r="D190" s="199"/>
      <c r="E190" s="199"/>
      <c r="F190" s="199"/>
      <c r="G190" s="199"/>
      <c r="H190" s="256"/>
      <c r="I190" s="256"/>
      <c r="J190" s="256"/>
      <c r="K190" s="256"/>
      <c r="L190" s="256"/>
      <c r="M190" s="199"/>
      <c r="N190" s="199"/>
      <c r="O190" s="199"/>
      <c r="P190" s="199"/>
      <c r="Q190" s="199"/>
      <c r="R190" s="199"/>
      <c r="S190" s="199"/>
      <c r="T190" s="199"/>
      <c r="U190" s="199"/>
      <c r="V190" s="199"/>
      <c r="W190" s="199"/>
      <c r="X190" s="199"/>
      <c r="Y190" s="199"/>
      <c r="Z190" s="199"/>
      <c r="AA190" s="199"/>
      <c r="AB190" s="199"/>
      <c r="AC190" s="199"/>
      <c r="AD190" s="199"/>
      <c r="AE190" s="199"/>
      <c r="AF190" s="199"/>
      <c r="AG190" s="199"/>
      <c r="AH190" s="199"/>
      <c r="AI190" s="199"/>
      <c r="AJ190" s="199"/>
      <c r="AK190" s="199"/>
      <c r="AL190" s="199"/>
      <c r="AM190" s="199"/>
      <c r="AN190" s="199"/>
      <c r="AO190" s="199"/>
      <c r="AP190" s="199"/>
      <c r="AQ190" s="199"/>
      <c r="AR190" s="199"/>
      <c r="AS190" s="199"/>
      <c r="AT190" s="199"/>
      <c r="AU190" s="199"/>
      <c r="AV190" s="199"/>
      <c r="AW190" s="199"/>
      <c r="AX190" s="199"/>
    </row>
    <row r="191" spans="1:50" ht="12.75" hidden="1" customHeight="1" x14ac:dyDescent="0.2">
      <c r="A191" s="199"/>
      <c r="B191" s="199"/>
      <c r="C191" s="199"/>
      <c r="D191" s="199"/>
      <c r="E191" s="199"/>
      <c r="F191" s="199"/>
      <c r="G191" s="199"/>
      <c r="H191" s="256"/>
      <c r="I191" s="256"/>
      <c r="J191" s="256"/>
      <c r="K191" s="256"/>
      <c r="L191" s="256"/>
      <c r="M191" s="199"/>
      <c r="N191" s="199"/>
      <c r="O191" s="199"/>
      <c r="P191" s="199"/>
      <c r="Q191" s="199"/>
      <c r="R191" s="199"/>
      <c r="S191" s="199"/>
      <c r="T191" s="199"/>
      <c r="U191" s="199"/>
      <c r="V191" s="199"/>
      <c r="W191" s="199"/>
      <c r="X191" s="199"/>
      <c r="Y191" s="199"/>
      <c r="Z191" s="199"/>
      <c r="AA191" s="199"/>
      <c r="AB191" s="199"/>
      <c r="AC191" s="199"/>
      <c r="AD191" s="199"/>
      <c r="AE191" s="199"/>
      <c r="AF191" s="199"/>
      <c r="AG191" s="199"/>
      <c r="AH191" s="199"/>
      <c r="AI191" s="199"/>
      <c r="AJ191" s="199"/>
      <c r="AK191" s="199"/>
      <c r="AL191" s="199"/>
      <c r="AM191" s="199"/>
      <c r="AN191" s="199"/>
      <c r="AO191" s="199"/>
      <c r="AP191" s="199"/>
      <c r="AQ191" s="199"/>
      <c r="AR191" s="199"/>
      <c r="AS191" s="199"/>
      <c r="AT191" s="199"/>
      <c r="AU191" s="199"/>
      <c r="AV191" s="199"/>
      <c r="AW191" s="199"/>
      <c r="AX191" s="199"/>
    </row>
    <row r="192" spans="1:50" ht="12.75" hidden="1" customHeight="1" x14ac:dyDescent="0.2">
      <c r="A192" s="199"/>
      <c r="B192" s="199"/>
      <c r="C192" s="199"/>
      <c r="D192" s="199"/>
      <c r="E192" s="199"/>
      <c r="F192" s="199"/>
      <c r="G192" s="199"/>
      <c r="H192" s="256"/>
      <c r="I192" s="256"/>
      <c r="J192" s="256"/>
      <c r="K192" s="256"/>
      <c r="L192" s="256"/>
      <c r="M192" s="199"/>
      <c r="N192" s="199"/>
      <c r="O192" s="199"/>
      <c r="P192" s="199"/>
      <c r="Q192" s="199"/>
      <c r="R192" s="199"/>
      <c r="S192" s="199"/>
      <c r="T192" s="199"/>
      <c r="U192" s="199"/>
      <c r="V192" s="199"/>
      <c r="W192" s="199"/>
      <c r="X192" s="199"/>
      <c r="Y192" s="199"/>
      <c r="Z192" s="199"/>
      <c r="AA192" s="199"/>
      <c r="AB192" s="199"/>
      <c r="AC192" s="199"/>
      <c r="AD192" s="199"/>
      <c r="AE192" s="199"/>
      <c r="AF192" s="199"/>
      <c r="AG192" s="199"/>
      <c r="AH192" s="199"/>
      <c r="AI192" s="199"/>
      <c r="AJ192" s="199"/>
      <c r="AK192" s="199"/>
      <c r="AL192" s="199"/>
      <c r="AM192" s="199"/>
      <c r="AN192" s="199"/>
      <c r="AO192" s="199"/>
      <c r="AP192" s="199"/>
      <c r="AQ192" s="199"/>
      <c r="AR192" s="199"/>
      <c r="AS192" s="199"/>
      <c r="AT192" s="199"/>
      <c r="AU192" s="199"/>
      <c r="AV192" s="199"/>
      <c r="AW192" s="199"/>
      <c r="AX192" s="199"/>
    </row>
    <row r="193" spans="1:50" ht="12.75" hidden="1" customHeight="1" x14ac:dyDescent="0.2">
      <c r="A193" s="199"/>
      <c r="B193" s="199"/>
      <c r="C193" s="199"/>
      <c r="D193" s="199"/>
      <c r="E193" s="199"/>
      <c r="F193" s="199"/>
      <c r="G193" s="199"/>
      <c r="H193" s="256"/>
      <c r="I193" s="256"/>
      <c r="J193" s="256"/>
      <c r="K193" s="256"/>
      <c r="L193" s="256"/>
      <c r="M193" s="199"/>
      <c r="N193" s="199"/>
      <c r="O193" s="199"/>
      <c r="P193" s="199"/>
      <c r="Q193" s="199"/>
      <c r="R193" s="199"/>
      <c r="S193" s="199"/>
      <c r="T193" s="199"/>
      <c r="U193" s="199"/>
      <c r="V193" s="199"/>
      <c r="W193" s="199"/>
      <c r="X193" s="199"/>
      <c r="Y193" s="199"/>
      <c r="Z193" s="199"/>
      <c r="AA193" s="199"/>
      <c r="AB193" s="199"/>
      <c r="AC193" s="199"/>
      <c r="AD193" s="199"/>
      <c r="AE193" s="199"/>
      <c r="AF193" s="199"/>
      <c r="AG193" s="199"/>
      <c r="AH193" s="199"/>
      <c r="AI193" s="199"/>
      <c r="AJ193" s="199"/>
      <c r="AK193" s="199"/>
      <c r="AL193" s="199"/>
      <c r="AM193" s="199"/>
      <c r="AN193" s="199"/>
      <c r="AO193" s="199"/>
      <c r="AP193" s="199"/>
      <c r="AQ193" s="199"/>
      <c r="AR193" s="199"/>
      <c r="AS193" s="199"/>
      <c r="AT193" s="199"/>
      <c r="AU193" s="199"/>
      <c r="AV193" s="199"/>
      <c r="AW193" s="199"/>
      <c r="AX193" s="199"/>
    </row>
    <row r="194" spans="1:50" ht="12.75" hidden="1" customHeight="1" x14ac:dyDescent="0.2">
      <c r="A194" s="199"/>
      <c r="B194" s="199"/>
      <c r="C194" s="199"/>
      <c r="D194" s="199"/>
      <c r="E194" s="199"/>
      <c r="F194" s="199"/>
      <c r="G194" s="199"/>
      <c r="H194" s="256"/>
      <c r="I194" s="256"/>
      <c r="J194" s="256"/>
      <c r="K194" s="256"/>
      <c r="L194" s="256"/>
      <c r="M194" s="199"/>
      <c r="N194" s="199"/>
      <c r="O194" s="199"/>
      <c r="P194" s="199"/>
      <c r="Q194" s="199"/>
      <c r="R194" s="199"/>
      <c r="S194" s="199"/>
      <c r="T194" s="199"/>
      <c r="U194" s="199"/>
      <c r="V194" s="199"/>
      <c r="W194" s="199"/>
      <c r="X194" s="199"/>
      <c r="Y194" s="199"/>
      <c r="Z194" s="199"/>
      <c r="AA194" s="199"/>
      <c r="AB194" s="199"/>
      <c r="AC194" s="199"/>
      <c r="AD194" s="199"/>
      <c r="AE194" s="199"/>
      <c r="AF194" s="199"/>
      <c r="AG194" s="199"/>
      <c r="AH194" s="199"/>
      <c r="AI194" s="199"/>
      <c r="AJ194" s="199"/>
      <c r="AK194" s="199"/>
      <c r="AL194" s="199"/>
      <c r="AM194" s="199"/>
      <c r="AN194" s="199"/>
      <c r="AO194" s="199"/>
      <c r="AP194" s="199"/>
      <c r="AQ194" s="199"/>
      <c r="AR194" s="199"/>
      <c r="AS194" s="199"/>
      <c r="AT194" s="199"/>
      <c r="AU194" s="199"/>
      <c r="AV194" s="199"/>
      <c r="AW194" s="199"/>
      <c r="AX194" s="199"/>
    </row>
    <row r="195" spans="1:50" ht="12.75" hidden="1" customHeight="1" x14ac:dyDescent="0.2">
      <c r="A195" s="199"/>
      <c r="B195" s="199"/>
      <c r="C195" s="199"/>
      <c r="D195" s="199"/>
      <c r="E195" s="199"/>
      <c r="F195" s="199"/>
      <c r="G195" s="199"/>
      <c r="H195" s="256"/>
      <c r="I195" s="256"/>
      <c r="J195" s="256"/>
      <c r="K195" s="256"/>
      <c r="L195" s="256"/>
      <c r="M195" s="199"/>
      <c r="N195" s="199"/>
      <c r="O195" s="199"/>
      <c r="P195" s="199"/>
      <c r="Q195" s="199"/>
      <c r="R195" s="199"/>
      <c r="S195" s="199"/>
      <c r="T195" s="199"/>
      <c r="U195" s="199"/>
      <c r="V195" s="199"/>
      <c r="W195" s="199"/>
      <c r="X195" s="199"/>
      <c r="Y195" s="199"/>
      <c r="Z195" s="199"/>
      <c r="AA195" s="199"/>
      <c r="AB195" s="199"/>
      <c r="AC195" s="199"/>
      <c r="AD195" s="199"/>
      <c r="AE195" s="199"/>
      <c r="AF195" s="199"/>
      <c r="AG195" s="199"/>
      <c r="AH195" s="199"/>
      <c r="AI195" s="199"/>
      <c r="AJ195" s="199"/>
      <c r="AK195" s="199"/>
      <c r="AL195" s="199"/>
      <c r="AM195" s="199"/>
      <c r="AN195" s="199"/>
      <c r="AO195" s="199"/>
      <c r="AP195" s="199"/>
      <c r="AQ195" s="199"/>
      <c r="AR195" s="199"/>
      <c r="AS195" s="199"/>
      <c r="AT195" s="199"/>
      <c r="AU195" s="199"/>
      <c r="AV195" s="199"/>
      <c r="AW195" s="199"/>
      <c r="AX195" s="199"/>
    </row>
    <row r="196" spans="1:50" ht="12.75" hidden="1" customHeight="1" x14ac:dyDescent="0.2">
      <c r="A196" s="199"/>
      <c r="B196" s="199"/>
      <c r="C196" s="199"/>
      <c r="D196" s="199"/>
      <c r="E196" s="199"/>
      <c r="F196" s="199"/>
      <c r="G196" s="199"/>
      <c r="H196" s="256"/>
      <c r="I196" s="256"/>
      <c r="J196" s="256"/>
      <c r="K196" s="256"/>
      <c r="L196" s="256"/>
      <c r="M196" s="199"/>
      <c r="N196" s="199"/>
      <c r="O196" s="199"/>
      <c r="P196" s="199"/>
      <c r="Q196" s="199"/>
      <c r="R196" s="199"/>
      <c r="S196" s="199"/>
      <c r="T196" s="199"/>
      <c r="U196" s="199"/>
      <c r="V196" s="199"/>
      <c r="W196" s="199"/>
      <c r="X196" s="199"/>
      <c r="Y196" s="199"/>
      <c r="Z196" s="199"/>
      <c r="AA196" s="199"/>
      <c r="AB196" s="199"/>
      <c r="AC196" s="199"/>
      <c r="AD196" s="199"/>
      <c r="AE196" s="199"/>
      <c r="AF196" s="199"/>
      <c r="AG196" s="199"/>
      <c r="AH196" s="199"/>
      <c r="AI196" s="199"/>
      <c r="AJ196" s="199"/>
      <c r="AK196" s="199"/>
      <c r="AL196" s="199"/>
      <c r="AM196" s="199"/>
      <c r="AN196" s="199"/>
      <c r="AO196" s="199"/>
      <c r="AP196" s="199"/>
      <c r="AQ196" s="199"/>
      <c r="AR196" s="199"/>
      <c r="AS196" s="199"/>
      <c r="AT196" s="199"/>
      <c r="AU196" s="199"/>
      <c r="AV196" s="199"/>
      <c r="AW196" s="199"/>
      <c r="AX196" s="199"/>
    </row>
    <row r="197" spans="1:50" ht="12.75" hidden="1" customHeight="1" x14ac:dyDescent="0.2">
      <c r="A197" s="199"/>
      <c r="B197" s="199"/>
      <c r="C197" s="199"/>
      <c r="D197" s="199"/>
      <c r="E197" s="199"/>
      <c r="F197" s="199"/>
      <c r="G197" s="199"/>
      <c r="H197" s="256"/>
      <c r="I197" s="256"/>
      <c r="J197" s="256"/>
      <c r="K197" s="256"/>
      <c r="L197" s="256"/>
      <c r="M197" s="199"/>
      <c r="N197" s="199"/>
      <c r="O197" s="199"/>
      <c r="P197" s="199"/>
      <c r="Q197" s="199"/>
      <c r="R197" s="199"/>
      <c r="S197" s="199"/>
      <c r="T197" s="199"/>
      <c r="U197" s="199"/>
      <c r="V197" s="199"/>
      <c r="W197" s="199"/>
      <c r="X197" s="199"/>
      <c r="Y197" s="199"/>
      <c r="Z197" s="199"/>
      <c r="AA197" s="199"/>
      <c r="AB197" s="199"/>
      <c r="AC197" s="199"/>
      <c r="AD197" s="199"/>
      <c r="AE197" s="199"/>
      <c r="AF197" s="199"/>
      <c r="AG197" s="199"/>
      <c r="AH197" s="199"/>
      <c r="AI197" s="199"/>
      <c r="AJ197" s="199"/>
      <c r="AK197" s="199"/>
      <c r="AL197" s="199"/>
      <c r="AM197" s="199"/>
      <c r="AN197" s="199"/>
      <c r="AO197" s="199"/>
      <c r="AP197" s="199"/>
      <c r="AQ197" s="199"/>
      <c r="AR197" s="199"/>
      <c r="AS197" s="199"/>
      <c r="AT197" s="199"/>
      <c r="AU197" s="199"/>
      <c r="AV197" s="199"/>
      <c r="AW197" s="199"/>
      <c r="AX197" s="199"/>
    </row>
    <row r="198" spans="1:50" ht="12.75" hidden="1" customHeight="1" x14ac:dyDescent="0.2">
      <c r="A198" s="199"/>
      <c r="B198" s="199"/>
      <c r="C198" s="199"/>
      <c r="D198" s="199"/>
      <c r="E198" s="199"/>
      <c r="F198" s="199"/>
      <c r="G198" s="199"/>
      <c r="H198" s="256"/>
      <c r="I198" s="256"/>
      <c r="J198" s="256"/>
      <c r="K198" s="256"/>
      <c r="L198" s="256"/>
      <c r="M198" s="199"/>
      <c r="N198" s="199"/>
      <c r="O198" s="199"/>
      <c r="P198" s="199"/>
      <c r="Q198" s="199"/>
      <c r="R198" s="199"/>
      <c r="S198" s="199"/>
      <c r="T198" s="199"/>
      <c r="U198" s="199"/>
      <c r="V198" s="199"/>
      <c r="W198" s="199"/>
      <c r="X198" s="199"/>
      <c r="Y198" s="199"/>
      <c r="Z198" s="199"/>
      <c r="AA198" s="199"/>
      <c r="AB198" s="199"/>
      <c r="AC198" s="199"/>
      <c r="AD198" s="199"/>
      <c r="AE198" s="199"/>
      <c r="AF198" s="199"/>
      <c r="AG198" s="199"/>
      <c r="AH198" s="199"/>
      <c r="AI198" s="199"/>
      <c r="AJ198" s="199"/>
      <c r="AK198" s="199"/>
      <c r="AL198" s="199"/>
      <c r="AM198" s="199"/>
      <c r="AN198" s="199"/>
      <c r="AO198" s="199"/>
      <c r="AP198" s="199"/>
      <c r="AQ198" s="199"/>
      <c r="AR198" s="199"/>
      <c r="AS198" s="199"/>
      <c r="AT198" s="199"/>
      <c r="AU198" s="199"/>
      <c r="AV198" s="199"/>
      <c r="AW198" s="199"/>
      <c r="AX198" s="199"/>
    </row>
    <row r="199" spans="1:50" ht="12.75" hidden="1" customHeight="1" x14ac:dyDescent="0.2">
      <c r="A199" s="199"/>
      <c r="B199" s="199"/>
      <c r="C199" s="199"/>
      <c r="D199" s="199"/>
      <c r="E199" s="199"/>
      <c r="F199" s="199"/>
      <c r="G199" s="199"/>
      <c r="H199" s="256"/>
      <c r="I199" s="256"/>
      <c r="J199" s="256"/>
      <c r="K199" s="256"/>
      <c r="L199" s="256"/>
      <c r="M199" s="199"/>
      <c r="N199" s="199"/>
      <c r="O199" s="199"/>
      <c r="P199" s="199"/>
      <c r="Q199" s="199"/>
      <c r="R199" s="199"/>
      <c r="S199" s="199"/>
      <c r="T199" s="199"/>
      <c r="U199" s="199"/>
      <c r="V199" s="199"/>
      <c r="W199" s="199"/>
      <c r="X199" s="199"/>
      <c r="Y199" s="199"/>
      <c r="Z199" s="199"/>
      <c r="AA199" s="199"/>
      <c r="AB199" s="199"/>
      <c r="AC199" s="199"/>
      <c r="AD199" s="199"/>
      <c r="AE199" s="199"/>
      <c r="AF199" s="199"/>
      <c r="AG199" s="199"/>
      <c r="AH199" s="199"/>
      <c r="AI199" s="199"/>
      <c r="AJ199" s="199"/>
      <c r="AK199" s="199"/>
      <c r="AL199" s="199"/>
      <c r="AM199" s="199"/>
      <c r="AN199" s="199"/>
      <c r="AO199" s="199"/>
      <c r="AP199" s="199"/>
      <c r="AQ199" s="199"/>
      <c r="AR199" s="199"/>
      <c r="AS199" s="199"/>
      <c r="AT199" s="199"/>
      <c r="AU199" s="199"/>
      <c r="AV199" s="199"/>
      <c r="AW199" s="199"/>
      <c r="AX199" s="199"/>
    </row>
    <row r="200" spans="1:50" ht="12.75" hidden="1" customHeight="1" x14ac:dyDescent="0.2">
      <c r="A200" s="199"/>
      <c r="B200" s="199"/>
      <c r="C200" s="199"/>
      <c r="D200" s="199"/>
      <c r="E200" s="199"/>
      <c r="F200" s="199"/>
      <c r="G200" s="199"/>
      <c r="H200" s="256"/>
      <c r="I200" s="256"/>
      <c r="J200" s="256"/>
      <c r="K200" s="256"/>
      <c r="L200" s="256"/>
      <c r="M200" s="199"/>
      <c r="N200" s="199"/>
      <c r="O200" s="199"/>
      <c r="P200" s="199"/>
      <c r="Q200" s="199"/>
      <c r="R200" s="199"/>
      <c r="S200" s="199"/>
      <c r="T200" s="199"/>
      <c r="U200" s="199"/>
      <c r="V200" s="199"/>
      <c r="W200" s="199"/>
      <c r="X200" s="199"/>
      <c r="Y200" s="199"/>
      <c r="Z200" s="199"/>
      <c r="AA200" s="199"/>
      <c r="AB200" s="199"/>
      <c r="AC200" s="199"/>
      <c r="AD200" s="199"/>
      <c r="AE200" s="199"/>
      <c r="AF200" s="199"/>
      <c r="AG200" s="199"/>
      <c r="AH200" s="199"/>
      <c r="AI200" s="199"/>
      <c r="AJ200" s="199"/>
      <c r="AK200" s="199"/>
      <c r="AL200" s="199"/>
      <c r="AM200" s="199"/>
      <c r="AN200" s="199"/>
      <c r="AO200" s="199"/>
      <c r="AP200" s="199"/>
      <c r="AQ200" s="199"/>
      <c r="AR200" s="199"/>
      <c r="AS200" s="199"/>
      <c r="AT200" s="199"/>
      <c r="AU200" s="199"/>
      <c r="AV200" s="199"/>
      <c r="AW200" s="199"/>
      <c r="AX200" s="199"/>
    </row>
    <row r="201" spans="1:50" ht="12.75" hidden="1" customHeight="1" x14ac:dyDescent="0.2">
      <c r="A201" s="199"/>
      <c r="B201" s="199"/>
      <c r="C201" s="199"/>
      <c r="D201" s="199"/>
      <c r="E201" s="199"/>
      <c r="F201" s="199"/>
      <c r="G201" s="199"/>
      <c r="H201" s="256"/>
      <c r="I201" s="256"/>
      <c r="J201" s="256"/>
      <c r="K201" s="256"/>
      <c r="L201" s="256"/>
      <c r="M201" s="199"/>
      <c r="N201" s="199"/>
      <c r="O201" s="199"/>
      <c r="P201" s="199"/>
      <c r="Q201" s="199"/>
      <c r="R201" s="199"/>
      <c r="S201" s="199"/>
      <c r="T201" s="199"/>
      <c r="U201" s="199"/>
      <c r="V201" s="199"/>
      <c r="W201" s="199"/>
      <c r="X201" s="199"/>
      <c r="Y201" s="199"/>
      <c r="Z201" s="199"/>
      <c r="AA201" s="199"/>
      <c r="AB201" s="199"/>
      <c r="AC201" s="199"/>
      <c r="AD201" s="199"/>
      <c r="AE201" s="199"/>
      <c r="AF201" s="199"/>
      <c r="AG201" s="199"/>
      <c r="AH201" s="199"/>
      <c r="AI201" s="199"/>
      <c r="AJ201" s="199"/>
      <c r="AK201" s="199"/>
      <c r="AL201" s="199"/>
      <c r="AM201" s="199"/>
      <c r="AN201" s="199"/>
      <c r="AO201" s="199"/>
      <c r="AP201" s="199"/>
      <c r="AQ201" s="199"/>
      <c r="AR201" s="199"/>
      <c r="AS201" s="199"/>
      <c r="AT201" s="199"/>
      <c r="AU201" s="199"/>
      <c r="AV201" s="199"/>
      <c r="AW201" s="199"/>
      <c r="AX201" s="199"/>
    </row>
    <row r="202" spans="1:50" ht="12.75" hidden="1" customHeight="1" x14ac:dyDescent="0.2">
      <c r="A202" s="199"/>
      <c r="B202" s="199"/>
      <c r="C202" s="199"/>
      <c r="D202" s="199"/>
      <c r="E202" s="199"/>
      <c r="F202" s="199"/>
      <c r="G202" s="199"/>
      <c r="H202" s="256"/>
      <c r="I202" s="256"/>
      <c r="J202" s="256"/>
      <c r="K202" s="256"/>
      <c r="L202" s="256"/>
      <c r="M202" s="199"/>
      <c r="N202" s="199"/>
      <c r="O202" s="199"/>
      <c r="P202" s="199"/>
      <c r="Q202" s="199"/>
      <c r="R202" s="199"/>
      <c r="S202" s="199"/>
      <c r="T202" s="199"/>
      <c r="U202" s="199"/>
      <c r="V202" s="199"/>
      <c r="W202" s="199"/>
      <c r="X202" s="199"/>
      <c r="Y202" s="199"/>
      <c r="Z202" s="199"/>
      <c r="AA202" s="199"/>
      <c r="AB202" s="199"/>
      <c r="AC202" s="199"/>
      <c r="AD202" s="199"/>
      <c r="AE202" s="199"/>
      <c r="AF202" s="199"/>
      <c r="AG202" s="199"/>
      <c r="AH202" s="199"/>
      <c r="AI202" s="199"/>
      <c r="AJ202" s="199"/>
      <c r="AK202" s="199"/>
      <c r="AL202" s="199"/>
      <c r="AM202" s="199"/>
      <c r="AN202" s="199"/>
      <c r="AO202" s="199"/>
      <c r="AP202" s="199"/>
      <c r="AQ202" s="199"/>
      <c r="AR202" s="199"/>
      <c r="AS202" s="199"/>
      <c r="AT202" s="199"/>
      <c r="AU202" s="199"/>
      <c r="AV202" s="199"/>
      <c r="AW202" s="199"/>
      <c r="AX202" s="199"/>
    </row>
    <row r="203" spans="1:50" ht="12.75" hidden="1" customHeight="1" x14ac:dyDescent="0.2">
      <c r="A203" s="199"/>
      <c r="B203" s="199"/>
      <c r="C203" s="199"/>
      <c r="D203" s="199"/>
      <c r="E203" s="199"/>
      <c r="F203" s="199"/>
      <c r="G203" s="199"/>
      <c r="H203" s="256"/>
      <c r="I203" s="256"/>
      <c r="J203" s="256"/>
      <c r="K203" s="256"/>
      <c r="L203" s="256"/>
      <c r="M203" s="199"/>
      <c r="N203" s="199"/>
      <c r="O203" s="199"/>
      <c r="P203" s="199"/>
      <c r="Q203" s="199"/>
      <c r="R203" s="199"/>
      <c r="S203" s="199"/>
      <c r="T203" s="199"/>
      <c r="U203" s="199"/>
      <c r="V203" s="199"/>
      <c r="W203" s="199"/>
      <c r="X203" s="199"/>
      <c r="Y203" s="199"/>
      <c r="Z203" s="199"/>
      <c r="AA203" s="199"/>
      <c r="AB203" s="199"/>
      <c r="AC203" s="199"/>
      <c r="AD203" s="199"/>
      <c r="AE203" s="199"/>
      <c r="AF203" s="199"/>
      <c r="AG203" s="199"/>
      <c r="AH203" s="199"/>
      <c r="AI203" s="199"/>
      <c r="AJ203" s="199"/>
      <c r="AK203" s="199"/>
      <c r="AL203" s="199"/>
      <c r="AM203" s="199"/>
      <c r="AN203" s="199"/>
      <c r="AO203" s="199"/>
      <c r="AP203" s="199"/>
      <c r="AQ203" s="199"/>
      <c r="AR203" s="199"/>
      <c r="AS203" s="199"/>
      <c r="AT203" s="199"/>
      <c r="AU203" s="199"/>
      <c r="AV203" s="199"/>
      <c r="AW203" s="199"/>
      <c r="AX203" s="199"/>
    </row>
    <row r="204" spans="1:50" ht="12.75" hidden="1" customHeight="1" x14ac:dyDescent="0.2">
      <c r="A204" s="199"/>
      <c r="B204" s="199"/>
      <c r="C204" s="199"/>
      <c r="D204" s="199"/>
      <c r="E204" s="199"/>
      <c r="F204" s="199"/>
      <c r="G204" s="199"/>
      <c r="H204" s="256"/>
      <c r="I204" s="256"/>
      <c r="J204" s="256"/>
      <c r="K204" s="256"/>
      <c r="L204" s="256"/>
      <c r="M204" s="199"/>
      <c r="N204" s="199"/>
      <c r="O204" s="199"/>
      <c r="P204" s="199"/>
      <c r="Q204" s="199"/>
      <c r="R204" s="199"/>
      <c r="S204" s="199"/>
      <c r="T204" s="199"/>
      <c r="U204" s="199"/>
      <c r="V204" s="199"/>
      <c r="W204" s="199"/>
      <c r="X204" s="199"/>
      <c r="Y204" s="199"/>
      <c r="Z204" s="199"/>
      <c r="AA204" s="199"/>
      <c r="AB204" s="199"/>
      <c r="AC204" s="199"/>
      <c r="AD204" s="199"/>
      <c r="AE204" s="199"/>
      <c r="AF204" s="199"/>
      <c r="AG204" s="199"/>
      <c r="AH204" s="199"/>
      <c r="AI204" s="199"/>
      <c r="AJ204" s="199"/>
      <c r="AK204" s="199"/>
      <c r="AL204" s="199"/>
      <c r="AM204" s="199"/>
      <c r="AN204" s="199"/>
      <c r="AO204" s="199"/>
      <c r="AP204" s="199"/>
      <c r="AQ204" s="199"/>
      <c r="AR204" s="199"/>
      <c r="AS204" s="199"/>
      <c r="AT204" s="199"/>
      <c r="AU204" s="199"/>
      <c r="AV204" s="199"/>
      <c r="AW204" s="199"/>
      <c r="AX204" s="199"/>
    </row>
    <row r="205" spans="1:50" ht="12.75" hidden="1" customHeight="1" x14ac:dyDescent="0.2">
      <c r="A205" s="199"/>
      <c r="B205" s="199"/>
      <c r="C205" s="199"/>
      <c r="D205" s="199"/>
      <c r="E205" s="199"/>
      <c r="F205" s="199"/>
      <c r="G205" s="199"/>
      <c r="H205" s="256"/>
      <c r="I205" s="256"/>
      <c r="J205" s="256"/>
      <c r="K205" s="256"/>
      <c r="L205" s="256"/>
      <c r="M205" s="199"/>
      <c r="N205" s="199"/>
      <c r="O205" s="199"/>
      <c r="P205" s="199"/>
      <c r="Q205" s="199"/>
      <c r="R205" s="199"/>
      <c r="S205" s="199"/>
      <c r="T205" s="199"/>
      <c r="U205" s="199"/>
      <c r="V205" s="199"/>
      <c r="W205" s="199"/>
      <c r="X205" s="199"/>
      <c r="Y205" s="199"/>
      <c r="Z205" s="199"/>
      <c r="AA205" s="199"/>
      <c r="AB205" s="199"/>
      <c r="AC205" s="199"/>
      <c r="AD205" s="199"/>
      <c r="AE205" s="199"/>
      <c r="AF205" s="199"/>
      <c r="AG205" s="199"/>
      <c r="AH205" s="199"/>
      <c r="AI205" s="199"/>
      <c r="AJ205" s="199"/>
      <c r="AK205" s="199"/>
      <c r="AL205" s="199"/>
      <c r="AM205" s="199"/>
      <c r="AN205" s="199"/>
      <c r="AO205" s="199"/>
      <c r="AP205" s="199"/>
      <c r="AQ205" s="199"/>
      <c r="AR205" s="199"/>
      <c r="AS205" s="199"/>
      <c r="AT205" s="199"/>
      <c r="AU205" s="199"/>
      <c r="AV205" s="199"/>
      <c r="AW205" s="199"/>
      <c r="AX205" s="199"/>
    </row>
    <row r="206" spans="1:50" ht="12.75" hidden="1" customHeight="1" x14ac:dyDescent="0.2">
      <c r="A206" s="199"/>
      <c r="B206" s="199"/>
      <c r="C206" s="199"/>
      <c r="D206" s="199"/>
      <c r="E206" s="199"/>
      <c r="F206" s="199"/>
      <c r="G206" s="199"/>
      <c r="H206" s="256"/>
      <c r="I206" s="256"/>
      <c r="J206" s="256"/>
      <c r="K206" s="256"/>
      <c r="L206" s="256"/>
      <c r="M206" s="199"/>
      <c r="N206" s="199"/>
      <c r="O206" s="199"/>
      <c r="P206" s="199"/>
      <c r="Q206" s="199"/>
      <c r="R206" s="199"/>
      <c r="S206" s="199"/>
      <c r="T206" s="199"/>
      <c r="U206" s="199"/>
      <c r="V206" s="199"/>
      <c r="W206" s="199"/>
      <c r="X206" s="199"/>
      <c r="Y206" s="199"/>
      <c r="Z206" s="199"/>
      <c r="AA206" s="199"/>
      <c r="AB206" s="199"/>
      <c r="AC206" s="199"/>
      <c r="AD206" s="199"/>
      <c r="AE206" s="199"/>
      <c r="AF206" s="199"/>
      <c r="AG206" s="199"/>
      <c r="AH206" s="199"/>
      <c r="AI206" s="199"/>
      <c r="AJ206" s="199"/>
      <c r="AK206" s="199"/>
      <c r="AL206" s="199"/>
      <c r="AM206" s="199"/>
      <c r="AN206" s="199"/>
      <c r="AO206" s="199"/>
      <c r="AP206" s="199"/>
      <c r="AQ206" s="199"/>
      <c r="AR206" s="199"/>
      <c r="AS206" s="199"/>
      <c r="AT206" s="199"/>
      <c r="AU206" s="199"/>
      <c r="AV206" s="199"/>
      <c r="AW206" s="199"/>
      <c r="AX206" s="199"/>
    </row>
    <row r="207" spans="1:50" ht="12.75" hidden="1" customHeight="1" x14ac:dyDescent="0.2">
      <c r="A207" s="199"/>
      <c r="B207" s="199"/>
      <c r="C207" s="199"/>
      <c r="D207" s="199"/>
      <c r="E207" s="199"/>
      <c r="F207" s="199"/>
      <c r="G207" s="199"/>
      <c r="H207" s="256"/>
      <c r="I207" s="256"/>
      <c r="J207" s="256"/>
      <c r="K207" s="256"/>
      <c r="L207" s="256"/>
      <c r="M207" s="199"/>
      <c r="N207" s="199"/>
      <c r="O207" s="199"/>
      <c r="P207" s="199"/>
      <c r="Q207" s="199"/>
      <c r="R207" s="199"/>
      <c r="S207" s="199"/>
      <c r="T207" s="199"/>
      <c r="U207" s="199"/>
      <c r="V207" s="199"/>
      <c r="W207" s="199"/>
      <c r="X207" s="199"/>
      <c r="Y207" s="199"/>
      <c r="Z207" s="199"/>
      <c r="AA207" s="199"/>
      <c r="AB207" s="199"/>
      <c r="AC207" s="199"/>
      <c r="AD207" s="199"/>
      <c r="AE207" s="199"/>
      <c r="AF207" s="199"/>
      <c r="AG207" s="199"/>
      <c r="AH207" s="199"/>
      <c r="AI207" s="199"/>
      <c r="AJ207" s="199"/>
      <c r="AK207" s="199"/>
      <c r="AL207" s="199"/>
      <c r="AM207" s="199"/>
      <c r="AN207" s="199"/>
      <c r="AO207" s="199"/>
      <c r="AP207" s="199"/>
      <c r="AQ207" s="199"/>
      <c r="AR207" s="199"/>
      <c r="AS207" s="199"/>
      <c r="AT207" s="199"/>
      <c r="AU207" s="199"/>
      <c r="AV207" s="199"/>
      <c r="AW207" s="199"/>
      <c r="AX207" s="199"/>
    </row>
    <row r="208" spans="1:50" ht="12.75" hidden="1" customHeight="1" x14ac:dyDescent="0.2">
      <c r="A208" s="199"/>
      <c r="B208" s="199"/>
      <c r="C208" s="199"/>
      <c r="D208" s="199"/>
      <c r="E208" s="199"/>
      <c r="F208" s="199"/>
      <c r="G208" s="199"/>
      <c r="H208" s="256"/>
      <c r="I208" s="256"/>
      <c r="J208" s="256"/>
      <c r="K208" s="256"/>
      <c r="L208" s="256"/>
      <c r="M208" s="199"/>
      <c r="N208" s="199"/>
      <c r="O208" s="199"/>
      <c r="P208" s="199"/>
      <c r="Q208" s="199"/>
      <c r="R208" s="199"/>
      <c r="S208" s="199"/>
      <c r="T208" s="199"/>
      <c r="U208" s="199"/>
      <c r="V208" s="199"/>
      <c r="W208" s="199"/>
      <c r="X208" s="199"/>
      <c r="Y208" s="199"/>
      <c r="Z208" s="199"/>
      <c r="AA208" s="199"/>
      <c r="AB208" s="199"/>
      <c r="AC208" s="199"/>
      <c r="AD208" s="199"/>
      <c r="AE208" s="199"/>
      <c r="AF208" s="199"/>
      <c r="AG208" s="199"/>
      <c r="AH208" s="199"/>
      <c r="AI208" s="199"/>
      <c r="AJ208" s="199"/>
      <c r="AK208" s="199"/>
      <c r="AL208" s="199"/>
      <c r="AM208" s="199"/>
      <c r="AN208" s="199"/>
      <c r="AO208" s="199"/>
      <c r="AP208" s="199"/>
      <c r="AQ208" s="199"/>
      <c r="AR208" s="199"/>
      <c r="AS208" s="199"/>
      <c r="AT208" s="199"/>
      <c r="AU208" s="199"/>
      <c r="AV208" s="199"/>
      <c r="AW208" s="199"/>
      <c r="AX208" s="199"/>
    </row>
    <row r="209" spans="1:50" ht="12.75" hidden="1" customHeight="1" x14ac:dyDescent="0.2">
      <c r="A209" s="199"/>
      <c r="B209" s="199"/>
      <c r="C209" s="199"/>
      <c r="D209" s="199"/>
      <c r="E209" s="199"/>
      <c r="F209" s="199"/>
      <c r="G209" s="199"/>
      <c r="H209" s="256"/>
      <c r="I209" s="256"/>
      <c r="J209" s="256"/>
      <c r="K209" s="256"/>
      <c r="L209" s="256"/>
      <c r="M209" s="199"/>
      <c r="N209" s="199"/>
      <c r="O209" s="199"/>
      <c r="P209" s="199"/>
      <c r="Q209" s="199"/>
      <c r="R209" s="199"/>
      <c r="S209" s="199"/>
      <c r="T209" s="199"/>
      <c r="U209" s="199"/>
      <c r="V209" s="199"/>
      <c r="W209" s="199"/>
      <c r="X209" s="199"/>
      <c r="Y209" s="199"/>
      <c r="Z209" s="199"/>
      <c r="AA209" s="199"/>
      <c r="AB209" s="199"/>
      <c r="AC209" s="199"/>
      <c r="AD209" s="199"/>
      <c r="AE209" s="199"/>
      <c r="AF209" s="199"/>
      <c r="AG209" s="199"/>
      <c r="AH209" s="199"/>
      <c r="AI209" s="199"/>
      <c r="AJ209" s="199"/>
      <c r="AK209" s="199"/>
      <c r="AL209" s="199"/>
      <c r="AM209" s="199"/>
      <c r="AN209" s="199"/>
      <c r="AO209" s="199"/>
      <c r="AP209" s="199"/>
      <c r="AQ209" s="199"/>
      <c r="AR209" s="199"/>
      <c r="AS209" s="199"/>
      <c r="AT209" s="199"/>
      <c r="AU209" s="199"/>
      <c r="AV209" s="199"/>
      <c r="AW209" s="199"/>
      <c r="AX209" s="199"/>
    </row>
    <row r="210" spans="1:50" ht="12.75" hidden="1" customHeight="1" x14ac:dyDescent="0.2">
      <c r="A210" s="199"/>
      <c r="B210" s="199"/>
      <c r="C210" s="199"/>
      <c r="D210" s="199"/>
      <c r="E210" s="199"/>
      <c r="F210" s="199"/>
      <c r="G210" s="199"/>
      <c r="H210" s="256"/>
      <c r="I210" s="256"/>
      <c r="J210" s="256"/>
      <c r="K210" s="256"/>
      <c r="L210" s="256"/>
      <c r="M210" s="199"/>
      <c r="N210" s="199"/>
      <c r="O210" s="199"/>
      <c r="P210" s="199"/>
      <c r="Q210" s="199"/>
      <c r="R210" s="199"/>
      <c r="S210" s="199"/>
      <c r="T210" s="199"/>
      <c r="U210" s="199"/>
      <c r="V210" s="199"/>
      <c r="W210" s="199"/>
      <c r="X210" s="199"/>
      <c r="Y210" s="199"/>
      <c r="Z210" s="199"/>
      <c r="AA210" s="199"/>
      <c r="AB210" s="199"/>
      <c r="AC210" s="199"/>
      <c r="AD210" s="199"/>
      <c r="AE210" s="199"/>
      <c r="AF210" s="199"/>
      <c r="AG210" s="199"/>
      <c r="AH210" s="199"/>
      <c r="AI210" s="199"/>
      <c r="AJ210" s="199"/>
      <c r="AK210" s="199"/>
      <c r="AL210" s="199"/>
      <c r="AM210" s="199"/>
      <c r="AN210" s="199"/>
      <c r="AO210" s="199"/>
      <c r="AP210" s="199"/>
      <c r="AQ210" s="199"/>
      <c r="AR210" s="199"/>
      <c r="AS210" s="199"/>
      <c r="AT210" s="199"/>
      <c r="AU210" s="199"/>
      <c r="AV210" s="199"/>
      <c r="AW210" s="199"/>
      <c r="AX210" s="199"/>
    </row>
    <row r="211" spans="1:50" ht="12.75" hidden="1" customHeight="1" x14ac:dyDescent="0.2">
      <c r="A211" s="199"/>
      <c r="B211" s="199"/>
      <c r="C211" s="199"/>
      <c r="D211" s="199"/>
      <c r="E211" s="199"/>
      <c r="F211" s="199"/>
      <c r="G211" s="199"/>
      <c r="H211" s="256"/>
      <c r="I211" s="256"/>
      <c r="J211" s="256"/>
      <c r="K211" s="256"/>
      <c r="L211" s="256"/>
      <c r="M211" s="199"/>
      <c r="N211" s="199"/>
      <c r="O211" s="199"/>
      <c r="P211" s="199"/>
      <c r="Q211" s="199"/>
      <c r="R211" s="199"/>
      <c r="S211" s="199"/>
      <c r="T211" s="199"/>
      <c r="U211" s="199"/>
      <c r="V211" s="199"/>
      <c r="W211" s="199"/>
      <c r="X211" s="199"/>
      <c r="Y211" s="199"/>
      <c r="Z211" s="199"/>
      <c r="AA211" s="199"/>
      <c r="AB211" s="199"/>
      <c r="AC211" s="199"/>
      <c r="AD211" s="199"/>
      <c r="AE211" s="199"/>
      <c r="AF211" s="199"/>
      <c r="AG211" s="199"/>
      <c r="AH211" s="199"/>
      <c r="AI211" s="199"/>
      <c r="AJ211" s="199"/>
      <c r="AK211" s="199"/>
      <c r="AL211" s="199"/>
      <c r="AM211" s="199"/>
      <c r="AN211" s="199"/>
      <c r="AO211" s="199"/>
      <c r="AP211" s="199"/>
      <c r="AQ211" s="199"/>
      <c r="AR211" s="199"/>
      <c r="AS211" s="199"/>
      <c r="AT211" s="199"/>
      <c r="AU211" s="199"/>
      <c r="AV211" s="199"/>
      <c r="AW211" s="199"/>
      <c r="AX211" s="199"/>
    </row>
    <row r="212" spans="1:50" ht="12.75" hidden="1" customHeight="1" x14ac:dyDescent="0.2">
      <c r="A212" s="199"/>
      <c r="B212" s="199"/>
      <c r="C212" s="199"/>
      <c r="D212" s="199"/>
      <c r="E212" s="199"/>
      <c r="F212" s="199"/>
      <c r="G212" s="199"/>
      <c r="H212" s="256"/>
      <c r="I212" s="256"/>
      <c r="J212" s="256"/>
      <c r="K212" s="256"/>
      <c r="L212" s="256"/>
      <c r="M212" s="199"/>
      <c r="N212" s="199"/>
      <c r="O212" s="199"/>
      <c r="P212" s="199"/>
      <c r="Q212" s="199"/>
      <c r="R212" s="199"/>
      <c r="S212" s="199"/>
      <c r="T212" s="199"/>
      <c r="U212" s="199"/>
      <c r="V212" s="199"/>
      <c r="W212" s="199"/>
      <c r="X212" s="199"/>
      <c r="Y212" s="199"/>
      <c r="Z212" s="199"/>
      <c r="AA212" s="199"/>
      <c r="AB212" s="199"/>
      <c r="AC212" s="199"/>
      <c r="AD212" s="199"/>
      <c r="AE212" s="199"/>
      <c r="AF212" s="199"/>
      <c r="AG212" s="199"/>
      <c r="AH212" s="199"/>
      <c r="AI212" s="199"/>
      <c r="AJ212" s="199"/>
      <c r="AK212" s="199"/>
      <c r="AL212" s="199"/>
      <c r="AM212" s="199"/>
      <c r="AN212" s="199"/>
      <c r="AO212" s="199"/>
      <c r="AP212" s="199"/>
      <c r="AQ212" s="199"/>
      <c r="AR212" s="199"/>
      <c r="AS212" s="199"/>
      <c r="AT212" s="199"/>
      <c r="AU212" s="199"/>
      <c r="AV212" s="199"/>
      <c r="AW212" s="199"/>
      <c r="AX212" s="199"/>
    </row>
    <row r="213" spans="1:50" ht="12.75" hidden="1" customHeight="1" x14ac:dyDescent="0.2">
      <c r="A213" s="199"/>
      <c r="B213" s="199"/>
      <c r="C213" s="199"/>
      <c r="D213" s="199"/>
      <c r="E213" s="199"/>
      <c r="F213" s="199"/>
      <c r="G213" s="199"/>
      <c r="H213" s="256"/>
      <c r="I213" s="256"/>
      <c r="J213" s="256"/>
      <c r="K213" s="256"/>
      <c r="L213" s="256"/>
      <c r="M213" s="199"/>
      <c r="N213" s="199"/>
      <c r="O213" s="199"/>
      <c r="P213" s="199"/>
      <c r="Q213" s="199"/>
      <c r="R213" s="199"/>
      <c r="S213" s="199"/>
      <c r="T213" s="199"/>
      <c r="U213" s="199"/>
      <c r="V213" s="199"/>
      <c r="W213" s="199"/>
      <c r="X213" s="199"/>
      <c r="Y213" s="199"/>
      <c r="Z213" s="199"/>
      <c r="AA213" s="199"/>
      <c r="AB213" s="199"/>
      <c r="AC213" s="199"/>
      <c r="AD213" s="199"/>
      <c r="AE213" s="199"/>
      <c r="AF213" s="199"/>
      <c r="AG213" s="199"/>
      <c r="AH213" s="199"/>
      <c r="AI213" s="199"/>
      <c r="AJ213" s="199"/>
      <c r="AK213" s="199"/>
      <c r="AL213" s="199"/>
      <c r="AM213" s="199"/>
      <c r="AN213" s="199"/>
      <c r="AO213" s="199"/>
      <c r="AP213" s="199"/>
      <c r="AQ213" s="199"/>
      <c r="AR213" s="199"/>
      <c r="AS213" s="199"/>
      <c r="AT213" s="199"/>
      <c r="AU213" s="199"/>
      <c r="AV213" s="199"/>
      <c r="AW213" s="199"/>
      <c r="AX213" s="199"/>
    </row>
    <row r="214" spans="1:50" ht="12.75" hidden="1" customHeight="1" x14ac:dyDescent="0.2">
      <c r="A214" s="199"/>
      <c r="B214" s="199"/>
      <c r="C214" s="199"/>
      <c r="D214" s="199"/>
      <c r="E214" s="199"/>
      <c r="F214" s="199"/>
      <c r="G214" s="199"/>
      <c r="H214" s="256"/>
      <c r="I214" s="256"/>
      <c r="J214" s="256"/>
      <c r="K214" s="256"/>
      <c r="L214" s="256"/>
      <c r="M214" s="199"/>
      <c r="N214" s="199"/>
      <c r="O214" s="199"/>
      <c r="P214" s="199"/>
      <c r="Q214" s="199"/>
      <c r="R214" s="199"/>
      <c r="S214" s="199"/>
      <c r="T214" s="199"/>
      <c r="U214" s="199"/>
      <c r="V214" s="199"/>
      <c r="W214" s="199"/>
      <c r="X214" s="199"/>
      <c r="Y214" s="199"/>
      <c r="Z214" s="199"/>
      <c r="AA214" s="199"/>
      <c r="AB214" s="199"/>
      <c r="AC214" s="199"/>
      <c r="AD214" s="199"/>
      <c r="AE214" s="199"/>
      <c r="AF214" s="199"/>
      <c r="AG214" s="199"/>
      <c r="AH214" s="199"/>
      <c r="AI214" s="199"/>
      <c r="AJ214" s="199"/>
      <c r="AK214" s="199"/>
      <c r="AL214" s="199"/>
      <c r="AM214" s="199"/>
      <c r="AN214" s="199"/>
      <c r="AO214" s="199"/>
      <c r="AP214" s="199"/>
      <c r="AQ214" s="199"/>
      <c r="AR214" s="199"/>
      <c r="AS214" s="199"/>
      <c r="AT214" s="199"/>
      <c r="AU214" s="199"/>
      <c r="AV214" s="199"/>
      <c r="AW214" s="199"/>
      <c r="AX214" s="199"/>
    </row>
    <row r="215" spans="1:50" ht="12.75" hidden="1" customHeight="1" x14ac:dyDescent="0.2">
      <c r="A215" s="199"/>
      <c r="B215" s="199"/>
      <c r="C215" s="199"/>
      <c r="D215" s="199"/>
      <c r="E215" s="199"/>
      <c r="F215" s="199"/>
      <c r="G215" s="199"/>
      <c r="H215" s="256"/>
      <c r="I215" s="256"/>
      <c r="J215" s="256"/>
      <c r="K215" s="256"/>
      <c r="L215" s="256"/>
      <c r="M215" s="199"/>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199"/>
      <c r="AJ215" s="199"/>
      <c r="AK215" s="199"/>
      <c r="AL215" s="199"/>
      <c r="AM215" s="199"/>
      <c r="AN215" s="199"/>
      <c r="AO215" s="199"/>
      <c r="AP215" s="199"/>
      <c r="AQ215" s="199"/>
      <c r="AR215" s="199"/>
      <c r="AS215" s="199"/>
      <c r="AT215" s="199"/>
      <c r="AU215" s="199"/>
      <c r="AV215" s="199"/>
      <c r="AW215" s="199"/>
      <c r="AX215" s="199"/>
    </row>
    <row r="216" spans="1:50" ht="12.75" hidden="1" customHeight="1" x14ac:dyDescent="0.2">
      <c r="A216" s="199"/>
      <c r="B216" s="199"/>
      <c r="C216" s="199"/>
      <c r="D216" s="199"/>
      <c r="E216" s="199"/>
      <c r="F216" s="199"/>
      <c r="G216" s="199"/>
      <c r="H216" s="256"/>
      <c r="I216" s="256"/>
      <c r="J216" s="256"/>
      <c r="K216" s="256"/>
      <c r="L216" s="256"/>
      <c r="M216" s="199"/>
      <c r="N216" s="199"/>
      <c r="O216" s="199"/>
      <c r="P216" s="199"/>
      <c r="Q216" s="199"/>
      <c r="R216" s="199"/>
      <c r="S216" s="199"/>
      <c r="T216" s="199"/>
      <c r="U216" s="199"/>
      <c r="V216" s="199"/>
      <c r="W216" s="199"/>
      <c r="X216" s="199"/>
      <c r="Y216" s="199"/>
      <c r="Z216" s="199"/>
      <c r="AA216" s="199"/>
      <c r="AB216" s="199"/>
      <c r="AC216" s="199"/>
      <c r="AD216" s="199"/>
      <c r="AE216" s="199"/>
      <c r="AF216" s="199"/>
      <c r="AG216" s="199"/>
      <c r="AH216" s="199"/>
      <c r="AI216" s="199"/>
      <c r="AJ216" s="199"/>
      <c r="AK216" s="199"/>
      <c r="AL216" s="199"/>
      <c r="AM216" s="199"/>
      <c r="AN216" s="199"/>
      <c r="AO216" s="199"/>
      <c r="AP216" s="199"/>
      <c r="AQ216" s="199"/>
      <c r="AR216" s="199"/>
      <c r="AS216" s="199"/>
      <c r="AT216" s="199"/>
      <c r="AU216" s="199"/>
      <c r="AV216" s="199"/>
      <c r="AW216" s="199"/>
      <c r="AX216" s="199"/>
    </row>
    <row r="217" spans="1:50" ht="12.75" hidden="1" customHeight="1" x14ac:dyDescent="0.2">
      <c r="A217" s="199"/>
      <c r="B217" s="199"/>
      <c r="C217" s="199"/>
      <c r="D217" s="199"/>
      <c r="E217" s="199"/>
      <c r="F217" s="199"/>
      <c r="G217" s="199"/>
      <c r="H217" s="256"/>
      <c r="I217" s="256"/>
      <c r="J217" s="256"/>
      <c r="K217" s="256"/>
      <c r="L217" s="256"/>
      <c r="M217" s="199"/>
      <c r="N217" s="199"/>
      <c r="O217" s="199"/>
      <c r="P217" s="199"/>
      <c r="Q217" s="199"/>
      <c r="R217" s="199"/>
      <c r="S217" s="199"/>
      <c r="T217" s="199"/>
      <c r="U217" s="199"/>
      <c r="V217" s="199"/>
      <c r="W217" s="199"/>
      <c r="X217" s="199"/>
      <c r="Y217" s="199"/>
      <c r="Z217" s="199"/>
      <c r="AA217" s="199"/>
      <c r="AB217" s="199"/>
      <c r="AC217" s="199"/>
      <c r="AD217" s="199"/>
      <c r="AE217" s="199"/>
      <c r="AF217" s="199"/>
      <c r="AG217" s="199"/>
      <c r="AH217" s="199"/>
      <c r="AI217" s="199"/>
      <c r="AJ217" s="199"/>
      <c r="AK217" s="199"/>
      <c r="AL217" s="199"/>
      <c r="AM217" s="199"/>
      <c r="AN217" s="199"/>
      <c r="AO217" s="199"/>
      <c r="AP217" s="199"/>
      <c r="AQ217" s="199"/>
      <c r="AR217" s="199"/>
      <c r="AS217" s="199"/>
      <c r="AT217" s="199"/>
      <c r="AU217" s="199"/>
      <c r="AV217" s="199"/>
      <c r="AW217" s="199"/>
      <c r="AX217" s="199"/>
    </row>
    <row r="218" spans="1:50" ht="12.75" hidden="1" customHeight="1" x14ac:dyDescent="0.2">
      <c r="A218" s="199"/>
      <c r="B218" s="199"/>
      <c r="C218" s="199"/>
      <c r="D218" s="199"/>
      <c r="E218" s="199"/>
      <c r="F218" s="199"/>
      <c r="G218" s="199"/>
      <c r="H218" s="256"/>
      <c r="I218" s="256"/>
      <c r="J218" s="256"/>
      <c r="K218" s="256"/>
      <c r="L218" s="256"/>
      <c r="M218" s="199"/>
      <c r="N218" s="199"/>
      <c r="O218" s="199"/>
      <c r="P218" s="199"/>
      <c r="Q218" s="199"/>
      <c r="R218" s="199"/>
      <c r="S218" s="199"/>
      <c r="T218" s="199"/>
      <c r="U218" s="199"/>
      <c r="V218" s="199"/>
      <c r="W218" s="199"/>
      <c r="X218" s="199"/>
      <c r="Y218" s="199"/>
      <c r="Z218" s="199"/>
      <c r="AA218" s="199"/>
      <c r="AB218" s="199"/>
      <c r="AC218" s="199"/>
      <c r="AD218" s="199"/>
      <c r="AE218" s="199"/>
      <c r="AF218" s="199"/>
      <c r="AG218" s="199"/>
      <c r="AH218" s="199"/>
      <c r="AI218" s="199"/>
      <c r="AJ218" s="199"/>
      <c r="AK218" s="199"/>
      <c r="AL218" s="199"/>
      <c r="AM218" s="199"/>
      <c r="AN218" s="199"/>
      <c r="AO218" s="199"/>
      <c r="AP218" s="199"/>
      <c r="AQ218" s="199"/>
      <c r="AR218" s="199"/>
      <c r="AS218" s="199"/>
      <c r="AT218" s="199"/>
      <c r="AU218" s="199"/>
      <c r="AV218" s="199"/>
      <c r="AW218" s="199"/>
      <c r="AX218" s="199"/>
    </row>
    <row r="219" spans="1:50" ht="12.75" hidden="1" customHeight="1" x14ac:dyDescent="0.2">
      <c r="A219" s="199"/>
      <c r="B219" s="199"/>
      <c r="C219" s="199"/>
      <c r="D219" s="199"/>
      <c r="E219" s="199"/>
      <c r="F219" s="199"/>
      <c r="G219" s="199"/>
      <c r="H219" s="256"/>
      <c r="I219" s="256"/>
      <c r="J219" s="256"/>
      <c r="K219" s="256"/>
      <c r="L219" s="256"/>
      <c r="M219" s="199"/>
      <c r="N219" s="199"/>
      <c r="O219" s="199"/>
      <c r="P219" s="199"/>
      <c r="Q219" s="199"/>
      <c r="R219" s="199"/>
      <c r="S219" s="199"/>
      <c r="T219" s="199"/>
      <c r="U219" s="199"/>
      <c r="V219" s="199"/>
      <c r="W219" s="199"/>
      <c r="X219" s="199"/>
      <c r="Y219" s="199"/>
      <c r="Z219" s="199"/>
      <c r="AA219" s="199"/>
      <c r="AB219" s="199"/>
      <c r="AC219" s="199"/>
      <c r="AD219" s="199"/>
      <c r="AE219" s="199"/>
      <c r="AF219" s="199"/>
      <c r="AG219" s="199"/>
      <c r="AH219" s="199"/>
      <c r="AI219" s="199"/>
      <c r="AJ219" s="199"/>
      <c r="AK219" s="199"/>
      <c r="AL219" s="199"/>
      <c r="AM219" s="199"/>
      <c r="AN219" s="199"/>
      <c r="AO219" s="199"/>
      <c r="AP219" s="199"/>
      <c r="AQ219" s="199"/>
      <c r="AR219" s="199"/>
      <c r="AS219" s="199"/>
      <c r="AT219" s="199"/>
      <c r="AU219" s="199"/>
      <c r="AV219" s="199"/>
      <c r="AW219" s="199"/>
      <c r="AX219" s="199"/>
    </row>
    <row r="220" spans="1:50" ht="12.75" hidden="1" customHeight="1" x14ac:dyDescent="0.2">
      <c r="A220" s="199"/>
      <c r="B220" s="199"/>
      <c r="C220" s="199"/>
      <c r="D220" s="199"/>
      <c r="E220" s="199"/>
      <c r="F220" s="199"/>
      <c r="G220" s="199"/>
      <c r="H220" s="256"/>
      <c r="I220" s="256"/>
      <c r="J220" s="256"/>
      <c r="K220" s="256"/>
      <c r="L220" s="256"/>
      <c r="M220" s="199"/>
      <c r="N220" s="199"/>
      <c r="O220" s="199"/>
      <c r="P220" s="199"/>
      <c r="Q220" s="199"/>
      <c r="R220" s="199"/>
      <c r="S220" s="199"/>
      <c r="T220" s="199"/>
      <c r="U220" s="199"/>
      <c r="V220" s="199"/>
      <c r="W220" s="199"/>
      <c r="X220" s="199"/>
      <c r="Y220" s="199"/>
      <c r="Z220" s="199"/>
      <c r="AA220" s="199"/>
      <c r="AB220" s="199"/>
      <c r="AC220" s="199"/>
      <c r="AD220" s="199"/>
      <c r="AE220" s="199"/>
      <c r="AF220" s="199"/>
      <c r="AG220" s="199"/>
      <c r="AH220" s="199"/>
      <c r="AI220" s="199"/>
      <c r="AJ220" s="199"/>
      <c r="AK220" s="199"/>
      <c r="AL220" s="199"/>
      <c r="AM220" s="199"/>
      <c r="AN220" s="199"/>
      <c r="AO220" s="199"/>
      <c r="AP220" s="199"/>
      <c r="AQ220" s="199"/>
      <c r="AR220" s="199"/>
      <c r="AS220" s="199"/>
      <c r="AT220" s="199"/>
      <c r="AU220" s="199"/>
      <c r="AV220" s="199"/>
      <c r="AW220" s="199"/>
      <c r="AX220" s="199"/>
    </row>
    <row r="221" spans="1:50" ht="12.75" hidden="1" customHeight="1" x14ac:dyDescent="0.2">
      <c r="A221" s="199"/>
      <c r="B221" s="199"/>
      <c r="C221" s="199"/>
      <c r="D221" s="199"/>
      <c r="E221" s="199"/>
      <c r="F221" s="199"/>
      <c r="G221" s="199"/>
      <c r="H221" s="256"/>
      <c r="I221" s="256"/>
      <c r="J221" s="256"/>
      <c r="K221" s="256"/>
      <c r="L221" s="256"/>
      <c r="M221" s="199"/>
      <c r="N221" s="199"/>
      <c r="O221" s="199"/>
      <c r="P221" s="199"/>
      <c r="Q221" s="199"/>
      <c r="R221" s="199"/>
      <c r="S221" s="199"/>
      <c r="T221" s="199"/>
      <c r="U221" s="199"/>
      <c r="V221" s="199"/>
      <c r="W221" s="199"/>
      <c r="X221" s="199"/>
      <c r="Y221" s="199"/>
      <c r="Z221" s="199"/>
      <c r="AA221" s="199"/>
      <c r="AB221" s="199"/>
      <c r="AC221" s="199"/>
      <c r="AD221" s="199"/>
      <c r="AE221" s="199"/>
      <c r="AF221" s="199"/>
      <c r="AG221" s="199"/>
      <c r="AH221" s="199"/>
      <c r="AI221" s="199"/>
      <c r="AJ221" s="199"/>
      <c r="AK221" s="199"/>
      <c r="AL221" s="199"/>
      <c r="AM221" s="199"/>
      <c r="AN221" s="199"/>
      <c r="AO221" s="199"/>
      <c r="AP221" s="199"/>
      <c r="AQ221" s="199"/>
      <c r="AR221" s="199"/>
      <c r="AS221" s="199"/>
      <c r="AT221" s="199"/>
      <c r="AU221" s="199"/>
      <c r="AV221" s="199"/>
      <c r="AW221" s="199"/>
      <c r="AX221" s="199"/>
    </row>
    <row r="222" spans="1:50" ht="12.75" hidden="1" customHeight="1" x14ac:dyDescent="0.2">
      <c r="A222" s="199"/>
      <c r="B222" s="199"/>
      <c r="C222" s="199"/>
      <c r="D222" s="199"/>
      <c r="E222" s="199"/>
      <c r="F222" s="199"/>
      <c r="G222" s="199"/>
      <c r="H222" s="256"/>
      <c r="I222" s="256"/>
      <c r="J222" s="256"/>
      <c r="K222" s="256"/>
      <c r="L222" s="256"/>
      <c r="M222" s="199"/>
      <c r="N222" s="199"/>
      <c r="O222" s="199"/>
      <c r="P222" s="199"/>
      <c r="Q222" s="199"/>
      <c r="R222" s="199"/>
      <c r="S222" s="199"/>
      <c r="T222" s="199"/>
      <c r="U222" s="199"/>
      <c r="V222" s="199"/>
      <c r="W222" s="199"/>
      <c r="X222" s="199"/>
      <c r="Y222" s="199"/>
      <c r="Z222" s="199"/>
      <c r="AA222" s="199"/>
      <c r="AB222" s="199"/>
      <c r="AC222" s="199"/>
      <c r="AD222" s="199"/>
      <c r="AE222" s="199"/>
      <c r="AF222" s="199"/>
      <c r="AG222" s="199"/>
      <c r="AH222" s="199"/>
      <c r="AI222" s="199"/>
      <c r="AJ222" s="199"/>
      <c r="AK222" s="199"/>
      <c r="AL222" s="199"/>
      <c r="AM222" s="199"/>
      <c r="AN222" s="199"/>
      <c r="AO222" s="199"/>
      <c r="AP222" s="199"/>
      <c r="AQ222" s="199"/>
      <c r="AR222" s="199"/>
      <c r="AS222" s="199"/>
      <c r="AT222" s="199"/>
      <c r="AU222" s="199"/>
      <c r="AV222" s="199"/>
      <c r="AW222" s="199"/>
      <c r="AX222" s="199"/>
    </row>
    <row r="223" spans="1:50" ht="12.75" hidden="1" customHeight="1" x14ac:dyDescent="0.2">
      <c r="A223" s="199"/>
      <c r="B223" s="199"/>
      <c r="C223" s="199"/>
      <c r="D223" s="199"/>
      <c r="E223" s="199"/>
      <c r="F223" s="199"/>
      <c r="G223" s="199"/>
      <c r="H223" s="256"/>
      <c r="I223" s="256"/>
      <c r="J223" s="256"/>
      <c r="K223" s="256"/>
      <c r="L223" s="256"/>
      <c r="M223" s="199"/>
      <c r="N223" s="199"/>
      <c r="O223" s="199"/>
      <c r="P223" s="199"/>
      <c r="Q223" s="199"/>
      <c r="R223" s="199"/>
      <c r="S223" s="199"/>
      <c r="T223" s="199"/>
      <c r="U223" s="199"/>
      <c r="V223" s="199"/>
      <c r="W223" s="199"/>
      <c r="X223" s="199"/>
      <c r="Y223" s="199"/>
      <c r="Z223" s="199"/>
      <c r="AA223" s="199"/>
      <c r="AB223" s="199"/>
      <c r="AC223" s="199"/>
      <c r="AD223" s="199"/>
      <c r="AE223" s="199"/>
      <c r="AF223" s="199"/>
      <c r="AG223" s="199"/>
      <c r="AH223" s="199"/>
      <c r="AI223" s="199"/>
      <c r="AJ223" s="199"/>
      <c r="AK223" s="199"/>
      <c r="AL223" s="199"/>
      <c r="AM223" s="199"/>
      <c r="AN223" s="199"/>
      <c r="AO223" s="199"/>
      <c r="AP223" s="199"/>
      <c r="AQ223" s="199"/>
      <c r="AR223" s="199"/>
      <c r="AS223" s="199"/>
      <c r="AT223" s="199"/>
      <c r="AU223" s="199"/>
      <c r="AV223" s="199"/>
      <c r="AW223" s="199"/>
      <c r="AX223" s="199"/>
    </row>
    <row r="224" spans="1:50" ht="12.75" hidden="1" customHeight="1" x14ac:dyDescent="0.2">
      <c r="A224" s="199"/>
      <c r="B224" s="199"/>
      <c r="C224" s="199"/>
      <c r="D224" s="199"/>
      <c r="E224" s="199"/>
      <c r="F224" s="199"/>
      <c r="G224" s="199"/>
      <c r="H224" s="256"/>
      <c r="I224" s="256"/>
      <c r="J224" s="256"/>
      <c r="K224" s="256"/>
      <c r="L224" s="256"/>
      <c r="M224" s="199"/>
      <c r="N224" s="199"/>
      <c r="O224" s="199"/>
      <c r="P224" s="199"/>
      <c r="Q224" s="199"/>
      <c r="R224" s="199"/>
      <c r="S224" s="199"/>
      <c r="T224" s="199"/>
      <c r="U224" s="199"/>
      <c r="V224" s="199"/>
      <c r="W224" s="199"/>
      <c r="X224" s="199"/>
      <c r="Y224" s="199"/>
      <c r="Z224" s="199"/>
      <c r="AA224" s="199"/>
      <c r="AB224" s="199"/>
      <c r="AC224" s="199"/>
      <c r="AD224" s="199"/>
      <c r="AE224" s="199"/>
      <c r="AF224" s="199"/>
      <c r="AG224" s="199"/>
      <c r="AH224" s="199"/>
      <c r="AI224" s="199"/>
      <c r="AJ224" s="199"/>
      <c r="AK224" s="199"/>
      <c r="AL224" s="199"/>
      <c r="AM224" s="199"/>
      <c r="AN224" s="199"/>
      <c r="AO224" s="199"/>
      <c r="AP224" s="199"/>
      <c r="AQ224" s="199"/>
      <c r="AR224" s="199"/>
      <c r="AS224" s="199"/>
      <c r="AT224" s="199"/>
      <c r="AU224" s="199"/>
      <c r="AV224" s="199"/>
      <c r="AW224" s="199"/>
      <c r="AX224" s="199"/>
    </row>
    <row r="225" spans="1:50" ht="12.75" hidden="1" customHeight="1" x14ac:dyDescent="0.2">
      <c r="A225" s="199"/>
      <c r="B225" s="199"/>
      <c r="C225" s="199"/>
      <c r="D225" s="199"/>
      <c r="E225" s="199"/>
      <c r="F225" s="199"/>
      <c r="G225" s="199"/>
      <c r="H225" s="256"/>
      <c r="I225" s="256"/>
      <c r="J225" s="256"/>
      <c r="K225" s="256"/>
      <c r="L225" s="256"/>
      <c r="M225" s="199"/>
      <c r="N225" s="199"/>
      <c r="O225" s="199"/>
      <c r="P225" s="199"/>
      <c r="Q225" s="199"/>
      <c r="R225" s="199"/>
      <c r="S225" s="199"/>
      <c r="T225" s="199"/>
      <c r="U225" s="199"/>
      <c r="V225" s="199"/>
      <c r="W225" s="199"/>
      <c r="X225" s="199"/>
      <c r="Y225" s="199"/>
      <c r="Z225" s="199"/>
      <c r="AA225" s="199"/>
      <c r="AB225" s="199"/>
      <c r="AC225" s="199"/>
      <c r="AD225" s="199"/>
      <c r="AE225" s="199"/>
      <c r="AF225" s="199"/>
      <c r="AG225" s="199"/>
      <c r="AH225" s="199"/>
      <c r="AI225" s="199"/>
      <c r="AJ225" s="199"/>
      <c r="AK225" s="199"/>
      <c r="AL225" s="199"/>
      <c r="AM225" s="199"/>
      <c r="AN225" s="199"/>
      <c r="AO225" s="199"/>
      <c r="AP225" s="199"/>
      <c r="AQ225" s="199"/>
      <c r="AR225" s="199"/>
      <c r="AS225" s="199"/>
      <c r="AT225" s="199"/>
      <c r="AU225" s="199"/>
      <c r="AV225" s="199"/>
      <c r="AW225" s="199"/>
      <c r="AX225" s="199"/>
    </row>
    <row r="226" spans="1:50" ht="12.75" hidden="1" customHeight="1" x14ac:dyDescent="0.2">
      <c r="A226" s="199"/>
      <c r="B226" s="199"/>
      <c r="C226" s="199"/>
      <c r="D226" s="199"/>
      <c r="E226" s="199"/>
      <c r="F226" s="199"/>
      <c r="G226" s="199"/>
      <c r="H226" s="256"/>
      <c r="I226" s="256"/>
      <c r="J226" s="256"/>
      <c r="K226" s="256"/>
      <c r="L226" s="256"/>
      <c r="M226" s="199"/>
      <c r="N226" s="199"/>
      <c r="O226" s="199"/>
      <c r="P226" s="199"/>
      <c r="Q226" s="199"/>
      <c r="R226" s="199"/>
      <c r="S226" s="199"/>
      <c r="T226" s="199"/>
      <c r="U226" s="199"/>
      <c r="V226" s="199"/>
      <c r="W226" s="199"/>
      <c r="X226" s="199"/>
      <c r="Y226" s="199"/>
      <c r="Z226" s="199"/>
      <c r="AA226" s="199"/>
      <c r="AB226" s="199"/>
      <c r="AC226" s="199"/>
      <c r="AD226" s="199"/>
      <c r="AE226" s="199"/>
      <c r="AF226" s="199"/>
      <c r="AG226" s="199"/>
      <c r="AH226" s="199"/>
      <c r="AI226" s="199"/>
      <c r="AJ226" s="199"/>
      <c r="AK226" s="199"/>
      <c r="AL226" s="199"/>
      <c r="AM226" s="199"/>
      <c r="AN226" s="199"/>
      <c r="AO226" s="199"/>
      <c r="AP226" s="199"/>
      <c r="AQ226" s="199"/>
      <c r="AR226" s="199"/>
      <c r="AS226" s="199"/>
      <c r="AT226" s="199"/>
      <c r="AU226" s="199"/>
      <c r="AV226" s="199"/>
      <c r="AW226" s="199"/>
      <c r="AX226" s="199"/>
    </row>
    <row r="227" spans="1:50" ht="12.75" hidden="1" customHeight="1" x14ac:dyDescent="0.2">
      <c r="A227" s="199"/>
      <c r="B227" s="199"/>
      <c r="C227" s="199"/>
      <c r="D227" s="199"/>
      <c r="E227" s="199"/>
      <c r="F227" s="199"/>
      <c r="G227" s="199"/>
      <c r="H227" s="256"/>
      <c r="I227" s="256"/>
      <c r="J227" s="256"/>
      <c r="K227" s="256"/>
      <c r="L227" s="256"/>
      <c r="M227" s="199"/>
      <c r="N227" s="199"/>
      <c r="O227" s="199"/>
      <c r="P227" s="199"/>
      <c r="Q227" s="199"/>
      <c r="R227" s="199"/>
      <c r="S227" s="199"/>
      <c r="T227" s="199"/>
      <c r="U227" s="199"/>
      <c r="V227" s="199"/>
      <c r="W227" s="199"/>
      <c r="X227" s="199"/>
      <c r="Y227" s="199"/>
      <c r="Z227" s="199"/>
      <c r="AA227" s="199"/>
      <c r="AB227" s="199"/>
      <c r="AC227" s="199"/>
      <c r="AD227" s="199"/>
      <c r="AE227" s="199"/>
      <c r="AF227" s="199"/>
      <c r="AG227" s="199"/>
      <c r="AH227" s="199"/>
      <c r="AI227" s="199"/>
      <c r="AJ227" s="199"/>
      <c r="AK227" s="199"/>
      <c r="AL227" s="199"/>
      <c r="AM227" s="199"/>
      <c r="AN227" s="199"/>
      <c r="AO227" s="199"/>
      <c r="AP227" s="199"/>
      <c r="AQ227" s="199"/>
      <c r="AR227" s="199"/>
      <c r="AS227" s="199"/>
      <c r="AT227" s="199"/>
      <c r="AU227" s="199"/>
      <c r="AV227" s="199"/>
      <c r="AW227" s="199"/>
      <c r="AX227" s="199"/>
    </row>
    <row r="228" spans="1:50" ht="12.75" hidden="1" customHeight="1" x14ac:dyDescent="0.2">
      <c r="A228" s="199"/>
      <c r="B228" s="199"/>
      <c r="C228" s="199"/>
      <c r="D228" s="199"/>
      <c r="E228" s="199"/>
      <c r="F228" s="199"/>
      <c r="G228" s="199"/>
      <c r="H228" s="256"/>
      <c r="I228" s="256"/>
      <c r="J228" s="256"/>
      <c r="K228" s="256"/>
      <c r="L228" s="256"/>
      <c r="M228" s="199"/>
      <c r="N228" s="199"/>
      <c r="O228" s="199"/>
      <c r="P228" s="199"/>
      <c r="Q228" s="199"/>
      <c r="R228" s="199"/>
      <c r="S228" s="199"/>
      <c r="T228" s="199"/>
      <c r="U228" s="199"/>
      <c r="V228" s="199"/>
      <c r="W228" s="199"/>
      <c r="X228" s="199"/>
      <c r="Y228" s="199"/>
      <c r="Z228" s="199"/>
      <c r="AA228" s="199"/>
      <c r="AB228" s="199"/>
      <c r="AC228" s="199"/>
      <c r="AD228" s="199"/>
      <c r="AE228" s="199"/>
      <c r="AF228" s="199"/>
      <c r="AG228" s="199"/>
      <c r="AH228" s="199"/>
      <c r="AI228" s="199"/>
      <c r="AJ228" s="199"/>
      <c r="AK228" s="199"/>
      <c r="AL228" s="199"/>
      <c r="AM228" s="199"/>
      <c r="AN228" s="199"/>
      <c r="AO228" s="199"/>
      <c r="AP228" s="199"/>
      <c r="AQ228" s="199"/>
      <c r="AR228" s="199"/>
      <c r="AS228" s="199"/>
      <c r="AT228" s="199"/>
      <c r="AU228" s="199"/>
      <c r="AV228" s="199"/>
      <c r="AW228" s="199"/>
      <c r="AX228" s="199"/>
    </row>
    <row r="229" spans="1:50" ht="12.75" hidden="1" customHeight="1" x14ac:dyDescent="0.2">
      <c r="A229" s="199"/>
      <c r="B229" s="199"/>
      <c r="C229" s="199"/>
      <c r="D229" s="199"/>
      <c r="E229" s="199"/>
      <c r="F229" s="199"/>
      <c r="G229" s="199"/>
      <c r="H229" s="256"/>
      <c r="I229" s="256"/>
      <c r="J229" s="256"/>
      <c r="K229" s="256"/>
      <c r="L229" s="256"/>
      <c r="M229" s="199"/>
      <c r="N229" s="199"/>
      <c r="O229" s="199"/>
      <c r="P229" s="199"/>
      <c r="Q229" s="199"/>
      <c r="R229" s="199"/>
      <c r="S229" s="199"/>
      <c r="T229" s="199"/>
      <c r="U229" s="199"/>
      <c r="V229" s="199"/>
      <c r="W229" s="199"/>
      <c r="X229" s="199"/>
      <c r="Y229" s="199"/>
      <c r="Z229" s="199"/>
      <c r="AA229" s="199"/>
      <c r="AB229" s="199"/>
      <c r="AC229" s="199"/>
      <c r="AD229" s="199"/>
      <c r="AE229" s="199"/>
      <c r="AF229" s="199"/>
      <c r="AG229" s="199"/>
      <c r="AH229" s="199"/>
      <c r="AI229" s="199"/>
      <c r="AJ229" s="199"/>
      <c r="AK229" s="199"/>
      <c r="AL229" s="199"/>
      <c r="AM229" s="199"/>
      <c r="AN229" s="199"/>
      <c r="AO229" s="199"/>
      <c r="AP229" s="199"/>
      <c r="AQ229" s="199"/>
      <c r="AR229" s="199"/>
      <c r="AS229" s="199"/>
      <c r="AT229" s="199"/>
      <c r="AU229" s="199"/>
      <c r="AV229" s="199"/>
      <c r="AW229" s="199"/>
      <c r="AX229" s="199"/>
    </row>
    <row r="230" spans="1:50" ht="12.75" hidden="1" customHeight="1" x14ac:dyDescent="0.2">
      <c r="A230" s="199"/>
      <c r="B230" s="199"/>
      <c r="C230" s="199"/>
      <c r="D230" s="199"/>
      <c r="E230" s="199"/>
      <c r="F230" s="199"/>
      <c r="G230" s="199"/>
      <c r="H230" s="256"/>
      <c r="I230" s="256"/>
      <c r="J230" s="256"/>
      <c r="K230" s="256"/>
      <c r="L230" s="256"/>
      <c r="M230" s="199"/>
      <c r="N230" s="199"/>
      <c r="O230" s="199"/>
      <c r="P230" s="199"/>
      <c r="Q230" s="199"/>
      <c r="R230" s="199"/>
      <c r="S230" s="199"/>
      <c r="T230" s="199"/>
      <c r="U230" s="199"/>
      <c r="V230" s="199"/>
      <c r="W230" s="199"/>
      <c r="X230" s="199"/>
      <c r="Y230" s="199"/>
      <c r="Z230" s="199"/>
      <c r="AA230" s="199"/>
      <c r="AB230" s="199"/>
      <c r="AC230" s="199"/>
      <c r="AD230" s="199"/>
      <c r="AE230" s="199"/>
      <c r="AF230" s="199"/>
      <c r="AG230" s="199"/>
      <c r="AH230" s="199"/>
      <c r="AI230" s="199"/>
      <c r="AJ230" s="199"/>
      <c r="AK230" s="199"/>
      <c r="AL230" s="199"/>
      <c r="AM230" s="199"/>
      <c r="AN230" s="199"/>
      <c r="AO230" s="199"/>
      <c r="AP230" s="199"/>
      <c r="AQ230" s="199"/>
      <c r="AR230" s="199"/>
      <c r="AS230" s="199"/>
      <c r="AT230" s="199"/>
      <c r="AU230" s="199"/>
      <c r="AV230" s="199"/>
      <c r="AW230" s="199"/>
      <c r="AX230" s="199"/>
    </row>
    <row r="231" spans="1:50" ht="12.75" hidden="1" customHeight="1" x14ac:dyDescent="0.2">
      <c r="A231" s="199"/>
      <c r="B231" s="199"/>
      <c r="C231" s="199"/>
      <c r="D231" s="199"/>
      <c r="E231" s="199"/>
      <c r="F231" s="199"/>
      <c r="G231" s="199"/>
      <c r="H231" s="256"/>
      <c r="I231" s="256"/>
      <c r="J231" s="256"/>
      <c r="K231" s="256"/>
      <c r="L231" s="256"/>
      <c r="M231" s="199"/>
      <c r="N231" s="199"/>
      <c r="O231" s="199"/>
      <c r="P231" s="199"/>
      <c r="Q231" s="199"/>
      <c r="R231" s="199"/>
      <c r="S231" s="199"/>
      <c r="T231" s="199"/>
      <c r="U231" s="199"/>
      <c r="V231" s="199"/>
      <c r="W231" s="199"/>
      <c r="X231" s="199"/>
      <c r="Y231" s="199"/>
      <c r="Z231" s="199"/>
      <c r="AA231" s="199"/>
      <c r="AB231" s="199"/>
      <c r="AC231" s="199"/>
      <c r="AD231" s="199"/>
      <c r="AE231" s="199"/>
      <c r="AF231" s="199"/>
      <c r="AG231" s="199"/>
      <c r="AH231" s="199"/>
      <c r="AI231" s="199"/>
      <c r="AJ231" s="199"/>
      <c r="AK231" s="199"/>
      <c r="AL231" s="199"/>
      <c r="AM231" s="199"/>
      <c r="AN231" s="199"/>
      <c r="AO231" s="199"/>
      <c r="AP231" s="199"/>
      <c r="AQ231" s="199"/>
      <c r="AR231" s="199"/>
      <c r="AS231" s="199"/>
      <c r="AT231" s="199"/>
      <c r="AU231" s="199"/>
      <c r="AV231" s="199"/>
      <c r="AW231" s="199"/>
      <c r="AX231" s="199"/>
    </row>
    <row r="232" spans="1:50" ht="12.75" hidden="1" customHeight="1" x14ac:dyDescent="0.2">
      <c r="A232" s="199"/>
      <c r="B232" s="199"/>
      <c r="C232" s="199"/>
      <c r="D232" s="199"/>
      <c r="E232" s="199"/>
      <c r="F232" s="199"/>
      <c r="G232" s="199"/>
      <c r="H232" s="256"/>
      <c r="I232" s="256"/>
      <c r="J232" s="256"/>
      <c r="K232" s="256"/>
      <c r="L232" s="256"/>
      <c r="M232" s="199"/>
      <c r="N232" s="199"/>
      <c r="O232" s="199"/>
      <c r="P232" s="199"/>
      <c r="Q232" s="199"/>
      <c r="R232" s="199"/>
      <c r="S232" s="199"/>
      <c r="T232" s="199"/>
      <c r="U232" s="199"/>
      <c r="V232" s="199"/>
      <c r="W232" s="199"/>
      <c r="X232" s="199"/>
      <c r="Y232" s="199"/>
      <c r="Z232" s="199"/>
      <c r="AA232" s="199"/>
      <c r="AB232" s="199"/>
      <c r="AC232" s="199"/>
      <c r="AD232" s="199"/>
      <c r="AE232" s="199"/>
      <c r="AF232" s="199"/>
      <c r="AG232" s="199"/>
      <c r="AH232" s="199"/>
      <c r="AI232" s="199"/>
      <c r="AJ232" s="199"/>
      <c r="AK232" s="199"/>
      <c r="AL232" s="199"/>
      <c r="AM232" s="199"/>
      <c r="AN232" s="199"/>
      <c r="AO232" s="199"/>
      <c r="AP232" s="199"/>
      <c r="AQ232" s="199"/>
      <c r="AR232" s="199"/>
      <c r="AS232" s="199"/>
      <c r="AT232" s="199"/>
      <c r="AU232" s="199"/>
      <c r="AV232" s="199"/>
      <c r="AW232" s="199"/>
      <c r="AX232" s="199"/>
    </row>
    <row r="233" spans="1:50" ht="12.75" hidden="1" customHeight="1" x14ac:dyDescent="0.2">
      <c r="A233" s="199"/>
      <c r="B233" s="199"/>
      <c r="C233" s="199"/>
      <c r="D233" s="199"/>
      <c r="E233" s="199"/>
      <c r="F233" s="199"/>
      <c r="G233" s="199"/>
      <c r="H233" s="256"/>
      <c r="I233" s="256"/>
      <c r="J233" s="256"/>
      <c r="K233" s="256"/>
      <c r="L233" s="256"/>
      <c r="M233" s="199"/>
      <c r="N233" s="199"/>
      <c r="O233" s="199"/>
      <c r="P233" s="199"/>
      <c r="Q233" s="199"/>
      <c r="R233" s="199"/>
      <c r="S233" s="199"/>
      <c r="T233" s="199"/>
      <c r="U233" s="199"/>
      <c r="V233" s="199"/>
      <c r="W233" s="199"/>
      <c r="X233" s="199"/>
      <c r="Y233" s="199"/>
      <c r="Z233" s="199"/>
      <c r="AA233" s="199"/>
      <c r="AB233" s="199"/>
      <c r="AC233" s="199"/>
      <c r="AD233" s="199"/>
      <c r="AE233" s="199"/>
      <c r="AF233" s="199"/>
      <c r="AG233" s="199"/>
      <c r="AH233" s="199"/>
      <c r="AI233" s="199"/>
      <c r="AJ233" s="199"/>
      <c r="AK233" s="199"/>
      <c r="AL233" s="199"/>
      <c r="AM233" s="199"/>
      <c r="AN233" s="199"/>
      <c r="AO233" s="199"/>
      <c r="AP233" s="199"/>
      <c r="AQ233" s="199"/>
      <c r="AR233" s="199"/>
      <c r="AS233" s="199"/>
      <c r="AT233" s="199"/>
      <c r="AU233" s="199"/>
      <c r="AV233" s="199"/>
      <c r="AW233" s="199"/>
      <c r="AX233" s="199"/>
    </row>
    <row r="234" spans="1:50" ht="12.75" hidden="1" customHeight="1" x14ac:dyDescent="0.2">
      <c r="A234" s="199"/>
      <c r="B234" s="199"/>
      <c r="C234" s="199"/>
      <c r="D234" s="199"/>
      <c r="E234" s="199"/>
      <c r="F234" s="199"/>
      <c r="G234" s="199"/>
      <c r="H234" s="256"/>
      <c r="I234" s="256"/>
      <c r="J234" s="256"/>
      <c r="K234" s="256"/>
      <c r="L234" s="256"/>
      <c r="M234" s="199"/>
      <c r="N234" s="199"/>
      <c r="O234" s="199"/>
      <c r="P234" s="199"/>
      <c r="Q234" s="199"/>
      <c r="R234" s="199"/>
      <c r="S234" s="199"/>
      <c r="T234" s="199"/>
      <c r="U234" s="199"/>
      <c r="V234" s="199"/>
      <c r="W234" s="199"/>
      <c r="X234" s="199"/>
      <c r="Y234" s="199"/>
      <c r="Z234" s="199"/>
      <c r="AA234" s="199"/>
      <c r="AB234" s="199"/>
      <c r="AC234" s="199"/>
      <c r="AD234" s="199"/>
      <c r="AE234" s="199"/>
      <c r="AF234" s="199"/>
      <c r="AG234" s="199"/>
      <c r="AH234" s="199"/>
      <c r="AI234" s="199"/>
      <c r="AJ234" s="199"/>
      <c r="AK234" s="199"/>
      <c r="AL234" s="199"/>
      <c r="AM234" s="199"/>
      <c r="AN234" s="199"/>
      <c r="AO234" s="199"/>
      <c r="AP234" s="199"/>
      <c r="AQ234" s="199"/>
      <c r="AR234" s="199"/>
      <c r="AS234" s="199"/>
      <c r="AT234" s="199"/>
      <c r="AU234" s="199"/>
      <c r="AV234" s="199"/>
      <c r="AW234" s="199"/>
      <c r="AX234" s="199"/>
    </row>
    <row r="235" spans="1:50" ht="12.75" hidden="1" customHeight="1" x14ac:dyDescent="0.2">
      <c r="A235" s="199"/>
      <c r="B235" s="199"/>
      <c r="C235" s="199"/>
      <c r="D235" s="199"/>
      <c r="E235" s="199"/>
      <c r="F235" s="199"/>
      <c r="G235" s="199"/>
      <c r="H235" s="256"/>
      <c r="I235" s="256"/>
      <c r="J235" s="256"/>
      <c r="K235" s="256"/>
      <c r="L235" s="256"/>
      <c r="M235" s="199"/>
      <c r="N235" s="199"/>
      <c r="O235" s="199"/>
      <c r="P235" s="199"/>
      <c r="Q235" s="199"/>
      <c r="R235" s="199"/>
      <c r="S235" s="199"/>
      <c r="T235" s="199"/>
      <c r="U235" s="199"/>
      <c r="V235" s="199"/>
      <c r="W235" s="199"/>
      <c r="X235" s="199"/>
      <c r="Y235" s="199"/>
      <c r="Z235" s="199"/>
      <c r="AA235" s="199"/>
      <c r="AB235" s="199"/>
      <c r="AC235" s="199"/>
      <c r="AD235" s="199"/>
      <c r="AE235" s="199"/>
      <c r="AF235" s="199"/>
      <c r="AG235" s="199"/>
      <c r="AH235" s="199"/>
      <c r="AI235" s="199"/>
      <c r="AJ235" s="199"/>
      <c r="AK235" s="199"/>
      <c r="AL235" s="199"/>
      <c r="AM235" s="199"/>
      <c r="AN235" s="199"/>
      <c r="AO235" s="199"/>
      <c r="AP235" s="199"/>
      <c r="AQ235" s="199"/>
      <c r="AR235" s="199"/>
      <c r="AS235" s="199"/>
      <c r="AT235" s="199"/>
      <c r="AU235" s="199"/>
      <c r="AV235" s="199"/>
      <c r="AW235" s="199"/>
      <c r="AX235" s="199"/>
    </row>
    <row r="236" spans="1:50" ht="12.75" hidden="1" customHeight="1" x14ac:dyDescent="0.2">
      <c r="A236" s="199"/>
      <c r="B236" s="199"/>
      <c r="C236" s="199"/>
      <c r="D236" s="199"/>
      <c r="E236" s="199"/>
      <c r="F236" s="199"/>
      <c r="G236" s="199"/>
      <c r="H236" s="256"/>
      <c r="I236" s="256"/>
      <c r="J236" s="256"/>
      <c r="K236" s="256"/>
      <c r="L236" s="256"/>
      <c r="M236" s="199"/>
      <c r="N236" s="199"/>
      <c r="O236" s="199"/>
      <c r="P236" s="199"/>
      <c r="Q236" s="199"/>
      <c r="R236" s="199"/>
      <c r="S236" s="199"/>
      <c r="T236" s="199"/>
      <c r="U236" s="199"/>
      <c r="V236" s="199"/>
      <c r="W236" s="199"/>
      <c r="X236" s="199"/>
      <c r="Y236" s="199"/>
      <c r="Z236" s="199"/>
      <c r="AA236" s="199"/>
      <c r="AB236" s="199"/>
      <c r="AC236" s="199"/>
      <c r="AD236" s="199"/>
      <c r="AE236" s="199"/>
      <c r="AF236" s="199"/>
      <c r="AG236" s="199"/>
      <c r="AH236" s="199"/>
      <c r="AI236" s="199"/>
      <c r="AJ236" s="199"/>
      <c r="AK236" s="199"/>
      <c r="AL236" s="199"/>
      <c r="AM236" s="199"/>
      <c r="AN236" s="199"/>
      <c r="AO236" s="199"/>
      <c r="AP236" s="199"/>
      <c r="AQ236" s="199"/>
      <c r="AR236" s="199"/>
      <c r="AS236" s="199"/>
      <c r="AT236" s="199"/>
      <c r="AU236" s="199"/>
      <c r="AV236" s="199"/>
      <c r="AW236" s="199"/>
      <c r="AX236" s="199"/>
    </row>
    <row r="237" spans="1:50" ht="12.75" hidden="1" customHeight="1" x14ac:dyDescent="0.2">
      <c r="A237" s="199"/>
      <c r="B237" s="199"/>
      <c r="C237" s="199"/>
      <c r="D237" s="199"/>
      <c r="E237" s="199"/>
      <c r="F237" s="199"/>
      <c r="G237" s="199"/>
      <c r="H237" s="256"/>
      <c r="I237" s="256"/>
      <c r="J237" s="256"/>
      <c r="K237" s="256"/>
      <c r="L237" s="256"/>
      <c r="M237" s="199"/>
      <c r="N237" s="199"/>
      <c r="O237" s="199"/>
      <c r="P237" s="199"/>
      <c r="Q237" s="199"/>
      <c r="R237" s="199"/>
      <c r="S237" s="199"/>
      <c r="T237" s="199"/>
      <c r="U237" s="199"/>
      <c r="V237" s="199"/>
      <c r="W237" s="199"/>
      <c r="X237" s="199"/>
      <c r="Y237" s="199"/>
      <c r="Z237" s="199"/>
      <c r="AA237" s="199"/>
      <c r="AB237" s="199"/>
      <c r="AC237" s="199"/>
      <c r="AD237" s="199"/>
      <c r="AE237" s="199"/>
      <c r="AF237" s="199"/>
      <c r="AG237" s="199"/>
      <c r="AH237" s="199"/>
      <c r="AI237" s="199"/>
      <c r="AJ237" s="199"/>
      <c r="AK237" s="199"/>
      <c r="AL237" s="199"/>
      <c r="AM237" s="199"/>
      <c r="AN237" s="199"/>
      <c r="AO237" s="199"/>
      <c r="AP237" s="199"/>
      <c r="AQ237" s="199"/>
      <c r="AR237" s="199"/>
      <c r="AS237" s="199"/>
      <c r="AT237" s="199"/>
      <c r="AU237" s="199"/>
      <c r="AV237" s="199"/>
      <c r="AW237" s="199"/>
      <c r="AX237" s="199"/>
    </row>
    <row r="238" spans="1:50" ht="12.75" hidden="1" customHeight="1" x14ac:dyDescent="0.2">
      <c r="A238" s="199"/>
      <c r="B238" s="199"/>
      <c r="C238" s="199"/>
      <c r="D238" s="199"/>
      <c r="E238" s="199"/>
      <c r="F238" s="199"/>
      <c r="G238" s="199"/>
      <c r="H238" s="256"/>
      <c r="I238" s="256"/>
      <c r="J238" s="256"/>
      <c r="K238" s="256"/>
      <c r="L238" s="256"/>
      <c r="M238" s="199"/>
      <c r="N238" s="199"/>
      <c r="O238" s="199"/>
      <c r="P238" s="199"/>
      <c r="Q238" s="199"/>
      <c r="R238" s="199"/>
      <c r="S238" s="199"/>
      <c r="T238" s="199"/>
      <c r="U238" s="199"/>
      <c r="V238" s="199"/>
      <c r="W238" s="199"/>
      <c r="X238" s="199"/>
      <c r="Y238" s="199"/>
      <c r="Z238" s="199"/>
      <c r="AA238" s="199"/>
      <c r="AB238" s="199"/>
      <c r="AC238" s="199"/>
      <c r="AD238" s="199"/>
      <c r="AE238" s="199"/>
      <c r="AF238" s="199"/>
      <c r="AG238" s="199"/>
      <c r="AH238" s="199"/>
      <c r="AI238" s="199"/>
      <c r="AJ238" s="199"/>
      <c r="AK238" s="199"/>
      <c r="AL238" s="199"/>
      <c r="AM238" s="199"/>
      <c r="AN238" s="199"/>
      <c r="AO238" s="199"/>
      <c r="AP238" s="199"/>
      <c r="AQ238" s="199"/>
      <c r="AR238" s="199"/>
      <c r="AS238" s="199"/>
      <c r="AT238" s="199"/>
      <c r="AU238" s="199"/>
      <c r="AV238" s="199"/>
      <c r="AW238" s="199"/>
      <c r="AX238" s="199"/>
    </row>
    <row r="239" spans="1:50" ht="12.75" hidden="1" customHeight="1" x14ac:dyDescent="0.2">
      <c r="A239" s="199"/>
      <c r="B239" s="199"/>
      <c r="C239" s="199"/>
      <c r="D239" s="199"/>
      <c r="E239" s="199"/>
      <c r="F239" s="199"/>
      <c r="G239" s="199"/>
      <c r="H239" s="256"/>
      <c r="I239" s="256"/>
      <c r="J239" s="256"/>
      <c r="K239" s="256"/>
      <c r="L239" s="256"/>
      <c r="M239" s="199"/>
      <c r="N239" s="199"/>
      <c r="O239" s="199"/>
      <c r="P239" s="199"/>
      <c r="Q239" s="199"/>
      <c r="R239" s="199"/>
      <c r="S239" s="199"/>
      <c r="T239" s="199"/>
      <c r="U239" s="199"/>
      <c r="V239" s="199"/>
      <c r="W239" s="199"/>
      <c r="X239" s="199"/>
      <c r="Y239" s="199"/>
      <c r="Z239" s="199"/>
      <c r="AA239" s="199"/>
      <c r="AB239" s="199"/>
      <c r="AC239" s="199"/>
      <c r="AD239" s="199"/>
      <c r="AE239" s="199"/>
      <c r="AF239" s="199"/>
      <c r="AG239" s="199"/>
      <c r="AH239" s="199"/>
      <c r="AI239" s="199"/>
      <c r="AJ239" s="199"/>
      <c r="AK239" s="199"/>
      <c r="AL239" s="199"/>
      <c r="AM239" s="199"/>
      <c r="AN239" s="199"/>
      <c r="AO239" s="199"/>
      <c r="AP239" s="199"/>
      <c r="AQ239" s="199"/>
      <c r="AR239" s="199"/>
      <c r="AS239" s="199"/>
      <c r="AT239" s="199"/>
      <c r="AU239" s="199"/>
      <c r="AV239" s="199"/>
      <c r="AW239" s="199"/>
      <c r="AX239" s="199"/>
    </row>
    <row r="240" spans="1:50" ht="12.75" hidden="1" customHeight="1" x14ac:dyDescent="0.2">
      <c r="A240" s="199"/>
      <c r="B240" s="199"/>
      <c r="C240" s="199"/>
      <c r="D240" s="199"/>
      <c r="E240" s="199"/>
      <c r="F240" s="199"/>
      <c r="G240" s="199"/>
      <c r="H240" s="256"/>
      <c r="I240" s="256"/>
      <c r="J240" s="256"/>
      <c r="K240" s="256"/>
      <c r="L240" s="256"/>
      <c r="M240" s="199"/>
      <c r="N240" s="199"/>
      <c r="O240" s="199"/>
      <c r="P240" s="199"/>
      <c r="Q240" s="199"/>
      <c r="R240" s="199"/>
      <c r="S240" s="199"/>
      <c r="T240" s="199"/>
      <c r="U240" s="199"/>
      <c r="V240" s="199"/>
      <c r="W240" s="199"/>
      <c r="X240" s="199"/>
      <c r="Y240" s="199"/>
      <c r="Z240" s="199"/>
      <c r="AA240" s="199"/>
      <c r="AB240" s="199"/>
      <c r="AC240" s="199"/>
      <c r="AD240" s="199"/>
      <c r="AE240" s="199"/>
      <c r="AF240" s="199"/>
      <c r="AG240" s="199"/>
      <c r="AH240" s="199"/>
      <c r="AI240" s="199"/>
      <c r="AJ240" s="199"/>
      <c r="AK240" s="199"/>
      <c r="AL240" s="199"/>
      <c r="AM240" s="199"/>
      <c r="AN240" s="199"/>
      <c r="AO240" s="199"/>
      <c r="AP240" s="199"/>
      <c r="AQ240" s="199"/>
      <c r="AR240" s="199"/>
      <c r="AS240" s="199"/>
      <c r="AT240" s="199"/>
      <c r="AU240" s="199"/>
      <c r="AV240" s="199"/>
      <c r="AW240" s="199"/>
      <c r="AX240" s="199"/>
    </row>
    <row r="241" spans="1:50" ht="12.75" hidden="1" customHeight="1" x14ac:dyDescent="0.2">
      <c r="A241" s="199"/>
      <c r="B241" s="199"/>
      <c r="C241" s="199"/>
      <c r="D241" s="199"/>
      <c r="E241" s="199"/>
      <c r="F241" s="199"/>
      <c r="G241" s="199"/>
      <c r="H241" s="256"/>
      <c r="I241" s="256"/>
      <c r="J241" s="256"/>
      <c r="K241" s="256"/>
      <c r="L241" s="256"/>
      <c r="M241" s="199"/>
      <c r="N241" s="199"/>
      <c r="O241" s="199"/>
      <c r="P241" s="199"/>
      <c r="Q241" s="199"/>
      <c r="R241" s="199"/>
      <c r="S241" s="199"/>
      <c r="T241" s="199"/>
      <c r="U241" s="199"/>
      <c r="V241" s="199"/>
      <c r="W241" s="199"/>
      <c r="X241" s="199"/>
      <c r="Y241" s="199"/>
      <c r="Z241" s="199"/>
      <c r="AA241" s="199"/>
      <c r="AB241" s="199"/>
      <c r="AC241" s="199"/>
      <c r="AD241" s="199"/>
      <c r="AE241" s="199"/>
      <c r="AF241" s="199"/>
      <c r="AG241" s="199"/>
      <c r="AH241" s="199"/>
      <c r="AI241" s="199"/>
      <c r="AJ241" s="199"/>
      <c r="AK241" s="199"/>
      <c r="AL241" s="199"/>
      <c r="AM241" s="199"/>
      <c r="AN241" s="199"/>
      <c r="AO241" s="199"/>
      <c r="AP241" s="199"/>
      <c r="AQ241" s="199"/>
      <c r="AR241" s="199"/>
      <c r="AS241" s="199"/>
      <c r="AT241" s="199"/>
      <c r="AU241" s="199"/>
      <c r="AV241" s="199"/>
      <c r="AW241" s="199"/>
      <c r="AX241" s="199"/>
    </row>
    <row r="242" spans="1:50" ht="12.75" hidden="1" customHeight="1" x14ac:dyDescent="0.2">
      <c r="A242" s="199"/>
      <c r="B242" s="199"/>
      <c r="C242" s="199"/>
      <c r="D242" s="199"/>
      <c r="E242" s="199"/>
      <c r="F242" s="199"/>
      <c r="G242" s="199"/>
      <c r="H242" s="256"/>
      <c r="I242" s="256"/>
      <c r="J242" s="256"/>
      <c r="K242" s="256"/>
      <c r="L242" s="256"/>
      <c r="M242" s="199"/>
      <c r="N242" s="199"/>
      <c r="O242" s="199"/>
      <c r="P242" s="199"/>
      <c r="Q242" s="199"/>
      <c r="R242" s="199"/>
      <c r="S242" s="199"/>
      <c r="T242" s="199"/>
      <c r="U242" s="199"/>
      <c r="V242" s="199"/>
      <c r="W242" s="199"/>
      <c r="X242" s="199"/>
      <c r="Y242" s="199"/>
      <c r="Z242" s="199"/>
      <c r="AA242" s="199"/>
      <c r="AB242" s="199"/>
      <c r="AC242" s="199"/>
      <c r="AD242" s="199"/>
      <c r="AE242" s="199"/>
      <c r="AF242" s="199"/>
      <c r="AG242" s="199"/>
      <c r="AH242" s="199"/>
      <c r="AI242" s="199"/>
      <c r="AJ242" s="199"/>
      <c r="AK242" s="199"/>
      <c r="AL242" s="199"/>
      <c r="AM242" s="199"/>
      <c r="AN242" s="199"/>
      <c r="AO242" s="199"/>
      <c r="AP242" s="199"/>
      <c r="AQ242" s="199"/>
      <c r="AR242" s="199"/>
      <c r="AS242" s="199"/>
      <c r="AT242" s="199"/>
      <c r="AU242" s="199"/>
      <c r="AV242" s="199"/>
      <c r="AW242" s="199"/>
      <c r="AX242" s="199"/>
    </row>
    <row r="243" spans="1:50" ht="12.75" hidden="1" customHeight="1" x14ac:dyDescent="0.2">
      <c r="A243" s="199"/>
      <c r="B243" s="199"/>
      <c r="C243" s="199"/>
      <c r="D243" s="199"/>
      <c r="E243" s="199"/>
      <c r="F243" s="199"/>
      <c r="G243" s="199"/>
      <c r="H243" s="256"/>
      <c r="I243" s="256"/>
      <c r="J243" s="256"/>
      <c r="K243" s="256"/>
      <c r="L243" s="256"/>
      <c r="M243" s="199"/>
      <c r="N243" s="199"/>
      <c r="O243" s="199"/>
      <c r="P243" s="199"/>
      <c r="Q243" s="199"/>
      <c r="R243" s="199"/>
      <c r="S243" s="199"/>
      <c r="T243" s="199"/>
      <c r="U243" s="199"/>
      <c r="V243" s="199"/>
      <c r="W243" s="199"/>
      <c r="X243" s="199"/>
      <c r="Y243" s="199"/>
      <c r="Z243" s="199"/>
      <c r="AA243" s="199"/>
      <c r="AB243" s="199"/>
      <c r="AC243" s="199"/>
      <c r="AD243" s="199"/>
      <c r="AE243" s="199"/>
      <c r="AF243" s="199"/>
      <c r="AG243" s="199"/>
      <c r="AH243" s="199"/>
      <c r="AI243" s="199"/>
      <c r="AJ243" s="199"/>
      <c r="AK243" s="199"/>
      <c r="AL243" s="199"/>
      <c r="AM243" s="199"/>
      <c r="AN243" s="199"/>
      <c r="AO243" s="199"/>
      <c r="AP243" s="199"/>
      <c r="AQ243" s="199"/>
      <c r="AR243" s="199"/>
      <c r="AS243" s="199"/>
      <c r="AT243" s="199"/>
      <c r="AU243" s="199"/>
      <c r="AV243" s="199"/>
      <c r="AW243" s="199"/>
      <c r="AX243" s="199"/>
    </row>
    <row r="244" spans="1:50" ht="12.75" hidden="1" customHeight="1" x14ac:dyDescent="0.2">
      <c r="A244" s="199"/>
      <c r="B244" s="199"/>
      <c r="C244" s="199"/>
      <c r="D244" s="199"/>
      <c r="E244" s="199"/>
      <c r="F244" s="199"/>
      <c r="G244" s="199"/>
      <c r="H244" s="256"/>
      <c r="I244" s="256"/>
      <c r="J244" s="256"/>
      <c r="K244" s="256"/>
      <c r="L244" s="256"/>
      <c r="M244" s="199"/>
      <c r="N244" s="199"/>
      <c r="O244" s="199"/>
      <c r="P244" s="199"/>
      <c r="Q244" s="199"/>
      <c r="R244" s="199"/>
      <c r="S244" s="199"/>
      <c r="T244" s="199"/>
      <c r="U244" s="199"/>
      <c r="V244" s="199"/>
      <c r="W244" s="199"/>
      <c r="X244" s="199"/>
      <c r="Y244" s="199"/>
      <c r="Z244" s="199"/>
      <c r="AA244" s="199"/>
      <c r="AB244" s="199"/>
      <c r="AC244" s="199"/>
      <c r="AD244" s="199"/>
      <c r="AE244" s="199"/>
      <c r="AF244" s="199"/>
      <c r="AG244" s="199"/>
      <c r="AH244" s="199"/>
      <c r="AI244" s="199"/>
      <c r="AJ244" s="199"/>
      <c r="AK244" s="199"/>
      <c r="AL244" s="199"/>
      <c r="AM244" s="199"/>
      <c r="AN244" s="199"/>
      <c r="AO244" s="199"/>
      <c r="AP244" s="199"/>
      <c r="AQ244" s="199"/>
      <c r="AR244" s="199"/>
      <c r="AS244" s="199"/>
      <c r="AT244" s="199"/>
      <c r="AU244" s="199"/>
      <c r="AV244" s="199"/>
      <c r="AW244" s="199"/>
      <c r="AX244" s="199"/>
    </row>
    <row r="245" spans="1:50" ht="12.75" hidden="1" customHeight="1" x14ac:dyDescent="0.2">
      <c r="A245" s="199"/>
      <c r="B245" s="199"/>
      <c r="C245" s="199"/>
      <c r="D245" s="199"/>
      <c r="E245" s="199"/>
      <c r="F245" s="199"/>
      <c r="G245" s="199"/>
      <c r="H245" s="256"/>
      <c r="I245" s="256"/>
      <c r="J245" s="256"/>
      <c r="K245" s="256"/>
      <c r="L245" s="256"/>
      <c r="M245" s="199"/>
      <c r="N245" s="199"/>
      <c r="O245" s="199"/>
      <c r="P245" s="199"/>
      <c r="Q245" s="199"/>
      <c r="R245" s="199"/>
      <c r="S245" s="199"/>
      <c r="T245" s="199"/>
      <c r="U245" s="199"/>
      <c r="V245" s="199"/>
      <c r="W245" s="199"/>
      <c r="X245" s="199"/>
      <c r="Y245" s="199"/>
      <c r="Z245" s="199"/>
      <c r="AA245" s="199"/>
      <c r="AB245" s="199"/>
      <c r="AC245" s="199"/>
      <c r="AD245" s="199"/>
      <c r="AE245" s="199"/>
      <c r="AF245" s="199"/>
      <c r="AG245" s="199"/>
      <c r="AH245" s="199"/>
      <c r="AI245" s="199"/>
      <c r="AJ245" s="199"/>
      <c r="AK245" s="199"/>
      <c r="AL245" s="199"/>
      <c r="AM245" s="199"/>
      <c r="AN245" s="199"/>
      <c r="AO245" s="199"/>
      <c r="AP245" s="199"/>
      <c r="AQ245" s="199"/>
      <c r="AR245" s="199"/>
      <c r="AS245" s="199"/>
      <c r="AT245" s="199"/>
      <c r="AU245" s="199"/>
      <c r="AV245" s="199"/>
      <c r="AW245" s="199"/>
      <c r="AX245" s="199"/>
    </row>
    <row r="246" spans="1:50" ht="12.75" hidden="1" customHeight="1" x14ac:dyDescent="0.2">
      <c r="A246" s="199"/>
      <c r="B246" s="199"/>
      <c r="C246" s="199"/>
      <c r="D246" s="199"/>
      <c r="E246" s="199"/>
      <c r="F246" s="199"/>
      <c r="G246" s="199"/>
      <c r="H246" s="256"/>
      <c r="I246" s="256"/>
      <c r="J246" s="256"/>
      <c r="K246" s="256"/>
      <c r="L246" s="256"/>
      <c r="M246" s="199"/>
      <c r="N246" s="199"/>
      <c r="O246" s="199"/>
      <c r="P246" s="199"/>
      <c r="Q246" s="199"/>
      <c r="R246" s="199"/>
      <c r="S246" s="199"/>
      <c r="T246" s="199"/>
      <c r="U246" s="199"/>
      <c r="V246" s="199"/>
      <c r="W246" s="199"/>
      <c r="X246" s="199"/>
      <c r="Y246" s="199"/>
      <c r="Z246" s="199"/>
      <c r="AA246" s="199"/>
      <c r="AB246" s="199"/>
      <c r="AC246" s="199"/>
      <c r="AD246" s="199"/>
      <c r="AE246" s="199"/>
      <c r="AF246" s="199"/>
      <c r="AG246" s="199"/>
      <c r="AH246" s="199"/>
      <c r="AI246" s="199"/>
      <c r="AJ246" s="199"/>
      <c r="AK246" s="199"/>
      <c r="AL246" s="199"/>
      <c r="AM246" s="199"/>
      <c r="AN246" s="199"/>
      <c r="AO246" s="199"/>
      <c r="AP246" s="199"/>
      <c r="AQ246" s="199"/>
      <c r="AR246" s="199"/>
      <c r="AS246" s="199"/>
      <c r="AT246" s="199"/>
      <c r="AU246" s="199"/>
      <c r="AV246" s="199"/>
      <c r="AW246" s="199"/>
      <c r="AX246" s="199"/>
    </row>
    <row r="247" spans="1:50" ht="12.75" hidden="1" customHeight="1" x14ac:dyDescent="0.2">
      <c r="A247" s="199"/>
      <c r="B247" s="199"/>
      <c r="C247" s="199"/>
      <c r="D247" s="199"/>
      <c r="E247" s="199"/>
      <c r="F247" s="199"/>
      <c r="G247" s="199"/>
      <c r="H247" s="256"/>
      <c r="I247" s="256"/>
      <c r="J247" s="256"/>
      <c r="K247" s="256"/>
      <c r="L247" s="256"/>
      <c r="M247" s="199"/>
      <c r="N247" s="199"/>
      <c r="O247" s="199"/>
      <c r="P247" s="199"/>
      <c r="Q247" s="199"/>
      <c r="R247" s="199"/>
      <c r="S247" s="199"/>
      <c r="T247" s="199"/>
      <c r="U247" s="199"/>
      <c r="V247" s="199"/>
      <c r="W247" s="199"/>
      <c r="X247" s="199"/>
      <c r="Y247" s="199"/>
      <c r="Z247" s="199"/>
      <c r="AA247" s="199"/>
      <c r="AB247" s="199"/>
      <c r="AC247" s="199"/>
      <c r="AD247" s="199"/>
      <c r="AE247" s="199"/>
      <c r="AF247" s="199"/>
      <c r="AG247" s="199"/>
      <c r="AH247" s="199"/>
      <c r="AI247" s="199"/>
      <c r="AJ247" s="199"/>
      <c r="AK247" s="199"/>
      <c r="AL247" s="199"/>
      <c r="AM247" s="199"/>
      <c r="AN247" s="199"/>
      <c r="AO247" s="199"/>
      <c r="AP247" s="199"/>
      <c r="AQ247" s="199"/>
      <c r="AR247" s="199"/>
      <c r="AS247" s="199"/>
      <c r="AT247" s="199"/>
      <c r="AU247" s="199"/>
      <c r="AV247" s="199"/>
      <c r="AW247" s="199"/>
      <c r="AX247" s="199"/>
    </row>
    <row r="248" spans="1:50" ht="12.75" hidden="1" customHeight="1" x14ac:dyDescent="0.2">
      <c r="A248" s="199"/>
      <c r="B248" s="199"/>
      <c r="C248" s="199"/>
      <c r="D248" s="199"/>
      <c r="E248" s="199"/>
      <c r="F248" s="199"/>
      <c r="G248" s="199"/>
      <c r="H248" s="256"/>
      <c r="I248" s="256"/>
      <c r="J248" s="256"/>
      <c r="K248" s="256"/>
      <c r="L248" s="256"/>
      <c r="M248" s="199"/>
      <c r="N248" s="199"/>
      <c r="O248" s="199"/>
      <c r="P248" s="199"/>
      <c r="Q248" s="199"/>
      <c r="R248" s="199"/>
      <c r="S248" s="199"/>
      <c r="T248" s="199"/>
      <c r="U248" s="199"/>
      <c r="V248" s="199"/>
      <c r="W248" s="199"/>
      <c r="X248" s="199"/>
      <c r="Y248" s="199"/>
      <c r="Z248" s="199"/>
      <c r="AA248" s="199"/>
      <c r="AB248" s="199"/>
      <c r="AC248" s="199"/>
      <c r="AD248" s="199"/>
      <c r="AE248" s="199"/>
      <c r="AF248" s="199"/>
      <c r="AG248" s="199"/>
      <c r="AH248" s="199"/>
      <c r="AI248" s="199"/>
      <c r="AJ248" s="199"/>
      <c r="AK248" s="199"/>
      <c r="AL248" s="199"/>
      <c r="AM248" s="199"/>
      <c r="AN248" s="199"/>
      <c r="AO248" s="199"/>
      <c r="AP248" s="199"/>
      <c r="AQ248" s="199"/>
      <c r="AR248" s="199"/>
      <c r="AS248" s="199"/>
      <c r="AT248" s="199"/>
      <c r="AU248" s="199"/>
      <c r="AV248" s="199"/>
      <c r="AW248" s="199"/>
      <c r="AX248" s="199"/>
    </row>
    <row r="249" spans="1:50" ht="12.75" hidden="1" customHeight="1" x14ac:dyDescent="0.2">
      <c r="A249" s="199"/>
      <c r="B249" s="199"/>
      <c r="C249" s="199"/>
      <c r="D249" s="199"/>
      <c r="E249" s="199"/>
      <c r="F249" s="199"/>
      <c r="G249" s="199"/>
      <c r="H249" s="256"/>
      <c r="I249" s="256"/>
      <c r="J249" s="256"/>
      <c r="K249" s="256"/>
      <c r="L249" s="256"/>
      <c r="M249" s="199"/>
      <c r="N249" s="199"/>
      <c r="O249" s="199"/>
      <c r="P249" s="199"/>
      <c r="Q249" s="199"/>
      <c r="R249" s="199"/>
      <c r="S249" s="199"/>
      <c r="T249" s="199"/>
      <c r="U249" s="199"/>
      <c r="V249" s="199"/>
      <c r="W249" s="199"/>
      <c r="X249" s="199"/>
      <c r="Y249" s="199"/>
      <c r="Z249" s="199"/>
      <c r="AA249" s="199"/>
      <c r="AB249" s="199"/>
      <c r="AC249" s="199"/>
      <c r="AD249" s="199"/>
      <c r="AE249" s="199"/>
      <c r="AF249" s="199"/>
      <c r="AG249" s="199"/>
      <c r="AH249" s="199"/>
      <c r="AI249" s="199"/>
      <c r="AJ249" s="199"/>
      <c r="AK249" s="199"/>
      <c r="AL249" s="199"/>
      <c r="AM249" s="199"/>
      <c r="AN249" s="199"/>
      <c r="AO249" s="199"/>
      <c r="AP249" s="199"/>
      <c r="AQ249" s="199"/>
      <c r="AR249" s="199"/>
      <c r="AS249" s="199"/>
      <c r="AT249" s="199"/>
      <c r="AU249" s="199"/>
      <c r="AV249" s="199"/>
      <c r="AW249" s="199"/>
      <c r="AX249" s="199"/>
    </row>
    <row r="250" spans="1:50" ht="15.75" customHeight="1" x14ac:dyDescent="0.25">
      <c r="I250" s="280"/>
      <c r="J250" s="280"/>
      <c r="K250" s="280"/>
    </row>
    <row r="251" spans="1:50" ht="15.75" customHeight="1" x14ac:dyDescent="0.25">
      <c r="I251" s="280"/>
      <c r="J251" s="280"/>
      <c r="K251" s="280"/>
    </row>
    <row r="252" spans="1:50" ht="15.75" customHeight="1" x14ac:dyDescent="0.25">
      <c r="I252" s="280"/>
      <c r="J252" s="280"/>
      <c r="K252" s="280"/>
    </row>
    <row r="253" spans="1:50" ht="15.75" customHeight="1" x14ac:dyDescent="0.25">
      <c r="I253" s="280"/>
      <c r="J253" s="280"/>
      <c r="K253" s="280"/>
    </row>
    <row r="254" spans="1:50" ht="15.75" customHeight="1" x14ac:dyDescent="0.25">
      <c r="I254" s="280"/>
      <c r="J254" s="280"/>
      <c r="K254" s="280"/>
    </row>
    <row r="255" spans="1:50" ht="15.75" customHeight="1" x14ac:dyDescent="0.25">
      <c r="I255" s="280"/>
      <c r="J255" s="280"/>
      <c r="K255" s="280"/>
    </row>
    <row r="256" spans="1:50" ht="15.75" customHeight="1" x14ac:dyDescent="0.25">
      <c r="I256" s="280"/>
      <c r="J256" s="280"/>
      <c r="K256" s="280"/>
    </row>
    <row r="257" spans="9:11" ht="15.75" customHeight="1" x14ac:dyDescent="0.25">
      <c r="I257" s="280"/>
      <c r="J257" s="280"/>
      <c r="K257" s="280"/>
    </row>
    <row r="258" spans="9:11" ht="15.75" customHeight="1" x14ac:dyDescent="0.25">
      <c r="I258" s="280"/>
      <c r="J258" s="280"/>
      <c r="K258" s="280"/>
    </row>
    <row r="259" spans="9:11" ht="15.75" customHeight="1" x14ac:dyDescent="0.25">
      <c r="I259" s="280"/>
      <c r="J259" s="280"/>
      <c r="K259" s="280"/>
    </row>
    <row r="260" spans="9:11" ht="15.75" customHeight="1" x14ac:dyDescent="0.25">
      <c r="I260" s="280"/>
      <c r="J260" s="280"/>
      <c r="K260" s="280"/>
    </row>
    <row r="261" spans="9:11" ht="15.75" customHeight="1" x14ac:dyDescent="0.25">
      <c r="I261" s="280"/>
      <c r="J261" s="280"/>
      <c r="K261" s="280"/>
    </row>
    <row r="262" spans="9:11" ht="15.75" customHeight="1" x14ac:dyDescent="0.25">
      <c r="I262" s="280"/>
      <c r="J262" s="280"/>
      <c r="K262" s="280"/>
    </row>
    <row r="263" spans="9:11" ht="15.75" customHeight="1" x14ac:dyDescent="0.25">
      <c r="I263" s="280"/>
      <c r="J263" s="280"/>
      <c r="K263" s="280"/>
    </row>
    <row r="264" spans="9:11" ht="15.75" customHeight="1" x14ac:dyDescent="0.25">
      <c r="I264" s="280"/>
      <c r="J264" s="280"/>
      <c r="K264" s="280"/>
    </row>
    <row r="265" spans="9:11" ht="15.75" customHeight="1" x14ac:dyDescent="0.25">
      <c r="I265" s="280"/>
      <c r="J265" s="280"/>
      <c r="K265" s="280"/>
    </row>
    <row r="266" spans="9:11" ht="15.75" customHeight="1" x14ac:dyDescent="0.25">
      <c r="I266" s="280"/>
      <c r="J266" s="280"/>
      <c r="K266" s="280"/>
    </row>
    <row r="267" spans="9:11" ht="15.75" customHeight="1" x14ac:dyDescent="0.25">
      <c r="I267" s="280"/>
      <c r="J267" s="280"/>
      <c r="K267" s="280"/>
    </row>
    <row r="268" spans="9:11" ht="15.75" customHeight="1" x14ac:dyDescent="0.25">
      <c r="I268" s="280"/>
      <c r="J268" s="280"/>
      <c r="K268" s="280"/>
    </row>
    <row r="269" spans="9:11" ht="15.75" customHeight="1" x14ac:dyDescent="0.25">
      <c r="I269" s="280"/>
      <c r="J269" s="280"/>
      <c r="K269" s="280"/>
    </row>
    <row r="270" spans="9:11" ht="15.75" customHeight="1" x14ac:dyDescent="0.25">
      <c r="I270" s="280"/>
      <c r="J270" s="280"/>
      <c r="K270" s="280"/>
    </row>
    <row r="271" spans="9:11" ht="15.75" customHeight="1" x14ac:dyDescent="0.25">
      <c r="I271" s="280"/>
      <c r="J271" s="280"/>
      <c r="K271" s="280"/>
    </row>
    <row r="272" spans="9:11" ht="15.75" customHeight="1" x14ac:dyDescent="0.25">
      <c r="I272" s="280"/>
      <c r="J272" s="280"/>
      <c r="K272" s="280"/>
    </row>
    <row r="273" spans="9:11" ht="15.75" customHeight="1" x14ac:dyDescent="0.25">
      <c r="I273" s="280"/>
      <c r="J273" s="280"/>
      <c r="K273" s="280"/>
    </row>
    <row r="274" spans="9:11" ht="15.75" customHeight="1" x14ac:dyDescent="0.25">
      <c r="I274" s="280"/>
      <c r="J274" s="280"/>
      <c r="K274" s="280"/>
    </row>
    <row r="275" spans="9:11" ht="15.75" customHeight="1" x14ac:dyDescent="0.25">
      <c r="I275" s="280"/>
      <c r="J275" s="280"/>
      <c r="K275" s="280"/>
    </row>
    <row r="276" spans="9:11" ht="15.75" customHeight="1" x14ac:dyDescent="0.25">
      <c r="I276" s="280"/>
      <c r="J276" s="280"/>
      <c r="K276" s="280"/>
    </row>
    <row r="277" spans="9:11" ht="15.75" customHeight="1" x14ac:dyDescent="0.25">
      <c r="I277" s="280"/>
      <c r="J277" s="280"/>
      <c r="K277" s="280"/>
    </row>
    <row r="278" spans="9:11" ht="15.75" customHeight="1" x14ac:dyDescent="0.25">
      <c r="I278" s="280"/>
      <c r="J278" s="280"/>
      <c r="K278" s="280"/>
    </row>
    <row r="279" spans="9:11" ht="15.75" customHeight="1" x14ac:dyDescent="0.25">
      <c r="I279" s="280"/>
      <c r="J279" s="280"/>
      <c r="K279" s="280"/>
    </row>
    <row r="280" spans="9:11" ht="15.75" customHeight="1" x14ac:dyDescent="0.25">
      <c r="I280" s="280"/>
      <c r="J280" s="280"/>
      <c r="K280" s="280"/>
    </row>
    <row r="281" spans="9:11" ht="15.75" customHeight="1" x14ac:dyDescent="0.25">
      <c r="I281" s="280"/>
      <c r="J281" s="280"/>
      <c r="K281" s="280"/>
    </row>
    <row r="282" spans="9:11" ht="15.75" customHeight="1" x14ac:dyDescent="0.25">
      <c r="I282" s="280"/>
      <c r="J282" s="280"/>
      <c r="K282" s="280"/>
    </row>
    <row r="283" spans="9:11" ht="15.75" customHeight="1" x14ac:dyDescent="0.25">
      <c r="I283" s="280"/>
      <c r="J283" s="280"/>
      <c r="K283" s="280"/>
    </row>
    <row r="284" spans="9:11" ht="15.75" customHeight="1" x14ac:dyDescent="0.25">
      <c r="I284" s="280"/>
      <c r="J284" s="280"/>
      <c r="K284" s="280"/>
    </row>
    <row r="285" spans="9:11" ht="15.75" customHeight="1" x14ac:dyDescent="0.25">
      <c r="I285" s="280"/>
      <c r="J285" s="280"/>
      <c r="K285" s="280"/>
    </row>
    <row r="286" spans="9:11" ht="15.75" customHeight="1" x14ac:dyDescent="0.25">
      <c r="I286" s="280"/>
      <c r="J286" s="280"/>
      <c r="K286" s="280"/>
    </row>
    <row r="287" spans="9:11" ht="15.75" customHeight="1" x14ac:dyDescent="0.25">
      <c r="I287" s="280"/>
      <c r="J287" s="280"/>
      <c r="K287" s="280"/>
    </row>
    <row r="288" spans="9:11" ht="15.75" customHeight="1" x14ac:dyDescent="0.25">
      <c r="I288" s="280"/>
      <c r="J288" s="280"/>
      <c r="K288" s="280"/>
    </row>
    <row r="289" spans="9:11" ht="15.75" customHeight="1" x14ac:dyDescent="0.25">
      <c r="I289" s="280"/>
      <c r="J289" s="280"/>
      <c r="K289" s="280"/>
    </row>
    <row r="290" spans="9:11" ht="15.75" customHeight="1" x14ac:dyDescent="0.25">
      <c r="I290" s="280"/>
      <c r="J290" s="280"/>
      <c r="K290" s="280"/>
    </row>
    <row r="291" spans="9:11" ht="15.75" customHeight="1" x14ac:dyDescent="0.25">
      <c r="I291" s="280"/>
      <c r="J291" s="280"/>
      <c r="K291" s="280"/>
    </row>
    <row r="292" spans="9:11" ht="15.75" customHeight="1" x14ac:dyDescent="0.25">
      <c r="I292" s="280"/>
      <c r="J292" s="280"/>
      <c r="K292" s="280"/>
    </row>
    <row r="293" spans="9:11" ht="15.75" customHeight="1" x14ac:dyDescent="0.25">
      <c r="I293" s="280"/>
      <c r="J293" s="280"/>
      <c r="K293" s="280"/>
    </row>
    <row r="294" spans="9:11" ht="15.75" customHeight="1" x14ac:dyDescent="0.25">
      <c r="I294" s="280"/>
      <c r="J294" s="280"/>
      <c r="K294" s="280"/>
    </row>
    <row r="295" spans="9:11" ht="15.75" customHeight="1" x14ac:dyDescent="0.25">
      <c r="I295" s="280"/>
      <c r="J295" s="280"/>
      <c r="K295" s="280"/>
    </row>
    <row r="296" spans="9:11" ht="15.75" customHeight="1" x14ac:dyDescent="0.25">
      <c r="I296" s="280"/>
      <c r="J296" s="280"/>
      <c r="K296" s="280"/>
    </row>
    <row r="297" spans="9:11" ht="15.75" customHeight="1" x14ac:dyDescent="0.25">
      <c r="I297" s="280"/>
      <c r="J297" s="280"/>
      <c r="K297" s="280"/>
    </row>
    <row r="298" spans="9:11" ht="15.75" customHeight="1" x14ac:dyDescent="0.25">
      <c r="I298" s="280"/>
      <c r="J298" s="280"/>
      <c r="K298" s="280"/>
    </row>
    <row r="299" spans="9:11" ht="15.75" customHeight="1" x14ac:dyDescent="0.25">
      <c r="I299" s="280"/>
      <c r="J299" s="280"/>
      <c r="K299" s="280"/>
    </row>
    <row r="300" spans="9:11" ht="15.75" customHeight="1" x14ac:dyDescent="0.25">
      <c r="I300" s="280"/>
      <c r="J300" s="280"/>
      <c r="K300" s="280"/>
    </row>
    <row r="301" spans="9:11" ht="15.75" customHeight="1" x14ac:dyDescent="0.25">
      <c r="I301" s="280"/>
      <c r="J301" s="280"/>
      <c r="K301" s="280"/>
    </row>
    <row r="302" spans="9:11" ht="15.75" customHeight="1" x14ac:dyDescent="0.25">
      <c r="I302" s="280"/>
      <c r="J302" s="280"/>
      <c r="K302" s="280"/>
    </row>
    <row r="303" spans="9:11" ht="15.75" customHeight="1" x14ac:dyDescent="0.25">
      <c r="I303" s="280"/>
      <c r="J303" s="280"/>
      <c r="K303" s="280"/>
    </row>
    <row r="304" spans="9:11" ht="15.75" customHeight="1" x14ac:dyDescent="0.25">
      <c r="I304" s="280"/>
      <c r="J304" s="280"/>
      <c r="K304" s="280"/>
    </row>
    <row r="305" spans="9:11" ht="15.75" customHeight="1" x14ac:dyDescent="0.25">
      <c r="I305" s="280"/>
      <c r="J305" s="280"/>
      <c r="K305" s="280"/>
    </row>
    <row r="306" spans="9:11" ht="15.75" customHeight="1" x14ac:dyDescent="0.25">
      <c r="I306" s="280"/>
      <c r="J306" s="280"/>
      <c r="K306" s="280"/>
    </row>
    <row r="307" spans="9:11" ht="15.75" customHeight="1" x14ac:dyDescent="0.25">
      <c r="I307" s="280"/>
      <c r="J307" s="280"/>
      <c r="K307" s="280"/>
    </row>
    <row r="308" spans="9:11" ht="15.75" customHeight="1" x14ac:dyDescent="0.25">
      <c r="I308" s="280"/>
      <c r="J308" s="280"/>
      <c r="K308" s="280"/>
    </row>
    <row r="309" spans="9:11" ht="15.75" customHeight="1" x14ac:dyDescent="0.25">
      <c r="I309" s="280"/>
      <c r="J309" s="280"/>
      <c r="K309" s="280"/>
    </row>
    <row r="310" spans="9:11" ht="15.75" customHeight="1" x14ac:dyDescent="0.25">
      <c r="I310" s="280"/>
      <c r="J310" s="280"/>
      <c r="K310" s="280"/>
    </row>
    <row r="311" spans="9:11" ht="15.75" customHeight="1" x14ac:dyDescent="0.25">
      <c r="I311" s="280"/>
      <c r="J311" s="280"/>
      <c r="K311" s="280"/>
    </row>
    <row r="312" spans="9:11" ht="15.75" customHeight="1" x14ac:dyDescent="0.25">
      <c r="I312" s="280"/>
      <c r="J312" s="280"/>
      <c r="K312" s="280"/>
    </row>
    <row r="313" spans="9:11" ht="15.75" customHeight="1" x14ac:dyDescent="0.25">
      <c r="I313" s="280"/>
      <c r="J313" s="280"/>
      <c r="K313" s="280"/>
    </row>
    <row r="314" spans="9:11" ht="15.75" customHeight="1" x14ac:dyDescent="0.25">
      <c r="I314" s="280"/>
      <c r="J314" s="280"/>
      <c r="K314" s="280"/>
    </row>
    <row r="315" spans="9:11" ht="15.75" customHeight="1" x14ac:dyDescent="0.25">
      <c r="I315" s="280"/>
      <c r="J315" s="280"/>
      <c r="K315" s="280"/>
    </row>
    <row r="316" spans="9:11" ht="15.75" customHeight="1" x14ac:dyDescent="0.25">
      <c r="I316" s="280"/>
      <c r="J316" s="280"/>
      <c r="K316" s="280"/>
    </row>
    <row r="317" spans="9:11" ht="15.75" customHeight="1" x14ac:dyDescent="0.25">
      <c r="I317" s="280"/>
      <c r="J317" s="280"/>
      <c r="K317" s="280"/>
    </row>
    <row r="318" spans="9:11" ht="15.75" customHeight="1" x14ac:dyDescent="0.25">
      <c r="I318" s="280"/>
      <c r="J318" s="280"/>
      <c r="K318" s="280"/>
    </row>
    <row r="319" spans="9:11" ht="15.75" customHeight="1" x14ac:dyDescent="0.25">
      <c r="I319" s="280"/>
      <c r="J319" s="280"/>
      <c r="K319" s="280"/>
    </row>
    <row r="320" spans="9:11" ht="15.75" customHeight="1" x14ac:dyDescent="0.25">
      <c r="I320" s="280"/>
      <c r="J320" s="280"/>
      <c r="K320" s="280"/>
    </row>
    <row r="321" spans="9:11" ht="15.75" customHeight="1" x14ac:dyDescent="0.25">
      <c r="I321" s="280"/>
      <c r="J321" s="280"/>
      <c r="K321" s="280"/>
    </row>
    <row r="322" spans="9:11" ht="15.75" customHeight="1" x14ac:dyDescent="0.25">
      <c r="I322" s="280"/>
      <c r="J322" s="280"/>
      <c r="K322" s="280"/>
    </row>
    <row r="323" spans="9:11" ht="15.75" customHeight="1" x14ac:dyDescent="0.25">
      <c r="I323" s="280"/>
      <c r="J323" s="280"/>
      <c r="K323" s="280"/>
    </row>
    <row r="324" spans="9:11" ht="15.75" customHeight="1" x14ac:dyDescent="0.25">
      <c r="I324" s="280"/>
      <c r="J324" s="280"/>
      <c r="K324" s="280"/>
    </row>
    <row r="325" spans="9:11" ht="15.75" customHeight="1" x14ac:dyDescent="0.25">
      <c r="I325" s="280"/>
      <c r="J325" s="280"/>
      <c r="K325" s="280"/>
    </row>
    <row r="326" spans="9:11" ht="15.75" customHeight="1" x14ac:dyDescent="0.25">
      <c r="I326" s="280"/>
      <c r="J326" s="280"/>
      <c r="K326" s="280"/>
    </row>
    <row r="327" spans="9:11" ht="15.75" customHeight="1" x14ac:dyDescent="0.25">
      <c r="I327" s="280"/>
      <c r="J327" s="280"/>
      <c r="K327" s="280"/>
    </row>
    <row r="328" spans="9:11" ht="15.75" customHeight="1" x14ac:dyDescent="0.25">
      <c r="I328" s="280"/>
      <c r="J328" s="280"/>
      <c r="K328" s="280"/>
    </row>
    <row r="329" spans="9:11" ht="15.75" customHeight="1" x14ac:dyDescent="0.25">
      <c r="I329" s="280"/>
      <c r="J329" s="280"/>
      <c r="K329" s="280"/>
    </row>
    <row r="330" spans="9:11" ht="15.75" customHeight="1" x14ac:dyDescent="0.25">
      <c r="I330" s="280"/>
      <c r="J330" s="280"/>
      <c r="K330" s="280"/>
    </row>
    <row r="331" spans="9:11" ht="15.75" customHeight="1" x14ac:dyDescent="0.25">
      <c r="I331" s="280"/>
      <c r="J331" s="280"/>
      <c r="K331" s="280"/>
    </row>
    <row r="332" spans="9:11" ht="15.75" customHeight="1" x14ac:dyDescent="0.25">
      <c r="I332" s="280"/>
      <c r="J332" s="280"/>
      <c r="K332" s="280"/>
    </row>
    <row r="333" spans="9:11" ht="15.75" customHeight="1" x14ac:dyDescent="0.25">
      <c r="I333" s="280"/>
      <c r="J333" s="280"/>
      <c r="K333" s="280"/>
    </row>
    <row r="334" spans="9:11" ht="15.75" customHeight="1" x14ac:dyDescent="0.25">
      <c r="I334" s="280"/>
      <c r="J334" s="280"/>
      <c r="K334" s="280"/>
    </row>
    <row r="335" spans="9:11" ht="15.75" customHeight="1" x14ac:dyDescent="0.25">
      <c r="I335" s="280"/>
      <c r="J335" s="280"/>
      <c r="K335" s="280"/>
    </row>
    <row r="336" spans="9:11" ht="15.75" customHeight="1" x14ac:dyDescent="0.25">
      <c r="I336" s="280"/>
      <c r="J336" s="280"/>
      <c r="K336" s="280"/>
    </row>
    <row r="337" spans="9:11" ht="15.75" customHeight="1" x14ac:dyDescent="0.25">
      <c r="I337" s="280"/>
      <c r="J337" s="280"/>
      <c r="K337" s="280"/>
    </row>
    <row r="338" spans="9:11" ht="15.75" customHeight="1" x14ac:dyDescent="0.25">
      <c r="I338" s="280"/>
      <c r="J338" s="280"/>
      <c r="K338" s="280"/>
    </row>
    <row r="339" spans="9:11" ht="15.75" customHeight="1" x14ac:dyDescent="0.25">
      <c r="I339" s="280"/>
      <c r="J339" s="280"/>
      <c r="K339" s="280"/>
    </row>
    <row r="340" spans="9:11" ht="15.75" customHeight="1" x14ac:dyDescent="0.25">
      <c r="I340" s="280"/>
      <c r="J340" s="280"/>
      <c r="K340" s="280"/>
    </row>
    <row r="341" spans="9:11" ht="15.75" customHeight="1" x14ac:dyDescent="0.25">
      <c r="I341" s="280"/>
      <c r="J341" s="280"/>
      <c r="K341" s="280"/>
    </row>
    <row r="342" spans="9:11" ht="15.75" customHeight="1" x14ac:dyDescent="0.25">
      <c r="I342" s="280"/>
      <c r="J342" s="280"/>
      <c r="K342" s="280"/>
    </row>
    <row r="343" spans="9:11" ht="15.75" customHeight="1" x14ac:dyDescent="0.25">
      <c r="I343" s="280"/>
      <c r="J343" s="280"/>
      <c r="K343" s="280"/>
    </row>
    <row r="344" spans="9:11" ht="15.75" customHeight="1" x14ac:dyDescent="0.25">
      <c r="I344" s="280"/>
      <c r="J344" s="280"/>
      <c r="K344" s="280"/>
    </row>
    <row r="345" spans="9:11" ht="15.75" customHeight="1" x14ac:dyDescent="0.25">
      <c r="I345" s="280"/>
      <c r="J345" s="280"/>
      <c r="K345" s="280"/>
    </row>
    <row r="346" spans="9:11" ht="15.75" customHeight="1" x14ac:dyDescent="0.25">
      <c r="I346" s="280"/>
      <c r="J346" s="280"/>
      <c r="K346" s="280"/>
    </row>
    <row r="347" spans="9:11" ht="15.75" customHeight="1" x14ac:dyDescent="0.25">
      <c r="I347" s="280"/>
      <c r="J347" s="280"/>
      <c r="K347" s="280"/>
    </row>
    <row r="348" spans="9:11" ht="15.75" customHeight="1" x14ac:dyDescent="0.25">
      <c r="I348" s="280"/>
      <c r="J348" s="280"/>
      <c r="K348" s="280"/>
    </row>
    <row r="349" spans="9:11" ht="15.75" customHeight="1" x14ac:dyDescent="0.25">
      <c r="I349" s="280"/>
      <c r="J349" s="280"/>
      <c r="K349" s="280"/>
    </row>
    <row r="350" spans="9:11" ht="15.75" customHeight="1" x14ac:dyDescent="0.25">
      <c r="I350" s="280"/>
      <c r="J350" s="280"/>
      <c r="K350" s="280"/>
    </row>
    <row r="351" spans="9:11" ht="15.75" customHeight="1" x14ac:dyDescent="0.25">
      <c r="I351" s="280"/>
      <c r="J351" s="280"/>
      <c r="K351" s="280"/>
    </row>
    <row r="352" spans="9:11" ht="15.75" customHeight="1" x14ac:dyDescent="0.25">
      <c r="I352" s="280"/>
      <c r="J352" s="280"/>
      <c r="K352" s="280"/>
    </row>
    <row r="353" spans="9:11" ht="15.75" customHeight="1" x14ac:dyDescent="0.25">
      <c r="I353" s="280"/>
      <c r="J353" s="280"/>
      <c r="K353" s="280"/>
    </row>
    <row r="354" spans="9:11" ht="15.75" customHeight="1" x14ac:dyDescent="0.25">
      <c r="I354" s="280"/>
      <c r="J354" s="280"/>
      <c r="K354" s="280"/>
    </row>
    <row r="355" spans="9:11" ht="15.75" customHeight="1" x14ac:dyDescent="0.25">
      <c r="I355" s="280"/>
      <c r="J355" s="280"/>
      <c r="K355" s="280"/>
    </row>
    <row r="356" spans="9:11" ht="15.75" customHeight="1" x14ac:dyDescent="0.25">
      <c r="I356" s="280"/>
      <c r="J356" s="280"/>
      <c r="K356" s="280"/>
    </row>
    <row r="357" spans="9:11" ht="15.75" customHeight="1" x14ac:dyDescent="0.25">
      <c r="I357" s="280"/>
      <c r="J357" s="280"/>
      <c r="K357" s="280"/>
    </row>
    <row r="358" spans="9:11" ht="15.75" customHeight="1" x14ac:dyDescent="0.25">
      <c r="I358" s="280"/>
      <c r="J358" s="280"/>
      <c r="K358" s="280"/>
    </row>
    <row r="359" spans="9:11" ht="15.75" customHeight="1" x14ac:dyDescent="0.25">
      <c r="I359" s="280"/>
      <c r="J359" s="280"/>
      <c r="K359" s="280"/>
    </row>
    <row r="360" spans="9:11" ht="15.75" customHeight="1" x14ac:dyDescent="0.25">
      <c r="I360" s="280"/>
      <c r="J360" s="280"/>
      <c r="K360" s="280"/>
    </row>
    <row r="361" spans="9:11" ht="15.75" customHeight="1" x14ac:dyDescent="0.25">
      <c r="I361" s="280"/>
      <c r="J361" s="280"/>
      <c r="K361" s="280"/>
    </row>
    <row r="362" spans="9:11" ht="15.75" customHeight="1" x14ac:dyDescent="0.25">
      <c r="I362" s="280"/>
      <c r="J362" s="280"/>
      <c r="K362" s="280"/>
    </row>
    <row r="363" spans="9:11" ht="15.75" customHeight="1" x14ac:dyDescent="0.25">
      <c r="I363" s="280"/>
      <c r="J363" s="280"/>
      <c r="K363" s="280"/>
    </row>
    <row r="364" spans="9:11" ht="15.75" customHeight="1" x14ac:dyDescent="0.25">
      <c r="I364" s="280"/>
      <c r="J364" s="280"/>
      <c r="K364" s="280"/>
    </row>
    <row r="365" spans="9:11" ht="15.75" customHeight="1" x14ac:dyDescent="0.25">
      <c r="I365" s="280"/>
      <c r="J365" s="280"/>
      <c r="K365" s="280"/>
    </row>
    <row r="366" spans="9:11" ht="15.75" customHeight="1" x14ac:dyDescent="0.25">
      <c r="I366" s="280"/>
      <c r="J366" s="280"/>
      <c r="K366" s="280"/>
    </row>
    <row r="367" spans="9:11" ht="15.75" customHeight="1" x14ac:dyDescent="0.25">
      <c r="I367" s="280"/>
      <c r="J367" s="280"/>
      <c r="K367" s="280"/>
    </row>
    <row r="368" spans="9:11" ht="15.75" customHeight="1" x14ac:dyDescent="0.25">
      <c r="I368" s="280"/>
      <c r="J368" s="280"/>
      <c r="K368" s="280"/>
    </row>
    <row r="369" spans="9:11" ht="15.75" customHeight="1" x14ac:dyDescent="0.25">
      <c r="I369" s="280"/>
      <c r="J369" s="280"/>
      <c r="K369" s="280"/>
    </row>
    <row r="370" spans="9:11" ht="15.75" customHeight="1" x14ac:dyDescent="0.25">
      <c r="I370" s="280"/>
      <c r="J370" s="280"/>
      <c r="K370" s="280"/>
    </row>
    <row r="371" spans="9:11" ht="15.75" customHeight="1" x14ac:dyDescent="0.25">
      <c r="I371" s="280"/>
      <c r="J371" s="280"/>
      <c r="K371" s="280"/>
    </row>
    <row r="372" spans="9:11" ht="15.75" customHeight="1" x14ac:dyDescent="0.25">
      <c r="I372" s="280"/>
      <c r="J372" s="280"/>
      <c r="K372" s="280"/>
    </row>
    <row r="373" spans="9:11" ht="15.75" customHeight="1" x14ac:dyDescent="0.25">
      <c r="I373" s="280"/>
      <c r="J373" s="280"/>
      <c r="K373" s="280"/>
    </row>
    <row r="374" spans="9:11" ht="15.75" customHeight="1" x14ac:dyDescent="0.25">
      <c r="I374" s="280"/>
      <c r="J374" s="280"/>
      <c r="K374" s="280"/>
    </row>
    <row r="375" spans="9:11" ht="15.75" customHeight="1" x14ac:dyDescent="0.25">
      <c r="I375" s="280"/>
      <c r="J375" s="280"/>
      <c r="K375" s="280"/>
    </row>
    <row r="376" spans="9:11" ht="15.75" customHeight="1" x14ac:dyDescent="0.25">
      <c r="I376" s="280"/>
      <c r="J376" s="280"/>
      <c r="K376" s="280"/>
    </row>
    <row r="377" spans="9:11" ht="15.75" customHeight="1" x14ac:dyDescent="0.25">
      <c r="I377" s="280"/>
      <c r="J377" s="280"/>
      <c r="K377" s="280"/>
    </row>
    <row r="378" spans="9:11" ht="15.75" customHeight="1" x14ac:dyDescent="0.25">
      <c r="I378" s="280"/>
      <c r="J378" s="280"/>
      <c r="K378" s="280"/>
    </row>
    <row r="379" spans="9:11" ht="15.75" customHeight="1" x14ac:dyDescent="0.25">
      <c r="I379" s="280"/>
      <c r="J379" s="280"/>
      <c r="K379" s="280"/>
    </row>
    <row r="380" spans="9:11" ht="15.75" customHeight="1" x14ac:dyDescent="0.25">
      <c r="I380" s="280"/>
      <c r="J380" s="280"/>
      <c r="K380" s="280"/>
    </row>
    <row r="381" spans="9:11" ht="15.75" customHeight="1" x14ac:dyDescent="0.25">
      <c r="I381" s="280"/>
      <c r="J381" s="280"/>
      <c r="K381" s="280"/>
    </row>
    <row r="382" spans="9:11" ht="15.75" customHeight="1" x14ac:dyDescent="0.25">
      <c r="I382" s="280"/>
      <c r="J382" s="280"/>
      <c r="K382" s="280"/>
    </row>
    <row r="383" spans="9:11" ht="15.75" customHeight="1" x14ac:dyDescent="0.25">
      <c r="I383" s="280"/>
      <c r="J383" s="280"/>
      <c r="K383" s="280"/>
    </row>
    <row r="384" spans="9:11" ht="15.75" customHeight="1" x14ac:dyDescent="0.25">
      <c r="I384" s="280"/>
      <c r="J384" s="280"/>
      <c r="K384" s="280"/>
    </row>
    <row r="385" spans="9:11" ht="15.75" customHeight="1" x14ac:dyDescent="0.25">
      <c r="I385" s="280"/>
      <c r="J385" s="280"/>
      <c r="K385" s="280"/>
    </row>
    <row r="386" spans="9:11" ht="15.75" customHeight="1" x14ac:dyDescent="0.25">
      <c r="I386" s="280"/>
      <c r="J386" s="280"/>
      <c r="K386" s="280"/>
    </row>
    <row r="387" spans="9:11" ht="15.75" customHeight="1" x14ac:dyDescent="0.25">
      <c r="I387" s="280"/>
      <c r="J387" s="280"/>
      <c r="K387" s="280"/>
    </row>
    <row r="388" spans="9:11" ht="15.75" customHeight="1" x14ac:dyDescent="0.25">
      <c r="I388" s="280"/>
      <c r="J388" s="280"/>
      <c r="K388" s="280"/>
    </row>
    <row r="389" spans="9:11" ht="15.75" customHeight="1" x14ac:dyDescent="0.25">
      <c r="I389" s="280"/>
      <c r="J389" s="280"/>
      <c r="K389" s="280"/>
    </row>
    <row r="390" spans="9:11" ht="15.75" customHeight="1" x14ac:dyDescent="0.25">
      <c r="I390" s="280"/>
      <c r="J390" s="280"/>
      <c r="K390" s="280"/>
    </row>
    <row r="391" spans="9:11" ht="15.75" customHeight="1" x14ac:dyDescent="0.25">
      <c r="I391" s="280"/>
      <c r="J391" s="280"/>
      <c r="K391" s="280"/>
    </row>
    <row r="392" spans="9:11" ht="15.75" customHeight="1" x14ac:dyDescent="0.25">
      <c r="I392" s="280"/>
      <c r="J392" s="280"/>
      <c r="K392" s="280"/>
    </row>
    <row r="393" spans="9:11" ht="15.75" customHeight="1" x14ac:dyDescent="0.25">
      <c r="I393" s="280"/>
      <c r="J393" s="280"/>
      <c r="K393" s="280"/>
    </row>
    <row r="394" spans="9:11" ht="15.75" customHeight="1" x14ac:dyDescent="0.25">
      <c r="I394" s="280"/>
      <c r="J394" s="280"/>
      <c r="K394" s="280"/>
    </row>
    <row r="395" spans="9:11" ht="15.75" customHeight="1" x14ac:dyDescent="0.25">
      <c r="I395" s="280"/>
      <c r="J395" s="280"/>
      <c r="K395" s="280"/>
    </row>
    <row r="396" spans="9:11" ht="15.75" customHeight="1" x14ac:dyDescent="0.25">
      <c r="I396" s="280"/>
      <c r="J396" s="280"/>
      <c r="K396" s="280"/>
    </row>
    <row r="397" spans="9:11" ht="15.75" customHeight="1" x14ac:dyDescent="0.25">
      <c r="I397" s="280"/>
      <c r="J397" s="280"/>
      <c r="K397" s="280"/>
    </row>
    <row r="398" spans="9:11" ht="15.75" customHeight="1" x14ac:dyDescent="0.25">
      <c r="I398" s="280"/>
      <c r="J398" s="280"/>
      <c r="K398" s="280"/>
    </row>
    <row r="399" spans="9:11" ht="15.75" customHeight="1" x14ac:dyDescent="0.25">
      <c r="I399" s="280"/>
      <c r="J399" s="280"/>
      <c r="K399" s="280"/>
    </row>
    <row r="400" spans="9:11" ht="15.75" customHeight="1" x14ac:dyDescent="0.25">
      <c r="I400" s="280"/>
      <c r="J400" s="280"/>
      <c r="K400" s="280"/>
    </row>
    <row r="401" spans="9:11" ht="15.75" customHeight="1" x14ac:dyDescent="0.25">
      <c r="I401" s="280"/>
      <c r="J401" s="280"/>
      <c r="K401" s="280"/>
    </row>
    <row r="402" spans="9:11" ht="15.75" customHeight="1" x14ac:dyDescent="0.25">
      <c r="I402" s="280"/>
      <c r="J402" s="280"/>
      <c r="K402" s="280"/>
    </row>
    <row r="403" spans="9:11" ht="15.75" customHeight="1" x14ac:dyDescent="0.25">
      <c r="I403" s="280"/>
      <c r="J403" s="280"/>
      <c r="K403" s="280"/>
    </row>
    <row r="404" spans="9:11" ht="15.75" customHeight="1" x14ac:dyDescent="0.25">
      <c r="I404" s="280"/>
      <c r="J404" s="280"/>
      <c r="K404" s="280"/>
    </row>
    <row r="405" spans="9:11" ht="15.75" customHeight="1" x14ac:dyDescent="0.25">
      <c r="I405" s="280"/>
      <c r="J405" s="280"/>
      <c r="K405" s="280"/>
    </row>
    <row r="406" spans="9:11" ht="15.75" customHeight="1" x14ac:dyDescent="0.25">
      <c r="I406" s="280"/>
      <c r="J406" s="280"/>
      <c r="K406" s="280"/>
    </row>
    <row r="407" spans="9:11" ht="15.75" customHeight="1" x14ac:dyDescent="0.25">
      <c r="I407" s="280"/>
      <c r="J407" s="280"/>
      <c r="K407" s="280"/>
    </row>
    <row r="408" spans="9:11" ht="15.75" customHeight="1" x14ac:dyDescent="0.25">
      <c r="I408" s="280"/>
      <c r="J408" s="280"/>
      <c r="K408" s="280"/>
    </row>
    <row r="409" spans="9:11" ht="15.75" customHeight="1" x14ac:dyDescent="0.25">
      <c r="I409" s="280"/>
      <c r="J409" s="280"/>
      <c r="K409" s="280"/>
    </row>
    <row r="410" spans="9:11" ht="15.75" customHeight="1" x14ac:dyDescent="0.25">
      <c r="I410" s="280"/>
      <c r="J410" s="280"/>
      <c r="K410" s="280"/>
    </row>
    <row r="411" spans="9:11" ht="15.75" customHeight="1" x14ac:dyDescent="0.25">
      <c r="I411" s="280"/>
      <c r="J411" s="280"/>
      <c r="K411" s="280"/>
    </row>
    <row r="412" spans="9:11" ht="15.75" customHeight="1" x14ac:dyDescent="0.25">
      <c r="I412" s="280"/>
      <c r="J412" s="280"/>
      <c r="K412" s="280"/>
    </row>
    <row r="413" spans="9:11" ht="15.75" customHeight="1" x14ac:dyDescent="0.25">
      <c r="I413" s="280"/>
      <c r="J413" s="280"/>
      <c r="K413" s="280"/>
    </row>
    <row r="414" spans="9:11" ht="15.75" customHeight="1" x14ac:dyDescent="0.25">
      <c r="I414" s="280"/>
      <c r="J414" s="280"/>
      <c r="K414" s="280"/>
    </row>
    <row r="415" spans="9:11" ht="15.75" customHeight="1" x14ac:dyDescent="0.25">
      <c r="I415" s="280"/>
      <c r="J415" s="280"/>
      <c r="K415" s="280"/>
    </row>
    <row r="416" spans="9:11" ht="15.75" customHeight="1" x14ac:dyDescent="0.25">
      <c r="I416" s="280"/>
      <c r="J416" s="280"/>
      <c r="K416" s="280"/>
    </row>
    <row r="417" spans="9:11" ht="15.75" customHeight="1" x14ac:dyDescent="0.25">
      <c r="I417" s="280"/>
      <c r="J417" s="280"/>
      <c r="K417" s="280"/>
    </row>
    <row r="418" spans="9:11" ht="15.75" customHeight="1" x14ac:dyDescent="0.25">
      <c r="I418" s="280"/>
      <c r="J418" s="280"/>
      <c r="K418" s="280"/>
    </row>
    <row r="419" spans="9:11" ht="15.75" customHeight="1" x14ac:dyDescent="0.25">
      <c r="I419" s="280"/>
      <c r="J419" s="280"/>
      <c r="K419" s="280"/>
    </row>
    <row r="420" spans="9:11" ht="15.75" customHeight="1" x14ac:dyDescent="0.25">
      <c r="I420" s="280"/>
      <c r="J420" s="280"/>
      <c r="K420" s="280"/>
    </row>
    <row r="421" spans="9:11" ht="15.75" customHeight="1" x14ac:dyDescent="0.25">
      <c r="I421" s="280"/>
      <c r="J421" s="280"/>
      <c r="K421" s="280"/>
    </row>
    <row r="422" spans="9:11" ht="15.75" customHeight="1" x14ac:dyDescent="0.25">
      <c r="I422" s="280"/>
      <c r="J422" s="280"/>
      <c r="K422" s="280"/>
    </row>
    <row r="423" spans="9:11" ht="15.75" customHeight="1" x14ac:dyDescent="0.25">
      <c r="I423" s="280"/>
      <c r="J423" s="280"/>
      <c r="K423" s="280"/>
    </row>
    <row r="424" spans="9:11" ht="15.75" customHeight="1" x14ac:dyDescent="0.25">
      <c r="I424" s="280"/>
      <c r="J424" s="280"/>
      <c r="K424" s="280"/>
    </row>
    <row r="425" spans="9:11" ht="15.75" customHeight="1" x14ac:dyDescent="0.25">
      <c r="I425" s="280"/>
      <c r="J425" s="280"/>
      <c r="K425" s="280"/>
    </row>
    <row r="426" spans="9:11" ht="15.75" customHeight="1" x14ac:dyDescent="0.25">
      <c r="I426" s="280"/>
      <c r="J426" s="280"/>
      <c r="K426" s="280"/>
    </row>
    <row r="427" spans="9:11" ht="15.75" customHeight="1" x14ac:dyDescent="0.25">
      <c r="I427" s="280"/>
      <c r="J427" s="280"/>
      <c r="K427" s="280"/>
    </row>
    <row r="428" spans="9:11" ht="15.75" customHeight="1" x14ac:dyDescent="0.25">
      <c r="I428" s="280"/>
      <c r="J428" s="280"/>
      <c r="K428" s="280"/>
    </row>
    <row r="429" spans="9:11" ht="15.75" customHeight="1" x14ac:dyDescent="0.25">
      <c r="I429" s="280"/>
      <c r="J429" s="280"/>
      <c r="K429" s="280"/>
    </row>
    <row r="430" spans="9:11" ht="15.75" customHeight="1" x14ac:dyDescent="0.25">
      <c r="I430" s="280"/>
      <c r="J430" s="280"/>
      <c r="K430" s="280"/>
    </row>
    <row r="431" spans="9:11" ht="15.75" customHeight="1" x14ac:dyDescent="0.25">
      <c r="I431" s="280"/>
      <c r="J431" s="280"/>
      <c r="K431" s="280"/>
    </row>
    <row r="432" spans="9:11" ht="15.75" customHeight="1" x14ac:dyDescent="0.25">
      <c r="I432" s="280"/>
      <c r="J432" s="280"/>
      <c r="K432" s="280"/>
    </row>
    <row r="433" spans="9:11" ht="15.75" customHeight="1" x14ac:dyDescent="0.25">
      <c r="I433" s="280"/>
      <c r="J433" s="280"/>
      <c r="K433" s="280"/>
    </row>
    <row r="434" spans="9:11" ht="15.75" customHeight="1" x14ac:dyDescent="0.25">
      <c r="I434" s="280"/>
      <c r="J434" s="280"/>
      <c r="K434" s="280"/>
    </row>
    <row r="435" spans="9:11" ht="15.75" customHeight="1" x14ac:dyDescent="0.25">
      <c r="I435" s="280"/>
      <c r="J435" s="280"/>
      <c r="K435" s="280"/>
    </row>
    <row r="436" spans="9:11" ht="15.75" customHeight="1" x14ac:dyDescent="0.25">
      <c r="I436" s="280"/>
      <c r="J436" s="280"/>
      <c r="K436" s="280"/>
    </row>
    <row r="437" spans="9:11" ht="15.75" customHeight="1" x14ac:dyDescent="0.25">
      <c r="I437" s="280"/>
      <c r="J437" s="280"/>
      <c r="K437" s="280"/>
    </row>
    <row r="438" spans="9:11" ht="15.75" customHeight="1" x14ac:dyDescent="0.25">
      <c r="I438" s="280"/>
      <c r="J438" s="280"/>
      <c r="K438" s="280"/>
    </row>
    <row r="439" spans="9:11" ht="15.75" customHeight="1" x14ac:dyDescent="0.25">
      <c r="I439" s="280"/>
      <c r="J439" s="280"/>
      <c r="K439" s="280"/>
    </row>
    <row r="440" spans="9:11" ht="15.75" customHeight="1" x14ac:dyDescent="0.25">
      <c r="I440" s="280"/>
      <c r="J440" s="280"/>
      <c r="K440" s="280"/>
    </row>
    <row r="441" spans="9:11" ht="15.75" customHeight="1" x14ac:dyDescent="0.25">
      <c r="I441" s="280"/>
      <c r="J441" s="280"/>
      <c r="K441" s="280"/>
    </row>
    <row r="442" spans="9:11" ht="15.75" customHeight="1" x14ac:dyDescent="0.25">
      <c r="I442" s="280"/>
      <c r="J442" s="280"/>
      <c r="K442" s="280"/>
    </row>
    <row r="443" spans="9:11" ht="15.75" customHeight="1" x14ac:dyDescent="0.25">
      <c r="I443" s="280"/>
      <c r="J443" s="280"/>
      <c r="K443" s="280"/>
    </row>
    <row r="444" spans="9:11" ht="15.75" customHeight="1" x14ac:dyDescent="0.25">
      <c r="I444" s="280"/>
      <c r="J444" s="280"/>
      <c r="K444" s="280"/>
    </row>
    <row r="445" spans="9:11" ht="15.75" customHeight="1" x14ac:dyDescent="0.25">
      <c r="I445" s="280"/>
      <c r="J445" s="280"/>
      <c r="K445" s="280"/>
    </row>
    <row r="446" spans="9:11" ht="15.75" customHeight="1" x14ac:dyDescent="0.25">
      <c r="I446" s="280"/>
      <c r="J446" s="280"/>
      <c r="K446" s="280"/>
    </row>
    <row r="447" spans="9:11" ht="15.75" customHeight="1" x14ac:dyDescent="0.25">
      <c r="I447" s="280"/>
      <c r="J447" s="280"/>
      <c r="K447" s="280"/>
    </row>
    <row r="448" spans="9:11" ht="15.75" customHeight="1" x14ac:dyDescent="0.25">
      <c r="I448" s="280"/>
      <c r="J448" s="280"/>
      <c r="K448" s="280"/>
    </row>
    <row r="449" spans="9:11" ht="15.75" customHeight="1" x14ac:dyDescent="0.25">
      <c r="I449" s="280"/>
      <c r="J449" s="280"/>
      <c r="K449" s="280"/>
    </row>
    <row r="450" spans="9:11" ht="15.75" customHeight="1" x14ac:dyDescent="0.25">
      <c r="I450" s="280"/>
      <c r="J450" s="280"/>
      <c r="K450" s="280"/>
    </row>
    <row r="451" spans="9:11" ht="15.75" customHeight="1" x14ac:dyDescent="0.25">
      <c r="I451" s="280"/>
      <c r="J451" s="280"/>
      <c r="K451" s="280"/>
    </row>
    <row r="452" spans="9:11" ht="15.75" customHeight="1" x14ac:dyDescent="0.25">
      <c r="I452" s="280"/>
      <c r="J452" s="280"/>
      <c r="K452" s="280"/>
    </row>
    <row r="453" spans="9:11" ht="15.75" customHeight="1" x14ac:dyDescent="0.25">
      <c r="I453" s="280"/>
      <c r="J453" s="280"/>
      <c r="K453" s="280"/>
    </row>
    <row r="454" spans="9:11" ht="15.75" customHeight="1" x14ac:dyDescent="0.25">
      <c r="I454" s="280"/>
      <c r="J454" s="280"/>
      <c r="K454" s="280"/>
    </row>
    <row r="455" spans="9:11" ht="15.75" customHeight="1" x14ac:dyDescent="0.25">
      <c r="I455" s="280"/>
      <c r="J455" s="280"/>
      <c r="K455" s="280"/>
    </row>
    <row r="456" spans="9:11" ht="15.75" customHeight="1" x14ac:dyDescent="0.25">
      <c r="I456" s="280"/>
      <c r="J456" s="280"/>
      <c r="K456" s="280"/>
    </row>
    <row r="457" spans="9:11" ht="15.75" customHeight="1" x14ac:dyDescent="0.25">
      <c r="I457" s="280"/>
      <c r="J457" s="280"/>
      <c r="K457" s="280"/>
    </row>
    <row r="458" spans="9:11" ht="15.75" customHeight="1" x14ac:dyDescent="0.25">
      <c r="I458" s="280"/>
      <c r="J458" s="280"/>
      <c r="K458" s="280"/>
    </row>
    <row r="459" spans="9:11" ht="15.75" customHeight="1" x14ac:dyDescent="0.25">
      <c r="I459" s="280"/>
      <c r="J459" s="280"/>
      <c r="K459" s="280"/>
    </row>
    <row r="460" spans="9:11" ht="15.75" customHeight="1" x14ac:dyDescent="0.25">
      <c r="I460" s="280"/>
      <c r="J460" s="280"/>
      <c r="K460" s="280"/>
    </row>
    <row r="461" spans="9:11" ht="15.75" customHeight="1" x14ac:dyDescent="0.25">
      <c r="I461" s="280"/>
      <c r="J461" s="280"/>
      <c r="K461" s="280"/>
    </row>
    <row r="462" spans="9:11" ht="15.75" customHeight="1" x14ac:dyDescent="0.25">
      <c r="I462" s="280"/>
      <c r="J462" s="280"/>
      <c r="K462" s="280"/>
    </row>
    <row r="463" spans="9:11" ht="15.75" customHeight="1" x14ac:dyDescent="0.25">
      <c r="I463" s="280"/>
      <c r="J463" s="280"/>
      <c r="K463" s="280"/>
    </row>
    <row r="464" spans="9:11" ht="15.75" customHeight="1" x14ac:dyDescent="0.25">
      <c r="I464" s="280"/>
      <c r="J464" s="280"/>
      <c r="K464" s="280"/>
    </row>
    <row r="465" spans="9:11" ht="15.75" customHeight="1" x14ac:dyDescent="0.25">
      <c r="I465" s="280"/>
      <c r="J465" s="280"/>
      <c r="K465" s="280"/>
    </row>
    <row r="466" spans="9:11" ht="15.75" customHeight="1" x14ac:dyDescent="0.25">
      <c r="I466" s="280"/>
      <c r="J466" s="280"/>
      <c r="K466" s="280"/>
    </row>
    <row r="467" spans="9:11" ht="15.75" customHeight="1" x14ac:dyDescent="0.25">
      <c r="I467" s="280"/>
      <c r="J467" s="280"/>
      <c r="K467" s="280"/>
    </row>
    <row r="468" spans="9:11" ht="15.75" customHeight="1" x14ac:dyDescent="0.25">
      <c r="I468" s="280"/>
      <c r="J468" s="280"/>
      <c r="K468" s="280"/>
    </row>
    <row r="469" spans="9:11" ht="15.75" customHeight="1" x14ac:dyDescent="0.25">
      <c r="I469" s="280"/>
      <c r="J469" s="280"/>
      <c r="K469" s="280"/>
    </row>
    <row r="470" spans="9:11" ht="15.75" customHeight="1" x14ac:dyDescent="0.25">
      <c r="I470" s="280"/>
      <c r="J470" s="280"/>
      <c r="K470" s="280"/>
    </row>
    <row r="471" spans="9:11" ht="15.75" customHeight="1" x14ac:dyDescent="0.25">
      <c r="I471" s="280"/>
      <c r="J471" s="280"/>
      <c r="K471" s="280"/>
    </row>
    <row r="472" spans="9:11" ht="15.75" customHeight="1" x14ac:dyDescent="0.25">
      <c r="I472" s="280"/>
      <c r="J472" s="280"/>
      <c r="K472" s="280"/>
    </row>
    <row r="473" spans="9:11" ht="15.75" customHeight="1" x14ac:dyDescent="0.25">
      <c r="I473" s="280"/>
      <c r="J473" s="280"/>
      <c r="K473" s="280"/>
    </row>
    <row r="474" spans="9:11" ht="15.75" customHeight="1" x14ac:dyDescent="0.25">
      <c r="I474" s="280"/>
      <c r="J474" s="280"/>
      <c r="K474" s="280"/>
    </row>
    <row r="475" spans="9:11" ht="15.75" customHeight="1" x14ac:dyDescent="0.25">
      <c r="I475" s="280"/>
      <c r="J475" s="280"/>
      <c r="K475" s="280"/>
    </row>
    <row r="476" spans="9:11" ht="15.75" customHeight="1" x14ac:dyDescent="0.25">
      <c r="I476" s="280"/>
      <c r="J476" s="280"/>
      <c r="K476" s="280"/>
    </row>
    <row r="477" spans="9:11" ht="15.75" customHeight="1" x14ac:dyDescent="0.25">
      <c r="I477" s="280"/>
      <c r="J477" s="280"/>
      <c r="K477" s="280"/>
    </row>
    <row r="478" spans="9:11" ht="15.75" customHeight="1" x14ac:dyDescent="0.25">
      <c r="I478" s="280"/>
      <c r="J478" s="280"/>
      <c r="K478" s="280"/>
    </row>
    <row r="479" spans="9:11" ht="15.75" customHeight="1" x14ac:dyDescent="0.25">
      <c r="I479" s="280"/>
      <c r="J479" s="280"/>
      <c r="K479" s="280"/>
    </row>
    <row r="480" spans="9:11" ht="15.75" customHeight="1" x14ac:dyDescent="0.25">
      <c r="I480" s="280"/>
      <c r="J480" s="280"/>
      <c r="K480" s="280"/>
    </row>
    <row r="481" spans="9:11" ht="15.75" customHeight="1" x14ac:dyDescent="0.25">
      <c r="I481" s="280"/>
      <c r="J481" s="280"/>
      <c r="K481" s="280"/>
    </row>
    <row r="482" spans="9:11" ht="15.75" customHeight="1" x14ac:dyDescent="0.25">
      <c r="I482" s="280"/>
      <c r="J482" s="280"/>
      <c r="K482" s="280"/>
    </row>
    <row r="483" spans="9:11" ht="15.75" customHeight="1" x14ac:dyDescent="0.25">
      <c r="I483" s="280"/>
      <c r="J483" s="280"/>
      <c r="K483" s="280"/>
    </row>
    <row r="484" spans="9:11" ht="15.75" customHeight="1" x14ac:dyDescent="0.25">
      <c r="I484" s="280"/>
      <c r="J484" s="280"/>
      <c r="K484" s="280"/>
    </row>
    <row r="485" spans="9:11" ht="15.75" customHeight="1" x14ac:dyDescent="0.25">
      <c r="I485" s="280"/>
      <c r="J485" s="280"/>
      <c r="K485" s="280"/>
    </row>
    <row r="486" spans="9:11" ht="15.75" customHeight="1" x14ac:dyDescent="0.25">
      <c r="I486" s="280"/>
      <c r="J486" s="280"/>
      <c r="K486" s="280"/>
    </row>
    <row r="487" spans="9:11" ht="15.75" customHeight="1" x14ac:dyDescent="0.25">
      <c r="I487" s="280"/>
      <c r="J487" s="280"/>
      <c r="K487" s="280"/>
    </row>
    <row r="488" spans="9:11" ht="15.75" customHeight="1" x14ac:dyDescent="0.25">
      <c r="I488" s="280"/>
      <c r="J488" s="280"/>
      <c r="K488" s="280"/>
    </row>
    <row r="489" spans="9:11" ht="15.75" customHeight="1" x14ac:dyDescent="0.25">
      <c r="I489" s="280"/>
      <c r="J489" s="280"/>
      <c r="K489" s="280"/>
    </row>
    <row r="490" spans="9:11" ht="15.75" customHeight="1" x14ac:dyDescent="0.25">
      <c r="I490" s="280"/>
      <c r="J490" s="280"/>
      <c r="K490" s="280"/>
    </row>
    <row r="491" spans="9:11" ht="15.75" customHeight="1" x14ac:dyDescent="0.25">
      <c r="I491" s="280"/>
      <c r="J491" s="280"/>
      <c r="K491" s="280"/>
    </row>
    <row r="492" spans="9:11" ht="15.75" customHeight="1" x14ac:dyDescent="0.25">
      <c r="I492" s="280"/>
      <c r="J492" s="280"/>
      <c r="K492" s="280"/>
    </row>
    <row r="493" spans="9:11" ht="15.75" customHeight="1" x14ac:dyDescent="0.25">
      <c r="I493" s="280"/>
      <c r="J493" s="280"/>
      <c r="K493" s="280"/>
    </row>
    <row r="494" spans="9:11" ht="15.75" customHeight="1" x14ac:dyDescent="0.25">
      <c r="I494" s="280"/>
      <c r="J494" s="280"/>
      <c r="K494" s="280"/>
    </row>
    <row r="495" spans="9:11" ht="15.75" customHeight="1" x14ac:dyDescent="0.25">
      <c r="I495" s="280"/>
      <c r="J495" s="280"/>
      <c r="K495" s="280"/>
    </row>
    <row r="496" spans="9:11" ht="15.75" customHeight="1" x14ac:dyDescent="0.25">
      <c r="I496" s="280"/>
      <c r="J496" s="280"/>
      <c r="K496" s="280"/>
    </row>
    <row r="497" spans="9:11" ht="15.75" customHeight="1" x14ac:dyDescent="0.25">
      <c r="I497" s="280"/>
      <c r="J497" s="280"/>
      <c r="K497" s="280"/>
    </row>
    <row r="498" spans="9:11" ht="15.75" customHeight="1" x14ac:dyDescent="0.25">
      <c r="I498" s="280"/>
      <c r="J498" s="280"/>
      <c r="K498" s="280"/>
    </row>
    <row r="499" spans="9:11" ht="15.75" customHeight="1" x14ac:dyDescent="0.25">
      <c r="I499" s="280"/>
      <c r="J499" s="280"/>
      <c r="K499" s="280"/>
    </row>
    <row r="500" spans="9:11" ht="15.75" customHeight="1" x14ac:dyDescent="0.25">
      <c r="I500" s="280"/>
      <c r="J500" s="280"/>
      <c r="K500" s="280"/>
    </row>
    <row r="501" spans="9:11" ht="15.75" customHeight="1" x14ac:dyDescent="0.25">
      <c r="I501" s="280"/>
      <c r="J501" s="280"/>
      <c r="K501" s="280"/>
    </row>
    <row r="502" spans="9:11" ht="15.75" customHeight="1" x14ac:dyDescent="0.25">
      <c r="I502" s="280"/>
      <c r="J502" s="280"/>
      <c r="K502" s="280"/>
    </row>
    <row r="503" spans="9:11" ht="15.75" customHeight="1" x14ac:dyDescent="0.25">
      <c r="I503" s="280"/>
      <c r="J503" s="280"/>
      <c r="K503" s="280"/>
    </row>
    <row r="504" spans="9:11" ht="15.75" customHeight="1" x14ac:dyDescent="0.25">
      <c r="I504" s="280"/>
      <c r="J504" s="280"/>
      <c r="K504" s="280"/>
    </row>
    <row r="505" spans="9:11" ht="15.75" customHeight="1" x14ac:dyDescent="0.25">
      <c r="I505" s="280"/>
      <c r="J505" s="280"/>
      <c r="K505" s="280"/>
    </row>
    <row r="506" spans="9:11" ht="15.75" customHeight="1" x14ac:dyDescent="0.25">
      <c r="I506" s="280"/>
      <c r="J506" s="280"/>
      <c r="K506" s="280"/>
    </row>
    <row r="507" spans="9:11" ht="15.75" customHeight="1" x14ac:dyDescent="0.25">
      <c r="I507" s="280"/>
      <c r="J507" s="280"/>
      <c r="K507" s="280"/>
    </row>
    <row r="508" spans="9:11" ht="15.75" customHeight="1" x14ac:dyDescent="0.25">
      <c r="I508" s="280"/>
      <c r="J508" s="280"/>
      <c r="K508" s="280"/>
    </row>
    <row r="509" spans="9:11" ht="15.75" customHeight="1" x14ac:dyDescent="0.25">
      <c r="I509" s="280"/>
      <c r="J509" s="280"/>
      <c r="K509" s="280"/>
    </row>
    <row r="510" spans="9:11" ht="15.75" customHeight="1" x14ac:dyDescent="0.25">
      <c r="I510" s="280"/>
      <c r="J510" s="280"/>
      <c r="K510" s="280"/>
    </row>
    <row r="511" spans="9:11" ht="15.75" customHeight="1" x14ac:dyDescent="0.25">
      <c r="I511" s="280"/>
      <c r="J511" s="280"/>
      <c r="K511" s="280"/>
    </row>
    <row r="512" spans="9:11" ht="15.75" customHeight="1" x14ac:dyDescent="0.25">
      <c r="I512" s="280"/>
      <c r="J512" s="280"/>
      <c r="K512" s="280"/>
    </row>
    <row r="513" spans="9:11" ht="15.75" customHeight="1" x14ac:dyDescent="0.25">
      <c r="I513" s="280"/>
      <c r="J513" s="280"/>
      <c r="K513" s="280"/>
    </row>
    <row r="514" spans="9:11" ht="15.75" customHeight="1" x14ac:dyDescent="0.25">
      <c r="I514" s="280"/>
      <c r="J514" s="280"/>
      <c r="K514" s="280"/>
    </row>
    <row r="515" spans="9:11" ht="15.75" customHeight="1" x14ac:dyDescent="0.25">
      <c r="I515" s="280"/>
      <c r="J515" s="280"/>
      <c r="K515" s="280"/>
    </row>
    <row r="516" spans="9:11" ht="15.75" customHeight="1" x14ac:dyDescent="0.25">
      <c r="I516" s="280"/>
      <c r="J516" s="280"/>
      <c r="K516" s="280"/>
    </row>
    <row r="517" spans="9:11" ht="15.75" customHeight="1" x14ac:dyDescent="0.25">
      <c r="I517" s="280"/>
      <c r="J517" s="280"/>
      <c r="K517" s="280"/>
    </row>
    <row r="518" spans="9:11" ht="15.75" customHeight="1" x14ac:dyDescent="0.25">
      <c r="I518" s="280"/>
      <c r="J518" s="280"/>
      <c r="K518" s="280"/>
    </row>
    <row r="519" spans="9:11" ht="15.75" customHeight="1" x14ac:dyDescent="0.25">
      <c r="I519" s="280"/>
      <c r="J519" s="280"/>
      <c r="K519" s="280"/>
    </row>
    <row r="520" spans="9:11" ht="15.75" customHeight="1" x14ac:dyDescent="0.25">
      <c r="I520" s="280"/>
      <c r="J520" s="280"/>
      <c r="K520" s="280"/>
    </row>
    <row r="521" spans="9:11" ht="15.75" customHeight="1" x14ac:dyDescent="0.25">
      <c r="I521" s="280"/>
      <c r="J521" s="280"/>
      <c r="K521" s="280"/>
    </row>
    <row r="522" spans="9:11" ht="15.75" customHeight="1" x14ac:dyDescent="0.25">
      <c r="I522" s="280"/>
      <c r="J522" s="280"/>
      <c r="K522" s="280"/>
    </row>
    <row r="523" spans="9:11" ht="15.75" customHeight="1" x14ac:dyDescent="0.25">
      <c r="I523" s="280"/>
      <c r="J523" s="280"/>
      <c r="K523" s="280"/>
    </row>
    <row r="524" spans="9:11" ht="15.75" customHeight="1" x14ac:dyDescent="0.25">
      <c r="I524" s="280"/>
      <c r="J524" s="280"/>
      <c r="K524" s="280"/>
    </row>
    <row r="525" spans="9:11" ht="15.75" customHeight="1" x14ac:dyDescent="0.25">
      <c r="I525" s="280"/>
      <c r="J525" s="280"/>
      <c r="K525" s="280"/>
    </row>
    <row r="526" spans="9:11" ht="15.75" customHeight="1" x14ac:dyDescent="0.25">
      <c r="I526" s="280"/>
      <c r="J526" s="280"/>
      <c r="K526" s="280"/>
    </row>
    <row r="527" spans="9:11" ht="15.75" customHeight="1" x14ac:dyDescent="0.25">
      <c r="I527" s="280"/>
      <c r="J527" s="280"/>
      <c r="K527" s="280"/>
    </row>
    <row r="528" spans="9:11" ht="15.75" customHeight="1" x14ac:dyDescent="0.25">
      <c r="I528" s="280"/>
      <c r="J528" s="280"/>
      <c r="K528" s="280"/>
    </row>
    <row r="529" spans="9:11" ht="15.75" customHeight="1" x14ac:dyDescent="0.25">
      <c r="I529" s="280"/>
      <c r="J529" s="280"/>
      <c r="K529" s="280"/>
    </row>
    <row r="530" spans="9:11" ht="15.75" customHeight="1" x14ac:dyDescent="0.25">
      <c r="I530" s="280"/>
      <c r="J530" s="280"/>
      <c r="K530" s="280"/>
    </row>
    <row r="531" spans="9:11" ht="15.75" customHeight="1" x14ac:dyDescent="0.25">
      <c r="I531" s="280"/>
      <c r="J531" s="280"/>
      <c r="K531" s="280"/>
    </row>
    <row r="532" spans="9:11" ht="15.75" customHeight="1" x14ac:dyDescent="0.25">
      <c r="I532" s="280"/>
      <c r="J532" s="280"/>
      <c r="K532" s="280"/>
    </row>
    <row r="533" spans="9:11" ht="15.75" customHeight="1" x14ac:dyDescent="0.25">
      <c r="I533" s="280"/>
      <c r="J533" s="280"/>
      <c r="K533" s="280"/>
    </row>
    <row r="534" spans="9:11" ht="15.75" customHeight="1" x14ac:dyDescent="0.25">
      <c r="I534" s="280"/>
      <c r="J534" s="280"/>
      <c r="K534" s="280"/>
    </row>
    <row r="535" spans="9:11" ht="15.75" customHeight="1" x14ac:dyDescent="0.25">
      <c r="I535" s="280"/>
      <c r="J535" s="280"/>
      <c r="K535" s="280"/>
    </row>
    <row r="536" spans="9:11" ht="15.75" customHeight="1" x14ac:dyDescent="0.25">
      <c r="I536" s="280"/>
      <c r="J536" s="280"/>
      <c r="K536" s="280"/>
    </row>
    <row r="537" spans="9:11" ht="15.75" customHeight="1" x14ac:dyDescent="0.25">
      <c r="I537" s="280"/>
      <c r="J537" s="280"/>
      <c r="K537" s="280"/>
    </row>
    <row r="538" spans="9:11" ht="15.75" customHeight="1" x14ac:dyDescent="0.25">
      <c r="I538" s="280"/>
      <c r="J538" s="280"/>
      <c r="K538" s="280"/>
    </row>
    <row r="539" spans="9:11" ht="15.75" customHeight="1" x14ac:dyDescent="0.25">
      <c r="I539" s="280"/>
      <c r="J539" s="280"/>
      <c r="K539" s="280"/>
    </row>
    <row r="540" spans="9:11" ht="15.75" customHeight="1" x14ac:dyDescent="0.25">
      <c r="I540" s="280"/>
      <c r="J540" s="280"/>
      <c r="K540" s="280"/>
    </row>
    <row r="541" spans="9:11" ht="15.75" customHeight="1" x14ac:dyDescent="0.25">
      <c r="I541" s="280"/>
      <c r="J541" s="280"/>
      <c r="K541" s="280"/>
    </row>
    <row r="542" spans="9:11" ht="15.75" customHeight="1" x14ac:dyDescent="0.25">
      <c r="I542" s="280"/>
      <c r="J542" s="280"/>
      <c r="K542" s="280"/>
    </row>
    <row r="543" spans="9:11" ht="15.75" customHeight="1" x14ac:dyDescent="0.25">
      <c r="I543" s="280"/>
      <c r="J543" s="280"/>
      <c r="K543" s="280"/>
    </row>
    <row r="544" spans="9:11" ht="15.75" customHeight="1" x14ac:dyDescent="0.25">
      <c r="I544" s="280"/>
      <c r="J544" s="280"/>
      <c r="K544" s="280"/>
    </row>
    <row r="545" spans="9:11" ht="15.75" customHeight="1" x14ac:dyDescent="0.25">
      <c r="I545" s="280"/>
      <c r="J545" s="280"/>
      <c r="K545" s="280"/>
    </row>
    <row r="546" spans="9:11" ht="15.75" customHeight="1" x14ac:dyDescent="0.25">
      <c r="I546" s="280"/>
      <c r="J546" s="280"/>
      <c r="K546" s="280"/>
    </row>
    <row r="547" spans="9:11" ht="15.75" customHeight="1" x14ac:dyDescent="0.25">
      <c r="I547" s="280"/>
      <c r="J547" s="280"/>
      <c r="K547" s="280"/>
    </row>
    <row r="548" spans="9:11" ht="15.75" customHeight="1" x14ac:dyDescent="0.25">
      <c r="I548" s="280"/>
      <c r="J548" s="280"/>
      <c r="K548" s="280"/>
    </row>
    <row r="549" spans="9:11" ht="15.75" customHeight="1" x14ac:dyDescent="0.25">
      <c r="I549" s="280"/>
      <c r="J549" s="280"/>
      <c r="K549" s="280"/>
    </row>
    <row r="550" spans="9:11" ht="15.75" customHeight="1" x14ac:dyDescent="0.25">
      <c r="I550" s="280"/>
      <c r="J550" s="280"/>
      <c r="K550" s="280"/>
    </row>
    <row r="551" spans="9:11" ht="15.75" customHeight="1" x14ac:dyDescent="0.25">
      <c r="I551" s="280"/>
      <c r="J551" s="280"/>
      <c r="K551" s="280"/>
    </row>
    <row r="552" spans="9:11" ht="15.75" customHeight="1" x14ac:dyDescent="0.25">
      <c r="I552" s="280"/>
      <c r="J552" s="280"/>
      <c r="K552" s="280"/>
    </row>
    <row r="553" spans="9:11" ht="15.75" customHeight="1" x14ac:dyDescent="0.25">
      <c r="I553" s="280"/>
      <c r="J553" s="280"/>
      <c r="K553" s="280"/>
    </row>
    <row r="554" spans="9:11" ht="15.75" customHeight="1" x14ac:dyDescent="0.25">
      <c r="I554" s="280"/>
      <c r="J554" s="280"/>
      <c r="K554" s="280"/>
    </row>
    <row r="555" spans="9:11" ht="15.75" customHeight="1" x14ac:dyDescent="0.25">
      <c r="I555" s="280"/>
      <c r="J555" s="280"/>
      <c r="K555" s="280"/>
    </row>
    <row r="556" spans="9:11" ht="15.75" customHeight="1" x14ac:dyDescent="0.25">
      <c r="I556" s="280"/>
      <c r="J556" s="280"/>
      <c r="K556" s="280"/>
    </row>
    <row r="557" spans="9:11" ht="15.75" customHeight="1" x14ac:dyDescent="0.25">
      <c r="I557" s="280"/>
      <c r="J557" s="280"/>
      <c r="K557" s="280"/>
    </row>
    <row r="558" spans="9:11" ht="15.75" customHeight="1" x14ac:dyDescent="0.25">
      <c r="I558" s="280"/>
      <c r="J558" s="280"/>
      <c r="K558" s="280"/>
    </row>
    <row r="559" spans="9:11" ht="15.75" customHeight="1" x14ac:dyDescent="0.25">
      <c r="I559" s="280"/>
      <c r="J559" s="280"/>
      <c r="K559" s="280"/>
    </row>
    <row r="560" spans="9:11" ht="15.75" customHeight="1" x14ac:dyDescent="0.25">
      <c r="I560" s="280"/>
      <c r="J560" s="280"/>
      <c r="K560" s="280"/>
    </row>
    <row r="561" spans="9:11" ht="15.75" customHeight="1" x14ac:dyDescent="0.25">
      <c r="I561" s="280"/>
      <c r="J561" s="280"/>
      <c r="K561" s="280"/>
    </row>
    <row r="562" spans="9:11" ht="15.75" customHeight="1" x14ac:dyDescent="0.25">
      <c r="I562" s="280"/>
      <c r="J562" s="280"/>
      <c r="K562" s="280"/>
    </row>
    <row r="563" spans="9:11" ht="15.75" customHeight="1" x14ac:dyDescent="0.25">
      <c r="I563" s="280"/>
      <c r="J563" s="280"/>
      <c r="K563" s="280"/>
    </row>
    <row r="564" spans="9:11" ht="15.75" customHeight="1" x14ac:dyDescent="0.25">
      <c r="I564" s="280"/>
      <c r="J564" s="280"/>
      <c r="K564" s="280"/>
    </row>
    <row r="565" spans="9:11" ht="15.75" customHeight="1" x14ac:dyDescent="0.25">
      <c r="I565" s="280"/>
      <c r="J565" s="280"/>
      <c r="K565" s="280"/>
    </row>
    <row r="566" spans="9:11" ht="15.75" customHeight="1" x14ac:dyDescent="0.25">
      <c r="I566" s="280"/>
      <c r="J566" s="280"/>
      <c r="K566" s="280"/>
    </row>
    <row r="567" spans="9:11" ht="15.75" customHeight="1" x14ac:dyDescent="0.25">
      <c r="I567" s="280"/>
      <c r="J567" s="280"/>
      <c r="K567" s="280"/>
    </row>
    <row r="568" spans="9:11" ht="15.75" customHeight="1" x14ac:dyDescent="0.25">
      <c r="I568" s="280"/>
      <c r="J568" s="280"/>
      <c r="K568" s="280"/>
    </row>
    <row r="569" spans="9:11" ht="15.75" customHeight="1" x14ac:dyDescent="0.25">
      <c r="I569" s="280"/>
      <c r="J569" s="280"/>
      <c r="K569" s="280"/>
    </row>
    <row r="570" spans="9:11" ht="15.75" customHeight="1" x14ac:dyDescent="0.25">
      <c r="I570" s="280"/>
      <c r="J570" s="280"/>
      <c r="K570" s="280"/>
    </row>
    <row r="571" spans="9:11" ht="15.75" customHeight="1" x14ac:dyDescent="0.25">
      <c r="I571" s="280"/>
      <c r="J571" s="280"/>
      <c r="K571" s="280"/>
    </row>
    <row r="572" spans="9:11" ht="15.75" customHeight="1" x14ac:dyDescent="0.25">
      <c r="I572" s="280"/>
      <c r="J572" s="280"/>
      <c r="K572" s="280"/>
    </row>
    <row r="573" spans="9:11" ht="15.75" customHeight="1" x14ac:dyDescent="0.25">
      <c r="I573" s="280"/>
      <c r="J573" s="280"/>
      <c r="K573" s="280"/>
    </row>
    <row r="574" spans="9:11" ht="15.75" customHeight="1" x14ac:dyDescent="0.25">
      <c r="I574" s="280"/>
      <c r="J574" s="280"/>
      <c r="K574" s="280"/>
    </row>
    <row r="575" spans="9:11" ht="15.75" customHeight="1" x14ac:dyDescent="0.25">
      <c r="I575" s="280"/>
      <c r="J575" s="280"/>
      <c r="K575" s="280"/>
    </row>
    <row r="576" spans="9:11" ht="15.75" customHeight="1" x14ac:dyDescent="0.25">
      <c r="I576" s="280"/>
      <c r="J576" s="280"/>
      <c r="K576" s="280"/>
    </row>
    <row r="577" spans="9:11" ht="15.75" customHeight="1" x14ac:dyDescent="0.25">
      <c r="I577" s="280"/>
      <c r="J577" s="280"/>
      <c r="K577" s="280"/>
    </row>
    <row r="578" spans="9:11" ht="15.75" customHeight="1" x14ac:dyDescent="0.25">
      <c r="I578" s="280"/>
      <c r="J578" s="280"/>
      <c r="K578" s="280"/>
    </row>
    <row r="579" spans="9:11" ht="15.75" customHeight="1" x14ac:dyDescent="0.25">
      <c r="I579" s="280"/>
      <c r="J579" s="280"/>
      <c r="K579" s="280"/>
    </row>
    <row r="580" spans="9:11" ht="15.75" customHeight="1" x14ac:dyDescent="0.25">
      <c r="I580" s="280"/>
      <c r="J580" s="280"/>
      <c r="K580" s="280"/>
    </row>
    <row r="581" spans="9:11" ht="15.75" customHeight="1" x14ac:dyDescent="0.25">
      <c r="I581" s="280"/>
      <c r="J581" s="280"/>
      <c r="K581" s="280"/>
    </row>
    <row r="582" spans="9:11" ht="15.75" customHeight="1" x14ac:dyDescent="0.25">
      <c r="I582" s="280"/>
      <c r="J582" s="280"/>
      <c r="K582" s="280"/>
    </row>
    <row r="583" spans="9:11" ht="15.75" customHeight="1" x14ac:dyDescent="0.25">
      <c r="I583" s="280"/>
      <c r="J583" s="280"/>
      <c r="K583" s="280"/>
    </row>
    <row r="584" spans="9:11" ht="15.75" customHeight="1" x14ac:dyDescent="0.25">
      <c r="I584" s="280"/>
      <c r="J584" s="280"/>
      <c r="K584" s="280"/>
    </row>
    <row r="585" spans="9:11" ht="15.75" customHeight="1" x14ac:dyDescent="0.25">
      <c r="I585" s="280"/>
      <c r="J585" s="280"/>
      <c r="K585" s="280"/>
    </row>
    <row r="586" spans="9:11" ht="15.75" customHeight="1" x14ac:dyDescent="0.25">
      <c r="I586" s="280"/>
      <c r="J586" s="280"/>
      <c r="K586" s="280"/>
    </row>
    <row r="587" spans="9:11" ht="15.75" customHeight="1" x14ac:dyDescent="0.25">
      <c r="I587" s="280"/>
      <c r="J587" s="280"/>
      <c r="K587" s="280"/>
    </row>
    <row r="588" spans="9:11" ht="15.75" customHeight="1" x14ac:dyDescent="0.25">
      <c r="I588" s="280"/>
      <c r="J588" s="280"/>
      <c r="K588" s="280"/>
    </row>
    <row r="589" spans="9:11" ht="15.75" customHeight="1" x14ac:dyDescent="0.25">
      <c r="I589" s="280"/>
      <c r="J589" s="280"/>
      <c r="K589" s="280"/>
    </row>
    <row r="590" spans="9:11" ht="15.75" customHeight="1" x14ac:dyDescent="0.25">
      <c r="I590" s="280"/>
      <c r="J590" s="280"/>
      <c r="K590" s="280"/>
    </row>
    <row r="591" spans="9:11" ht="15.75" customHeight="1" x14ac:dyDescent="0.25">
      <c r="I591" s="280"/>
      <c r="J591" s="280"/>
      <c r="K591" s="280"/>
    </row>
    <row r="592" spans="9:11" ht="15.75" customHeight="1" x14ac:dyDescent="0.25">
      <c r="I592" s="280"/>
      <c r="J592" s="280"/>
      <c r="K592" s="280"/>
    </row>
    <row r="593" spans="9:11" ht="15.75" customHeight="1" x14ac:dyDescent="0.25">
      <c r="I593" s="280"/>
      <c r="J593" s="280"/>
      <c r="K593" s="280"/>
    </row>
    <row r="594" spans="9:11" ht="15.75" customHeight="1" x14ac:dyDescent="0.25">
      <c r="I594" s="280"/>
      <c r="J594" s="280"/>
      <c r="K594" s="280"/>
    </row>
    <row r="595" spans="9:11" ht="15.75" customHeight="1" x14ac:dyDescent="0.25">
      <c r="I595" s="280"/>
      <c r="J595" s="280"/>
      <c r="K595" s="280"/>
    </row>
    <row r="596" spans="9:11" ht="15.75" customHeight="1" x14ac:dyDescent="0.25">
      <c r="I596" s="280"/>
      <c r="J596" s="280"/>
      <c r="K596" s="280"/>
    </row>
    <row r="597" spans="9:11" ht="15.75" customHeight="1" x14ac:dyDescent="0.25">
      <c r="I597" s="280"/>
      <c r="J597" s="280"/>
      <c r="K597" s="280"/>
    </row>
    <row r="598" spans="9:11" ht="15.75" customHeight="1" x14ac:dyDescent="0.25">
      <c r="I598" s="280"/>
      <c r="J598" s="280"/>
      <c r="K598" s="280"/>
    </row>
    <row r="599" spans="9:11" ht="15.75" customHeight="1" x14ac:dyDescent="0.25">
      <c r="I599" s="280"/>
      <c r="J599" s="280"/>
      <c r="K599" s="280"/>
    </row>
    <row r="600" spans="9:11" ht="15.75" customHeight="1" x14ac:dyDescent="0.25">
      <c r="I600" s="280"/>
      <c r="J600" s="280"/>
      <c r="K600" s="280"/>
    </row>
    <row r="601" spans="9:11" ht="15.75" customHeight="1" x14ac:dyDescent="0.25">
      <c r="I601" s="280"/>
      <c r="J601" s="280"/>
      <c r="K601" s="280"/>
    </row>
    <row r="602" spans="9:11" ht="15.75" customHeight="1" x14ac:dyDescent="0.25">
      <c r="I602" s="280"/>
      <c r="J602" s="280"/>
      <c r="K602" s="280"/>
    </row>
    <row r="603" spans="9:11" ht="15.75" customHeight="1" x14ac:dyDescent="0.25">
      <c r="I603" s="280"/>
      <c r="J603" s="280"/>
      <c r="K603" s="280"/>
    </row>
    <row r="604" spans="9:11" ht="15.75" customHeight="1" x14ac:dyDescent="0.25">
      <c r="I604" s="280"/>
      <c r="J604" s="280"/>
      <c r="K604" s="280"/>
    </row>
    <row r="605" spans="9:11" ht="15.75" customHeight="1" x14ac:dyDescent="0.25">
      <c r="I605" s="280"/>
      <c r="J605" s="280"/>
      <c r="K605" s="280"/>
    </row>
    <row r="606" spans="9:11" ht="15.75" customHeight="1" x14ac:dyDescent="0.25">
      <c r="I606" s="280"/>
      <c r="J606" s="280"/>
      <c r="K606" s="280"/>
    </row>
    <row r="607" spans="9:11" ht="15.75" customHeight="1" x14ac:dyDescent="0.25">
      <c r="I607" s="280"/>
      <c r="J607" s="280"/>
      <c r="K607" s="280"/>
    </row>
    <row r="608" spans="9:11" ht="15.75" customHeight="1" x14ac:dyDescent="0.25">
      <c r="I608" s="280"/>
      <c r="J608" s="280"/>
      <c r="K608" s="280"/>
    </row>
    <row r="609" spans="9:11" ht="15.75" customHeight="1" x14ac:dyDescent="0.25">
      <c r="I609" s="280"/>
      <c r="J609" s="280"/>
      <c r="K609" s="280"/>
    </row>
    <row r="610" spans="9:11" ht="15.75" customHeight="1" x14ac:dyDescent="0.25">
      <c r="I610" s="280"/>
      <c r="J610" s="280"/>
      <c r="K610" s="280"/>
    </row>
    <row r="611" spans="9:11" ht="15.75" customHeight="1" x14ac:dyDescent="0.25">
      <c r="I611" s="280"/>
      <c r="J611" s="280"/>
      <c r="K611" s="280"/>
    </row>
    <row r="612" spans="9:11" ht="15.75" customHeight="1" x14ac:dyDescent="0.25">
      <c r="I612" s="280"/>
      <c r="J612" s="280"/>
      <c r="K612" s="280"/>
    </row>
    <row r="613" spans="9:11" ht="15.75" customHeight="1" x14ac:dyDescent="0.25">
      <c r="I613" s="280"/>
      <c r="J613" s="280"/>
      <c r="K613" s="280"/>
    </row>
    <row r="614" spans="9:11" ht="15.75" customHeight="1" x14ac:dyDescent="0.25">
      <c r="I614" s="280"/>
      <c r="J614" s="280"/>
      <c r="K614" s="280"/>
    </row>
    <row r="615" spans="9:11" ht="15.75" customHeight="1" x14ac:dyDescent="0.25">
      <c r="I615" s="280"/>
      <c r="J615" s="280"/>
      <c r="K615" s="280"/>
    </row>
    <row r="616" spans="9:11" ht="15.75" customHeight="1" x14ac:dyDescent="0.25">
      <c r="I616" s="280"/>
      <c r="J616" s="280"/>
      <c r="K616" s="280"/>
    </row>
    <row r="617" spans="9:11" ht="15.75" customHeight="1" x14ac:dyDescent="0.25">
      <c r="I617" s="280"/>
      <c r="J617" s="280"/>
      <c r="K617" s="280"/>
    </row>
    <row r="618" spans="9:11" ht="15.75" customHeight="1" x14ac:dyDescent="0.25">
      <c r="I618" s="280"/>
      <c r="J618" s="280"/>
      <c r="K618" s="280"/>
    </row>
    <row r="619" spans="9:11" ht="15.75" customHeight="1" x14ac:dyDescent="0.25">
      <c r="I619" s="280"/>
      <c r="J619" s="280"/>
      <c r="K619" s="280"/>
    </row>
    <row r="620" spans="9:11" ht="15.75" customHeight="1" x14ac:dyDescent="0.25">
      <c r="I620" s="280"/>
      <c r="J620" s="280"/>
      <c r="K620" s="280"/>
    </row>
    <row r="621" spans="9:11" ht="15.75" customHeight="1" x14ac:dyDescent="0.25">
      <c r="I621" s="280"/>
      <c r="J621" s="280"/>
      <c r="K621" s="280"/>
    </row>
    <row r="622" spans="9:11" ht="15.75" customHeight="1" x14ac:dyDescent="0.25">
      <c r="I622" s="280"/>
      <c r="J622" s="280"/>
      <c r="K622" s="280"/>
    </row>
    <row r="623" spans="9:11" ht="15.75" customHeight="1" x14ac:dyDescent="0.25">
      <c r="I623" s="280"/>
      <c r="J623" s="280"/>
      <c r="K623" s="280"/>
    </row>
    <row r="624" spans="9:11" ht="15.75" customHeight="1" x14ac:dyDescent="0.25">
      <c r="I624" s="280"/>
      <c r="J624" s="280"/>
      <c r="K624" s="280"/>
    </row>
    <row r="625" spans="9:11" ht="15.75" customHeight="1" x14ac:dyDescent="0.25">
      <c r="I625" s="280"/>
      <c r="J625" s="280"/>
      <c r="K625" s="280"/>
    </row>
    <row r="626" spans="9:11" ht="15.75" customHeight="1" x14ac:dyDescent="0.25">
      <c r="I626" s="280"/>
      <c r="J626" s="280"/>
      <c r="K626" s="280"/>
    </row>
    <row r="627" spans="9:11" ht="15.75" customHeight="1" x14ac:dyDescent="0.25">
      <c r="I627" s="280"/>
      <c r="J627" s="280"/>
      <c r="K627" s="280"/>
    </row>
    <row r="628" spans="9:11" ht="15.75" customHeight="1" x14ac:dyDescent="0.25">
      <c r="I628" s="280"/>
      <c r="J628" s="280"/>
      <c r="K628" s="280"/>
    </row>
    <row r="629" spans="9:11" ht="15.75" customHeight="1" x14ac:dyDescent="0.25">
      <c r="I629" s="280"/>
      <c r="J629" s="280"/>
      <c r="K629" s="280"/>
    </row>
    <row r="630" spans="9:11" ht="15.75" customHeight="1" x14ac:dyDescent="0.25">
      <c r="I630" s="280"/>
      <c r="J630" s="280"/>
      <c r="K630" s="280"/>
    </row>
    <row r="631" spans="9:11" ht="15.75" customHeight="1" x14ac:dyDescent="0.25">
      <c r="I631" s="280"/>
      <c r="J631" s="280"/>
      <c r="K631" s="280"/>
    </row>
    <row r="632" spans="9:11" ht="15.75" customHeight="1" x14ac:dyDescent="0.25">
      <c r="I632" s="280"/>
      <c r="J632" s="280"/>
      <c r="K632" s="280"/>
    </row>
    <row r="633" spans="9:11" ht="15.75" customHeight="1" x14ac:dyDescent="0.25">
      <c r="I633" s="280"/>
      <c r="J633" s="280"/>
      <c r="K633" s="280"/>
    </row>
    <row r="634" spans="9:11" ht="15.75" customHeight="1" x14ac:dyDescent="0.25">
      <c r="I634" s="280"/>
      <c r="J634" s="280"/>
      <c r="K634" s="280"/>
    </row>
    <row r="635" spans="9:11" ht="15.75" customHeight="1" x14ac:dyDescent="0.25">
      <c r="I635" s="280"/>
      <c r="J635" s="280"/>
      <c r="K635" s="280"/>
    </row>
    <row r="636" spans="9:11" ht="15.75" customHeight="1" x14ac:dyDescent="0.25">
      <c r="I636" s="280"/>
      <c r="J636" s="280"/>
      <c r="K636" s="280"/>
    </row>
    <row r="637" spans="9:11" ht="15.75" customHeight="1" x14ac:dyDescent="0.25">
      <c r="I637" s="280"/>
      <c r="J637" s="280"/>
      <c r="K637" s="280"/>
    </row>
    <row r="638" spans="9:11" ht="15.75" customHeight="1" x14ac:dyDescent="0.25">
      <c r="I638" s="280"/>
      <c r="J638" s="280"/>
      <c r="K638" s="280"/>
    </row>
    <row r="639" spans="9:11" ht="15.75" customHeight="1" x14ac:dyDescent="0.25">
      <c r="I639" s="280"/>
      <c r="J639" s="280"/>
      <c r="K639" s="280"/>
    </row>
    <row r="640" spans="9:11" ht="15.75" customHeight="1" x14ac:dyDescent="0.25">
      <c r="I640" s="280"/>
      <c r="J640" s="280"/>
      <c r="K640" s="280"/>
    </row>
    <row r="641" spans="9:11" ht="15.75" customHeight="1" x14ac:dyDescent="0.25">
      <c r="I641" s="280"/>
      <c r="J641" s="280"/>
      <c r="K641" s="280"/>
    </row>
    <row r="642" spans="9:11" ht="15.75" customHeight="1" x14ac:dyDescent="0.25">
      <c r="I642" s="280"/>
      <c r="J642" s="280"/>
      <c r="K642" s="280"/>
    </row>
    <row r="643" spans="9:11" ht="15.75" customHeight="1" x14ac:dyDescent="0.25">
      <c r="I643" s="280"/>
      <c r="J643" s="280"/>
      <c r="K643" s="280"/>
    </row>
    <row r="644" spans="9:11" ht="15.75" customHeight="1" x14ac:dyDescent="0.25">
      <c r="I644" s="280"/>
      <c r="J644" s="280"/>
      <c r="K644" s="280"/>
    </row>
    <row r="645" spans="9:11" ht="15.75" customHeight="1" x14ac:dyDescent="0.25">
      <c r="I645" s="280"/>
      <c r="J645" s="280"/>
      <c r="K645" s="280"/>
    </row>
    <row r="646" spans="9:11" ht="15.75" customHeight="1" x14ac:dyDescent="0.25">
      <c r="I646" s="280"/>
      <c r="J646" s="280"/>
      <c r="K646" s="280"/>
    </row>
    <row r="647" spans="9:11" ht="15.75" customHeight="1" x14ac:dyDescent="0.25">
      <c r="I647" s="280"/>
      <c r="J647" s="280"/>
      <c r="K647" s="280"/>
    </row>
    <row r="648" spans="9:11" ht="15.75" customHeight="1" x14ac:dyDescent="0.25">
      <c r="I648" s="280"/>
      <c r="J648" s="280"/>
      <c r="K648" s="280"/>
    </row>
    <row r="649" spans="9:11" ht="15.75" customHeight="1" x14ac:dyDescent="0.25">
      <c r="I649" s="280"/>
      <c r="J649" s="280"/>
      <c r="K649" s="280"/>
    </row>
    <row r="650" spans="9:11" ht="15.75" customHeight="1" x14ac:dyDescent="0.25">
      <c r="I650" s="280"/>
      <c r="J650" s="280"/>
      <c r="K650" s="280"/>
    </row>
    <row r="651" spans="9:11" ht="15.75" customHeight="1" x14ac:dyDescent="0.25">
      <c r="I651" s="280"/>
      <c r="J651" s="280"/>
      <c r="K651" s="280"/>
    </row>
    <row r="652" spans="9:11" ht="15.75" customHeight="1" x14ac:dyDescent="0.25">
      <c r="I652" s="280"/>
      <c r="J652" s="280"/>
      <c r="K652" s="280"/>
    </row>
    <row r="653" spans="9:11" ht="15.75" customHeight="1" x14ac:dyDescent="0.25">
      <c r="I653" s="280"/>
      <c r="J653" s="280"/>
      <c r="K653" s="280"/>
    </row>
    <row r="654" spans="9:11" ht="15.75" customHeight="1" x14ac:dyDescent="0.25">
      <c r="I654" s="280"/>
      <c r="J654" s="280"/>
      <c r="K654" s="280"/>
    </row>
    <row r="655" spans="9:11" ht="15.75" customHeight="1" x14ac:dyDescent="0.25">
      <c r="I655" s="280"/>
      <c r="J655" s="280"/>
      <c r="K655" s="280"/>
    </row>
    <row r="656" spans="9:11" ht="15.75" customHeight="1" x14ac:dyDescent="0.25">
      <c r="I656" s="280"/>
      <c r="J656" s="280"/>
      <c r="K656" s="280"/>
    </row>
    <row r="657" spans="9:11" ht="15.75" customHeight="1" x14ac:dyDescent="0.25">
      <c r="I657" s="280"/>
      <c r="J657" s="280"/>
      <c r="K657" s="280"/>
    </row>
    <row r="658" spans="9:11" ht="15.75" customHeight="1" x14ac:dyDescent="0.25">
      <c r="I658" s="280"/>
      <c r="J658" s="280"/>
      <c r="K658" s="280"/>
    </row>
    <row r="659" spans="9:11" ht="15.75" customHeight="1" x14ac:dyDescent="0.25">
      <c r="I659" s="280"/>
      <c r="J659" s="280"/>
      <c r="K659" s="280"/>
    </row>
    <row r="660" spans="9:11" ht="15.75" customHeight="1" x14ac:dyDescent="0.25">
      <c r="I660" s="280"/>
      <c r="J660" s="280"/>
      <c r="K660" s="280"/>
    </row>
    <row r="661" spans="9:11" ht="15.75" customHeight="1" x14ac:dyDescent="0.25">
      <c r="I661" s="280"/>
      <c r="J661" s="280"/>
      <c r="K661" s="280"/>
    </row>
    <row r="662" spans="9:11" ht="15.75" customHeight="1" x14ac:dyDescent="0.25">
      <c r="I662" s="280"/>
      <c r="J662" s="280"/>
      <c r="K662" s="280"/>
    </row>
    <row r="663" spans="9:11" ht="15.75" customHeight="1" x14ac:dyDescent="0.25">
      <c r="I663" s="280"/>
      <c r="J663" s="280"/>
      <c r="K663" s="280"/>
    </row>
    <row r="664" spans="9:11" ht="15.75" customHeight="1" x14ac:dyDescent="0.25">
      <c r="I664" s="280"/>
      <c r="J664" s="280"/>
      <c r="K664" s="280"/>
    </row>
    <row r="665" spans="9:11" ht="15.75" customHeight="1" x14ac:dyDescent="0.25">
      <c r="I665" s="280"/>
      <c r="J665" s="280"/>
      <c r="K665" s="280"/>
    </row>
    <row r="666" spans="9:11" ht="15.75" customHeight="1" x14ac:dyDescent="0.25">
      <c r="I666" s="280"/>
      <c r="J666" s="280"/>
      <c r="K666" s="280"/>
    </row>
    <row r="667" spans="9:11" ht="15.75" customHeight="1" x14ac:dyDescent="0.25">
      <c r="I667" s="280"/>
      <c r="J667" s="280"/>
      <c r="K667" s="280"/>
    </row>
    <row r="668" spans="9:11" ht="15.75" customHeight="1" x14ac:dyDescent="0.25">
      <c r="I668" s="280"/>
      <c r="J668" s="280"/>
      <c r="K668" s="280"/>
    </row>
    <row r="669" spans="9:11" ht="15.75" customHeight="1" x14ac:dyDescent="0.25">
      <c r="I669" s="280"/>
      <c r="J669" s="280"/>
      <c r="K669" s="280"/>
    </row>
    <row r="670" spans="9:11" ht="15.75" customHeight="1" x14ac:dyDescent="0.25">
      <c r="I670" s="280"/>
      <c r="J670" s="280"/>
      <c r="K670" s="280"/>
    </row>
    <row r="671" spans="9:11" ht="15.75" customHeight="1" x14ac:dyDescent="0.25">
      <c r="I671" s="280"/>
      <c r="J671" s="280"/>
      <c r="K671" s="280"/>
    </row>
    <row r="672" spans="9:11" ht="15.75" customHeight="1" x14ac:dyDescent="0.25">
      <c r="I672" s="280"/>
      <c r="J672" s="280"/>
      <c r="K672" s="280"/>
    </row>
    <row r="673" spans="9:11" ht="15.75" customHeight="1" x14ac:dyDescent="0.25">
      <c r="I673" s="280"/>
      <c r="J673" s="280"/>
      <c r="K673" s="280"/>
    </row>
    <row r="674" spans="9:11" ht="15.75" customHeight="1" x14ac:dyDescent="0.25">
      <c r="I674" s="280"/>
      <c r="J674" s="280"/>
      <c r="K674" s="280"/>
    </row>
    <row r="675" spans="9:11" ht="15.75" customHeight="1" x14ac:dyDescent="0.25">
      <c r="I675" s="280"/>
      <c r="J675" s="280"/>
      <c r="K675" s="280"/>
    </row>
    <row r="676" spans="9:11" ht="15.75" customHeight="1" x14ac:dyDescent="0.25">
      <c r="I676" s="280"/>
      <c r="J676" s="280"/>
      <c r="K676" s="280"/>
    </row>
    <row r="677" spans="9:11" ht="15.75" customHeight="1" x14ac:dyDescent="0.25">
      <c r="I677" s="280"/>
      <c r="J677" s="280"/>
      <c r="K677" s="280"/>
    </row>
    <row r="678" spans="9:11" ht="15.75" customHeight="1" x14ac:dyDescent="0.25">
      <c r="I678" s="280"/>
      <c r="J678" s="280"/>
      <c r="K678" s="280"/>
    </row>
    <row r="679" spans="9:11" ht="15.75" customHeight="1" x14ac:dyDescent="0.25">
      <c r="I679" s="280"/>
      <c r="J679" s="280"/>
      <c r="K679" s="280"/>
    </row>
    <row r="680" spans="9:11" ht="15.75" customHeight="1" x14ac:dyDescent="0.25">
      <c r="I680" s="280"/>
      <c r="J680" s="280"/>
      <c r="K680" s="280"/>
    </row>
    <row r="681" spans="9:11" ht="15.75" customHeight="1" x14ac:dyDescent="0.25">
      <c r="I681" s="280"/>
      <c r="J681" s="280"/>
      <c r="K681" s="280"/>
    </row>
    <row r="682" spans="9:11" ht="15.75" customHeight="1" x14ac:dyDescent="0.25">
      <c r="I682" s="280"/>
      <c r="J682" s="280"/>
      <c r="K682" s="280"/>
    </row>
    <row r="683" spans="9:11" ht="15.75" customHeight="1" x14ac:dyDescent="0.25">
      <c r="I683" s="280"/>
      <c r="J683" s="280"/>
      <c r="K683" s="280"/>
    </row>
    <row r="684" spans="9:11" ht="15.75" customHeight="1" x14ac:dyDescent="0.25">
      <c r="I684" s="280"/>
      <c r="J684" s="280"/>
      <c r="K684" s="280"/>
    </row>
    <row r="685" spans="9:11" ht="15.75" customHeight="1" x14ac:dyDescent="0.25">
      <c r="I685" s="280"/>
      <c r="J685" s="280"/>
      <c r="K685" s="280"/>
    </row>
    <row r="686" spans="9:11" ht="15.75" customHeight="1" x14ac:dyDescent="0.25">
      <c r="I686" s="280"/>
      <c r="J686" s="280"/>
      <c r="K686" s="280"/>
    </row>
    <row r="687" spans="9:11" ht="15.75" customHeight="1" x14ac:dyDescent="0.25">
      <c r="I687" s="280"/>
      <c r="J687" s="280"/>
      <c r="K687" s="280"/>
    </row>
    <row r="688" spans="9:11" ht="15.75" customHeight="1" x14ac:dyDescent="0.25">
      <c r="I688" s="280"/>
      <c r="J688" s="280"/>
      <c r="K688" s="280"/>
    </row>
    <row r="689" spans="9:11" ht="15.75" customHeight="1" x14ac:dyDescent="0.25">
      <c r="I689" s="280"/>
      <c r="J689" s="280"/>
      <c r="K689" s="280"/>
    </row>
    <row r="690" spans="9:11" ht="15.75" customHeight="1" x14ac:dyDescent="0.25">
      <c r="I690" s="280"/>
      <c r="J690" s="280"/>
      <c r="K690" s="280"/>
    </row>
    <row r="691" spans="9:11" ht="15.75" customHeight="1" x14ac:dyDescent="0.25">
      <c r="I691" s="280"/>
      <c r="J691" s="280"/>
      <c r="K691" s="280"/>
    </row>
    <row r="692" spans="9:11" ht="15.75" customHeight="1" x14ac:dyDescent="0.25">
      <c r="I692" s="280"/>
      <c r="J692" s="280"/>
      <c r="K692" s="280"/>
    </row>
    <row r="693" spans="9:11" ht="15.75" customHeight="1" x14ac:dyDescent="0.25">
      <c r="I693" s="280"/>
      <c r="J693" s="280"/>
      <c r="K693" s="280"/>
    </row>
    <row r="694" spans="9:11" ht="15.75" customHeight="1" x14ac:dyDescent="0.25">
      <c r="I694" s="280"/>
      <c r="J694" s="280"/>
      <c r="K694" s="280"/>
    </row>
    <row r="695" spans="9:11" ht="15.75" customHeight="1" x14ac:dyDescent="0.25">
      <c r="I695" s="280"/>
      <c r="J695" s="280"/>
      <c r="K695" s="280"/>
    </row>
    <row r="696" spans="9:11" ht="15.75" customHeight="1" x14ac:dyDescent="0.25">
      <c r="I696" s="280"/>
      <c r="J696" s="280"/>
      <c r="K696" s="280"/>
    </row>
    <row r="697" spans="9:11" ht="15.75" customHeight="1" x14ac:dyDescent="0.25">
      <c r="I697" s="280"/>
      <c r="J697" s="280"/>
      <c r="K697" s="280"/>
    </row>
    <row r="698" spans="9:11" ht="15.75" customHeight="1" x14ac:dyDescent="0.25">
      <c r="I698" s="280"/>
      <c r="J698" s="280"/>
      <c r="K698" s="280"/>
    </row>
    <row r="699" spans="9:11" ht="15.75" customHeight="1" x14ac:dyDescent="0.25">
      <c r="I699" s="280"/>
      <c r="J699" s="280"/>
      <c r="K699" s="280"/>
    </row>
    <row r="700" spans="9:11" ht="15.75" customHeight="1" x14ac:dyDescent="0.25">
      <c r="I700" s="280"/>
      <c r="J700" s="280"/>
      <c r="K700" s="280"/>
    </row>
    <row r="701" spans="9:11" ht="15.75" customHeight="1" x14ac:dyDescent="0.25">
      <c r="I701" s="280"/>
      <c r="J701" s="280"/>
      <c r="K701" s="280"/>
    </row>
    <row r="702" spans="9:11" ht="15.75" customHeight="1" x14ac:dyDescent="0.25">
      <c r="I702" s="280"/>
      <c r="J702" s="280"/>
      <c r="K702" s="280"/>
    </row>
    <row r="703" spans="9:11" ht="15.75" customHeight="1" x14ac:dyDescent="0.25">
      <c r="I703" s="280"/>
      <c r="J703" s="280"/>
      <c r="K703" s="280"/>
    </row>
    <row r="704" spans="9:11" ht="15.75" customHeight="1" x14ac:dyDescent="0.25">
      <c r="I704" s="280"/>
      <c r="J704" s="280"/>
      <c r="K704" s="280"/>
    </row>
    <row r="705" spans="9:11" ht="15.75" customHeight="1" x14ac:dyDescent="0.25">
      <c r="I705" s="280"/>
      <c r="J705" s="280"/>
      <c r="K705" s="280"/>
    </row>
    <row r="706" spans="9:11" ht="15.75" customHeight="1" x14ac:dyDescent="0.25">
      <c r="I706" s="280"/>
      <c r="J706" s="280"/>
      <c r="K706" s="280"/>
    </row>
    <row r="707" spans="9:11" ht="15.75" customHeight="1" x14ac:dyDescent="0.25">
      <c r="I707" s="280"/>
      <c r="J707" s="280"/>
      <c r="K707" s="280"/>
    </row>
    <row r="708" spans="9:11" ht="15.75" customHeight="1" x14ac:dyDescent="0.25">
      <c r="I708" s="280"/>
      <c r="J708" s="280"/>
      <c r="K708" s="280"/>
    </row>
    <row r="709" spans="9:11" ht="15.75" customHeight="1" x14ac:dyDescent="0.25">
      <c r="I709" s="280"/>
      <c r="J709" s="280"/>
      <c r="K709" s="280"/>
    </row>
    <row r="710" spans="9:11" ht="15.75" customHeight="1" x14ac:dyDescent="0.25">
      <c r="I710" s="280"/>
      <c r="J710" s="280"/>
      <c r="K710" s="280"/>
    </row>
    <row r="711" spans="9:11" ht="15.75" customHeight="1" x14ac:dyDescent="0.25">
      <c r="I711" s="280"/>
      <c r="J711" s="280"/>
      <c r="K711" s="280"/>
    </row>
    <row r="712" spans="9:11" ht="15.75" customHeight="1" x14ac:dyDescent="0.25">
      <c r="I712" s="280"/>
      <c r="J712" s="280"/>
      <c r="K712" s="280"/>
    </row>
    <row r="713" spans="9:11" ht="15.75" customHeight="1" x14ac:dyDescent="0.25">
      <c r="I713" s="280"/>
      <c r="J713" s="280"/>
      <c r="K713" s="280"/>
    </row>
    <row r="714" spans="9:11" ht="15.75" customHeight="1" x14ac:dyDescent="0.25">
      <c r="I714" s="280"/>
      <c r="J714" s="280"/>
      <c r="K714" s="280"/>
    </row>
    <row r="715" spans="9:11" ht="15.75" customHeight="1" x14ac:dyDescent="0.25">
      <c r="I715" s="280"/>
      <c r="J715" s="280"/>
      <c r="K715" s="280"/>
    </row>
    <row r="716" spans="9:11" ht="15.75" customHeight="1" x14ac:dyDescent="0.25">
      <c r="I716" s="280"/>
      <c r="J716" s="280"/>
      <c r="K716" s="280"/>
    </row>
    <row r="717" spans="9:11" ht="15.75" customHeight="1" x14ac:dyDescent="0.25">
      <c r="I717" s="280"/>
      <c r="J717" s="280"/>
      <c r="K717" s="280"/>
    </row>
    <row r="718" spans="9:11" ht="15.75" customHeight="1" x14ac:dyDescent="0.25">
      <c r="I718" s="280"/>
      <c r="J718" s="280"/>
      <c r="K718" s="280"/>
    </row>
    <row r="719" spans="9:11" ht="15.75" customHeight="1" x14ac:dyDescent="0.25">
      <c r="I719" s="280"/>
      <c r="J719" s="280"/>
      <c r="K719" s="280"/>
    </row>
    <row r="720" spans="9:11" ht="15.75" customHeight="1" x14ac:dyDescent="0.25">
      <c r="I720" s="280"/>
      <c r="J720" s="280"/>
      <c r="K720" s="280"/>
    </row>
    <row r="721" spans="9:11" ht="15.75" customHeight="1" x14ac:dyDescent="0.25">
      <c r="I721" s="280"/>
      <c r="J721" s="280"/>
      <c r="K721" s="280"/>
    </row>
    <row r="722" spans="9:11" ht="15.75" customHeight="1" x14ac:dyDescent="0.25">
      <c r="I722" s="280"/>
      <c r="J722" s="280"/>
      <c r="K722" s="280"/>
    </row>
    <row r="723" spans="9:11" ht="15.75" customHeight="1" x14ac:dyDescent="0.25">
      <c r="I723" s="280"/>
      <c r="J723" s="280"/>
      <c r="K723" s="280"/>
    </row>
    <row r="724" spans="9:11" ht="15.75" customHeight="1" x14ac:dyDescent="0.25">
      <c r="I724" s="280"/>
      <c r="J724" s="280"/>
      <c r="K724" s="280"/>
    </row>
    <row r="725" spans="9:11" ht="15.75" customHeight="1" x14ac:dyDescent="0.25">
      <c r="I725" s="280"/>
      <c r="J725" s="280"/>
      <c r="K725" s="280"/>
    </row>
    <row r="726" spans="9:11" ht="15.75" customHeight="1" x14ac:dyDescent="0.25">
      <c r="I726" s="280"/>
      <c r="J726" s="280"/>
      <c r="K726" s="280"/>
    </row>
    <row r="727" spans="9:11" ht="15.75" customHeight="1" x14ac:dyDescent="0.25">
      <c r="I727" s="280"/>
      <c r="J727" s="280"/>
      <c r="K727" s="280"/>
    </row>
    <row r="728" spans="9:11" ht="15.75" customHeight="1" x14ac:dyDescent="0.25">
      <c r="I728" s="280"/>
      <c r="J728" s="280"/>
      <c r="K728" s="280"/>
    </row>
    <row r="729" spans="9:11" ht="15.75" customHeight="1" x14ac:dyDescent="0.25">
      <c r="I729" s="280"/>
      <c r="J729" s="280"/>
      <c r="K729" s="280"/>
    </row>
    <row r="730" spans="9:11" ht="15.75" customHeight="1" x14ac:dyDescent="0.25">
      <c r="I730" s="280"/>
      <c r="J730" s="280"/>
      <c r="K730" s="280"/>
    </row>
    <row r="731" spans="9:11" ht="15.75" customHeight="1" x14ac:dyDescent="0.25">
      <c r="I731" s="280"/>
      <c r="J731" s="280"/>
      <c r="K731" s="280"/>
    </row>
    <row r="732" spans="9:11" ht="15.75" customHeight="1" x14ac:dyDescent="0.25">
      <c r="I732" s="280"/>
      <c r="J732" s="280"/>
      <c r="K732" s="280"/>
    </row>
    <row r="733" spans="9:11" ht="15.75" customHeight="1" x14ac:dyDescent="0.25">
      <c r="I733" s="280"/>
      <c r="J733" s="280"/>
      <c r="K733" s="280"/>
    </row>
    <row r="734" spans="9:11" ht="15.75" customHeight="1" x14ac:dyDescent="0.25">
      <c r="I734" s="280"/>
      <c r="J734" s="280"/>
      <c r="K734" s="280"/>
    </row>
    <row r="735" spans="9:11" ht="15.75" customHeight="1" x14ac:dyDescent="0.25">
      <c r="I735" s="280"/>
      <c r="J735" s="280"/>
      <c r="K735" s="280"/>
    </row>
    <row r="736" spans="9:11" ht="15.75" customHeight="1" x14ac:dyDescent="0.25">
      <c r="I736" s="280"/>
      <c r="J736" s="280"/>
      <c r="K736" s="280"/>
    </row>
    <row r="737" spans="9:11" ht="15.75" customHeight="1" x14ac:dyDescent="0.25">
      <c r="I737" s="280"/>
      <c r="J737" s="280"/>
      <c r="K737" s="280"/>
    </row>
    <row r="738" spans="9:11" ht="15.75" customHeight="1" x14ac:dyDescent="0.25">
      <c r="I738" s="280"/>
      <c r="J738" s="280"/>
      <c r="K738" s="280"/>
    </row>
    <row r="739" spans="9:11" ht="15.75" customHeight="1" x14ac:dyDescent="0.25">
      <c r="I739" s="280"/>
      <c r="J739" s="280"/>
      <c r="K739" s="280"/>
    </row>
    <row r="740" spans="9:11" ht="15.75" customHeight="1" x14ac:dyDescent="0.25">
      <c r="I740" s="280"/>
      <c r="J740" s="280"/>
      <c r="K740" s="280"/>
    </row>
    <row r="741" spans="9:11" ht="15.75" customHeight="1" x14ac:dyDescent="0.25">
      <c r="I741" s="280"/>
      <c r="J741" s="280"/>
      <c r="K741" s="280"/>
    </row>
    <row r="742" spans="9:11" ht="15.75" customHeight="1" x14ac:dyDescent="0.25">
      <c r="I742" s="280"/>
      <c r="J742" s="280"/>
      <c r="K742" s="280"/>
    </row>
    <row r="743" spans="9:11" ht="15.75" customHeight="1" x14ac:dyDescent="0.25">
      <c r="I743" s="280"/>
      <c r="J743" s="280"/>
      <c r="K743" s="280"/>
    </row>
    <row r="744" spans="9:11" ht="15.75" customHeight="1" x14ac:dyDescent="0.25">
      <c r="I744" s="280"/>
      <c r="J744" s="280"/>
      <c r="K744" s="280"/>
    </row>
    <row r="745" spans="9:11" ht="15.75" customHeight="1" x14ac:dyDescent="0.25">
      <c r="I745" s="280"/>
      <c r="J745" s="280"/>
      <c r="K745" s="280"/>
    </row>
    <row r="746" spans="9:11" ht="15.75" customHeight="1" x14ac:dyDescent="0.25">
      <c r="I746" s="280"/>
      <c r="J746" s="280"/>
      <c r="K746" s="280"/>
    </row>
    <row r="747" spans="9:11" ht="15.75" customHeight="1" x14ac:dyDescent="0.25">
      <c r="I747" s="280"/>
      <c r="J747" s="280"/>
      <c r="K747" s="280"/>
    </row>
    <row r="748" spans="9:11" ht="15.75" customHeight="1" x14ac:dyDescent="0.25">
      <c r="I748" s="280"/>
      <c r="J748" s="280"/>
      <c r="K748" s="280"/>
    </row>
    <row r="749" spans="9:11" ht="15.75" customHeight="1" x14ac:dyDescent="0.25">
      <c r="I749" s="280"/>
      <c r="J749" s="280"/>
      <c r="K749" s="280"/>
    </row>
    <row r="750" spans="9:11" ht="15.75" customHeight="1" x14ac:dyDescent="0.25">
      <c r="I750" s="280"/>
      <c r="J750" s="280"/>
      <c r="K750" s="280"/>
    </row>
    <row r="751" spans="9:11" ht="15.75" customHeight="1" x14ac:dyDescent="0.25">
      <c r="I751" s="280"/>
      <c r="J751" s="280"/>
      <c r="K751" s="280"/>
    </row>
    <row r="752" spans="9:11" ht="15.75" customHeight="1" x14ac:dyDescent="0.25">
      <c r="I752" s="280"/>
      <c r="J752" s="280"/>
      <c r="K752" s="280"/>
    </row>
    <row r="753" spans="9:11" ht="15.75" customHeight="1" x14ac:dyDescent="0.25">
      <c r="I753" s="280"/>
      <c r="J753" s="280"/>
      <c r="K753" s="280"/>
    </row>
    <row r="754" spans="9:11" ht="15.75" customHeight="1" x14ac:dyDescent="0.25">
      <c r="I754" s="280"/>
      <c r="J754" s="280"/>
      <c r="K754" s="280"/>
    </row>
    <row r="755" spans="9:11" ht="15.75" customHeight="1" x14ac:dyDescent="0.25">
      <c r="I755" s="280"/>
      <c r="J755" s="280"/>
      <c r="K755" s="280"/>
    </row>
    <row r="756" spans="9:11" ht="15.75" customHeight="1" x14ac:dyDescent="0.25">
      <c r="I756" s="280"/>
      <c r="J756" s="280"/>
      <c r="K756" s="280"/>
    </row>
    <row r="757" spans="9:11" ht="15.75" customHeight="1" x14ac:dyDescent="0.25">
      <c r="I757" s="280"/>
      <c r="J757" s="280"/>
      <c r="K757" s="280"/>
    </row>
    <row r="758" spans="9:11" ht="15.75" customHeight="1" x14ac:dyDescent="0.25">
      <c r="I758" s="280"/>
      <c r="J758" s="280"/>
      <c r="K758" s="280"/>
    </row>
    <row r="759" spans="9:11" ht="15.75" customHeight="1" x14ac:dyDescent="0.25">
      <c r="I759" s="280"/>
      <c r="J759" s="280"/>
      <c r="K759" s="280"/>
    </row>
    <row r="760" spans="9:11" ht="15.75" customHeight="1" x14ac:dyDescent="0.25">
      <c r="I760" s="280"/>
      <c r="J760" s="280"/>
      <c r="K760" s="280"/>
    </row>
    <row r="761" spans="9:11" ht="15.75" customHeight="1" x14ac:dyDescent="0.25">
      <c r="I761" s="280"/>
      <c r="J761" s="280"/>
      <c r="K761" s="280"/>
    </row>
    <row r="762" spans="9:11" ht="15.75" customHeight="1" x14ac:dyDescent="0.25">
      <c r="I762" s="280"/>
      <c r="J762" s="280"/>
      <c r="K762" s="280"/>
    </row>
    <row r="763" spans="9:11" ht="15.75" customHeight="1" x14ac:dyDescent="0.25">
      <c r="I763" s="280"/>
      <c r="J763" s="280"/>
      <c r="K763" s="280"/>
    </row>
    <row r="764" spans="9:11" ht="15.75" customHeight="1" x14ac:dyDescent="0.25">
      <c r="I764" s="280"/>
      <c r="J764" s="280"/>
      <c r="K764" s="280"/>
    </row>
    <row r="765" spans="9:11" ht="15.75" customHeight="1" x14ac:dyDescent="0.25">
      <c r="I765" s="280"/>
      <c r="J765" s="280"/>
      <c r="K765" s="280"/>
    </row>
    <row r="766" spans="9:11" ht="15.75" customHeight="1" x14ac:dyDescent="0.25">
      <c r="I766" s="280"/>
      <c r="J766" s="280"/>
      <c r="K766" s="280"/>
    </row>
    <row r="767" spans="9:11" ht="15.75" customHeight="1" x14ac:dyDescent="0.25">
      <c r="I767" s="280"/>
      <c r="J767" s="280"/>
      <c r="K767" s="280"/>
    </row>
    <row r="768" spans="9:11" ht="15.75" customHeight="1" x14ac:dyDescent="0.25">
      <c r="I768" s="280"/>
      <c r="J768" s="280"/>
      <c r="K768" s="280"/>
    </row>
    <row r="769" spans="9:11" ht="15.75" customHeight="1" x14ac:dyDescent="0.25">
      <c r="I769" s="280"/>
      <c r="J769" s="280"/>
      <c r="K769" s="280"/>
    </row>
    <row r="770" spans="9:11" ht="15.75" customHeight="1" x14ac:dyDescent="0.25">
      <c r="I770" s="280"/>
      <c r="J770" s="280"/>
      <c r="K770" s="280"/>
    </row>
    <row r="771" spans="9:11" ht="15.75" customHeight="1" x14ac:dyDescent="0.25">
      <c r="I771" s="280"/>
      <c r="J771" s="280"/>
      <c r="K771" s="280"/>
    </row>
    <row r="772" spans="9:11" ht="15.75" customHeight="1" x14ac:dyDescent="0.25">
      <c r="I772" s="280"/>
      <c r="J772" s="280"/>
      <c r="K772" s="280"/>
    </row>
    <row r="773" spans="9:11" ht="15.75" customHeight="1" x14ac:dyDescent="0.25">
      <c r="I773" s="280"/>
      <c r="J773" s="280"/>
      <c r="K773" s="280"/>
    </row>
    <row r="774" spans="9:11" ht="15.75" customHeight="1" x14ac:dyDescent="0.25">
      <c r="I774" s="280"/>
      <c r="J774" s="280"/>
      <c r="K774" s="280"/>
    </row>
    <row r="775" spans="9:11" ht="15.75" customHeight="1" x14ac:dyDescent="0.25">
      <c r="I775" s="280"/>
      <c r="J775" s="280"/>
      <c r="K775" s="280"/>
    </row>
    <row r="776" spans="9:11" ht="15.75" customHeight="1" x14ac:dyDescent="0.25">
      <c r="I776" s="280"/>
      <c r="J776" s="280"/>
      <c r="K776" s="280"/>
    </row>
    <row r="777" spans="9:11" ht="15.75" customHeight="1" x14ac:dyDescent="0.25">
      <c r="I777" s="280"/>
      <c r="J777" s="280"/>
      <c r="K777" s="280"/>
    </row>
    <row r="778" spans="9:11" ht="15.75" customHeight="1" x14ac:dyDescent="0.25">
      <c r="I778" s="280"/>
      <c r="J778" s="280"/>
      <c r="K778" s="280"/>
    </row>
    <row r="779" spans="9:11" ht="15.75" customHeight="1" x14ac:dyDescent="0.25">
      <c r="I779" s="280"/>
      <c r="J779" s="280"/>
      <c r="K779" s="280"/>
    </row>
    <row r="780" spans="9:11" ht="15.75" customHeight="1" x14ac:dyDescent="0.25">
      <c r="I780" s="280"/>
      <c r="J780" s="280"/>
      <c r="K780" s="280"/>
    </row>
    <row r="781" spans="9:11" ht="15.75" customHeight="1" x14ac:dyDescent="0.25">
      <c r="I781" s="280"/>
      <c r="J781" s="280"/>
      <c r="K781" s="280"/>
    </row>
    <row r="782" spans="9:11" ht="15.75" customHeight="1" x14ac:dyDescent="0.25">
      <c r="I782" s="280"/>
      <c r="J782" s="280"/>
      <c r="K782" s="280"/>
    </row>
    <row r="783" spans="9:11" ht="15.75" customHeight="1" x14ac:dyDescent="0.25">
      <c r="I783" s="280"/>
      <c r="J783" s="280"/>
      <c r="K783" s="280"/>
    </row>
    <row r="784" spans="9:11" ht="15.75" customHeight="1" x14ac:dyDescent="0.25">
      <c r="I784" s="280"/>
      <c r="J784" s="280"/>
      <c r="K784" s="280"/>
    </row>
    <row r="785" spans="9:11" ht="15.75" customHeight="1" x14ac:dyDescent="0.25">
      <c r="I785" s="280"/>
      <c r="J785" s="280"/>
      <c r="K785" s="280"/>
    </row>
    <row r="786" spans="9:11" ht="15.75" customHeight="1" x14ac:dyDescent="0.25">
      <c r="I786" s="280"/>
      <c r="J786" s="280"/>
      <c r="K786" s="280"/>
    </row>
    <row r="787" spans="9:11" ht="15.75" customHeight="1" x14ac:dyDescent="0.25">
      <c r="I787" s="280"/>
      <c r="J787" s="280"/>
      <c r="K787" s="280"/>
    </row>
    <row r="788" spans="9:11" ht="15.75" customHeight="1" x14ac:dyDescent="0.25">
      <c r="I788" s="280"/>
      <c r="J788" s="280"/>
      <c r="K788" s="280"/>
    </row>
    <row r="789" spans="9:11" ht="15.75" customHeight="1" x14ac:dyDescent="0.25">
      <c r="I789" s="280"/>
      <c r="J789" s="280"/>
      <c r="K789" s="280"/>
    </row>
    <row r="790" spans="9:11" ht="15.75" customHeight="1" x14ac:dyDescent="0.25">
      <c r="I790" s="280"/>
      <c r="J790" s="280"/>
      <c r="K790" s="280"/>
    </row>
    <row r="791" spans="9:11" ht="15.75" customHeight="1" x14ac:dyDescent="0.25">
      <c r="I791" s="280"/>
      <c r="J791" s="280"/>
      <c r="K791" s="280"/>
    </row>
    <row r="792" spans="9:11" ht="15.75" customHeight="1" x14ac:dyDescent="0.25">
      <c r="I792" s="280"/>
      <c r="J792" s="280"/>
      <c r="K792" s="280"/>
    </row>
    <row r="793" spans="9:11" ht="15.75" customHeight="1" x14ac:dyDescent="0.25">
      <c r="I793" s="280"/>
      <c r="J793" s="280"/>
      <c r="K793" s="280"/>
    </row>
    <row r="794" spans="9:11" ht="15.75" customHeight="1" x14ac:dyDescent="0.25">
      <c r="I794" s="280"/>
      <c r="J794" s="280"/>
      <c r="K794" s="280"/>
    </row>
    <row r="795" spans="9:11" ht="15.75" customHeight="1" x14ac:dyDescent="0.25">
      <c r="I795" s="280"/>
      <c r="J795" s="280"/>
      <c r="K795" s="280"/>
    </row>
    <row r="796" spans="9:11" ht="15.75" customHeight="1" x14ac:dyDescent="0.25">
      <c r="I796" s="280"/>
      <c r="J796" s="280"/>
      <c r="K796" s="280"/>
    </row>
    <row r="797" spans="9:11" ht="15.75" customHeight="1" x14ac:dyDescent="0.25">
      <c r="I797" s="280"/>
      <c r="J797" s="280"/>
      <c r="K797" s="280"/>
    </row>
    <row r="798" spans="9:11" ht="15.75" customHeight="1" x14ac:dyDescent="0.25">
      <c r="I798" s="280"/>
      <c r="J798" s="280"/>
      <c r="K798" s="280"/>
    </row>
    <row r="799" spans="9:11" ht="15.75" customHeight="1" x14ac:dyDescent="0.25">
      <c r="I799" s="280"/>
      <c r="J799" s="280"/>
      <c r="K799" s="280"/>
    </row>
    <row r="800" spans="9:11" ht="15.75" customHeight="1" x14ac:dyDescent="0.25">
      <c r="I800" s="280"/>
      <c r="J800" s="280"/>
      <c r="K800" s="280"/>
    </row>
    <row r="801" spans="9:11" ht="15.75" customHeight="1" x14ac:dyDescent="0.25">
      <c r="I801" s="280"/>
      <c r="J801" s="280"/>
      <c r="K801" s="280"/>
    </row>
    <row r="802" spans="9:11" ht="15.75" customHeight="1" x14ac:dyDescent="0.25">
      <c r="I802" s="280"/>
      <c r="J802" s="280"/>
      <c r="K802" s="280"/>
    </row>
    <row r="803" spans="9:11" ht="15.75" customHeight="1" x14ac:dyDescent="0.25">
      <c r="I803" s="280"/>
      <c r="J803" s="280"/>
      <c r="K803" s="280"/>
    </row>
    <row r="804" spans="9:11" ht="15.75" customHeight="1" x14ac:dyDescent="0.25">
      <c r="I804" s="280"/>
      <c r="J804" s="280"/>
      <c r="K804" s="280"/>
    </row>
    <row r="805" spans="9:11" ht="15.75" customHeight="1" x14ac:dyDescent="0.25">
      <c r="I805" s="280"/>
      <c r="J805" s="280"/>
      <c r="K805" s="280"/>
    </row>
    <row r="806" spans="9:11" ht="15.75" customHeight="1" x14ac:dyDescent="0.25">
      <c r="I806" s="280"/>
      <c r="J806" s="280"/>
      <c r="K806" s="280"/>
    </row>
    <row r="807" spans="9:11" ht="15.75" customHeight="1" x14ac:dyDescent="0.25">
      <c r="I807" s="280"/>
      <c r="J807" s="280"/>
      <c r="K807" s="280"/>
    </row>
    <row r="808" spans="9:11" ht="15.75" customHeight="1" x14ac:dyDescent="0.25">
      <c r="I808" s="280"/>
      <c r="J808" s="280"/>
      <c r="K808" s="280"/>
    </row>
    <row r="809" spans="9:11" ht="15.75" customHeight="1" x14ac:dyDescent="0.25">
      <c r="I809" s="280"/>
      <c r="J809" s="280"/>
      <c r="K809" s="280"/>
    </row>
    <row r="810" spans="9:11" ht="15.75" customHeight="1" x14ac:dyDescent="0.25">
      <c r="I810" s="280"/>
      <c r="J810" s="280"/>
      <c r="K810" s="280"/>
    </row>
    <row r="811" spans="9:11" ht="15.75" customHeight="1" x14ac:dyDescent="0.25">
      <c r="I811" s="280"/>
      <c r="J811" s="280"/>
      <c r="K811" s="280"/>
    </row>
    <row r="812" spans="9:11" ht="15.75" customHeight="1" x14ac:dyDescent="0.25">
      <c r="I812" s="280"/>
      <c r="J812" s="280"/>
      <c r="K812" s="280"/>
    </row>
    <row r="813" spans="9:11" ht="15.75" customHeight="1" x14ac:dyDescent="0.25">
      <c r="I813" s="280"/>
      <c r="J813" s="280"/>
      <c r="K813" s="280"/>
    </row>
    <row r="814" spans="9:11" ht="15.75" customHeight="1" x14ac:dyDescent="0.25">
      <c r="I814" s="280"/>
      <c r="J814" s="280"/>
      <c r="K814" s="280"/>
    </row>
    <row r="815" spans="9:11" ht="15.75" customHeight="1" x14ac:dyDescent="0.25">
      <c r="I815" s="280"/>
      <c r="J815" s="280"/>
      <c r="K815" s="280"/>
    </row>
    <row r="816" spans="9:11" ht="15.75" customHeight="1" x14ac:dyDescent="0.25">
      <c r="I816" s="280"/>
      <c r="J816" s="280"/>
      <c r="K816" s="280"/>
    </row>
    <row r="817" spans="9:11" ht="15.75" customHeight="1" x14ac:dyDescent="0.25">
      <c r="I817" s="280"/>
      <c r="J817" s="280"/>
      <c r="K817" s="280"/>
    </row>
    <row r="818" spans="9:11" ht="15.75" customHeight="1" x14ac:dyDescent="0.25">
      <c r="I818" s="280"/>
      <c r="J818" s="280"/>
      <c r="K818" s="280"/>
    </row>
    <row r="819" spans="9:11" ht="15.75" customHeight="1" x14ac:dyDescent="0.25">
      <c r="I819" s="280"/>
      <c r="J819" s="280"/>
      <c r="K819" s="280"/>
    </row>
    <row r="820" spans="9:11" ht="15.75" customHeight="1" x14ac:dyDescent="0.25">
      <c r="I820" s="280"/>
      <c r="J820" s="280"/>
      <c r="K820" s="280"/>
    </row>
    <row r="821" spans="9:11" ht="15.75" customHeight="1" x14ac:dyDescent="0.25">
      <c r="I821" s="280"/>
      <c r="J821" s="280"/>
      <c r="K821" s="280"/>
    </row>
    <row r="822" spans="9:11" ht="15.75" customHeight="1" x14ac:dyDescent="0.25">
      <c r="I822" s="280"/>
      <c r="J822" s="280"/>
      <c r="K822" s="280"/>
    </row>
    <row r="823" spans="9:11" ht="15.75" customHeight="1" x14ac:dyDescent="0.25">
      <c r="I823" s="280"/>
      <c r="J823" s="280"/>
      <c r="K823" s="280"/>
    </row>
    <row r="824" spans="9:11" ht="15.75" customHeight="1" x14ac:dyDescent="0.25">
      <c r="I824" s="280"/>
      <c r="J824" s="280"/>
      <c r="K824" s="280"/>
    </row>
    <row r="825" spans="9:11" ht="15.75" customHeight="1" x14ac:dyDescent="0.25">
      <c r="I825" s="280"/>
      <c r="J825" s="280"/>
      <c r="K825" s="280"/>
    </row>
    <row r="826" spans="9:11" ht="15.75" customHeight="1" x14ac:dyDescent="0.25">
      <c r="I826" s="280"/>
      <c r="J826" s="280"/>
      <c r="K826" s="280"/>
    </row>
    <row r="827" spans="9:11" ht="15.75" customHeight="1" x14ac:dyDescent="0.25">
      <c r="I827" s="280"/>
      <c r="J827" s="280"/>
      <c r="K827" s="280"/>
    </row>
    <row r="828" spans="9:11" ht="15.75" customHeight="1" x14ac:dyDescent="0.25">
      <c r="I828" s="280"/>
      <c r="J828" s="280"/>
      <c r="K828" s="280"/>
    </row>
    <row r="829" spans="9:11" ht="15.75" customHeight="1" x14ac:dyDescent="0.25">
      <c r="I829" s="280"/>
      <c r="J829" s="280"/>
      <c r="K829" s="280"/>
    </row>
    <row r="830" spans="9:11" ht="15.75" customHeight="1" x14ac:dyDescent="0.25">
      <c r="I830" s="280"/>
      <c r="J830" s="280"/>
      <c r="K830" s="280"/>
    </row>
    <row r="831" spans="9:11" ht="15.75" customHeight="1" x14ac:dyDescent="0.25">
      <c r="I831" s="280"/>
      <c r="J831" s="280"/>
      <c r="K831" s="280"/>
    </row>
    <row r="832" spans="9:11" ht="15.75" customHeight="1" x14ac:dyDescent="0.25">
      <c r="I832" s="280"/>
      <c r="J832" s="280"/>
      <c r="K832" s="280"/>
    </row>
    <row r="833" spans="9:11" ht="15.75" customHeight="1" x14ac:dyDescent="0.25">
      <c r="I833" s="280"/>
      <c r="J833" s="280"/>
      <c r="K833" s="280"/>
    </row>
    <row r="834" spans="9:11" ht="15.75" customHeight="1" x14ac:dyDescent="0.25">
      <c r="I834" s="280"/>
      <c r="J834" s="280"/>
      <c r="K834" s="280"/>
    </row>
    <row r="835" spans="9:11" ht="15.75" customHeight="1" x14ac:dyDescent="0.25">
      <c r="I835" s="280"/>
      <c r="J835" s="280"/>
      <c r="K835" s="280"/>
    </row>
    <row r="836" spans="9:11" ht="15.75" customHeight="1" x14ac:dyDescent="0.25">
      <c r="I836" s="280"/>
      <c r="J836" s="280"/>
      <c r="K836" s="280"/>
    </row>
    <row r="837" spans="9:11" ht="15.75" customHeight="1" x14ac:dyDescent="0.25">
      <c r="I837" s="280"/>
      <c r="J837" s="280"/>
      <c r="K837" s="280"/>
    </row>
    <row r="838" spans="9:11" ht="15.75" customHeight="1" x14ac:dyDescent="0.25">
      <c r="I838" s="280"/>
      <c r="J838" s="280"/>
      <c r="K838" s="280"/>
    </row>
    <row r="839" spans="9:11" ht="15.75" customHeight="1" x14ac:dyDescent="0.25">
      <c r="I839" s="280"/>
      <c r="J839" s="280"/>
      <c r="K839" s="280"/>
    </row>
    <row r="840" spans="9:11" ht="15.75" customHeight="1" x14ac:dyDescent="0.25">
      <c r="I840" s="280"/>
      <c r="J840" s="280"/>
      <c r="K840" s="280"/>
    </row>
    <row r="841" spans="9:11" ht="15.75" customHeight="1" x14ac:dyDescent="0.25">
      <c r="I841" s="280"/>
      <c r="J841" s="280"/>
      <c r="K841" s="280"/>
    </row>
    <row r="842" spans="9:11" ht="15.75" customHeight="1" x14ac:dyDescent="0.25">
      <c r="I842" s="280"/>
      <c r="J842" s="280"/>
      <c r="K842" s="280"/>
    </row>
    <row r="843" spans="9:11" ht="15.75" customHeight="1" x14ac:dyDescent="0.25">
      <c r="I843" s="280"/>
      <c r="J843" s="280"/>
      <c r="K843" s="280"/>
    </row>
    <row r="844" spans="9:11" ht="15.75" customHeight="1" x14ac:dyDescent="0.25">
      <c r="I844" s="280"/>
      <c r="J844" s="280"/>
      <c r="K844" s="280"/>
    </row>
    <row r="845" spans="9:11" ht="15.75" customHeight="1" x14ac:dyDescent="0.25">
      <c r="I845" s="280"/>
      <c r="J845" s="280"/>
      <c r="K845" s="280"/>
    </row>
    <row r="846" spans="9:11" ht="15.75" customHeight="1" x14ac:dyDescent="0.25">
      <c r="I846" s="280"/>
      <c r="J846" s="280"/>
      <c r="K846" s="280"/>
    </row>
    <row r="847" spans="9:11" ht="15.75" customHeight="1" x14ac:dyDescent="0.25">
      <c r="I847" s="280"/>
      <c r="J847" s="280"/>
      <c r="K847" s="280"/>
    </row>
    <row r="848" spans="9:11" ht="15.75" customHeight="1" x14ac:dyDescent="0.25">
      <c r="I848" s="280"/>
      <c r="J848" s="280"/>
      <c r="K848" s="280"/>
    </row>
    <row r="849" spans="9:11" ht="15.75" customHeight="1" x14ac:dyDescent="0.25">
      <c r="I849" s="280"/>
      <c r="J849" s="280"/>
      <c r="K849" s="280"/>
    </row>
    <row r="850" spans="9:11" ht="15.75" customHeight="1" x14ac:dyDescent="0.25">
      <c r="I850" s="280"/>
      <c r="J850" s="280"/>
      <c r="K850" s="280"/>
    </row>
    <row r="851" spans="9:11" ht="15.75" customHeight="1" x14ac:dyDescent="0.25">
      <c r="I851" s="280"/>
      <c r="J851" s="280"/>
      <c r="K851" s="280"/>
    </row>
    <row r="852" spans="9:11" ht="15.75" customHeight="1" x14ac:dyDescent="0.25">
      <c r="I852" s="280"/>
      <c r="J852" s="280"/>
      <c r="K852" s="280"/>
    </row>
    <row r="853" spans="9:11" ht="15.75" customHeight="1" x14ac:dyDescent="0.25">
      <c r="I853" s="280"/>
      <c r="J853" s="280"/>
      <c r="K853" s="280"/>
    </row>
    <row r="854" spans="9:11" ht="15.75" customHeight="1" x14ac:dyDescent="0.25">
      <c r="I854" s="280"/>
      <c r="J854" s="280"/>
      <c r="K854" s="280"/>
    </row>
    <row r="855" spans="9:11" ht="15.75" customHeight="1" x14ac:dyDescent="0.25">
      <c r="I855" s="280"/>
      <c r="J855" s="280"/>
      <c r="K855" s="280"/>
    </row>
    <row r="856" spans="9:11" ht="15.75" customHeight="1" x14ac:dyDescent="0.25">
      <c r="I856" s="280"/>
      <c r="J856" s="280"/>
      <c r="K856" s="280"/>
    </row>
    <row r="857" spans="9:11" ht="15.75" customHeight="1" x14ac:dyDescent="0.25">
      <c r="I857" s="280"/>
      <c r="J857" s="280"/>
      <c r="K857" s="280"/>
    </row>
    <row r="858" spans="9:11" ht="15.75" customHeight="1" x14ac:dyDescent="0.25">
      <c r="I858" s="280"/>
      <c r="J858" s="280"/>
      <c r="K858" s="280"/>
    </row>
    <row r="859" spans="9:11" ht="15.75" customHeight="1" x14ac:dyDescent="0.25">
      <c r="I859" s="280"/>
      <c r="J859" s="280"/>
      <c r="K859" s="280"/>
    </row>
    <row r="860" spans="9:11" ht="15.75" customHeight="1" x14ac:dyDescent="0.25">
      <c r="I860" s="280"/>
      <c r="J860" s="280"/>
      <c r="K860" s="280"/>
    </row>
    <row r="861" spans="9:11" ht="15.75" customHeight="1" x14ac:dyDescent="0.25">
      <c r="I861" s="280"/>
      <c r="J861" s="280"/>
      <c r="K861" s="280"/>
    </row>
    <row r="862" spans="9:11" ht="15.75" customHeight="1" x14ac:dyDescent="0.25">
      <c r="I862" s="280"/>
      <c r="J862" s="280"/>
      <c r="K862" s="280"/>
    </row>
    <row r="863" spans="9:11" ht="15.75" customHeight="1" x14ac:dyDescent="0.25">
      <c r="I863" s="280"/>
      <c r="J863" s="280"/>
      <c r="K863" s="280"/>
    </row>
    <row r="864" spans="9:11" ht="15.75" customHeight="1" x14ac:dyDescent="0.25">
      <c r="I864" s="280"/>
      <c r="J864" s="280"/>
      <c r="K864" s="280"/>
    </row>
    <row r="865" spans="9:11" ht="15.75" customHeight="1" x14ac:dyDescent="0.25">
      <c r="I865" s="280"/>
      <c r="J865" s="280"/>
      <c r="K865" s="280"/>
    </row>
    <row r="866" spans="9:11" ht="15.75" customHeight="1" x14ac:dyDescent="0.25">
      <c r="I866" s="280"/>
      <c r="J866" s="280"/>
      <c r="K866" s="280"/>
    </row>
    <row r="867" spans="9:11" ht="15.75" customHeight="1" x14ac:dyDescent="0.25">
      <c r="I867" s="280"/>
      <c r="J867" s="280"/>
      <c r="K867" s="280"/>
    </row>
    <row r="868" spans="9:11" ht="15.75" customHeight="1" x14ac:dyDescent="0.25">
      <c r="I868" s="280"/>
      <c r="J868" s="280"/>
      <c r="K868" s="280"/>
    </row>
    <row r="869" spans="9:11" ht="15.75" customHeight="1" x14ac:dyDescent="0.25">
      <c r="I869" s="280"/>
      <c r="J869" s="280"/>
      <c r="K869" s="280"/>
    </row>
    <row r="870" spans="9:11" ht="15.75" customHeight="1" x14ac:dyDescent="0.25">
      <c r="I870" s="280"/>
      <c r="J870" s="280"/>
      <c r="K870" s="280"/>
    </row>
    <row r="871" spans="9:11" ht="15.75" customHeight="1" x14ac:dyDescent="0.25">
      <c r="I871" s="280"/>
      <c r="J871" s="280"/>
      <c r="K871" s="280"/>
    </row>
    <row r="872" spans="9:11" ht="15.75" customHeight="1" x14ac:dyDescent="0.25">
      <c r="I872" s="280"/>
      <c r="J872" s="280"/>
      <c r="K872" s="280"/>
    </row>
    <row r="873" spans="9:11" ht="15.75" customHeight="1" x14ac:dyDescent="0.25">
      <c r="I873" s="280"/>
      <c r="J873" s="280"/>
      <c r="K873" s="280"/>
    </row>
    <row r="874" spans="9:11" ht="15.75" customHeight="1" x14ac:dyDescent="0.25">
      <c r="I874" s="280"/>
      <c r="J874" s="280"/>
      <c r="K874" s="280"/>
    </row>
    <row r="875" spans="9:11" ht="15.75" customHeight="1" x14ac:dyDescent="0.25">
      <c r="I875" s="280"/>
      <c r="J875" s="280"/>
      <c r="K875" s="280"/>
    </row>
    <row r="876" spans="9:11" ht="15.75" customHeight="1" x14ac:dyDescent="0.25">
      <c r="I876" s="280"/>
      <c r="J876" s="280"/>
      <c r="K876" s="280"/>
    </row>
    <row r="877" spans="9:11" ht="15.75" customHeight="1" x14ac:dyDescent="0.25">
      <c r="I877" s="280"/>
      <c r="J877" s="280"/>
      <c r="K877" s="280"/>
    </row>
    <row r="878" spans="9:11" ht="15.75" customHeight="1" x14ac:dyDescent="0.25">
      <c r="I878" s="280"/>
      <c r="J878" s="280"/>
      <c r="K878" s="280"/>
    </row>
    <row r="879" spans="9:11" ht="15.75" customHeight="1" x14ac:dyDescent="0.25">
      <c r="I879" s="280"/>
      <c r="J879" s="280"/>
      <c r="K879" s="280"/>
    </row>
    <row r="880" spans="9:11" ht="15.75" customHeight="1" x14ac:dyDescent="0.25">
      <c r="I880" s="280"/>
      <c r="J880" s="280"/>
      <c r="K880" s="280"/>
    </row>
    <row r="881" spans="9:11" ht="15.75" customHeight="1" x14ac:dyDescent="0.25">
      <c r="I881" s="280"/>
      <c r="J881" s="280"/>
      <c r="K881" s="280"/>
    </row>
    <row r="882" spans="9:11" ht="15.75" customHeight="1" x14ac:dyDescent="0.25">
      <c r="I882" s="280"/>
      <c r="J882" s="280"/>
      <c r="K882" s="280"/>
    </row>
    <row r="883" spans="9:11" ht="15.75" customHeight="1" x14ac:dyDescent="0.25">
      <c r="I883" s="280"/>
      <c r="J883" s="280"/>
      <c r="K883" s="280"/>
    </row>
    <row r="884" spans="9:11" ht="15.75" customHeight="1" x14ac:dyDescent="0.25">
      <c r="I884" s="280"/>
      <c r="J884" s="280"/>
      <c r="K884" s="280"/>
    </row>
    <row r="885" spans="9:11" ht="15.75" customHeight="1" x14ac:dyDescent="0.25">
      <c r="I885" s="280"/>
      <c r="J885" s="280"/>
      <c r="K885" s="280"/>
    </row>
    <row r="886" spans="9:11" ht="15.75" customHeight="1" x14ac:dyDescent="0.25">
      <c r="I886" s="280"/>
      <c r="J886" s="280"/>
      <c r="K886" s="280"/>
    </row>
    <row r="887" spans="9:11" ht="15.75" customHeight="1" x14ac:dyDescent="0.25">
      <c r="I887" s="280"/>
      <c r="J887" s="280"/>
      <c r="K887" s="280"/>
    </row>
    <row r="888" spans="9:11" ht="15.75" customHeight="1" x14ac:dyDescent="0.25">
      <c r="I888" s="280"/>
      <c r="J888" s="280"/>
      <c r="K888" s="280"/>
    </row>
    <row r="889" spans="9:11" ht="15.75" customHeight="1" x14ac:dyDescent="0.25">
      <c r="I889" s="280"/>
      <c r="J889" s="280"/>
      <c r="K889" s="280"/>
    </row>
    <row r="890" spans="9:11" ht="15.75" customHeight="1" x14ac:dyDescent="0.25">
      <c r="I890" s="280"/>
      <c r="J890" s="280"/>
      <c r="K890" s="280"/>
    </row>
    <row r="891" spans="9:11" ht="15.75" customHeight="1" x14ac:dyDescent="0.25">
      <c r="I891" s="280"/>
      <c r="J891" s="280"/>
      <c r="K891" s="280"/>
    </row>
    <row r="892" spans="9:11" ht="15.75" customHeight="1" x14ac:dyDescent="0.25">
      <c r="I892" s="280"/>
      <c r="J892" s="280"/>
      <c r="K892" s="280"/>
    </row>
    <row r="893" spans="9:11" ht="15.75" customHeight="1" x14ac:dyDescent="0.25">
      <c r="I893" s="280"/>
      <c r="J893" s="280"/>
      <c r="K893" s="280"/>
    </row>
    <row r="894" spans="9:11" ht="15.75" customHeight="1" x14ac:dyDescent="0.25">
      <c r="I894" s="280"/>
      <c r="J894" s="280"/>
      <c r="K894" s="280"/>
    </row>
    <row r="895" spans="9:11" ht="15.75" customHeight="1" x14ac:dyDescent="0.25">
      <c r="I895" s="280"/>
      <c r="J895" s="280"/>
      <c r="K895" s="280"/>
    </row>
    <row r="896" spans="9:11" ht="15.75" customHeight="1" x14ac:dyDescent="0.25">
      <c r="I896" s="280"/>
      <c r="J896" s="280"/>
      <c r="K896" s="280"/>
    </row>
    <row r="897" spans="9:11" ht="15.75" customHeight="1" x14ac:dyDescent="0.25">
      <c r="I897" s="280"/>
      <c r="J897" s="280"/>
      <c r="K897" s="280"/>
    </row>
    <row r="898" spans="9:11" ht="15.75" customHeight="1" x14ac:dyDescent="0.25">
      <c r="I898" s="280"/>
      <c r="J898" s="280"/>
      <c r="K898" s="280"/>
    </row>
    <row r="899" spans="9:11" ht="15.75" customHeight="1" x14ac:dyDescent="0.25">
      <c r="I899" s="280"/>
      <c r="J899" s="280"/>
      <c r="K899" s="280"/>
    </row>
    <row r="900" spans="9:11" ht="15.75" customHeight="1" x14ac:dyDescent="0.25">
      <c r="I900" s="280"/>
      <c r="J900" s="280"/>
      <c r="K900" s="280"/>
    </row>
    <row r="901" spans="9:11" ht="15.75" customHeight="1" x14ac:dyDescent="0.25">
      <c r="I901" s="280"/>
      <c r="J901" s="280"/>
      <c r="K901" s="280"/>
    </row>
    <row r="902" spans="9:11" ht="15.75" customHeight="1" x14ac:dyDescent="0.25">
      <c r="I902" s="280"/>
      <c r="J902" s="280"/>
      <c r="K902" s="280"/>
    </row>
    <row r="903" spans="9:11" ht="15.75" customHeight="1" x14ac:dyDescent="0.25">
      <c r="I903" s="280"/>
      <c r="J903" s="280"/>
      <c r="K903" s="280"/>
    </row>
    <row r="904" spans="9:11" ht="15.75" customHeight="1" x14ac:dyDescent="0.25">
      <c r="I904" s="280"/>
      <c r="J904" s="280"/>
      <c r="K904" s="280"/>
    </row>
    <row r="905" spans="9:11" ht="15.75" customHeight="1" x14ac:dyDescent="0.25">
      <c r="I905" s="280"/>
      <c r="J905" s="280"/>
      <c r="K905" s="280"/>
    </row>
    <row r="906" spans="9:11" ht="15.75" customHeight="1" x14ac:dyDescent="0.25">
      <c r="I906" s="280"/>
      <c r="J906" s="280"/>
      <c r="K906" s="280"/>
    </row>
    <row r="907" spans="9:11" ht="15.75" customHeight="1" x14ac:dyDescent="0.25">
      <c r="I907" s="280"/>
      <c r="J907" s="280"/>
      <c r="K907" s="280"/>
    </row>
    <row r="908" spans="9:11" ht="15.75" customHeight="1" x14ac:dyDescent="0.25">
      <c r="I908" s="280"/>
      <c r="J908" s="280"/>
      <c r="K908" s="280"/>
    </row>
    <row r="909" spans="9:11" ht="15.75" customHeight="1" x14ac:dyDescent="0.25">
      <c r="I909" s="280"/>
      <c r="J909" s="280"/>
      <c r="K909" s="280"/>
    </row>
    <row r="910" spans="9:11" ht="15.75" customHeight="1" x14ac:dyDescent="0.25">
      <c r="I910" s="280"/>
      <c r="J910" s="280"/>
      <c r="K910" s="280"/>
    </row>
    <row r="911" spans="9:11" ht="15.75" customHeight="1" x14ac:dyDescent="0.25">
      <c r="I911" s="280"/>
      <c r="J911" s="280"/>
      <c r="K911" s="280"/>
    </row>
    <row r="912" spans="9:11" ht="15.75" customHeight="1" x14ac:dyDescent="0.25">
      <c r="I912" s="280"/>
      <c r="J912" s="280"/>
      <c r="K912" s="280"/>
    </row>
    <row r="913" spans="9:11" ht="15.75" customHeight="1" x14ac:dyDescent="0.25">
      <c r="I913" s="280"/>
      <c r="J913" s="280"/>
      <c r="K913" s="280"/>
    </row>
    <row r="914" spans="9:11" ht="15.75" customHeight="1" x14ac:dyDescent="0.25">
      <c r="I914" s="280"/>
      <c r="J914" s="280"/>
      <c r="K914" s="280"/>
    </row>
    <row r="915" spans="9:11" ht="15.75" customHeight="1" x14ac:dyDescent="0.25">
      <c r="I915" s="280"/>
      <c r="J915" s="280"/>
      <c r="K915" s="280"/>
    </row>
    <row r="916" spans="9:11" ht="15.75" customHeight="1" x14ac:dyDescent="0.25">
      <c r="I916" s="280"/>
      <c r="J916" s="280"/>
      <c r="K916" s="280"/>
    </row>
    <row r="917" spans="9:11" ht="15.75" customHeight="1" x14ac:dyDescent="0.25">
      <c r="I917" s="280"/>
      <c r="J917" s="280"/>
      <c r="K917" s="280"/>
    </row>
    <row r="918" spans="9:11" ht="15.75" customHeight="1" x14ac:dyDescent="0.25">
      <c r="I918" s="280"/>
      <c r="J918" s="280"/>
      <c r="K918" s="280"/>
    </row>
    <row r="919" spans="9:11" ht="15.75" customHeight="1" x14ac:dyDescent="0.25">
      <c r="I919" s="280"/>
      <c r="J919" s="280"/>
      <c r="K919" s="280"/>
    </row>
    <row r="920" spans="9:11" ht="15.75" customHeight="1" x14ac:dyDescent="0.25">
      <c r="I920" s="280"/>
      <c r="J920" s="280"/>
      <c r="K920" s="280"/>
    </row>
    <row r="921" spans="9:11" ht="15.75" customHeight="1" x14ac:dyDescent="0.25">
      <c r="I921" s="280"/>
      <c r="J921" s="280"/>
      <c r="K921" s="280"/>
    </row>
    <row r="922" spans="9:11" ht="15.75" customHeight="1" x14ac:dyDescent="0.25">
      <c r="I922" s="280"/>
      <c r="J922" s="280"/>
      <c r="K922" s="280"/>
    </row>
    <row r="923" spans="9:11" ht="15.75" customHeight="1" x14ac:dyDescent="0.25">
      <c r="I923" s="280"/>
      <c r="J923" s="280"/>
      <c r="K923" s="280"/>
    </row>
    <row r="924" spans="9:11" ht="15.75" customHeight="1" x14ac:dyDescent="0.25">
      <c r="I924" s="280"/>
      <c r="J924" s="280"/>
      <c r="K924" s="280"/>
    </row>
    <row r="925" spans="9:11" ht="15.75" customHeight="1" x14ac:dyDescent="0.25">
      <c r="I925" s="280"/>
      <c r="J925" s="280"/>
      <c r="K925" s="280"/>
    </row>
    <row r="926" spans="9:11" ht="15.75" customHeight="1" x14ac:dyDescent="0.25">
      <c r="I926" s="280"/>
      <c r="J926" s="280"/>
      <c r="K926" s="280"/>
    </row>
    <row r="927" spans="9:11" ht="15.75" customHeight="1" x14ac:dyDescent="0.25">
      <c r="I927" s="280"/>
      <c r="J927" s="280"/>
      <c r="K927" s="280"/>
    </row>
    <row r="928" spans="9:11" ht="15.75" customHeight="1" x14ac:dyDescent="0.25">
      <c r="I928" s="280"/>
      <c r="J928" s="280"/>
      <c r="K928" s="280"/>
    </row>
    <row r="929" spans="9:11" ht="15.75" customHeight="1" x14ac:dyDescent="0.25">
      <c r="I929" s="280"/>
      <c r="J929" s="280"/>
      <c r="K929" s="280"/>
    </row>
    <row r="930" spans="9:11" ht="15.75" customHeight="1" x14ac:dyDescent="0.25">
      <c r="I930" s="280"/>
      <c r="J930" s="280"/>
      <c r="K930" s="280"/>
    </row>
    <row r="931" spans="9:11" ht="15.75" customHeight="1" x14ac:dyDescent="0.25">
      <c r="I931" s="280"/>
      <c r="J931" s="280"/>
      <c r="K931" s="280"/>
    </row>
    <row r="932" spans="9:11" ht="15.75" customHeight="1" x14ac:dyDescent="0.25">
      <c r="I932" s="280"/>
      <c r="J932" s="280"/>
      <c r="K932" s="280"/>
    </row>
    <row r="933" spans="9:11" ht="15.75" customHeight="1" x14ac:dyDescent="0.25">
      <c r="I933" s="280"/>
      <c r="J933" s="280"/>
      <c r="K933" s="280"/>
    </row>
    <row r="934" spans="9:11" ht="15.75" customHeight="1" x14ac:dyDescent="0.25">
      <c r="I934" s="280"/>
      <c r="J934" s="280"/>
      <c r="K934" s="280"/>
    </row>
    <row r="935" spans="9:11" ht="15.75" customHeight="1" x14ac:dyDescent="0.25">
      <c r="I935" s="280"/>
      <c r="J935" s="280"/>
      <c r="K935" s="280"/>
    </row>
    <row r="936" spans="9:11" ht="15.75" customHeight="1" x14ac:dyDescent="0.25">
      <c r="I936" s="280"/>
      <c r="J936" s="280"/>
      <c r="K936" s="280"/>
    </row>
    <row r="937" spans="9:11" ht="15.75" customHeight="1" x14ac:dyDescent="0.25">
      <c r="I937" s="280"/>
      <c r="J937" s="280"/>
      <c r="K937" s="280"/>
    </row>
    <row r="938" spans="9:11" ht="15.75" customHeight="1" x14ac:dyDescent="0.25">
      <c r="I938" s="280"/>
      <c r="J938" s="280"/>
      <c r="K938" s="280"/>
    </row>
    <row r="939" spans="9:11" ht="15.75" customHeight="1" x14ac:dyDescent="0.25">
      <c r="I939" s="280"/>
      <c r="J939" s="280"/>
      <c r="K939" s="280"/>
    </row>
    <row r="940" spans="9:11" ht="15.75" customHeight="1" x14ac:dyDescent="0.25">
      <c r="I940" s="280"/>
      <c r="J940" s="280"/>
      <c r="K940" s="280"/>
    </row>
    <row r="941" spans="9:11" ht="15.75" customHeight="1" x14ac:dyDescent="0.25">
      <c r="I941" s="280"/>
      <c r="J941" s="280"/>
      <c r="K941" s="280"/>
    </row>
    <row r="942" spans="9:11" ht="15.75" customHeight="1" x14ac:dyDescent="0.25">
      <c r="I942" s="280"/>
      <c r="J942" s="280"/>
      <c r="K942" s="280"/>
    </row>
    <row r="943" spans="9:11" ht="15.75" customHeight="1" x14ac:dyDescent="0.25">
      <c r="I943" s="280"/>
      <c r="J943" s="280"/>
      <c r="K943" s="280"/>
    </row>
    <row r="944" spans="9:11" ht="15.75" customHeight="1" x14ac:dyDescent="0.25">
      <c r="I944" s="280"/>
      <c r="J944" s="280"/>
      <c r="K944" s="280"/>
    </row>
    <row r="945" spans="9:11" ht="15.75" customHeight="1" x14ac:dyDescent="0.25">
      <c r="I945" s="280"/>
      <c r="J945" s="280"/>
      <c r="K945" s="280"/>
    </row>
    <row r="946" spans="9:11" ht="15.75" customHeight="1" x14ac:dyDescent="0.25">
      <c r="I946" s="280"/>
      <c r="J946" s="280"/>
      <c r="K946" s="280"/>
    </row>
    <row r="947" spans="9:11" ht="15.75" customHeight="1" x14ac:dyDescent="0.25">
      <c r="I947" s="280"/>
      <c r="J947" s="280"/>
      <c r="K947" s="280"/>
    </row>
    <row r="948" spans="9:11" ht="15.75" customHeight="1" x14ac:dyDescent="0.25">
      <c r="I948" s="280"/>
      <c r="J948" s="280"/>
      <c r="K948" s="280"/>
    </row>
    <row r="949" spans="9:11" ht="15.75" customHeight="1" x14ac:dyDescent="0.25">
      <c r="I949" s="280"/>
      <c r="J949" s="280"/>
      <c r="K949" s="280"/>
    </row>
    <row r="950" spans="9:11" ht="15.75" customHeight="1" x14ac:dyDescent="0.25">
      <c r="I950" s="280"/>
      <c r="J950" s="280"/>
      <c r="K950" s="280"/>
    </row>
    <row r="951" spans="9:11" ht="15.75" customHeight="1" x14ac:dyDescent="0.25">
      <c r="I951" s="280"/>
      <c r="J951" s="280"/>
      <c r="K951" s="280"/>
    </row>
    <row r="952" spans="9:11" ht="15.75" customHeight="1" x14ac:dyDescent="0.25">
      <c r="I952" s="280"/>
      <c r="J952" s="280"/>
      <c r="K952" s="280"/>
    </row>
    <row r="953" spans="9:11" ht="15.75" customHeight="1" x14ac:dyDescent="0.25">
      <c r="I953" s="280"/>
      <c r="J953" s="280"/>
      <c r="K953" s="280"/>
    </row>
    <row r="954" spans="9:11" ht="15.75" customHeight="1" x14ac:dyDescent="0.25">
      <c r="I954" s="280"/>
      <c r="J954" s="280"/>
      <c r="K954" s="280"/>
    </row>
    <row r="955" spans="9:11" ht="15.75" customHeight="1" x14ac:dyDescent="0.25">
      <c r="I955" s="280"/>
      <c r="J955" s="280"/>
      <c r="K955" s="280"/>
    </row>
    <row r="956" spans="9:11" ht="15.75" customHeight="1" x14ac:dyDescent="0.25">
      <c r="I956" s="280"/>
      <c r="J956" s="280"/>
      <c r="K956" s="280"/>
    </row>
    <row r="957" spans="9:11" ht="15.75" customHeight="1" x14ac:dyDescent="0.25">
      <c r="I957" s="280"/>
      <c r="J957" s="280"/>
      <c r="K957" s="280"/>
    </row>
    <row r="958" spans="9:11" ht="15.75" customHeight="1" x14ac:dyDescent="0.25">
      <c r="I958" s="280"/>
      <c r="J958" s="280"/>
      <c r="K958" s="280"/>
    </row>
    <row r="959" spans="9:11" ht="15.75" customHeight="1" x14ac:dyDescent="0.25">
      <c r="I959" s="280"/>
      <c r="J959" s="280"/>
      <c r="K959" s="280"/>
    </row>
    <row r="960" spans="9:11" ht="15.75" customHeight="1" x14ac:dyDescent="0.25">
      <c r="I960" s="280"/>
      <c r="J960" s="280"/>
      <c r="K960" s="280"/>
    </row>
    <row r="961" spans="9:11" ht="15.75" customHeight="1" x14ac:dyDescent="0.25">
      <c r="I961" s="280"/>
      <c r="J961" s="280"/>
      <c r="K961" s="280"/>
    </row>
    <row r="962" spans="9:11" ht="15.75" customHeight="1" x14ac:dyDescent="0.25">
      <c r="I962" s="280"/>
      <c r="J962" s="280"/>
      <c r="K962" s="280"/>
    </row>
    <row r="963" spans="9:11" ht="15.75" customHeight="1" x14ac:dyDescent="0.25">
      <c r="I963" s="280"/>
      <c r="J963" s="280"/>
      <c r="K963" s="280"/>
    </row>
    <row r="964" spans="9:11" ht="15.75" customHeight="1" x14ac:dyDescent="0.25">
      <c r="I964" s="280"/>
      <c r="J964" s="280"/>
      <c r="K964" s="280"/>
    </row>
    <row r="965" spans="9:11" ht="15.75" customHeight="1" x14ac:dyDescent="0.25">
      <c r="I965" s="280"/>
      <c r="J965" s="280"/>
      <c r="K965" s="280"/>
    </row>
    <row r="966" spans="9:11" ht="15.75" customHeight="1" x14ac:dyDescent="0.25">
      <c r="I966" s="280"/>
      <c r="J966" s="280"/>
      <c r="K966" s="280"/>
    </row>
    <row r="967" spans="9:11" ht="15.75" customHeight="1" x14ac:dyDescent="0.25">
      <c r="I967" s="280"/>
      <c r="J967" s="280"/>
      <c r="K967" s="280"/>
    </row>
    <row r="968" spans="9:11" ht="15.75" customHeight="1" x14ac:dyDescent="0.25">
      <c r="I968" s="280"/>
      <c r="J968" s="280"/>
      <c r="K968" s="280"/>
    </row>
    <row r="969" spans="9:11" ht="15.75" customHeight="1" x14ac:dyDescent="0.25">
      <c r="I969" s="280"/>
      <c r="J969" s="280"/>
      <c r="K969" s="280"/>
    </row>
    <row r="970" spans="9:11" ht="15.75" customHeight="1" x14ac:dyDescent="0.25">
      <c r="I970" s="280"/>
      <c r="J970" s="280"/>
      <c r="K970" s="280"/>
    </row>
    <row r="971" spans="9:11" ht="15.75" customHeight="1" x14ac:dyDescent="0.25">
      <c r="I971" s="280"/>
      <c r="J971" s="280"/>
      <c r="K971" s="280"/>
    </row>
    <row r="972" spans="9:11" ht="15.75" customHeight="1" x14ac:dyDescent="0.25">
      <c r="I972" s="280"/>
      <c r="J972" s="280"/>
      <c r="K972" s="280"/>
    </row>
    <row r="973" spans="9:11" ht="15.75" customHeight="1" x14ac:dyDescent="0.25">
      <c r="I973" s="280"/>
      <c r="J973" s="280"/>
      <c r="K973" s="280"/>
    </row>
    <row r="974" spans="9:11" ht="15.75" customHeight="1" x14ac:dyDescent="0.25">
      <c r="I974" s="280"/>
      <c r="J974" s="280"/>
      <c r="K974" s="280"/>
    </row>
    <row r="975" spans="9:11" ht="15.75" customHeight="1" x14ac:dyDescent="0.25">
      <c r="I975" s="280"/>
      <c r="J975" s="280"/>
      <c r="K975" s="280"/>
    </row>
    <row r="976" spans="9:11" ht="15.75" customHeight="1" x14ac:dyDescent="0.25">
      <c r="I976" s="280"/>
      <c r="J976" s="280"/>
      <c r="K976" s="280"/>
    </row>
    <row r="977" spans="9:11" ht="15.75" customHeight="1" x14ac:dyDescent="0.25">
      <c r="I977" s="280"/>
      <c r="J977" s="280"/>
      <c r="K977" s="280"/>
    </row>
    <row r="978" spans="9:11" ht="15.75" customHeight="1" x14ac:dyDescent="0.25">
      <c r="I978" s="280"/>
      <c r="J978" s="280"/>
      <c r="K978" s="280"/>
    </row>
    <row r="979" spans="9:11" ht="15.75" customHeight="1" x14ac:dyDescent="0.25">
      <c r="I979" s="280"/>
      <c r="J979" s="280"/>
      <c r="K979" s="280"/>
    </row>
    <row r="980" spans="9:11" ht="15.75" customHeight="1" x14ac:dyDescent="0.25">
      <c r="I980" s="280"/>
      <c r="J980" s="280"/>
      <c r="K980" s="280"/>
    </row>
    <row r="981" spans="9:11" ht="15.75" customHeight="1" x14ac:dyDescent="0.25">
      <c r="I981" s="280"/>
      <c r="J981" s="280"/>
      <c r="K981" s="280"/>
    </row>
    <row r="982" spans="9:11" ht="15.75" customHeight="1" x14ac:dyDescent="0.25">
      <c r="I982" s="280"/>
      <c r="J982" s="280"/>
      <c r="K982" s="280"/>
    </row>
    <row r="983" spans="9:11" ht="15.75" customHeight="1" x14ac:dyDescent="0.25">
      <c r="I983" s="280"/>
      <c r="J983" s="280"/>
      <c r="K983" s="280"/>
    </row>
    <row r="984" spans="9:11" ht="15.75" customHeight="1" x14ac:dyDescent="0.25">
      <c r="I984" s="280"/>
      <c r="J984" s="280"/>
      <c r="K984" s="280"/>
    </row>
    <row r="985" spans="9:11" ht="15.75" customHeight="1" x14ac:dyDescent="0.25">
      <c r="I985" s="280"/>
      <c r="J985" s="280"/>
      <c r="K985" s="280"/>
    </row>
    <row r="986" spans="9:11" ht="15.75" customHeight="1" x14ac:dyDescent="0.25">
      <c r="I986" s="280"/>
      <c r="J986" s="280"/>
      <c r="K986" s="280"/>
    </row>
    <row r="987" spans="9:11" ht="15.75" customHeight="1" x14ac:dyDescent="0.25">
      <c r="I987" s="280"/>
      <c r="J987" s="280"/>
      <c r="K987" s="280"/>
    </row>
    <row r="988" spans="9:11" ht="15.75" customHeight="1" x14ac:dyDescent="0.25">
      <c r="I988" s="280"/>
      <c r="J988" s="280"/>
      <c r="K988" s="280"/>
    </row>
    <row r="989" spans="9:11" ht="15.75" customHeight="1" x14ac:dyDescent="0.25">
      <c r="I989" s="280"/>
      <c r="J989" s="280"/>
      <c r="K989" s="280"/>
    </row>
    <row r="990" spans="9:11" ht="15.75" customHeight="1" x14ac:dyDescent="0.25">
      <c r="I990" s="280"/>
      <c r="J990" s="280"/>
      <c r="K990" s="280"/>
    </row>
    <row r="991" spans="9:11" ht="15.75" customHeight="1" x14ac:dyDescent="0.25">
      <c r="I991" s="280"/>
      <c r="J991" s="280"/>
      <c r="K991" s="280"/>
    </row>
    <row r="992" spans="9:11" ht="15.75" customHeight="1" x14ac:dyDescent="0.25">
      <c r="I992" s="280"/>
      <c r="J992" s="280"/>
      <c r="K992" s="280"/>
    </row>
    <row r="993" spans="9:11" ht="15.75" customHeight="1" x14ac:dyDescent="0.25">
      <c r="I993" s="280"/>
      <c r="J993" s="280"/>
      <c r="K993" s="280"/>
    </row>
    <row r="994" spans="9:11" ht="15.75" customHeight="1" x14ac:dyDescent="0.25">
      <c r="I994" s="280"/>
      <c r="J994" s="280"/>
      <c r="K994" s="280"/>
    </row>
    <row r="995" spans="9:11" ht="15.75" customHeight="1" x14ac:dyDescent="0.25">
      <c r="I995" s="280"/>
      <c r="J995" s="280"/>
      <c r="K995" s="280"/>
    </row>
    <row r="996" spans="9:11" ht="15.75" customHeight="1" x14ac:dyDescent="0.25">
      <c r="I996" s="280"/>
      <c r="J996" s="280"/>
      <c r="K996" s="280"/>
    </row>
    <row r="997" spans="9:11" ht="15.75" customHeight="1" x14ac:dyDescent="0.25">
      <c r="I997" s="280"/>
      <c r="J997" s="280"/>
      <c r="K997" s="280"/>
    </row>
    <row r="998" spans="9:11" ht="15.75" customHeight="1" x14ac:dyDescent="0.25">
      <c r="I998" s="280"/>
      <c r="J998" s="280"/>
      <c r="K998" s="280"/>
    </row>
    <row r="999" spans="9:11" ht="15.75" customHeight="1" x14ac:dyDescent="0.25">
      <c r="I999" s="280"/>
      <c r="J999" s="280"/>
      <c r="K999" s="280"/>
    </row>
    <row r="1000" spans="9:11" ht="15.75" customHeight="1" x14ac:dyDescent="0.25">
      <c r="I1000" s="280"/>
      <c r="J1000" s="280"/>
      <c r="K1000" s="280"/>
    </row>
  </sheetData>
  <mergeCells count="9">
    <mergeCell ref="A42:B42"/>
    <mergeCell ref="A49:C49"/>
    <mergeCell ref="A3:B3"/>
    <mergeCell ref="A11:B11"/>
    <mergeCell ref="A21:A24"/>
    <mergeCell ref="A25:A30"/>
    <mergeCell ref="A31:A34"/>
    <mergeCell ref="A35:A37"/>
    <mergeCell ref="C42:V42"/>
  </mergeCells>
  <dataValidations count="6">
    <dataValidation type="decimal" allowBlank="1" showInputMessage="1" prompt="Advertencia - Tenga en cuenta registrar únicamente valores númericos enteros." sqref="L21:L37" xr:uid="{00000000-0002-0000-0600-000000000000}">
      <formula1>0</formula1>
      <formula2>9.99999999999999E+31</formula2>
    </dataValidation>
    <dataValidation type="decimal" allowBlank="1" showInputMessage="1" prompt="Advertencia - Tenga en cuenta registrar únicamente valores númericos enteros." sqref="J19 I39:I41 D44:W49 I50:I1000" xr:uid="{00000000-0002-0000-0600-000001000000}">
      <formula1>0</formula1>
      <formula2>9.99999999999999E+26</formula2>
    </dataValidation>
    <dataValidation type="decimal" allowBlank="1" showInputMessage="1" prompt="Relacione la apropiación disponible al corte del seguimiento." sqref="M21:M37" xr:uid="{00000000-0002-0000-0600-000002000000}">
      <formula1>1</formula1>
      <formula2>1E+25</formula2>
    </dataValidation>
    <dataValidation type="date" allowBlank="1" showInputMessage="1" prompt="Campo de Fecha - Registra una fecha en el formato DD/MM/AAAA que se encuentre dentro de la vigencia actual. Si desea registrar una nota, escríbala en el campo de observaciones" sqref="K19 J39:J41 J50:J1000" xr:uid="{00000000-0002-0000-0600-000003000000}">
      <formula1>43101</formula1>
      <formula2>43465</formula2>
    </dataValidation>
    <dataValidation type="list" allowBlank="1" showErrorMessage="1" sqref="B21:B37" xr:uid="{00000000-0002-0000-0600-000004000000}">
      <formula1>$AM$38:$AM$49</formula1>
    </dataValidation>
    <dataValidation type="decimal" allowBlank="1" showInputMessage="1" showErrorMessage="1" prompt="ERROR - Registre un número entero" sqref="L19 K39:K41 K50:K1000" xr:uid="{00000000-0002-0000-0600-000005000000}">
      <formula1>0</formula1>
      <formula2>999999999999997000</formula2>
    </dataValidation>
  </dataValidation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AU306"/>
  <sheetViews>
    <sheetView topLeftCell="A17" zoomScale="70" zoomScaleNormal="70" workbookViewId="0">
      <pane xSplit="1" ySplit="2" topLeftCell="B29" activePane="bottomRight" state="frozen"/>
      <selection activeCell="A17" sqref="A17"/>
      <selection pane="topRight" activeCell="B17" sqref="B17"/>
      <selection pane="bottomLeft" activeCell="A19" sqref="A19"/>
      <selection pane="bottomRight" activeCell="F40" sqref="F40"/>
    </sheetView>
  </sheetViews>
  <sheetFormatPr baseColWidth="10" defaultColWidth="12.625" defaultRowHeight="27" customHeight="1" x14ac:dyDescent="0.2"/>
  <cols>
    <col min="1" max="1" width="20.375" customWidth="1"/>
    <col min="2" max="2" width="8.25" customWidth="1"/>
    <col min="3" max="3" width="17.125" customWidth="1"/>
    <col min="4" max="7" width="15.875" customWidth="1"/>
    <col min="8" max="8" width="15.625" hidden="1" customWidth="1"/>
    <col min="9" max="11" width="13.25" hidden="1" customWidth="1"/>
    <col min="12" max="12" width="16.5" hidden="1" customWidth="1"/>
    <col min="13" max="19" width="13.25" hidden="1" customWidth="1"/>
    <col min="20" max="20" width="15.5" hidden="1" customWidth="1"/>
    <col min="21" max="23" width="13.25" hidden="1" customWidth="1"/>
    <col min="24" max="27" width="15.25" customWidth="1"/>
    <col min="28" max="28" width="14.5" customWidth="1"/>
    <col min="29" max="47" width="10" customWidth="1"/>
  </cols>
  <sheetData>
    <row r="1" spans="1:47" ht="27" hidden="1" customHeight="1" x14ac:dyDescent="0.25">
      <c r="A1" s="281"/>
      <c r="B1" s="281"/>
      <c r="C1" s="281"/>
      <c r="D1" s="281"/>
      <c r="E1" s="281"/>
      <c r="F1" s="281"/>
      <c r="G1" s="281"/>
      <c r="H1" s="281"/>
      <c r="I1" s="282"/>
      <c r="J1" s="282"/>
      <c r="K1" s="282"/>
      <c r="L1" s="282"/>
      <c r="M1" s="282"/>
      <c r="N1" s="282"/>
      <c r="O1" s="282"/>
      <c r="P1" s="282"/>
      <c r="Q1" s="283"/>
      <c r="R1" s="283"/>
      <c r="S1" s="283"/>
      <c r="T1" s="283"/>
      <c r="U1" s="283"/>
      <c r="V1" s="283"/>
      <c r="W1" s="283"/>
      <c r="X1" s="283"/>
      <c r="Y1" s="283"/>
      <c r="Z1" s="283"/>
      <c r="AA1" s="283"/>
      <c r="AB1" s="284"/>
      <c r="AC1" s="284"/>
      <c r="AD1" s="284"/>
      <c r="AE1" s="284"/>
      <c r="AF1" s="284"/>
      <c r="AG1" s="285"/>
      <c r="AH1" s="285"/>
      <c r="AI1" s="285"/>
      <c r="AJ1" s="285"/>
      <c r="AK1" s="285"/>
      <c r="AL1" s="285"/>
      <c r="AM1" s="285"/>
      <c r="AN1" s="285"/>
      <c r="AO1" s="285"/>
      <c r="AP1" s="285"/>
      <c r="AQ1" s="285"/>
      <c r="AR1" s="285"/>
      <c r="AS1" s="285"/>
      <c r="AT1" s="285"/>
      <c r="AU1" s="285"/>
    </row>
    <row r="2" spans="1:47" ht="27" hidden="1" customHeight="1" x14ac:dyDescent="0.25">
      <c r="A2" s="654" t="s">
        <v>460</v>
      </c>
      <c r="B2" s="654" t="s">
        <v>461</v>
      </c>
      <c r="C2" s="656" t="s">
        <v>153</v>
      </c>
      <c r="D2" s="510"/>
      <c r="E2" s="656" t="s">
        <v>154</v>
      </c>
      <c r="F2" s="510"/>
      <c r="G2" s="656" t="s">
        <v>155</v>
      </c>
      <c r="H2" s="510"/>
      <c r="I2" s="661" t="s">
        <v>462</v>
      </c>
      <c r="J2" s="510"/>
      <c r="K2" s="662" t="s">
        <v>463</v>
      </c>
      <c r="L2" s="662" t="s">
        <v>464</v>
      </c>
      <c r="M2" s="286"/>
      <c r="N2" s="286"/>
      <c r="O2" s="286"/>
      <c r="P2" s="286"/>
      <c r="Q2" s="283"/>
      <c r="R2" s="283"/>
      <c r="S2" s="283"/>
      <c r="T2" s="283"/>
      <c r="U2" s="283"/>
      <c r="V2" s="283"/>
      <c r="W2" s="283"/>
      <c r="X2" s="283"/>
      <c r="Y2" s="283"/>
      <c r="Z2" s="283"/>
      <c r="AA2" s="283"/>
      <c r="AB2" s="284"/>
      <c r="AC2" s="284"/>
      <c r="AD2" s="284"/>
      <c r="AE2" s="284"/>
      <c r="AF2" s="284"/>
      <c r="AG2" s="287"/>
      <c r="AH2" s="287"/>
      <c r="AI2" s="287"/>
      <c r="AJ2" s="287"/>
      <c r="AK2" s="287"/>
      <c r="AL2" s="287"/>
      <c r="AM2" s="287"/>
      <c r="AN2" s="287"/>
      <c r="AO2" s="287"/>
      <c r="AP2" s="287"/>
      <c r="AQ2" s="287"/>
      <c r="AR2" s="287"/>
      <c r="AS2" s="287"/>
      <c r="AT2" s="287"/>
      <c r="AU2" s="287"/>
    </row>
    <row r="3" spans="1:47" ht="27" hidden="1" customHeight="1" x14ac:dyDescent="0.25">
      <c r="A3" s="624"/>
      <c r="B3" s="624"/>
      <c r="C3" s="288" t="s">
        <v>465</v>
      </c>
      <c r="D3" s="288" t="s">
        <v>466</v>
      </c>
      <c r="E3" s="288" t="s">
        <v>465</v>
      </c>
      <c r="F3" s="288" t="s">
        <v>466</v>
      </c>
      <c r="G3" s="288" t="s">
        <v>465</v>
      </c>
      <c r="H3" s="288" t="s">
        <v>466</v>
      </c>
      <c r="I3" s="289" t="s">
        <v>465</v>
      </c>
      <c r="J3" s="289" t="s">
        <v>466</v>
      </c>
      <c r="K3" s="624"/>
      <c r="L3" s="624"/>
      <c r="M3" s="286"/>
      <c r="N3" s="286"/>
      <c r="O3" s="286"/>
      <c r="P3" s="286"/>
      <c r="Q3" s="283"/>
      <c r="R3" s="283"/>
      <c r="S3" s="283"/>
      <c r="T3" s="283"/>
      <c r="U3" s="283"/>
      <c r="V3" s="283"/>
      <c r="W3" s="283"/>
      <c r="X3" s="283"/>
      <c r="Y3" s="283"/>
      <c r="Z3" s="283"/>
      <c r="AA3" s="283"/>
      <c r="AB3" s="284"/>
      <c r="AC3" s="284"/>
      <c r="AD3" s="284"/>
      <c r="AE3" s="284"/>
      <c r="AF3" s="284"/>
      <c r="AG3" s="287"/>
      <c r="AH3" s="287"/>
      <c r="AI3" s="287"/>
      <c r="AJ3" s="287"/>
      <c r="AK3" s="287"/>
      <c r="AL3" s="287"/>
      <c r="AM3" s="287"/>
      <c r="AN3" s="287"/>
      <c r="AO3" s="287"/>
      <c r="AP3" s="287"/>
      <c r="AQ3" s="287"/>
      <c r="AR3" s="287"/>
      <c r="AS3" s="287"/>
      <c r="AT3" s="287"/>
      <c r="AU3" s="287"/>
    </row>
    <row r="4" spans="1:47" ht="27" hidden="1" customHeight="1" x14ac:dyDescent="0.25">
      <c r="A4" s="655" t="str">
        <f>'2. Hoja de Vida_Ind'!E4</f>
        <v>1. Realizar 3.000.000 millones de viajes de acompañamiento en el Proyecto al Colegio en Bici para el cuatrenio.</v>
      </c>
      <c r="B4" s="288" t="s">
        <v>345</v>
      </c>
      <c r="C4" s="290">
        <f>'4. Metas Proyecto de Inv'!J4</f>
        <v>11500</v>
      </c>
      <c r="D4" s="290">
        <f>'4. Metas Proyecto de Inv'!K4</f>
        <v>3688</v>
      </c>
      <c r="E4" s="290">
        <f>'4. Metas Proyecto de Inv'!N4</f>
        <v>33500</v>
      </c>
      <c r="F4" s="290">
        <f>'4. Metas Proyecto de Inv'!O4</f>
        <v>33526</v>
      </c>
      <c r="G4" s="290">
        <f>'4. Metas Proyecto de Inv'!R4</f>
        <v>125000</v>
      </c>
      <c r="H4" s="290">
        <f>'4. Metas Proyecto de Inv'!S4</f>
        <v>125092</v>
      </c>
      <c r="I4" s="290">
        <f>'4. Metas Proyecto de Inv'!V4</f>
        <v>74396</v>
      </c>
      <c r="J4" s="290">
        <f>'4. Metas Proyecto de Inv'!W4</f>
        <v>82090</v>
      </c>
      <c r="K4" s="290">
        <f t="shared" ref="K4:L4" si="0">+C4+E4+G4+I4</f>
        <v>244396</v>
      </c>
      <c r="L4" s="290">
        <f t="shared" si="0"/>
        <v>244396</v>
      </c>
      <c r="M4" s="286"/>
      <c r="N4" s="286"/>
      <c r="O4" s="286"/>
      <c r="P4" s="286"/>
      <c r="Q4" s="283"/>
      <c r="R4" s="283"/>
      <c r="S4" s="283"/>
      <c r="T4" s="283"/>
      <c r="U4" s="283"/>
      <c r="V4" s="283"/>
      <c r="W4" s="283"/>
      <c r="X4" s="283"/>
      <c r="Y4" s="283"/>
      <c r="Z4" s="283"/>
      <c r="AA4" s="283"/>
      <c r="AB4" s="284"/>
      <c r="AC4" s="284"/>
      <c r="AD4" s="284"/>
      <c r="AE4" s="284"/>
      <c r="AF4" s="284"/>
      <c r="AG4" s="287"/>
      <c r="AH4" s="287"/>
      <c r="AI4" s="287"/>
      <c r="AJ4" s="287"/>
      <c r="AK4" s="287"/>
      <c r="AL4" s="287"/>
      <c r="AM4" s="287"/>
      <c r="AN4" s="287"/>
      <c r="AO4" s="287"/>
      <c r="AP4" s="287"/>
      <c r="AQ4" s="287"/>
      <c r="AR4" s="287"/>
      <c r="AS4" s="287"/>
      <c r="AT4" s="287"/>
      <c r="AU4" s="287"/>
    </row>
    <row r="5" spans="1:47" ht="27" hidden="1" customHeight="1" x14ac:dyDescent="0.25">
      <c r="A5" s="623"/>
      <c r="B5" s="288" t="s">
        <v>467</v>
      </c>
      <c r="C5" s="290">
        <v>0</v>
      </c>
      <c r="D5" s="290">
        <v>0</v>
      </c>
      <c r="E5" s="290">
        <v>0</v>
      </c>
      <c r="F5" s="290">
        <v>0</v>
      </c>
      <c r="G5" s="290">
        <v>0</v>
      </c>
      <c r="H5" s="290">
        <v>0</v>
      </c>
      <c r="I5" s="290">
        <v>0</v>
      </c>
      <c r="J5" s="290">
        <v>0</v>
      </c>
      <c r="K5" s="290">
        <f t="shared" ref="K5:L5" si="1">+C5+E5+G5+I5</f>
        <v>0</v>
      </c>
      <c r="L5" s="290">
        <f t="shared" si="1"/>
        <v>0</v>
      </c>
      <c r="M5" s="286"/>
      <c r="N5" s="286"/>
      <c r="O5" s="286"/>
      <c r="P5" s="286"/>
      <c r="Q5" s="283"/>
      <c r="R5" s="283"/>
      <c r="S5" s="283"/>
      <c r="T5" s="283"/>
      <c r="U5" s="283"/>
      <c r="V5" s="283"/>
      <c r="W5" s="283"/>
      <c r="X5" s="283"/>
      <c r="Y5" s="283"/>
      <c r="Z5" s="283"/>
      <c r="AA5" s="283"/>
      <c r="AB5" s="284"/>
      <c r="AC5" s="284"/>
      <c r="AD5" s="284"/>
      <c r="AE5" s="284"/>
      <c r="AF5" s="284"/>
      <c r="AG5" s="287"/>
      <c r="AH5" s="287"/>
      <c r="AI5" s="287"/>
      <c r="AJ5" s="287"/>
      <c r="AK5" s="287"/>
      <c r="AL5" s="287"/>
      <c r="AM5" s="287"/>
      <c r="AN5" s="287"/>
      <c r="AO5" s="287"/>
      <c r="AP5" s="287"/>
      <c r="AQ5" s="287"/>
      <c r="AR5" s="287"/>
      <c r="AS5" s="287"/>
      <c r="AT5" s="287"/>
      <c r="AU5" s="287"/>
    </row>
    <row r="6" spans="1:47" ht="27" hidden="1" customHeight="1" x14ac:dyDescent="0.25">
      <c r="A6" s="624"/>
      <c r="B6" s="288" t="s">
        <v>468</v>
      </c>
      <c r="C6" s="291">
        <f t="shared" ref="C6:J6" si="2">+C4+C5</f>
        <v>11500</v>
      </c>
      <c r="D6" s="291">
        <f t="shared" si="2"/>
        <v>3688</v>
      </c>
      <c r="E6" s="291">
        <f t="shared" si="2"/>
        <v>33500</v>
      </c>
      <c r="F6" s="291">
        <f t="shared" si="2"/>
        <v>33526</v>
      </c>
      <c r="G6" s="291">
        <f t="shared" si="2"/>
        <v>125000</v>
      </c>
      <c r="H6" s="291">
        <f t="shared" si="2"/>
        <v>125092</v>
      </c>
      <c r="I6" s="291">
        <f t="shared" si="2"/>
        <v>74396</v>
      </c>
      <c r="J6" s="291">
        <f t="shared" si="2"/>
        <v>82090</v>
      </c>
      <c r="K6" s="291">
        <f t="shared" ref="K6:L6" si="3">SUM(K4:K5)</f>
        <v>244396</v>
      </c>
      <c r="L6" s="291">
        <f t="shared" si="3"/>
        <v>244396</v>
      </c>
      <c r="M6" s="286"/>
      <c r="N6" s="286"/>
      <c r="O6" s="286"/>
      <c r="P6" s="286"/>
      <c r="Q6" s="283"/>
      <c r="R6" s="283"/>
      <c r="S6" s="283"/>
      <c r="T6" s="283"/>
      <c r="U6" s="283"/>
      <c r="V6" s="283"/>
      <c r="W6" s="283"/>
      <c r="X6" s="283"/>
      <c r="Y6" s="283"/>
      <c r="Z6" s="283"/>
      <c r="AA6" s="283"/>
      <c r="AB6" s="284"/>
      <c r="AC6" s="284"/>
      <c r="AD6" s="284"/>
      <c r="AE6" s="284"/>
      <c r="AF6" s="284"/>
      <c r="AG6" s="287"/>
      <c r="AH6" s="287"/>
      <c r="AI6" s="287"/>
      <c r="AJ6" s="287"/>
      <c r="AK6" s="287"/>
      <c r="AL6" s="287"/>
      <c r="AM6" s="287"/>
      <c r="AN6" s="287"/>
      <c r="AO6" s="287"/>
      <c r="AP6" s="287"/>
      <c r="AQ6" s="287"/>
      <c r="AR6" s="287"/>
      <c r="AS6" s="287"/>
      <c r="AT6" s="287"/>
      <c r="AU6" s="287"/>
    </row>
    <row r="7" spans="1:47" ht="27" hidden="1" customHeight="1" x14ac:dyDescent="0.25">
      <c r="A7" s="655" t="str">
        <f>'2. Hoja de Vida_Ind'!E24</f>
        <v>2. Realizar 410.000 viajes de acompañamiento en el proyecto Ciempiés para el cuatrienio</v>
      </c>
      <c r="B7" s="288" t="s">
        <v>345</v>
      </c>
      <c r="C7" s="290">
        <f>'4. Metas Proyecto de Inv'!J5</f>
        <v>15650</v>
      </c>
      <c r="D7" s="290">
        <f>'4. Metas Proyecto de Inv'!K5</f>
        <v>3630</v>
      </c>
      <c r="E7" s="290">
        <f>'4. Metas Proyecto de Inv'!N5</f>
        <v>36200</v>
      </c>
      <c r="F7" s="290">
        <f>'4. Metas Proyecto de Inv'!O5</f>
        <v>26113</v>
      </c>
      <c r="G7" s="290">
        <v>49703</v>
      </c>
      <c r="H7" s="290">
        <f>'4. Metas Proyecto de Inv'!S5</f>
        <v>49713</v>
      </c>
      <c r="I7" s="290">
        <f>'4. Metas Proyecto de Inv'!V5</f>
        <v>7871</v>
      </c>
      <c r="J7" s="290">
        <f>'4. Metas Proyecto de Inv'!W5</f>
        <v>29978</v>
      </c>
      <c r="K7" s="290">
        <f>+C7+E7+G7+I7</f>
        <v>109424</v>
      </c>
      <c r="L7" s="290">
        <v>109429</v>
      </c>
      <c r="M7" s="286"/>
      <c r="N7" s="286"/>
      <c r="O7" s="286"/>
      <c r="P7" s="286"/>
      <c r="Q7" s="283"/>
      <c r="R7" s="283"/>
      <c r="S7" s="283"/>
      <c r="T7" s="283"/>
      <c r="U7" s="283"/>
      <c r="V7" s="283"/>
      <c r="W7" s="283"/>
      <c r="X7" s="283"/>
      <c r="Y7" s="283"/>
      <c r="Z7" s="283"/>
      <c r="AA7" s="283"/>
      <c r="AB7" s="284"/>
      <c r="AC7" s="284"/>
      <c r="AD7" s="284"/>
      <c r="AE7" s="284"/>
      <c r="AF7" s="284"/>
      <c r="AG7" s="287"/>
      <c r="AH7" s="287"/>
      <c r="AI7" s="287"/>
      <c r="AJ7" s="287"/>
      <c r="AK7" s="287"/>
      <c r="AL7" s="287"/>
      <c r="AM7" s="287"/>
      <c r="AN7" s="287"/>
      <c r="AO7" s="287"/>
      <c r="AP7" s="287"/>
      <c r="AQ7" s="287"/>
      <c r="AR7" s="287"/>
      <c r="AS7" s="287"/>
      <c r="AT7" s="287"/>
      <c r="AU7" s="287"/>
    </row>
    <row r="8" spans="1:47" ht="27" hidden="1" customHeight="1" x14ac:dyDescent="0.25">
      <c r="A8" s="623"/>
      <c r="B8" s="288" t="s">
        <v>467</v>
      </c>
      <c r="C8" s="290">
        <v>0</v>
      </c>
      <c r="D8" s="290">
        <v>0</v>
      </c>
      <c r="E8" s="290">
        <v>0</v>
      </c>
      <c r="F8" s="290">
        <v>0</v>
      </c>
      <c r="G8" s="290">
        <v>10</v>
      </c>
      <c r="H8" s="290">
        <v>0</v>
      </c>
      <c r="I8" s="290">
        <v>0</v>
      </c>
      <c r="J8" s="290">
        <v>5</v>
      </c>
      <c r="K8" s="290">
        <f t="shared" ref="K8" si="4">+C8+E8+G8+I8</f>
        <v>10</v>
      </c>
      <c r="L8" s="290">
        <f>+D8+F8+H8+J8</f>
        <v>5</v>
      </c>
      <c r="M8" s="286"/>
      <c r="N8" s="286"/>
      <c r="O8" s="286"/>
      <c r="P8" s="286"/>
      <c r="Q8" s="283"/>
      <c r="R8" s="283"/>
      <c r="S8" s="283"/>
      <c r="T8" s="283"/>
      <c r="U8" s="283"/>
      <c r="V8" s="283"/>
      <c r="W8" s="283"/>
      <c r="X8" s="283"/>
      <c r="Y8" s="283"/>
      <c r="Z8" s="283"/>
      <c r="AA8" s="283"/>
      <c r="AB8" s="284"/>
      <c r="AC8" s="284"/>
      <c r="AD8" s="284"/>
      <c r="AE8" s="284"/>
      <c r="AF8" s="284"/>
      <c r="AG8" s="287"/>
      <c r="AH8" s="287"/>
      <c r="AI8" s="287"/>
      <c r="AJ8" s="287"/>
      <c r="AK8" s="287"/>
      <c r="AL8" s="287"/>
      <c r="AM8" s="287"/>
      <c r="AN8" s="287"/>
      <c r="AO8" s="287"/>
      <c r="AP8" s="287"/>
      <c r="AQ8" s="287"/>
      <c r="AR8" s="287"/>
      <c r="AS8" s="287"/>
      <c r="AT8" s="287"/>
      <c r="AU8" s="287"/>
    </row>
    <row r="9" spans="1:47" ht="27" hidden="1" customHeight="1" x14ac:dyDescent="0.25">
      <c r="A9" s="624"/>
      <c r="B9" s="288" t="s">
        <v>468</v>
      </c>
      <c r="C9" s="291">
        <f t="shared" ref="C9:J9" si="5">+C7+C8</f>
        <v>15650</v>
      </c>
      <c r="D9" s="291">
        <f t="shared" si="5"/>
        <v>3630</v>
      </c>
      <c r="E9" s="291">
        <f t="shared" si="5"/>
        <v>36200</v>
      </c>
      <c r="F9" s="291">
        <f t="shared" si="5"/>
        <v>26113</v>
      </c>
      <c r="G9" s="291">
        <f t="shared" si="5"/>
        <v>49713</v>
      </c>
      <c r="H9" s="291">
        <f t="shared" si="5"/>
        <v>49713</v>
      </c>
      <c r="I9" s="291">
        <f t="shared" si="5"/>
        <v>7871</v>
      </c>
      <c r="J9" s="291">
        <f t="shared" si="5"/>
        <v>29983</v>
      </c>
      <c r="K9" s="291">
        <f t="shared" ref="K9:L9" si="6">SUM(K7:K8)</f>
        <v>109434</v>
      </c>
      <c r="L9" s="291">
        <f t="shared" si="6"/>
        <v>109434</v>
      </c>
      <c r="M9" s="286"/>
      <c r="N9" s="286"/>
      <c r="O9" s="286"/>
      <c r="P9" s="286"/>
      <c r="Q9" s="283"/>
      <c r="R9" s="283"/>
      <c r="S9" s="283"/>
      <c r="T9" s="283"/>
      <c r="U9" s="283"/>
      <c r="V9" s="283"/>
      <c r="W9" s="283"/>
      <c r="X9" s="283"/>
      <c r="Y9" s="283"/>
      <c r="Z9" s="283"/>
      <c r="AA9" s="283"/>
      <c r="AB9" s="284"/>
      <c r="AC9" s="284"/>
      <c r="AD9" s="284"/>
      <c r="AE9" s="284"/>
      <c r="AF9" s="284"/>
      <c r="AG9" s="287"/>
      <c r="AH9" s="287"/>
      <c r="AI9" s="287"/>
      <c r="AJ9" s="287"/>
      <c r="AK9" s="287"/>
      <c r="AL9" s="287"/>
      <c r="AM9" s="287"/>
      <c r="AN9" s="287"/>
      <c r="AO9" s="287"/>
      <c r="AP9" s="287"/>
      <c r="AQ9" s="287"/>
      <c r="AR9" s="287"/>
      <c r="AS9" s="287"/>
      <c r="AT9" s="287"/>
      <c r="AU9" s="287"/>
    </row>
    <row r="10" spans="1:47" ht="27" hidden="1" customHeight="1" x14ac:dyDescent="0.25">
      <c r="A10" s="655" t="str">
        <f>'2. Hoja de Vida_Ind'!E41</f>
        <v>3. Visitar 380 instituciones educativas en el proyecto de Ruta Pila</v>
      </c>
      <c r="B10" s="288" t="s">
        <v>345</v>
      </c>
      <c r="C10" s="290">
        <f>'4. Metas Proyecto de Inv'!J6</f>
        <v>15</v>
      </c>
      <c r="D10" s="290">
        <f>'4. Metas Proyecto de Inv'!K6</f>
        <v>0</v>
      </c>
      <c r="E10" s="290">
        <f>'4. Metas Proyecto de Inv'!N6</f>
        <v>13</v>
      </c>
      <c r="F10" s="290">
        <f>'4. Metas Proyecto de Inv'!O6</f>
        <v>13</v>
      </c>
      <c r="G10" s="290">
        <f>'4. Metas Proyecto de Inv'!R6</f>
        <v>27</v>
      </c>
      <c r="H10" s="290">
        <f>'4. Metas Proyecto de Inv'!S6</f>
        <v>27</v>
      </c>
      <c r="I10" s="290">
        <f>'4. Metas Proyecto de Inv'!V6</f>
        <v>5</v>
      </c>
      <c r="J10" s="290">
        <f>'4. Metas Proyecto de Inv'!W6</f>
        <v>20</v>
      </c>
      <c r="K10" s="290">
        <f t="shared" ref="K10:L10" si="7">+C10+E10+G10+I10</f>
        <v>60</v>
      </c>
      <c r="L10" s="290">
        <f t="shared" si="7"/>
        <v>60</v>
      </c>
      <c r="M10" s="286"/>
      <c r="N10" s="286"/>
      <c r="O10" s="286"/>
      <c r="P10" s="286"/>
      <c r="Q10" s="283"/>
      <c r="R10" s="283"/>
      <c r="S10" s="283"/>
      <c r="T10" s="283"/>
      <c r="U10" s="283"/>
      <c r="V10" s="283"/>
      <c r="W10" s="283"/>
      <c r="X10" s="283"/>
      <c r="Y10" s="283"/>
      <c r="Z10" s="283"/>
      <c r="AA10" s="283"/>
      <c r="AB10" s="284"/>
      <c r="AC10" s="284"/>
      <c r="AD10" s="284"/>
      <c r="AE10" s="284"/>
      <c r="AF10" s="284"/>
      <c r="AG10" s="287"/>
      <c r="AH10" s="287"/>
      <c r="AI10" s="287"/>
      <c r="AJ10" s="287"/>
      <c r="AK10" s="287"/>
      <c r="AL10" s="287"/>
      <c r="AM10" s="287"/>
      <c r="AN10" s="287"/>
      <c r="AO10" s="287"/>
      <c r="AP10" s="287"/>
      <c r="AQ10" s="287"/>
      <c r="AR10" s="287"/>
      <c r="AS10" s="287"/>
      <c r="AT10" s="287"/>
      <c r="AU10" s="287"/>
    </row>
    <row r="11" spans="1:47" ht="27" hidden="1" customHeight="1" x14ac:dyDescent="0.25">
      <c r="A11" s="623"/>
      <c r="B11" s="288" t="s">
        <v>467</v>
      </c>
      <c r="C11" s="290">
        <v>0</v>
      </c>
      <c r="D11" s="290">
        <v>0</v>
      </c>
      <c r="E11" s="290">
        <v>0</v>
      </c>
      <c r="F11" s="290">
        <v>0</v>
      </c>
      <c r="G11" s="290">
        <v>0</v>
      </c>
      <c r="H11" s="290">
        <v>0</v>
      </c>
      <c r="I11" s="290">
        <v>0</v>
      </c>
      <c r="J11" s="290">
        <v>0</v>
      </c>
      <c r="K11" s="290">
        <f t="shared" ref="K11:L11" si="8">+C11+E11+G11+I11</f>
        <v>0</v>
      </c>
      <c r="L11" s="290">
        <f t="shared" si="8"/>
        <v>0</v>
      </c>
      <c r="M11" s="286"/>
      <c r="N11" s="286"/>
      <c r="O11" s="286"/>
      <c r="P11" s="286"/>
      <c r="Q11" s="283"/>
      <c r="R11" s="283"/>
      <c r="S11" s="283"/>
      <c r="T11" s="283"/>
      <c r="U11" s="283"/>
      <c r="V11" s="283"/>
      <c r="W11" s="283"/>
      <c r="X11" s="283"/>
      <c r="Y11" s="283"/>
      <c r="Z11" s="283"/>
      <c r="AA11" s="283"/>
      <c r="AB11" s="284"/>
      <c r="AC11" s="284"/>
      <c r="AD11" s="284"/>
      <c r="AE11" s="284"/>
      <c r="AF11" s="284"/>
      <c r="AG11" s="287"/>
      <c r="AH11" s="287"/>
      <c r="AI11" s="287"/>
      <c r="AJ11" s="287"/>
      <c r="AK11" s="287"/>
      <c r="AL11" s="287"/>
      <c r="AM11" s="287"/>
      <c r="AN11" s="287"/>
      <c r="AO11" s="287"/>
      <c r="AP11" s="287"/>
      <c r="AQ11" s="287"/>
      <c r="AR11" s="287"/>
      <c r="AS11" s="287"/>
      <c r="AT11" s="287"/>
      <c r="AU11" s="287"/>
    </row>
    <row r="12" spans="1:47" ht="27" hidden="1" customHeight="1" x14ac:dyDescent="0.25">
      <c r="A12" s="624"/>
      <c r="B12" s="288" t="s">
        <v>468</v>
      </c>
      <c r="C12" s="291">
        <f t="shared" ref="C12:J12" si="9">+C10+C11</f>
        <v>15</v>
      </c>
      <c r="D12" s="291">
        <f t="shared" si="9"/>
        <v>0</v>
      </c>
      <c r="E12" s="291">
        <f t="shared" si="9"/>
        <v>13</v>
      </c>
      <c r="F12" s="291">
        <f t="shared" si="9"/>
        <v>13</v>
      </c>
      <c r="G12" s="291">
        <f t="shared" si="9"/>
        <v>27</v>
      </c>
      <c r="H12" s="291">
        <f t="shared" si="9"/>
        <v>27</v>
      </c>
      <c r="I12" s="291">
        <f t="shared" si="9"/>
        <v>5</v>
      </c>
      <c r="J12" s="291">
        <f t="shared" si="9"/>
        <v>20</v>
      </c>
      <c r="K12" s="291">
        <f t="shared" ref="K12:L12" si="10">SUM(K10:K11)</f>
        <v>60</v>
      </c>
      <c r="L12" s="291">
        <f t="shared" si="10"/>
        <v>60</v>
      </c>
      <c r="M12" s="286"/>
      <c r="N12" s="286"/>
      <c r="O12" s="286"/>
      <c r="P12" s="286"/>
      <c r="Q12" s="283"/>
      <c r="R12" s="283"/>
      <c r="S12" s="283"/>
      <c r="T12" s="283"/>
      <c r="U12" s="283"/>
      <c r="V12" s="283"/>
      <c r="W12" s="283"/>
      <c r="X12" s="283"/>
      <c r="Y12" s="283"/>
      <c r="Z12" s="283"/>
      <c r="AA12" s="283"/>
      <c r="AB12" s="284"/>
      <c r="AC12" s="284"/>
      <c r="AD12" s="284"/>
      <c r="AE12" s="284"/>
      <c r="AF12" s="284"/>
      <c r="AG12" s="287"/>
      <c r="AH12" s="287"/>
      <c r="AI12" s="287"/>
      <c r="AJ12" s="287"/>
      <c r="AK12" s="287"/>
      <c r="AL12" s="287"/>
      <c r="AM12" s="287"/>
      <c r="AN12" s="287"/>
      <c r="AO12" s="287"/>
      <c r="AP12" s="287"/>
      <c r="AQ12" s="287"/>
      <c r="AR12" s="287"/>
      <c r="AS12" s="287"/>
      <c r="AT12" s="287"/>
      <c r="AU12" s="287"/>
    </row>
    <row r="13" spans="1:47" ht="27" hidden="1" customHeight="1" x14ac:dyDescent="0.25">
      <c r="A13" s="655" t="str">
        <f>'2. Hoja de Vida_Ind'!E59</f>
        <v xml:space="preserve">4. Realizar el control de 24.000 vehículos escolares en el proyecto Ruta Pila. </v>
      </c>
      <c r="B13" s="288" t="s">
        <v>345</v>
      </c>
      <c r="C13" s="290">
        <f>'4. Metas Proyecto de Inv'!J7</f>
        <v>1207</v>
      </c>
      <c r="D13" s="290">
        <f>'4. Metas Proyecto de Inv'!K7</f>
        <v>608</v>
      </c>
      <c r="E13" s="290">
        <f>'4. Metas Proyecto de Inv'!N7</f>
        <v>142</v>
      </c>
      <c r="F13" s="290">
        <f>'4. Metas Proyecto de Inv'!O7</f>
        <v>142</v>
      </c>
      <c r="G13" s="290">
        <f>'4. Metas Proyecto de Inv'!R7</f>
        <v>1879</v>
      </c>
      <c r="H13" s="290">
        <f>'4. Metas Proyecto de Inv'!S7</f>
        <v>1879</v>
      </c>
      <c r="I13" s="290">
        <f>+'4. Metas Proyecto de Inv'!V7</f>
        <v>772</v>
      </c>
      <c r="J13" s="290">
        <f>'4. Metas Proyecto de Inv'!W7</f>
        <v>1371</v>
      </c>
      <c r="K13" s="290">
        <f t="shared" ref="K13:L13" si="11">+C13+E13+G13+I13</f>
        <v>4000</v>
      </c>
      <c r="L13" s="290">
        <f t="shared" si="11"/>
        <v>4000</v>
      </c>
      <c r="M13" s="286"/>
      <c r="N13" s="286"/>
      <c r="O13" s="286"/>
      <c r="P13" s="286"/>
      <c r="Q13" s="283"/>
      <c r="R13" s="283"/>
      <c r="S13" s="283"/>
      <c r="T13" s="283"/>
      <c r="U13" s="283"/>
      <c r="V13" s="283"/>
      <c r="W13" s="283"/>
      <c r="X13" s="283"/>
      <c r="Y13" s="283"/>
      <c r="Z13" s="283"/>
      <c r="AA13" s="283"/>
      <c r="AB13" s="284"/>
      <c r="AC13" s="284"/>
      <c r="AD13" s="284"/>
      <c r="AE13" s="284"/>
      <c r="AF13" s="284"/>
      <c r="AG13" s="287"/>
      <c r="AH13" s="287"/>
      <c r="AI13" s="287"/>
      <c r="AJ13" s="287"/>
      <c r="AK13" s="287"/>
      <c r="AL13" s="287"/>
      <c r="AM13" s="287"/>
      <c r="AN13" s="287"/>
      <c r="AO13" s="287"/>
      <c r="AP13" s="287"/>
      <c r="AQ13" s="287"/>
      <c r="AR13" s="287"/>
      <c r="AS13" s="287"/>
      <c r="AT13" s="287"/>
      <c r="AU13" s="287"/>
    </row>
    <row r="14" spans="1:47" ht="27" hidden="1" customHeight="1" x14ac:dyDescent="0.25">
      <c r="A14" s="623"/>
      <c r="B14" s="288" t="s">
        <v>467</v>
      </c>
      <c r="C14" s="290">
        <v>0</v>
      </c>
      <c r="D14" s="290">
        <v>0</v>
      </c>
      <c r="E14" s="290">
        <v>0</v>
      </c>
      <c r="F14" s="290">
        <v>0</v>
      </c>
      <c r="G14" s="290">
        <v>0</v>
      </c>
      <c r="H14" s="290">
        <v>0</v>
      </c>
      <c r="I14" s="290">
        <v>0</v>
      </c>
      <c r="J14" s="290">
        <v>0</v>
      </c>
      <c r="K14" s="290">
        <f t="shared" ref="K14:L14" si="12">+C14+E14+G14+I14</f>
        <v>0</v>
      </c>
      <c r="L14" s="290">
        <f t="shared" si="12"/>
        <v>0</v>
      </c>
      <c r="M14" s="282"/>
      <c r="N14" s="282"/>
      <c r="O14" s="282"/>
      <c r="P14" s="282"/>
      <c r="Q14" s="283"/>
      <c r="R14" s="283"/>
      <c r="S14" s="283"/>
      <c r="T14" s="283"/>
      <c r="U14" s="283"/>
      <c r="V14" s="283"/>
      <c r="W14" s="283"/>
      <c r="X14" s="283"/>
      <c r="Y14" s="283"/>
      <c r="Z14" s="283"/>
      <c r="AA14" s="283"/>
      <c r="AB14" s="284"/>
      <c r="AC14" s="284"/>
      <c r="AD14" s="284"/>
      <c r="AE14" s="284"/>
      <c r="AF14" s="284"/>
      <c r="AG14" s="285"/>
      <c r="AH14" s="285"/>
      <c r="AI14" s="285"/>
      <c r="AJ14" s="285"/>
      <c r="AK14" s="285"/>
      <c r="AL14" s="285"/>
      <c r="AM14" s="285"/>
      <c r="AN14" s="285"/>
      <c r="AO14" s="285"/>
      <c r="AP14" s="285"/>
      <c r="AQ14" s="285"/>
      <c r="AR14" s="285"/>
      <c r="AS14" s="285"/>
      <c r="AT14" s="285"/>
      <c r="AU14" s="285"/>
    </row>
    <row r="15" spans="1:47" ht="27" hidden="1" customHeight="1" x14ac:dyDescent="0.2">
      <c r="A15" s="624"/>
      <c r="B15" s="288" t="s">
        <v>468</v>
      </c>
      <c r="C15" s="291">
        <f t="shared" ref="C15:J15" si="13">+C13+C14</f>
        <v>1207</v>
      </c>
      <c r="D15" s="291">
        <f t="shared" si="13"/>
        <v>608</v>
      </c>
      <c r="E15" s="291">
        <f t="shared" si="13"/>
        <v>142</v>
      </c>
      <c r="F15" s="291">
        <f t="shared" si="13"/>
        <v>142</v>
      </c>
      <c r="G15" s="291">
        <f t="shared" si="13"/>
        <v>1879</v>
      </c>
      <c r="H15" s="291">
        <f t="shared" si="13"/>
        <v>1879</v>
      </c>
      <c r="I15" s="291">
        <f t="shared" si="13"/>
        <v>772</v>
      </c>
      <c r="J15" s="291">
        <f t="shared" si="13"/>
        <v>1371</v>
      </c>
      <c r="K15" s="291">
        <f t="shared" ref="K15:L15" si="14">SUM(K13:K14)</f>
        <v>4000</v>
      </c>
      <c r="L15" s="291">
        <f t="shared" si="14"/>
        <v>4000</v>
      </c>
      <c r="M15" s="283"/>
      <c r="N15" s="283"/>
      <c r="O15" s="283"/>
      <c r="P15" s="283"/>
      <c r="Q15" s="283"/>
      <c r="R15" s="283"/>
      <c r="S15" s="283"/>
      <c r="T15" s="283"/>
      <c r="U15" s="283"/>
      <c r="V15" s="283"/>
      <c r="W15" s="283"/>
      <c r="X15" s="283"/>
      <c r="Y15" s="283"/>
      <c r="Z15" s="283"/>
      <c r="AA15" s="283"/>
      <c r="AB15" s="284"/>
      <c r="AC15" s="284"/>
      <c r="AD15" s="284"/>
      <c r="AE15" s="284"/>
      <c r="AF15" s="284"/>
      <c r="AG15" s="146"/>
      <c r="AH15" s="146"/>
      <c r="AI15" s="146"/>
      <c r="AJ15" s="146"/>
      <c r="AK15" s="146"/>
      <c r="AL15" s="146"/>
      <c r="AM15" s="146"/>
      <c r="AN15" s="146"/>
      <c r="AO15" s="146"/>
      <c r="AP15" s="146"/>
      <c r="AQ15" s="146"/>
      <c r="AR15" s="146"/>
      <c r="AS15" s="146"/>
      <c r="AT15" s="146"/>
      <c r="AU15" s="146"/>
    </row>
    <row r="16" spans="1:47" ht="27" hidden="1" customHeight="1" x14ac:dyDescent="0.2">
      <c r="A16" s="284"/>
      <c r="B16" s="284"/>
      <c r="C16" s="284"/>
      <c r="D16" s="284"/>
      <c r="E16" s="284"/>
      <c r="F16" s="284"/>
      <c r="G16" s="284"/>
      <c r="H16" s="284"/>
      <c r="I16" s="283"/>
      <c r="J16" s="283"/>
      <c r="K16" s="283"/>
      <c r="L16" s="283"/>
      <c r="M16" s="283"/>
      <c r="N16" s="283"/>
      <c r="O16" s="283"/>
      <c r="P16" s="283"/>
      <c r="Q16" s="283"/>
      <c r="R16" s="283"/>
      <c r="S16" s="283"/>
      <c r="T16" s="283"/>
      <c r="U16" s="283"/>
      <c r="V16" s="283"/>
      <c r="W16" s="283"/>
      <c r="X16" s="283"/>
      <c r="Y16" s="283"/>
      <c r="Z16" s="283"/>
      <c r="AA16" s="283"/>
      <c r="AB16" s="284"/>
      <c r="AC16" s="284"/>
      <c r="AD16" s="284"/>
      <c r="AE16" s="284"/>
      <c r="AF16" s="284"/>
      <c r="AG16" s="284"/>
      <c r="AH16" s="284"/>
      <c r="AI16" s="284"/>
      <c r="AJ16" s="284"/>
      <c r="AK16" s="284"/>
      <c r="AL16" s="284"/>
      <c r="AM16" s="284"/>
      <c r="AN16" s="284"/>
      <c r="AO16" s="284"/>
      <c r="AP16" s="284"/>
      <c r="AQ16" s="284"/>
      <c r="AR16" s="284"/>
      <c r="AS16" s="146"/>
      <c r="AT16" s="146"/>
      <c r="AU16" s="146"/>
    </row>
    <row r="17" spans="1:47" ht="27" customHeight="1" x14ac:dyDescent="0.2">
      <c r="A17" s="292"/>
      <c r="B17" s="292"/>
      <c r="C17" s="292"/>
      <c r="D17" s="660" t="s">
        <v>469</v>
      </c>
      <c r="E17" s="596"/>
      <c r="F17" s="596"/>
      <c r="G17" s="631"/>
      <c r="H17" s="656" t="s">
        <v>470</v>
      </c>
      <c r="I17" s="509"/>
      <c r="J17" s="509"/>
      <c r="K17" s="510"/>
      <c r="L17" s="661" t="s">
        <v>471</v>
      </c>
      <c r="M17" s="509"/>
      <c r="N17" s="509"/>
      <c r="O17" s="510"/>
      <c r="P17" s="661" t="s">
        <v>472</v>
      </c>
      <c r="Q17" s="509"/>
      <c r="R17" s="509"/>
      <c r="S17" s="510"/>
      <c r="T17" s="661" t="s">
        <v>473</v>
      </c>
      <c r="U17" s="509"/>
      <c r="V17" s="509"/>
      <c r="W17" s="510"/>
      <c r="X17" s="661" t="s">
        <v>415</v>
      </c>
      <c r="Y17" s="509"/>
      <c r="Z17" s="509"/>
      <c r="AA17" s="510"/>
      <c r="AB17" s="292"/>
      <c r="AC17" s="292"/>
      <c r="AD17" s="292"/>
      <c r="AE17" s="292"/>
      <c r="AF17" s="292"/>
      <c r="AG17" s="292"/>
      <c r="AH17" s="292"/>
      <c r="AI17" s="292"/>
      <c r="AJ17" s="292"/>
      <c r="AK17" s="292"/>
      <c r="AL17" s="292"/>
      <c r="AM17" s="292"/>
      <c r="AN17" s="292"/>
      <c r="AO17" s="292"/>
      <c r="AP17" s="292"/>
      <c r="AQ17" s="292"/>
      <c r="AR17" s="292"/>
      <c r="AS17" s="293"/>
      <c r="AT17" s="293"/>
      <c r="AU17" s="293"/>
    </row>
    <row r="18" spans="1:47" ht="27" customHeight="1" x14ac:dyDescent="0.2">
      <c r="A18" s="294" t="s">
        <v>474</v>
      </c>
      <c r="B18" s="294" t="s">
        <v>475</v>
      </c>
      <c r="C18" s="294" t="s">
        <v>476</v>
      </c>
      <c r="D18" s="295" t="s">
        <v>477</v>
      </c>
      <c r="E18" s="295" t="s">
        <v>478</v>
      </c>
      <c r="F18" s="295" t="s">
        <v>479</v>
      </c>
      <c r="G18" s="296" t="s">
        <v>480</v>
      </c>
      <c r="H18" s="297" t="s">
        <v>481</v>
      </c>
      <c r="I18" s="298" t="s">
        <v>482</v>
      </c>
      <c r="J18" s="298" t="s">
        <v>483</v>
      </c>
      <c r="K18" s="298" t="s">
        <v>484</v>
      </c>
      <c r="L18" s="298" t="s">
        <v>477</v>
      </c>
      <c r="M18" s="298" t="s">
        <v>478</v>
      </c>
      <c r="N18" s="298" t="s">
        <v>479</v>
      </c>
      <c r="O18" s="298" t="s">
        <v>480</v>
      </c>
      <c r="P18" s="298" t="s">
        <v>477</v>
      </c>
      <c r="Q18" s="298" t="s">
        <v>478</v>
      </c>
      <c r="R18" s="298" t="s">
        <v>479</v>
      </c>
      <c r="S18" s="298" t="s">
        <v>480</v>
      </c>
      <c r="T18" s="298" t="s">
        <v>477</v>
      </c>
      <c r="U18" s="298" t="s">
        <v>478</v>
      </c>
      <c r="V18" s="298" t="s">
        <v>479</v>
      </c>
      <c r="W18" s="298" t="s">
        <v>480</v>
      </c>
      <c r="X18" s="298" t="s">
        <v>477</v>
      </c>
      <c r="Y18" s="298" t="s">
        <v>478</v>
      </c>
      <c r="Z18" s="298" t="s">
        <v>479</v>
      </c>
      <c r="AA18" s="298" t="s">
        <v>480</v>
      </c>
      <c r="AB18" s="292"/>
      <c r="AC18" s="292"/>
      <c r="AD18" s="292"/>
      <c r="AE18" s="292"/>
      <c r="AF18" s="292"/>
      <c r="AG18" s="292"/>
      <c r="AH18" s="292"/>
      <c r="AI18" s="292"/>
      <c r="AJ18" s="292"/>
      <c r="AK18" s="292"/>
      <c r="AL18" s="292"/>
      <c r="AM18" s="292"/>
      <c r="AN18" s="292"/>
      <c r="AO18" s="292"/>
      <c r="AP18" s="292"/>
      <c r="AQ18" s="292"/>
      <c r="AR18" s="292"/>
      <c r="AS18" s="292"/>
      <c r="AT18" s="292"/>
      <c r="AU18" s="292"/>
    </row>
    <row r="19" spans="1:47" ht="27" customHeight="1" x14ac:dyDescent="0.2">
      <c r="A19" s="652" t="str">
        <f>'2. Hoja de Vida_Ind'!E4</f>
        <v>1. Realizar 3.000.000 millones de viajes de acompañamiento en el Proyecto al Colegio en Bici para el cuatrenio.</v>
      </c>
      <c r="B19" s="299">
        <v>1</v>
      </c>
      <c r="C19" s="299" t="s">
        <v>485</v>
      </c>
      <c r="D19" s="300">
        <v>354896011.46975368</v>
      </c>
      <c r="E19" s="301">
        <v>9082</v>
      </c>
      <c r="F19" s="302"/>
      <c r="G19" s="299"/>
      <c r="H19" s="300">
        <v>15736197.39696312</v>
      </c>
      <c r="I19" s="301">
        <v>48</v>
      </c>
      <c r="J19" s="303"/>
      <c r="K19" s="303"/>
      <c r="L19" s="304">
        <v>36721284.388981648</v>
      </c>
      <c r="M19" s="304">
        <v>785</v>
      </c>
      <c r="N19" s="304"/>
      <c r="O19" s="304"/>
      <c r="P19" s="304">
        <f t="shared" ref="P19:P37" si="15">7509.07545646404*Q19</f>
        <v>42283603.895349011</v>
      </c>
      <c r="Q19" s="305">
        <f>2768+2863</f>
        <v>5631</v>
      </c>
      <c r="R19" s="304"/>
      <c r="S19" s="304"/>
      <c r="T19" s="304">
        <v>186042076.07798743</v>
      </c>
      <c r="U19" s="304">
        <f>2156+462</f>
        <v>2618</v>
      </c>
      <c r="V19" s="304"/>
      <c r="W19" s="304"/>
      <c r="X19" s="304">
        <v>354896011.46975398</v>
      </c>
      <c r="Y19" s="304">
        <f t="shared" ref="Y19:AA19" si="16">+I19+M19+Q19+U19</f>
        <v>9082</v>
      </c>
      <c r="Z19" s="304">
        <f t="shared" si="16"/>
        <v>0</v>
      </c>
      <c r="AA19" s="304">
        <f t="shared" si="16"/>
        <v>0</v>
      </c>
      <c r="AB19" s="306"/>
      <c r="AC19" s="292"/>
      <c r="AD19" s="292"/>
      <c r="AE19" s="292"/>
      <c r="AF19" s="292"/>
      <c r="AG19" s="292"/>
      <c r="AH19" s="292"/>
      <c r="AI19" s="292"/>
      <c r="AJ19" s="292"/>
      <c r="AK19" s="292"/>
      <c r="AL19" s="292"/>
      <c r="AM19" s="292"/>
      <c r="AN19" s="292"/>
      <c r="AO19" s="292"/>
      <c r="AP19" s="292"/>
      <c r="AQ19" s="292"/>
      <c r="AR19" s="292"/>
      <c r="AS19" s="292"/>
      <c r="AT19" s="292"/>
      <c r="AU19" s="292"/>
    </row>
    <row r="20" spans="1:47" ht="27" customHeight="1" x14ac:dyDescent="0.2">
      <c r="A20" s="623"/>
      <c r="B20" s="299">
        <v>2</v>
      </c>
      <c r="C20" s="299" t="s">
        <v>486</v>
      </c>
      <c r="D20" s="300">
        <v>0</v>
      </c>
      <c r="E20" s="301">
        <v>0</v>
      </c>
      <c r="F20" s="302"/>
      <c r="G20" s="299"/>
      <c r="H20" s="300"/>
      <c r="I20" s="301">
        <v>0</v>
      </c>
      <c r="J20" s="303"/>
      <c r="K20" s="303"/>
      <c r="L20" s="304">
        <v>0</v>
      </c>
      <c r="M20" s="304">
        <v>0</v>
      </c>
      <c r="N20" s="304"/>
      <c r="O20" s="304"/>
      <c r="P20" s="304">
        <f t="shared" si="15"/>
        <v>0</v>
      </c>
      <c r="Q20" s="305">
        <v>0</v>
      </c>
      <c r="R20" s="304"/>
      <c r="S20" s="304"/>
      <c r="T20" s="317">
        <v>0</v>
      </c>
      <c r="U20" s="304"/>
      <c r="V20" s="304"/>
      <c r="W20" s="304"/>
      <c r="X20" s="317">
        <v>0</v>
      </c>
      <c r="Y20" s="304">
        <f t="shared" ref="Y20:AA20" si="17">+I20+M20+Q20+U20</f>
        <v>0</v>
      </c>
      <c r="Z20" s="304">
        <f t="shared" si="17"/>
        <v>0</v>
      </c>
      <c r="AA20" s="304">
        <f t="shared" si="17"/>
        <v>0</v>
      </c>
      <c r="AB20" s="306"/>
      <c r="AC20" s="292"/>
      <c r="AD20" s="292"/>
      <c r="AE20" s="292"/>
      <c r="AF20" s="292"/>
      <c r="AG20" s="292"/>
      <c r="AH20" s="292"/>
      <c r="AI20" s="292"/>
      <c r="AJ20" s="292"/>
      <c r="AK20" s="292"/>
      <c r="AL20" s="292"/>
      <c r="AM20" s="292"/>
      <c r="AN20" s="292"/>
      <c r="AO20" s="292"/>
      <c r="AP20" s="292"/>
      <c r="AQ20" s="292"/>
      <c r="AR20" s="292"/>
      <c r="AS20" s="292"/>
      <c r="AT20" s="292"/>
      <c r="AU20" s="292"/>
    </row>
    <row r="21" spans="1:47" ht="27" customHeight="1" x14ac:dyDescent="0.2">
      <c r="A21" s="623"/>
      <c r="B21" s="299">
        <v>3</v>
      </c>
      <c r="C21" s="299" t="s">
        <v>487</v>
      </c>
      <c r="D21" s="300">
        <v>0</v>
      </c>
      <c r="E21" s="301">
        <v>0</v>
      </c>
      <c r="F21" s="302"/>
      <c r="G21" s="299"/>
      <c r="H21" s="300"/>
      <c r="I21" s="301">
        <v>0</v>
      </c>
      <c r="J21" s="303"/>
      <c r="K21" s="303"/>
      <c r="L21" s="304">
        <v>0</v>
      </c>
      <c r="M21" s="304">
        <v>0</v>
      </c>
      <c r="N21" s="304"/>
      <c r="O21" s="304"/>
      <c r="P21" s="304">
        <f t="shared" si="15"/>
        <v>0</v>
      </c>
      <c r="Q21" s="305">
        <v>0</v>
      </c>
      <c r="R21" s="304"/>
      <c r="S21" s="304"/>
      <c r="T21" s="317">
        <v>0</v>
      </c>
      <c r="U21" s="304"/>
      <c r="V21" s="304"/>
      <c r="W21" s="304"/>
      <c r="X21" s="317">
        <v>0</v>
      </c>
      <c r="Y21" s="304">
        <f t="shared" ref="Y21:AA21" si="18">+I21+M21+Q21+U21</f>
        <v>0</v>
      </c>
      <c r="Z21" s="304">
        <f t="shared" si="18"/>
        <v>0</v>
      </c>
      <c r="AA21" s="304">
        <f t="shared" si="18"/>
        <v>0</v>
      </c>
      <c r="AB21" s="306"/>
      <c r="AC21" s="292"/>
      <c r="AD21" s="292"/>
      <c r="AE21" s="292"/>
      <c r="AF21" s="292"/>
      <c r="AG21" s="292"/>
      <c r="AH21" s="292"/>
      <c r="AI21" s="292"/>
      <c r="AJ21" s="292"/>
      <c r="AK21" s="292"/>
      <c r="AL21" s="292"/>
      <c r="AM21" s="292"/>
      <c r="AN21" s="292"/>
      <c r="AO21" s="292"/>
      <c r="AP21" s="292"/>
      <c r="AQ21" s="292"/>
      <c r="AR21" s="292"/>
      <c r="AS21" s="292"/>
      <c r="AT21" s="292"/>
      <c r="AU21" s="292"/>
    </row>
    <row r="22" spans="1:47" ht="27" customHeight="1" x14ac:dyDescent="0.2">
      <c r="A22" s="623"/>
      <c r="B22" s="299">
        <v>4</v>
      </c>
      <c r="C22" s="299" t="s">
        <v>488</v>
      </c>
      <c r="D22" s="300">
        <v>55489136.345193811</v>
      </c>
      <c r="E22" s="301">
        <v>1420</v>
      </c>
      <c r="F22" s="302"/>
      <c r="G22" s="299"/>
      <c r="H22" s="300"/>
      <c r="I22" s="301">
        <v>0</v>
      </c>
      <c r="J22" s="303"/>
      <c r="K22" s="303"/>
      <c r="L22" s="304">
        <v>0</v>
      </c>
      <c r="M22" s="304">
        <v>0</v>
      </c>
      <c r="N22" s="304"/>
      <c r="O22" s="304"/>
      <c r="P22" s="304">
        <f t="shared" si="15"/>
        <v>4768262.9148546653</v>
      </c>
      <c r="Q22" s="305">
        <f>49+586</f>
        <v>635</v>
      </c>
      <c r="R22" s="304"/>
      <c r="S22" s="304"/>
      <c r="T22" s="317">
        <v>55784197.754476756</v>
      </c>
      <c r="U22" s="304">
        <f>601+184</f>
        <v>785</v>
      </c>
      <c r="V22" s="304"/>
      <c r="W22" s="304"/>
      <c r="X22" s="317">
        <v>55489136.345193803</v>
      </c>
      <c r="Y22" s="304">
        <f t="shared" ref="Y22:AA22" si="19">+I22+M22+Q22+U22</f>
        <v>1420</v>
      </c>
      <c r="Z22" s="304">
        <f t="shared" si="19"/>
        <v>0</v>
      </c>
      <c r="AA22" s="304">
        <f t="shared" si="19"/>
        <v>0</v>
      </c>
      <c r="AB22" s="306"/>
      <c r="AC22" s="292"/>
      <c r="AD22" s="292"/>
      <c r="AE22" s="292"/>
      <c r="AF22" s="292"/>
      <c r="AG22" s="292"/>
      <c r="AH22" s="292"/>
      <c r="AI22" s="292"/>
      <c r="AJ22" s="292"/>
      <c r="AK22" s="292"/>
      <c r="AL22" s="292"/>
      <c r="AM22" s="292"/>
      <c r="AN22" s="292"/>
      <c r="AO22" s="292"/>
      <c r="AP22" s="292"/>
      <c r="AQ22" s="292"/>
      <c r="AR22" s="292"/>
      <c r="AS22" s="292"/>
      <c r="AT22" s="292"/>
      <c r="AU22" s="292"/>
    </row>
    <row r="23" spans="1:47" ht="27" customHeight="1" x14ac:dyDescent="0.2">
      <c r="A23" s="623"/>
      <c r="B23" s="299">
        <v>5</v>
      </c>
      <c r="C23" s="299" t="s">
        <v>489</v>
      </c>
      <c r="D23" s="300">
        <v>207146416.73652986</v>
      </c>
      <c r="E23" s="301">
        <v>5301</v>
      </c>
      <c r="F23" s="302"/>
      <c r="G23" s="299"/>
      <c r="H23" s="300"/>
      <c r="I23" s="301">
        <v>0</v>
      </c>
      <c r="J23" s="303"/>
      <c r="K23" s="303"/>
      <c r="L23" s="304">
        <v>0</v>
      </c>
      <c r="M23" s="304">
        <v>0</v>
      </c>
      <c r="N23" s="304"/>
      <c r="O23" s="304"/>
      <c r="P23" s="304">
        <f t="shared" si="15"/>
        <v>22001591.087439638</v>
      </c>
      <c r="Q23" s="305">
        <f>808+2122</f>
        <v>2930</v>
      </c>
      <c r="R23" s="304"/>
      <c r="S23" s="304"/>
      <c r="T23" s="317">
        <v>168489596.0202094</v>
      </c>
      <c r="U23" s="304">
        <f>1850+521</f>
        <v>2371</v>
      </c>
      <c r="V23" s="304"/>
      <c r="W23" s="304"/>
      <c r="X23" s="317">
        <v>207146416.73653001</v>
      </c>
      <c r="Y23" s="304">
        <f t="shared" ref="Y23:AA23" si="20">+I23+M23+Q23+U23</f>
        <v>5301</v>
      </c>
      <c r="Z23" s="304">
        <f t="shared" si="20"/>
        <v>0</v>
      </c>
      <c r="AA23" s="304">
        <f t="shared" si="20"/>
        <v>0</v>
      </c>
      <c r="AB23" s="306"/>
      <c r="AC23" s="292"/>
      <c r="AD23" s="292"/>
      <c r="AE23" s="292"/>
      <c r="AF23" s="292"/>
      <c r="AG23" s="292"/>
      <c r="AH23" s="292"/>
      <c r="AI23" s="292"/>
      <c r="AJ23" s="292"/>
      <c r="AK23" s="292"/>
      <c r="AL23" s="292"/>
      <c r="AM23" s="292"/>
      <c r="AN23" s="292"/>
      <c r="AO23" s="292"/>
      <c r="AP23" s="292"/>
      <c r="AQ23" s="292"/>
      <c r="AR23" s="292"/>
      <c r="AS23" s="292"/>
      <c r="AT23" s="292"/>
      <c r="AU23" s="292"/>
    </row>
    <row r="24" spans="1:47" ht="27" customHeight="1" x14ac:dyDescent="0.2">
      <c r="A24" s="623"/>
      <c r="B24" s="299">
        <v>6</v>
      </c>
      <c r="C24" s="299" t="s">
        <v>490</v>
      </c>
      <c r="D24" s="300">
        <v>395027943.1785664</v>
      </c>
      <c r="E24" s="301">
        <v>10109</v>
      </c>
      <c r="F24" s="302"/>
      <c r="G24" s="299"/>
      <c r="H24" s="300">
        <v>50486966.648590013</v>
      </c>
      <c r="I24" s="301">
        <v>154</v>
      </c>
      <c r="J24" s="303"/>
      <c r="K24" s="303"/>
      <c r="L24" s="304">
        <v>65770860.956570953</v>
      </c>
      <c r="M24" s="304">
        <v>1406</v>
      </c>
      <c r="N24" s="304"/>
      <c r="O24" s="304"/>
      <c r="P24" s="304">
        <f t="shared" si="15"/>
        <v>37395195.773190923</v>
      </c>
      <c r="Q24" s="305">
        <f>2337+2643</f>
        <v>4980</v>
      </c>
      <c r="R24" s="304"/>
      <c r="S24" s="304"/>
      <c r="T24" s="317">
        <v>253622677.43404782</v>
      </c>
      <c r="U24" s="304">
        <f>2909+660</f>
        <v>3569</v>
      </c>
      <c r="V24" s="304"/>
      <c r="W24" s="304"/>
      <c r="X24" s="317">
        <v>395027943.17856598</v>
      </c>
      <c r="Y24" s="304">
        <f t="shared" ref="Y24:AA24" si="21">+I24+M24+Q24+U24</f>
        <v>10109</v>
      </c>
      <c r="Z24" s="304">
        <f t="shared" si="21"/>
        <v>0</v>
      </c>
      <c r="AA24" s="304">
        <f t="shared" si="21"/>
        <v>0</v>
      </c>
      <c r="AB24" s="306"/>
      <c r="AC24" s="292"/>
      <c r="AD24" s="292"/>
      <c r="AE24" s="292"/>
      <c r="AF24" s="292"/>
      <c r="AG24" s="292"/>
      <c r="AH24" s="292"/>
      <c r="AI24" s="292"/>
      <c r="AJ24" s="292"/>
      <c r="AK24" s="292"/>
      <c r="AL24" s="292"/>
      <c r="AM24" s="292"/>
      <c r="AN24" s="292"/>
      <c r="AO24" s="292"/>
      <c r="AP24" s="292"/>
      <c r="AQ24" s="292"/>
      <c r="AR24" s="292"/>
      <c r="AS24" s="292"/>
      <c r="AT24" s="292"/>
      <c r="AU24" s="292"/>
    </row>
    <row r="25" spans="1:47" ht="27" customHeight="1" x14ac:dyDescent="0.2">
      <c r="A25" s="623"/>
      <c r="B25" s="299">
        <v>7</v>
      </c>
      <c r="C25" s="299" t="s">
        <v>491</v>
      </c>
      <c r="D25" s="300">
        <v>2117262243.278374</v>
      </c>
      <c r="E25" s="301">
        <v>54182</v>
      </c>
      <c r="F25" s="302"/>
      <c r="G25" s="299"/>
      <c r="H25" s="300">
        <v>369144963.9370932</v>
      </c>
      <c r="I25" s="301">
        <v>1126</v>
      </c>
      <c r="J25" s="303"/>
      <c r="K25" s="303"/>
      <c r="L25" s="304">
        <v>362628530.67947227</v>
      </c>
      <c r="M25" s="304">
        <v>7752</v>
      </c>
      <c r="N25" s="304"/>
      <c r="O25" s="304"/>
      <c r="P25" s="304">
        <f t="shared" si="15"/>
        <v>200439751.15939462</v>
      </c>
      <c r="Q25" s="305">
        <f>14417+12276</f>
        <v>26693</v>
      </c>
      <c r="R25" s="304"/>
      <c r="S25" s="304"/>
      <c r="T25" s="317">
        <v>1322547394.1510406</v>
      </c>
      <c r="U25" s="304">
        <f>15388+3223</f>
        <v>18611</v>
      </c>
      <c r="V25" s="304"/>
      <c r="W25" s="304"/>
      <c r="X25" s="317">
        <v>2117262243.2783699</v>
      </c>
      <c r="Y25" s="304">
        <f t="shared" ref="Y25:AA25" si="22">+I25+M25+Q25+U25</f>
        <v>54182</v>
      </c>
      <c r="Z25" s="304">
        <f t="shared" si="22"/>
        <v>0</v>
      </c>
      <c r="AA25" s="304">
        <f t="shared" si="22"/>
        <v>0</v>
      </c>
      <c r="AB25" s="306"/>
      <c r="AC25" s="292"/>
      <c r="AD25" s="292"/>
      <c r="AE25" s="292"/>
      <c r="AF25" s="292"/>
      <c r="AG25" s="292"/>
      <c r="AH25" s="292"/>
      <c r="AI25" s="292"/>
      <c r="AJ25" s="292"/>
      <c r="AK25" s="292"/>
      <c r="AL25" s="292"/>
      <c r="AM25" s="292"/>
      <c r="AN25" s="292"/>
      <c r="AO25" s="292"/>
      <c r="AP25" s="292"/>
      <c r="AQ25" s="292"/>
      <c r="AR25" s="292"/>
      <c r="AS25" s="292"/>
      <c r="AT25" s="292"/>
      <c r="AU25" s="292"/>
    </row>
    <row r="26" spans="1:47" ht="27" customHeight="1" x14ac:dyDescent="0.2">
      <c r="A26" s="623"/>
      <c r="B26" s="299">
        <v>8</v>
      </c>
      <c r="C26" s="299" t="s">
        <v>492</v>
      </c>
      <c r="D26" s="300">
        <v>1012129662.3076514</v>
      </c>
      <c r="E26" s="301">
        <v>25901</v>
      </c>
      <c r="F26" s="302"/>
      <c r="G26" s="299"/>
      <c r="H26" s="300">
        <v>66223164.045553133</v>
      </c>
      <c r="I26" s="301">
        <v>202</v>
      </c>
      <c r="J26" s="303"/>
      <c r="K26" s="303"/>
      <c r="L26" s="304">
        <v>178881772.61588001</v>
      </c>
      <c r="M26" s="304">
        <v>3824</v>
      </c>
      <c r="N26" s="304"/>
      <c r="O26" s="304"/>
      <c r="P26" s="304">
        <f t="shared" si="15"/>
        <v>102453825.52799536</v>
      </c>
      <c r="Q26" s="305">
        <f>6349+7295</f>
        <v>13644</v>
      </c>
      <c r="R26" s="304"/>
      <c r="S26" s="304"/>
      <c r="T26" s="317">
        <v>584916855.69057095</v>
      </c>
      <c r="U26" s="304">
        <f>7310+921</f>
        <v>8231</v>
      </c>
      <c r="V26" s="304"/>
      <c r="W26" s="304"/>
      <c r="X26" s="317">
        <v>1012129662.30765</v>
      </c>
      <c r="Y26" s="304">
        <f t="shared" ref="Y26:AA26" si="23">+I26+M26+Q26+U26</f>
        <v>25901</v>
      </c>
      <c r="Z26" s="304">
        <f t="shared" si="23"/>
        <v>0</v>
      </c>
      <c r="AA26" s="304">
        <f t="shared" si="23"/>
        <v>0</v>
      </c>
      <c r="AB26" s="306"/>
      <c r="AC26" s="292"/>
      <c r="AD26" s="292"/>
      <c r="AE26" s="292"/>
      <c r="AF26" s="292"/>
      <c r="AG26" s="292"/>
      <c r="AH26" s="292"/>
      <c r="AI26" s="292"/>
      <c r="AJ26" s="292"/>
      <c r="AK26" s="292"/>
      <c r="AL26" s="292"/>
      <c r="AM26" s="292"/>
      <c r="AN26" s="292"/>
      <c r="AO26" s="292"/>
      <c r="AP26" s="292"/>
      <c r="AQ26" s="292"/>
      <c r="AR26" s="292"/>
      <c r="AS26" s="292"/>
      <c r="AT26" s="292"/>
      <c r="AU26" s="292"/>
    </row>
    <row r="27" spans="1:47" ht="27" customHeight="1" x14ac:dyDescent="0.2">
      <c r="A27" s="623"/>
      <c r="B27" s="299">
        <v>9</v>
      </c>
      <c r="C27" s="299" t="s">
        <v>493</v>
      </c>
      <c r="D27" s="300">
        <v>203004269.9389309</v>
      </c>
      <c r="E27" s="301">
        <v>5195</v>
      </c>
      <c r="F27" s="302"/>
      <c r="G27" s="299"/>
      <c r="H27" s="300">
        <v>33439419.468546633</v>
      </c>
      <c r="I27" s="301">
        <v>102</v>
      </c>
      <c r="J27" s="303"/>
      <c r="K27" s="303"/>
      <c r="L27" s="304">
        <v>44860779.272654012</v>
      </c>
      <c r="M27" s="304">
        <v>959</v>
      </c>
      <c r="N27" s="304"/>
      <c r="O27" s="304"/>
      <c r="P27" s="304">
        <f t="shared" si="15"/>
        <v>19433487.281328935</v>
      </c>
      <c r="Q27" s="305">
        <f>1406+1182</f>
        <v>2588</v>
      </c>
      <c r="R27" s="304"/>
      <c r="S27" s="304"/>
      <c r="T27" s="317">
        <v>109862891.3737848</v>
      </c>
      <c r="U27" s="304">
        <f>1415+131</f>
        <v>1546</v>
      </c>
      <c r="V27" s="304"/>
      <c r="W27" s="304"/>
      <c r="X27" s="317">
        <v>203004269.93893099</v>
      </c>
      <c r="Y27" s="304">
        <f t="shared" ref="Y27:AA27" si="24">+I27+M27+Q27+U27</f>
        <v>5195</v>
      </c>
      <c r="Z27" s="304">
        <f t="shared" si="24"/>
        <v>0</v>
      </c>
      <c r="AA27" s="304">
        <f t="shared" si="24"/>
        <v>0</v>
      </c>
      <c r="AB27" s="306"/>
      <c r="AC27" s="292"/>
      <c r="AD27" s="292"/>
      <c r="AE27" s="292"/>
      <c r="AF27" s="292"/>
      <c r="AG27" s="292"/>
      <c r="AH27" s="292"/>
      <c r="AI27" s="292"/>
      <c r="AJ27" s="292"/>
      <c r="AK27" s="292"/>
      <c r="AL27" s="292"/>
      <c r="AM27" s="292"/>
      <c r="AN27" s="292"/>
      <c r="AO27" s="292"/>
      <c r="AP27" s="292"/>
      <c r="AQ27" s="292"/>
      <c r="AR27" s="292"/>
      <c r="AS27" s="292"/>
      <c r="AT27" s="292"/>
      <c r="AU27" s="292"/>
    </row>
    <row r="28" spans="1:47" ht="27" customHeight="1" x14ac:dyDescent="0.2">
      <c r="A28" s="623"/>
      <c r="B28" s="299">
        <v>10</v>
      </c>
      <c r="C28" s="299" t="s">
        <v>494</v>
      </c>
      <c r="D28" s="300">
        <v>1378397039.0425117</v>
      </c>
      <c r="E28" s="301">
        <v>35274</v>
      </c>
      <c r="F28" s="302"/>
      <c r="G28" s="299"/>
      <c r="H28" s="300">
        <v>217028389.09978303</v>
      </c>
      <c r="I28" s="301">
        <v>662</v>
      </c>
      <c r="J28" s="303"/>
      <c r="K28" s="303"/>
      <c r="L28" s="304">
        <v>242313698.26105088</v>
      </c>
      <c r="M28" s="304">
        <v>5180</v>
      </c>
      <c r="N28" s="304"/>
      <c r="O28" s="304"/>
      <c r="P28" s="304">
        <f t="shared" si="15"/>
        <v>120723406.11357237</v>
      </c>
      <c r="Q28" s="305">
        <f>7685+8392</f>
        <v>16077</v>
      </c>
      <c r="R28" s="304"/>
      <c r="S28" s="304"/>
      <c r="T28" s="317">
        <v>949041988.54909182</v>
      </c>
      <c r="U28" s="304">
        <f>9335+4020</f>
        <v>13355</v>
      </c>
      <c r="V28" s="304"/>
      <c r="W28" s="304"/>
      <c r="X28" s="317">
        <v>1378397039.04251</v>
      </c>
      <c r="Y28" s="304">
        <f t="shared" ref="Y28:AA28" si="25">+I28+M28+Q28+U28</f>
        <v>35274</v>
      </c>
      <c r="Z28" s="304">
        <f t="shared" si="25"/>
        <v>0</v>
      </c>
      <c r="AA28" s="304">
        <f t="shared" si="25"/>
        <v>0</v>
      </c>
      <c r="AB28" s="306"/>
      <c r="AC28" s="292"/>
      <c r="AD28" s="292"/>
      <c r="AE28" s="292"/>
      <c r="AF28" s="292"/>
      <c r="AG28" s="292"/>
      <c r="AH28" s="292"/>
      <c r="AI28" s="292"/>
      <c r="AJ28" s="292"/>
      <c r="AK28" s="292"/>
      <c r="AL28" s="292"/>
      <c r="AM28" s="292"/>
      <c r="AN28" s="292"/>
      <c r="AO28" s="292"/>
      <c r="AP28" s="292"/>
      <c r="AQ28" s="292"/>
      <c r="AR28" s="292"/>
      <c r="AS28" s="292"/>
      <c r="AT28" s="292"/>
      <c r="AU28" s="292"/>
    </row>
    <row r="29" spans="1:47" ht="27" customHeight="1" x14ac:dyDescent="0.2">
      <c r="A29" s="623"/>
      <c r="B29" s="299">
        <v>11</v>
      </c>
      <c r="C29" s="299" t="s">
        <v>495</v>
      </c>
      <c r="D29" s="300">
        <v>1223183764.7022934</v>
      </c>
      <c r="E29" s="301">
        <v>31302</v>
      </c>
      <c r="F29" s="302"/>
      <c r="G29" s="299"/>
      <c r="H29" s="300">
        <v>194735442.7874186</v>
      </c>
      <c r="I29" s="301">
        <v>594</v>
      </c>
      <c r="J29" s="303"/>
      <c r="K29" s="303"/>
      <c r="L29" s="304">
        <v>189219866.69226849</v>
      </c>
      <c r="M29" s="304">
        <v>4045</v>
      </c>
      <c r="N29" s="304"/>
      <c r="O29" s="304"/>
      <c r="P29" s="304">
        <f t="shared" si="15"/>
        <v>122878510.76957755</v>
      </c>
      <c r="Q29" s="305">
        <f>7818+8546</f>
        <v>16364</v>
      </c>
      <c r="R29" s="304"/>
      <c r="S29" s="304"/>
      <c r="T29" s="317">
        <v>731874462.00427532</v>
      </c>
      <c r="U29" s="304">
        <f>7798+2501</f>
        <v>10299</v>
      </c>
      <c r="V29" s="304"/>
      <c r="W29" s="304"/>
      <c r="X29" s="317">
        <v>1223183764.7022901</v>
      </c>
      <c r="Y29" s="304">
        <f t="shared" ref="Y29:AA29" si="26">+I29+M29+Q29+U29</f>
        <v>31302</v>
      </c>
      <c r="Z29" s="304">
        <f t="shared" si="26"/>
        <v>0</v>
      </c>
      <c r="AA29" s="304">
        <f t="shared" si="26"/>
        <v>0</v>
      </c>
      <c r="AB29" s="306"/>
      <c r="AC29" s="292"/>
      <c r="AD29" s="292"/>
      <c r="AE29" s="292"/>
      <c r="AF29" s="292"/>
      <c r="AG29" s="292"/>
      <c r="AH29" s="292"/>
      <c r="AI29" s="292"/>
      <c r="AJ29" s="292"/>
      <c r="AK29" s="292"/>
      <c r="AL29" s="292"/>
      <c r="AM29" s="292"/>
      <c r="AN29" s="292"/>
      <c r="AO29" s="292"/>
      <c r="AP29" s="292"/>
      <c r="AQ29" s="292"/>
      <c r="AR29" s="292"/>
      <c r="AS29" s="292"/>
      <c r="AT29" s="292"/>
      <c r="AU29" s="292"/>
    </row>
    <row r="30" spans="1:47" ht="27" customHeight="1" x14ac:dyDescent="0.2">
      <c r="A30" s="623"/>
      <c r="B30" s="299">
        <v>12</v>
      </c>
      <c r="C30" s="299" t="s">
        <v>496</v>
      </c>
      <c r="D30" s="300">
        <v>165412333.90789112</v>
      </c>
      <c r="E30" s="301">
        <v>4233</v>
      </c>
      <c r="F30" s="302"/>
      <c r="G30" s="299"/>
      <c r="H30" s="300">
        <v>0</v>
      </c>
      <c r="I30" s="301">
        <v>0</v>
      </c>
      <c r="J30" s="303"/>
      <c r="K30" s="303"/>
      <c r="L30" s="304">
        <v>18384031.547604825</v>
      </c>
      <c r="M30" s="304">
        <v>393</v>
      </c>
      <c r="N30" s="304"/>
      <c r="O30" s="304"/>
      <c r="P30" s="304">
        <f t="shared" si="15"/>
        <v>15979312.571355477</v>
      </c>
      <c r="Q30" s="305">
        <f>864+1264</f>
        <v>2128</v>
      </c>
      <c r="R30" s="304"/>
      <c r="S30" s="304"/>
      <c r="T30" s="317">
        <v>121659294.97536841</v>
      </c>
      <c r="U30" s="304">
        <f>1308+404</f>
        <v>1712</v>
      </c>
      <c r="V30" s="304"/>
      <c r="W30" s="304"/>
      <c r="X30" s="317">
        <v>165412333.90789101</v>
      </c>
      <c r="Y30" s="304">
        <f t="shared" ref="Y30:AA30" si="27">+I30+M30+Q30+U30</f>
        <v>4233</v>
      </c>
      <c r="Z30" s="304">
        <f t="shared" si="27"/>
        <v>0</v>
      </c>
      <c r="AA30" s="304">
        <f t="shared" si="27"/>
        <v>0</v>
      </c>
      <c r="AB30" s="306"/>
      <c r="AC30" s="292"/>
      <c r="AD30" s="292"/>
      <c r="AE30" s="292"/>
      <c r="AF30" s="292"/>
      <c r="AG30" s="292"/>
      <c r="AH30" s="292"/>
      <c r="AI30" s="292"/>
      <c r="AJ30" s="292"/>
      <c r="AK30" s="292"/>
      <c r="AL30" s="292"/>
      <c r="AM30" s="292"/>
      <c r="AN30" s="292"/>
      <c r="AO30" s="292"/>
      <c r="AP30" s="292"/>
      <c r="AQ30" s="292"/>
      <c r="AR30" s="292"/>
      <c r="AS30" s="292"/>
      <c r="AT30" s="292"/>
      <c r="AU30" s="292"/>
    </row>
    <row r="31" spans="1:47" ht="27" customHeight="1" x14ac:dyDescent="0.2">
      <c r="A31" s="623"/>
      <c r="B31" s="299">
        <v>13</v>
      </c>
      <c r="C31" s="299" t="s">
        <v>497</v>
      </c>
      <c r="D31" s="300">
        <v>0</v>
      </c>
      <c r="E31" s="301">
        <v>0</v>
      </c>
      <c r="F31" s="302"/>
      <c r="G31" s="299"/>
      <c r="H31" s="300">
        <v>0</v>
      </c>
      <c r="I31" s="301">
        <v>0</v>
      </c>
      <c r="J31" s="303"/>
      <c r="K31" s="303"/>
      <c r="L31" s="304">
        <v>0</v>
      </c>
      <c r="M31" s="304">
        <v>0</v>
      </c>
      <c r="N31" s="304"/>
      <c r="O31" s="304"/>
      <c r="P31" s="304">
        <f t="shared" si="15"/>
        <v>0</v>
      </c>
      <c r="Q31" s="305">
        <v>0</v>
      </c>
      <c r="R31" s="304"/>
      <c r="S31" s="304"/>
      <c r="T31" s="317">
        <v>0</v>
      </c>
      <c r="U31" s="304"/>
      <c r="V31" s="304"/>
      <c r="W31" s="304"/>
      <c r="X31" s="317">
        <v>0</v>
      </c>
      <c r="Y31" s="304">
        <f t="shared" ref="Y31:AA31" si="28">+I31+M31+Q31+U31</f>
        <v>0</v>
      </c>
      <c r="Z31" s="304">
        <f t="shared" si="28"/>
        <v>0</v>
      </c>
      <c r="AA31" s="304">
        <f t="shared" si="28"/>
        <v>0</v>
      </c>
      <c r="AB31" s="306"/>
      <c r="AC31" s="292"/>
      <c r="AD31" s="292"/>
      <c r="AE31" s="292"/>
      <c r="AF31" s="292"/>
      <c r="AG31" s="292"/>
      <c r="AH31" s="292"/>
      <c r="AI31" s="292"/>
      <c r="AJ31" s="292"/>
      <c r="AK31" s="292"/>
      <c r="AL31" s="292"/>
      <c r="AM31" s="292"/>
      <c r="AN31" s="292"/>
      <c r="AO31" s="292"/>
      <c r="AP31" s="292"/>
      <c r="AQ31" s="292"/>
      <c r="AR31" s="292"/>
      <c r="AS31" s="292"/>
      <c r="AT31" s="292"/>
      <c r="AU31" s="292"/>
    </row>
    <row r="32" spans="1:47" ht="27" customHeight="1" x14ac:dyDescent="0.2">
      <c r="A32" s="623"/>
      <c r="B32" s="299">
        <v>14</v>
      </c>
      <c r="C32" s="299" t="s">
        <v>498</v>
      </c>
      <c r="D32" s="300">
        <v>293037347.5018369</v>
      </c>
      <c r="E32" s="301">
        <v>7499</v>
      </c>
      <c r="F32" s="302"/>
      <c r="G32" s="299"/>
      <c r="H32" s="300">
        <v>3934049.3492407799</v>
      </c>
      <c r="I32" s="301">
        <v>12</v>
      </c>
      <c r="J32" s="303"/>
      <c r="K32" s="303"/>
      <c r="L32" s="304">
        <v>33166102.715653487</v>
      </c>
      <c r="M32" s="304">
        <v>709</v>
      </c>
      <c r="N32" s="304"/>
      <c r="O32" s="304"/>
      <c r="P32" s="304">
        <f t="shared" si="15"/>
        <v>31110099.61613052</v>
      </c>
      <c r="Q32" s="305">
        <f>2118+2025</f>
        <v>4143</v>
      </c>
      <c r="R32" s="304"/>
      <c r="S32" s="304"/>
      <c r="T32" s="317">
        <v>187250141.5070653</v>
      </c>
      <c r="U32" s="304">
        <f>1910+725</f>
        <v>2635</v>
      </c>
      <c r="V32" s="304"/>
      <c r="W32" s="304"/>
      <c r="X32" s="317">
        <v>293037347.50183702</v>
      </c>
      <c r="Y32" s="304">
        <f t="shared" ref="Y32:AA32" si="29">+I32+M32+Q32+U32</f>
        <v>7499</v>
      </c>
      <c r="Z32" s="304">
        <f t="shared" si="29"/>
        <v>0</v>
      </c>
      <c r="AA32" s="304">
        <f t="shared" si="29"/>
        <v>0</v>
      </c>
      <c r="AB32" s="306"/>
      <c r="AC32" s="292"/>
      <c r="AD32" s="292"/>
      <c r="AE32" s="292"/>
      <c r="AF32" s="292"/>
      <c r="AG32" s="292"/>
      <c r="AH32" s="292"/>
      <c r="AI32" s="292"/>
      <c r="AJ32" s="292"/>
      <c r="AK32" s="292"/>
      <c r="AL32" s="292"/>
      <c r="AM32" s="292"/>
      <c r="AN32" s="292"/>
      <c r="AO32" s="292"/>
      <c r="AP32" s="292"/>
      <c r="AQ32" s="292"/>
      <c r="AR32" s="292"/>
      <c r="AS32" s="292"/>
      <c r="AT32" s="292"/>
      <c r="AU32" s="292"/>
    </row>
    <row r="33" spans="1:47" ht="27" customHeight="1" x14ac:dyDescent="0.2">
      <c r="A33" s="623"/>
      <c r="B33" s="299">
        <v>15</v>
      </c>
      <c r="C33" s="299" t="s">
        <v>499</v>
      </c>
      <c r="D33" s="300">
        <v>212578099.80130586</v>
      </c>
      <c r="E33" s="301">
        <v>5440</v>
      </c>
      <c r="F33" s="302"/>
      <c r="G33" s="299"/>
      <c r="H33" s="300">
        <v>131790653.19956614</v>
      </c>
      <c r="I33" s="301">
        <v>402</v>
      </c>
      <c r="J33" s="303"/>
      <c r="K33" s="303"/>
      <c r="L33" s="304">
        <v>51737249.08817032</v>
      </c>
      <c r="M33" s="304">
        <v>1106</v>
      </c>
      <c r="N33" s="304"/>
      <c r="O33" s="304"/>
      <c r="P33" s="304">
        <f t="shared" si="15"/>
        <v>16069421.476833045</v>
      </c>
      <c r="Q33" s="305">
        <f>1025+1115</f>
        <v>2140</v>
      </c>
      <c r="R33" s="304"/>
      <c r="S33" s="304"/>
      <c r="T33" s="317">
        <v>127344308.75926414</v>
      </c>
      <c r="U33" s="304">
        <f>1366+426</f>
        <v>1792</v>
      </c>
      <c r="V33" s="304"/>
      <c r="W33" s="304"/>
      <c r="X33" s="317">
        <v>212578099.80130601</v>
      </c>
      <c r="Y33" s="304">
        <f t="shared" ref="Y33:AA33" si="30">+I33+M33+Q33+U33</f>
        <v>5440</v>
      </c>
      <c r="Z33" s="304">
        <f t="shared" si="30"/>
        <v>0</v>
      </c>
      <c r="AA33" s="304">
        <f t="shared" si="30"/>
        <v>0</v>
      </c>
      <c r="AB33" s="306"/>
      <c r="AC33" s="292"/>
      <c r="AD33" s="292"/>
      <c r="AE33" s="292"/>
      <c r="AF33" s="292"/>
      <c r="AG33" s="292"/>
      <c r="AH33" s="292"/>
      <c r="AI33" s="292"/>
      <c r="AJ33" s="292"/>
      <c r="AK33" s="292"/>
      <c r="AL33" s="292"/>
      <c r="AM33" s="292"/>
      <c r="AN33" s="292"/>
      <c r="AO33" s="292"/>
      <c r="AP33" s="292"/>
      <c r="AQ33" s="292"/>
      <c r="AR33" s="292"/>
      <c r="AS33" s="292"/>
      <c r="AT33" s="292"/>
      <c r="AU33" s="292"/>
    </row>
    <row r="34" spans="1:47" ht="27" customHeight="1" x14ac:dyDescent="0.2">
      <c r="A34" s="623"/>
      <c r="B34" s="299">
        <v>16</v>
      </c>
      <c r="C34" s="299" t="s">
        <v>500</v>
      </c>
      <c r="D34" s="300">
        <v>333442817.20671749</v>
      </c>
      <c r="E34" s="301">
        <v>8533</v>
      </c>
      <c r="F34" s="302"/>
      <c r="G34" s="299"/>
      <c r="H34" s="300">
        <v>10490798.26464208</v>
      </c>
      <c r="I34" s="301">
        <v>32</v>
      </c>
      <c r="J34" s="303"/>
      <c r="K34" s="303"/>
      <c r="L34" s="304">
        <v>66332205.431306973</v>
      </c>
      <c r="M34" s="304">
        <v>1418</v>
      </c>
      <c r="N34" s="304"/>
      <c r="O34" s="304"/>
      <c r="P34" s="304">
        <f t="shared" si="15"/>
        <v>28459395.979998711</v>
      </c>
      <c r="Q34" s="305">
        <f>1714+2076</f>
        <v>3790</v>
      </c>
      <c r="R34" s="304"/>
      <c r="S34" s="304"/>
      <c r="T34" s="317">
        <v>234009379.87960759</v>
      </c>
      <c r="U34" s="304">
        <f>2537+756</f>
        <v>3293</v>
      </c>
      <c r="V34" s="304"/>
      <c r="W34" s="304"/>
      <c r="X34" s="317">
        <v>333442817.20671749</v>
      </c>
      <c r="Y34" s="304">
        <f t="shared" ref="Y34:AA34" si="31">+I34+M34+Q34+U34</f>
        <v>8533</v>
      </c>
      <c r="Z34" s="304">
        <f t="shared" si="31"/>
        <v>0</v>
      </c>
      <c r="AA34" s="304">
        <f t="shared" si="31"/>
        <v>0</v>
      </c>
      <c r="AB34" s="306"/>
      <c r="AC34" s="292"/>
      <c r="AD34" s="292"/>
      <c r="AE34" s="292"/>
      <c r="AF34" s="292"/>
      <c r="AG34" s="292"/>
      <c r="AH34" s="292"/>
      <c r="AI34" s="292"/>
      <c r="AJ34" s="292"/>
      <c r="AK34" s="292"/>
      <c r="AL34" s="292"/>
      <c r="AM34" s="292"/>
      <c r="AN34" s="292"/>
      <c r="AO34" s="292"/>
      <c r="AP34" s="292"/>
      <c r="AQ34" s="292"/>
      <c r="AR34" s="292"/>
      <c r="AS34" s="292"/>
      <c r="AT34" s="292"/>
      <c r="AU34" s="292"/>
    </row>
    <row r="35" spans="1:47" ht="27" customHeight="1" x14ac:dyDescent="0.2">
      <c r="A35" s="623"/>
      <c r="B35" s="299">
        <v>17</v>
      </c>
      <c r="C35" s="299" t="s">
        <v>501</v>
      </c>
      <c r="D35" s="300">
        <v>0</v>
      </c>
      <c r="E35" s="301">
        <v>0</v>
      </c>
      <c r="F35" s="302"/>
      <c r="G35" s="299"/>
      <c r="H35" s="300">
        <v>0</v>
      </c>
      <c r="I35" s="301">
        <v>0</v>
      </c>
      <c r="J35" s="303"/>
      <c r="K35" s="303"/>
      <c r="L35" s="304">
        <v>0</v>
      </c>
      <c r="M35" s="304">
        <v>0</v>
      </c>
      <c r="N35" s="304"/>
      <c r="O35" s="304"/>
      <c r="P35" s="304">
        <f t="shared" si="15"/>
        <v>0</v>
      </c>
      <c r="Q35" s="305">
        <v>0</v>
      </c>
      <c r="R35" s="304"/>
      <c r="S35" s="304"/>
      <c r="T35" s="317">
        <v>0</v>
      </c>
      <c r="U35" s="304"/>
      <c r="V35" s="304"/>
      <c r="W35" s="304"/>
      <c r="X35" s="317">
        <v>0</v>
      </c>
      <c r="Y35" s="304">
        <f t="shared" ref="Y35:AA35" si="32">+I35+M35+Q35+U35</f>
        <v>0</v>
      </c>
      <c r="Z35" s="304">
        <f t="shared" si="32"/>
        <v>0</v>
      </c>
      <c r="AA35" s="304">
        <f t="shared" si="32"/>
        <v>0</v>
      </c>
      <c r="AB35" s="306"/>
      <c r="AC35" s="292"/>
      <c r="AD35" s="292"/>
      <c r="AE35" s="292"/>
      <c r="AF35" s="292"/>
      <c r="AG35" s="292"/>
      <c r="AH35" s="292"/>
      <c r="AI35" s="292"/>
      <c r="AJ35" s="292"/>
      <c r="AK35" s="292"/>
      <c r="AL35" s="292"/>
      <c r="AM35" s="292"/>
      <c r="AN35" s="292"/>
      <c r="AO35" s="292"/>
      <c r="AP35" s="292"/>
      <c r="AQ35" s="292"/>
      <c r="AR35" s="292"/>
      <c r="AS35" s="292"/>
      <c r="AT35" s="292"/>
      <c r="AU35" s="292"/>
    </row>
    <row r="36" spans="1:47" ht="27" customHeight="1" x14ac:dyDescent="0.2">
      <c r="A36" s="623"/>
      <c r="B36" s="299">
        <v>18</v>
      </c>
      <c r="C36" s="299" t="s">
        <v>502</v>
      </c>
      <c r="D36" s="300">
        <v>760748243.92129099</v>
      </c>
      <c r="E36" s="301">
        <v>19468</v>
      </c>
      <c r="F36" s="302"/>
      <c r="G36" s="299"/>
      <c r="H36" s="300">
        <v>57043715.563991308</v>
      </c>
      <c r="I36" s="301">
        <v>174</v>
      </c>
      <c r="J36" s="303"/>
      <c r="K36" s="303"/>
      <c r="L36" s="304">
        <v>103708391.70748065</v>
      </c>
      <c r="M36" s="304">
        <v>2217</v>
      </c>
      <c r="N36" s="304"/>
      <c r="O36" s="304"/>
      <c r="P36" s="304">
        <f t="shared" si="15"/>
        <v>78192002.728160053</v>
      </c>
      <c r="Q36" s="305">
        <f>4247+6166</f>
        <v>10413</v>
      </c>
      <c r="R36" s="304"/>
      <c r="S36" s="304"/>
      <c r="T36" s="317">
        <v>473561648.19851351</v>
      </c>
      <c r="U36" s="304">
        <f>5903+761</f>
        <v>6664</v>
      </c>
      <c r="V36" s="304"/>
      <c r="W36" s="304"/>
      <c r="X36" s="317">
        <v>760748243.92129099</v>
      </c>
      <c r="Y36" s="304">
        <f t="shared" ref="Y36:AA36" si="33">+I36+M36+Q36+U36</f>
        <v>19468</v>
      </c>
      <c r="Z36" s="304">
        <f t="shared" si="33"/>
        <v>0</v>
      </c>
      <c r="AA36" s="304">
        <f t="shared" si="33"/>
        <v>0</v>
      </c>
      <c r="AB36" s="306"/>
      <c r="AC36" s="292"/>
      <c r="AD36" s="292"/>
      <c r="AE36" s="292"/>
      <c r="AF36" s="292"/>
      <c r="AG36" s="292"/>
      <c r="AH36" s="292"/>
      <c r="AI36" s="292"/>
      <c r="AJ36" s="292"/>
      <c r="AK36" s="292"/>
      <c r="AL36" s="292"/>
      <c r="AM36" s="292"/>
      <c r="AN36" s="292"/>
      <c r="AO36" s="292"/>
      <c r="AP36" s="292"/>
      <c r="AQ36" s="292"/>
      <c r="AR36" s="292"/>
      <c r="AS36" s="292"/>
      <c r="AT36" s="292"/>
      <c r="AU36" s="292"/>
    </row>
    <row r="37" spans="1:47" ht="27" customHeight="1" x14ac:dyDescent="0.2">
      <c r="A37" s="623"/>
      <c r="B37" s="299">
        <v>19</v>
      </c>
      <c r="C37" s="299" t="s">
        <v>503</v>
      </c>
      <c r="D37" s="300">
        <v>838472111.66114342</v>
      </c>
      <c r="E37" s="301">
        <v>21457</v>
      </c>
      <c r="F37" s="302"/>
      <c r="G37" s="299"/>
      <c r="H37" s="300">
        <v>59010740.238611698</v>
      </c>
      <c r="I37" s="301">
        <v>180</v>
      </c>
      <c r="J37" s="303"/>
      <c r="K37" s="303"/>
      <c r="L37" s="304">
        <v>174578131.64290383</v>
      </c>
      <c r="M37" s="304">
        <v>3732</v>
      </c>
      <c r="N37" s="304"/>
      <c r="O37" s="304"/>
      <c r="P37" s="304">
        <f t="shared" si="15"/>
        <v>97137400.104818821</v>
      </c>
      <c r="Q37" s="305">
        <f>8497+4439</f>
        <v>12936</v>
      </c>
      <c r="R37" s="304"/>
      <c r="S37" s="304"/>
      <c r="T37" s="317">
        <v>327527856.6246922</v>
      </c>
      <c r="U37" s="304">
        <f>3643+966</f>
        <v>4609</v>
      </c>
      <c r="V37" s="304"/>
      <c r="W37" s="304"/>
      <c r="X37" s="317">
        <v>838472111.66114295</v>
      </c>
      <c r="Y37" s="304">
        <f t="shared" ref="Y37:AA37" si="34">+I37+M37+Q37+U37</f>
        <v>21457</v>
      </c>
      <c r="Z37" s="304">
        <f t="shared" si="34"/>
        <v>0</v>
      </c>
      <c r="AA37" s="304">
        <f t="shared" si="34"/>
        <v>0</v>
      </c>
      <c r="AB37" s="306"/>
      <c r="AC37" s="292"/>
      <c r="AD37" s="292"/>
      <c r="AE37" s="292"/>
      <c r="AF37" s="292"/>
      <c r="AG37" s="292"/>
      <c r="AH37" s="292"/>
      <c r="AI37" s="292"/>
      <c r="AJ37" s="292"/>
      <c r="AK37" s="292"/>
      <c r="AL37" s="292"/>
      <c r="AM37" s="292"/>
      <c r="AN37" s="292"/>
      <c r="AO37" s="292"/>
      <c r="AP37" s="292"/>
      <c r="AQ37" s="292"/>
      <c r="AR37" s="292"/>
      <c r="AS37" s="292"/>
      <c r="AT37" s="292"/>
      <c r="AU37" s="292"/>
    </row>
    <row r="38" spans="1:47" ht="27" customHeight="1" x14ac:dyDescent="0.2">
      <c r="A38" s="623"/>
      <c r="B38" s="299">
        <v>20</v>
      </c>
      <c r="C38" s="299" t="s">
        <v>504</v>
      </c>
      <c r="D38" s="299"/>
      <c r="E38" s="301">
        <v>0</v>
      </c>
      <c r="F38" s="302"/>
      <c r="G38" s="299"/>
      <c r="H38" s="299"/>
      <c r="I38" s="301">
        <v>0</v>
      </c>
      <c r="J38" s="303"/>
      <c r="K38" s="303"/>
      <c r="L38" s="304"/>
      <c r="M38" s="304">
        <v>0</v>
      </c>
      <c r="N38" s="304"/>
      <c r="O38" s="304"/>
      <c r="P38" s="304"/>
      <c r="Q38" s="305">
        <v>0</v>
      </c>
      <c r="R38" s="304"/>
      <c r="S38" s="304"/>
      <c r="T38" s="304"/>
      <c r="U38" s="304"/>
      <c r="V38" s="304"/>
      <c r="W38" s="304"/>
      <c r="X38" s="304"/>
      <c r="Y38" s="304">
        <f t="shared" ref="Y38:AA38" si="35">+I38+M38+Q38+U38</f>
        <v>0</v>
      </c>
      <c r="Z38" s="304">
        <f t="shared" si="35"/>
        <v>0</v>
      </c>
      <c r="AA38" s="304">
        <f t="shared" si="35"/>
        <v>0</v>
      </c>
      <c r="AB38" s="306"/>
      <c r="AC38" s="292"/>
      <c r="AD38" s="292"/>
      <c r="AE38" s="292"/>
      <c r="AF38" s="292"/>
      <c r="AG38" s="292"/>
      <c r="AH38" s="292"/>
      <c r="AI38" s="292"/>
      <c r="AJ38" s="292"/>
      <c r="AK38" s="292"/>
      <c r="AL38" s="292"/>
      <c r="AM38" s="292"/>
      <c r="AN38" s="292"/>
      <c r="AO38" s="292"/>
      <c r="AP38" s="292"/>
      <c r="AQ38" s="292"/>
      <c r="AR38" s="292"/>
      <c r="AS38" s="292"/>
      <c r="AT38" s="292"/>
      <c r="AU38" s="292"/>
    </row>
    <row r="39" spans="1:47" ht="27" customHeight="1" x14ac:dyDescent="0.2">
      <c r="A39" s="624"/>
      <c r="B39" s="299">
        <v>77</v>
      </c>
      <c r="C39" s="299" t="s">
        <v>505</v>
      </c>
      <c r="D39" s="299"/>
      <c r="E39" s="301">
        <v>0</v>
      </c>
      <c r="F39" s="302"/>
      <c r="G39" s="299"/>
      <c r="H39" s="299"/>
      <c r="I39" s="301">
        <v>0</v>
      </c>
      <c r="J39" s="303"/>
      <c r="K39" s="303"/>
      <c r="L39" s="304"/>
      <c r="M39" s="304">
        <v>0</v>
      </c>
      <c r="N39" s="304"/>
      <c r="O39" s="304"/>
      <c r="P39" s="304"/>
      <c r="Q39" s="305">
        <v>0</v>
      </c>
      <c r="R39" s="304"/>
      <c r="S39" s="304"/>
      <c r="T39" s="304"/>
      <c r="U39" s="304"/>
      <c r="V39" s="304"/>
      <c r="W39" s="304"/>
      <c r="X39" s="304"/>
      <c r="Y39" s="304">
        <f t="shared" ref="Y39:AA39" si="36">+I39+M39+Q39+U39</f>
        <v>0</v>
      </c>
      <c r="Z39" s="304">
        <f t="shared" si="36"/>
        <v>0</v>
      </c>
      <c r="AA39" s="304">
        <f t="shared" si="36"/>
        <v>0</v>
      </c>
      <c r="AB39" s="306"/>
      <c r="AC39" s="292"/>
      <c r="AD39" s="292"/>
      <c r="AE39" s="292"/>
      <c r="AF39" s="292"/>
      <c r="AG39" s="292"/>
      <c r="AH39" s="292"/>
      <c r="AI39" s="292"/>
      <c r="AJ39" s="292"/>
      <c r="AK39" s="292"/>
      <c r="AL39" s="292"/>
      <c r="AM39" s="292"/>
      <c r="AN39" s="292"/>
      <c r="AO39" s="292"/>
      <c r="AP39" s="292"/>
      <c r="AQ39" s="292"/>
      <c r="AR39" s="292"/>
      <c r="AS39" s="292"/>
      <c r="AT39" s="292"/>
      <c r="AU39" s="292"/>
    </row>
    <row r="40" spans="1:47" ht="27" customHeight="1" x14ac:dyDescent="0.2">
      <c r="A40" s="653"/>
      <c r="B40" s="509"/>
      <c r="C40" s="510"/>
      <c r="D40" s="307">
        <f>+'5.Magnitud_Presupuesto'!I6</f>
        <v>9550227441</v>
      </c>
      <c r="E40" s="307">
        <f t="shared" ref="E40:M40" si="37">SUM(E19:E39)</f>
        <v>244396</v>
      </c>
      <c r="F40" s="307">
        <f t="shared" si="37"/>
        <v>0</v>
      </c>
      <c r="G40" s="307">
        <f t="shared" si="37"/>
        <v>0</v>
      </c>
      <c r="H40" s="307">
        <f t="shared" si="37"/>
        <v>1209064499.9999998</v>
      </c>
      <c r="I40" s="307">
        <f t="shared" si="37"/>
        <v>3688</v>
      </c>
      <c r="J40" s="307">
        <f t="shared" si="37"/>
        <v>0</v>
      </c>
      <c r="K40" s="307">
        <f t="shared" si="37"/>
        <v>0</v>
      </c>
      <c r="L40" s="307">
        <f t="shared" si="37"/>
        <v>1568302904.9999986</v>
      </c>
      <c r="M40" s="307">
        <f t="shared" si="37"/>
        <v>33526</v>
      </c>
      <c r="N40" s="307">
        <f>+L40/M40</f>
        <v>46778.706228002105</v>
      </c>
      <c r="O40" s="307">
        <f>SUM(O19:O39)</f>
        <v>0</v>
      </c>
      <c r="P40" s="307">
        <f>+'5.Magnitud_Presupuesto'!L6</f>
        <v>939325267</v>
      </c>
      <c r="Q40" s="307">
        <f t="shared" ref="Q40:W40" si="38">SUM(Q19:Q39)</f>
        <v>125092</v>
      </c>
      <c r="R40" s="307">
        <f t="shared" si="38"/>
        <v>0</v>
      </c>
      <c r="S40" s="307">
        <f t="shared" si="38"/>
        <v>0</v>
      </c>
      <c r="T40" s="307">
        <f>+'5.Magnitud_Presupuesto'!M6</f>
        <v>5833534769</v>
      </c>
      <c r="U40" s="307">
        <f t="shared" si="38"/>
        <v>82090</v>
      </c>
      <c r="V40" s="307">
        <f t="shared" si="38"/>
        <v>0</v>
      </c>
      <c r="W40" s="307">
        <f t="shared" si="38"/>
        <v>0</v>
      </c>
      <c r="X40" s="307">
        <f>+'5.Magnitud_Presupuesto'!N6</f>
        <v>9550227441</v>
      </c>
      <c r="Y40" s="307">
        <f t="shared" ref="Y40:AA40" si="39">SUM(Y19:Y39)</f>
        <v>244396</v>
      </c>
      <c r="Z40" s="307">
        <f t="shared" si="39"/>
        <v>0</v>
      </c>
      <c r="AA40" s="307">
        <f t="shared" si="39"/>
        <v>0</v>
      </c>
      <c r="AB40" s="306"/>
      <c r="AC40" s="308"/>
      <c r="AD40" s="308"/>
      <c r="AE40" s="308"/>
      <c r="AF40" s="308"/>
      <c r="AG40" s="308"/>
      <c r="AH40" s="308"/>
      <c r="AI40" s="308"/>
      <c r="AJ40" s="308"/>
      <c r="AK40" s="308"/>
      <c r="AL40" s="308"/>
      <c r="AM40" s="308"/>
      <c r="AN40" s="308"/>
      <c r="AO40" s="308"/>
      <c r="AP40" s="308"/>
      <c r="AQ40" s="308"/>
      <c r="AR40" s="308"/>
      <c r="AS40" s="308"/>
      <c r="AT40" s="308"/>
      <c r="AU40" s="308"/>
    </row>
    <row r="41" spans="1:47" ht="27" customHeight="1" x14ac:dyDescent="0.2">
      <c r="A41" s="652" t="str">
        <f>'2. Hoja de Vida_Ind'!E24</f>
        <v>2. Realizar 410.000 viajes de acompañamiento en el proyecto Ciempiés para el cuatrienio</v>
      </c>
      <c r="B41" s="299">
        <v>1</v>
      </c>
      <c r="C41" s="299" t="s">
        <v>485</v>
      </c>
      <c r="D41" s="299"/>
      <c r="E41" s="299">
        <v>0</v>
      </c>
      <c r="F41" s="299"/>
      <c r="G41" s="309"/>
      <c r="H41" s="299"/>
      <c r="I41" s="301">
        <v>0</v>
      </c>
      <c r="J41" s="303"/>
      <c r="K41" s="303"/>
      <c r="L41" s="304"/>
      <c r="M41" s="301">
        <v>0</v>
      </c>
      <c r="N41" s="304"/>
      <c r="O41" s="304"/>
      <c r="P41" s="304"/>
      <c r="Q41" s="304">
        <v>0</v>
      </c>
      <c r="R41" s="304"/>
      <c r="S41" s="304"/>
      <c r="T41" s="304"/>
      <c r="U41" s="301"/>
      <c r="V41" s="304"/>
      <c r="W41" s="304"/>
      <c r="X41" s="304"/>
      <c r="Y41" s="304">
        <f t="shared" ref="Y41:AA41" si="40">+I41+M41+Q41+U41</f>
        <v>0</v>
      </c>
      <c r="Z41" s="304">
        <f t="shared" si="40"/>
        <v>0</v>
      </c>
      <c r="AA41" s="304">
        <f t="shared" si="40"/>
        <v>0</v>
      </c>
      <c r="AB41" s="306"/>
      <c r="AC41" s="284"/>
      <c r="AD41" s="284"/>
      <c r="AE41" s="284"/>
      <c r="AF41" s="284"/>
      <c r="AG41" s="284"/>
      <c r="AH41" s="284"/>
      <c r="AI41" s="284"/>
      <c r="AJ41" s="284"/>
      <c r="AK41" s="284"/>
      <c r="AL41" s="284"/>
      <c r="AM41" s="284"/>
      <c r="AN41" s="284"/>
      <c r="AO41" s="284"/>
      <c r="AP41" s="284"/>
      <c r="AQ41" s="284"/>
      <c r="AR41" s="284"/>
      <c r="AS41" s="284"/>
      <c r="AT41" s="284"/>
      <c r="AU41" s="284"/>
    </row>
    <row r="42" spans="1:47" ht="27" customHeight="1" x14ac:dyDescent="0.2">
      <c r="A42" s="623"/>
      <c r="B42" s="299">
        <v>2</v>
      </c>
      <c r="C42" s="299" t="s">
        <v>486</v>
      </c>
      <c r="D42" s="299"/>
      <c r="E42" s="299">
        <v>0</v>
      </c>
      <c r="F42" s="299"/>
      <c r="G42" s="309"/>
      <c r="H42" s="299"/>
      <c r="I42" s="301">
        <v>0</v>
      </c>
      <c r="J42" s="303"/>
      <c r="K42" s="303"/>
      <c r="L42" s="304"/>
      <c r="M42" s="301">
        <v>0</v>
      </c>
      <c r="N42" s="304"/>
      <c r="O42" s="304"/>
      <c r="P42" s="304"/>
      <c r="Q42" s="304">
        <v>0</v>
      </c>
      <c r="R42" s="304"/>
      <c r="S42" s="304"/>
      <c r="T42" s="304"/>
      <c r="U42" s="301"/>
      <c r="V42" s="304"/>
      <c r="W42" s="304"/>
      <c r="X42" s="304"/>
      <c r="Y42" s="304">
        <f t="shared" ref="Y42:AA42" si="41">+I42+M42+Q42+U42</f>
        <v>0</v>
      </c>
      <c r="Z42" s="304">
        <f t="shared" si="41"/>
        <v>0</v>
      </c>
      <c r="AA42" s="304">
        <f t="shared" si="41"/>
        <v>0</v>
      </c>
      <c r="AB42" s="306"/>
      <c r="AC42" s="284"/>
      <c r="AD42" s="284"/>
      <c r="AE42" s="284"/>
      <c r="AF42" s="284"/>
      <c r="AG42" s="284"/>
      <c r="AH42" s="284"/>
      <c r="AI42" s="284"/>
      <c r="AJ42" s="284"/>
      <c r="AK42" s="284"/>
      <c r="AL42" s="284"/>
      <c r="AM42" s="284"/>
      <c r="AN42" s="284"/>
      <c r="AO42" s="284"/>
      <c r="AP42" s="284"/>
      <c r="AQ42" s="284"/>
      <c r="AR42" s="284"/>
      <c r="AS42" s="284"/>
      <c r="AT42" s="284"/>
      <c r="AU42" s="284"/>
    </row>
    <row r="43" spans="1:47" ht="27" customHeight="1" x14ac:dyDescent="0.2">
      <c r="A43" s="623"/>
      <c r="B43" s="299">
        <v>3</v>
      </c>
      <c r="C43" s="299" t="s">
        <v>487</v>
      </c>
      <c r="D43" s="299"/>
      <c r="E43" s="299">
        <v>0</v>
      </c>
      <c r="F43" s="299"/>
      <c r="G43" s="309"/>
      <c r="H43" s="299"/>
      <c r="I43" s="301">
        <v>0</v>
      </c>
      <c r="J43" s="303"/>
      <c r="K43" s="303"/>
      <c r="L43" s="304"/>
      <c r="M43" s="301">
        <v>0</v>
      </c>
      <c r="N43" s="304"/>
      <c r="O43" s="304"/>
      <c r="P43" s="304"/>
      <c r="Q43" s="304">
        <v>0</v>
      </c>
      <c r="R43" s="304"/>
      <c r="S43" s="304"/>
      <c r="T43" s="304"/>
      <c r="U43" s="301"/>
      <c r="V43" s="304"/>
      <c r="W43" s="304"/>
      <c r="X43" s="304"/>
      <c r="Y43" s="304">
        <f t="shared" ref="Y43:AA43" si="42">+I43+M43+Q43+U43</f>
        <v>0</v>
      </c>
      <c r="Z43" s="304">
        <f t="shared" si="42"/>
        <v>0</v>
      </c>
      <c r="AA43" s="304">
        <f t="shared" si="42"/>
        <v>0</v>
      </c>
      <c r="AB43" s="306"/>
      <c r="AC43" s="284"/>
      <c r="AD43" s="284"/>
      <c r="AE43" s="284"/>
      <c r="AF43" s="284"/>
      <c r="AG43" s="284"/>
      <c r="AH43" s="284"/>
      <c r="AI43" s="284"/>
      <c r="AJ43" s="284"/>
      <c r="AK43" s="284"/>
      <c r="AL43" s="284"/>
      <c r="AM43" s="284"/>
      <c r="AN43" s="284"/>
      <c r="AO43" s="284"/>
      <c r="AP43" s="284"/>
      <c r="AQ43" s="284"/>
      <c r="AR43" s="284"/>
      <c r="AS43" s="284"/>
      <c r="AT43" s="284"/>
      <c r="AU43" s="284"/>
    </row>
    <row r="44" spans="1:47" ht="27" customHeight="1" x14ac:dyDescent="0.2">
      <c r="A44" s="623"/>
      <c r="B44" s="299">
        <v>4</v>
      </c>
      <c r="C44" s="299" t="s">
        <v>488</v>
      </c>
      <c r="D44" s="299"/>
      <c r="E44" s="299">
        <v>0</v>
      </c>
      <c r="F44" s="299"/>
      <c r="G44" s="309"/>
      <c r="H44" s="299"/>
      <c r="I44" s="301">
        <v>0</v>
      </c>
      <c r="J44" s="303"/>
      <c r="K44" s="303"/>
      <c r="L44" s="304"/>
      <c r="M44" s="301">
        <v>0</v>
      </c>
      <c r="N44" s="304"/>
      <c r="O44" s="304"/>
      <c r="P44" s="304"/>
      <c r="Q44" s="304">
        <v>0</v>
      </c>
      <c r="R44" s="304"/>
      <c r="S44" s="304"/>
      <c r="T44" s="304"/>
      <c r="U44" s="301"/>
      <c r="V44" s="304"/>
      <c r="W44" s="304"/>
      <c r="X44" s="304"/>
      <c r="Y44" s="304">
        <f t="shared" ref="Y44:AA44" si="43">+I44+M44+Q44+U44</f>
        <v>0</v>
      </c>
      <c r="Z44" s="304">
        <f t="shared" si="43"/>
        <v>0</v>
      </c>
      <c r="AA44" s="304">
        <f t="shared" si="43"/>
        <v>0</v>
      </c>
      <c r="AB44" s="306"/>
      <c r="AC44" s="284"/>
      <c r="AD44" s="284"/>
      <c r="AE44" s="284"/>
      <c r="AF44" s="284"/>
      <c r="AG44" s="284"/>
      <c r="AH44" s="284"/>
      <c r="AI44" s="284"/>
      <c r="AJ44" s="284"/>
      <c r="AK44" s="284"/>
      <c r="AL44" s="284"/>
      <c r="AM44" s="284"/>
      <c r="AN44" s="284"/>
      <c r="AO44" s="284"/>
      <c r="AP44" s="284"/>
      <c r="AQ44" s="284"/>
      <c r="AR44" s="284"/>
      <c r="AS44" s="284"/>
      <c r="AT44" s="284"/>
      <c r="AU44" s="284"/>
    </row>
    <row r="45" spans="1:47" ht="27" customHeight="1" x14ac:dyDescent="0.2">
      <c r="A45" s="623"/>
      <c r="B45" s="299">
        <v>5</v>
      </c>
      <c r="C45" s="299" t="s">
        <v>489</v>
      </c>
      <c r="D45" s="299"/>
      <c r="E45" s="299">
        <v>0</v>
      </c>
      <c r="F45" s="299"/>
      <c r="G45" s="309"/>
      <c r="H45" s="299"/>
      <c r="I45" s="301">
        <v>0</v>
      </c>
      <c r="J45" s="303"/>
      <c r="K45" s="303"/>
      <c r="L45" s="304"/>
      <c r="M45" s="301">
        <v>0</v>
      </c>
      <c r="N45" s="304"/>
      <c r="O45" s="304"/>
      <c r="P45" s="304"/>
      <c r="Q45" s="304">
        <v>0</v>
      </c>
      <c r="R45" s="304"/>
      <c r="S45" s="304"/>
      <c r="T45" s="304"/>
      <c r="U45" s="301"/>
      <c r="V45" s="304"/>
      <c r="W45" s="304"/>
      <c r="X45" s="304"/>
      <c r="Y45" s="304">
        <f t="shared" ref="Y45:AA45" si="44">+I45+M45+Q45+U45</f>
        <v>0</v>
      </c>
      <c r="Z45" s="304">
        <f t="shared" si="44"/>
        <v>0</v>
      </c>
      <c r="AA45" s="304">
        <f t="shared" si="44"/>
        <v>0</v>
      </c>
      <c r="AB45" s="306"/>
      <c r="AC45" s="284"/>
      <c r="AD45" s="284"/>
      <c r="AE45" s="284"/>
      <c r="AF45" s="284"/>
      <c r="AG45" s="284"/>
      <c r="AH45" s="284"/>
      <c r="AI45" s="284"/>
      <c r="AJ45" s="284"/>
      <c r="AK45" s="284"/>
      <c r="AL45" s="284"/>
      <c r="AM45" s="284"/>
      <c r="AN45" s="284"/>
      <c r="AO45" s="284"/>
      <c r="AP45" s="284"/>
      <c r="AQ45" s="284"/>
      <c r="AR45" s="284"/>
      <c r="AS45" s="284"/>
      <c r="AT45" s="284"/>
      <c r="AU45" s="284"/>
    </row>
    <row r="46" spans="1:47" ht="27" customHeight="1" x14ac:dyDescent="0.2">
      <c r="A46" s="623"/>
      <c r="B46" s="299">
        <v>6</v>
      </c>
      <c r="C46" s="299" t="s">
        <v>490</v>
      </c>
      <c r="D46" s="299"/>
      <c r="E46" s="299">
        <v>0</v>
      </c>
      <c r="F46" s="299"/>
      <c r="G46" s="309"/>
      <c r="H46" s="299"/>
      <c r="I46" s="301">
        <v>0</v>
      </c>
      <c r="J46" s="303"/>
      <c r="K46" s="303"/>
      <c r="L46" s="304"/>
      <c r="M46" s="310">
        <v>0</v>
      </c>
      <c r="N46" s="304"/>
      <c r="O46" s="304"/>
      <c r="P46" s="304"/>
      <c r="Q46" s="304">
        <v>0</v>
      </c>
      <c r="R46" s="304"/>
      <c r="S46" s="304"/>
      <c r="T46" s="304"/>
      <c r="U46" s="301"/>
      <c r="V46" s="304"/>
      <c r="W46" s="304"/>
      <c r="X46" s="304"/>
      <c r="Y46" s="304">
        <f t="shared" ref="Y46:AA46" si="45">+I46+M46+Q46+U46</f>
        <v>0</v>
      </c>
      <c r="Z46" s="304">
        <f t="shared" si="45"/>
        <v>0</v>
      </c>
      <c r="AA46" s="304">
        <f t="shared" si="45"/>
        <v>0</v>
      </c>
      <c r="AB46" s="306"/>
      <c r="AC46" s="284"/>
      <c r="AD46" s="284"/>
      <c r="AE46" s="284"/>
      <c r="AF46" s="284"/>
      <c r="AG46" s="284"/>
      <c r="AH46" s="284"/>
      <c r="AI46" s="284"/>
      <c r="AJ46" s="284"/>
      <c r="AK46" s="284"/>
      <c r="AL46" s="284"/>
      <c r="AM46" s="284"/>
      <c r="AN46" s="284"/>
      <c r="AO46" s="284"/>
      <c r="AP46" s="284"/>
      <c r="AQ46" s="284"/>
      <c r="AR46" s="284"/>
      <c r="AS46" s="284"/>
      <c r="AT46" s="284"/>
      <c r="AU46" s="284"/>
    </row>
    <row r="47" spans="1:47" ht="27" customHeight="1" x14ac:dyDescent="0.2">
      <c r="A47" s="623"/>
      <c r="B47" s="299">
        <v>7</v>
      </c>
      <c r="C47" s="299" t="s">
        <v>491</v>
      </c>
      <c r="D47" s="300">
        <v>1076128613.4509058</v>
      </c>
      <c r="E47" s="311">
        <f>38333-10</f>
        <v>38323</v>
      </c>
      <c r="F47" s="299"/>
      <c r="G47" s="309"/>
      <c r="H47" s="300">
        <v>681416354.38016617</v>
      </c>
      <c r="I47" s="301">
        <v>1840</v>
      </c>
      <c r="J47" s="303"/>
      <c r="K47" s="303"/>
      <c r="L47" s="312"/>
      <c r="M47" s="313">
        <v>11698</v>
      </c>
      <c r="N47" s="314"/>
      <c r="O47" s="304"/>
      <c r="P47" s="304">
        <f t="shared" ref="P47:P54" si="46">4549.31305694687*Q47</f>
        <v>78916933.598857358</v>
      </c>
      <c r="Q47" s="304">
        <v>17347</v>
      </c>
      <c r="R47" s="304"/>
      <c r="S47" s="304"/>
      <c r="T47" s="304">
        <v>371946224.05337262</v>
      </c>
      <c r="U47" s="315">
        <v>7448</v>
      </c>
      <c r="V47" s="304"/>
      <c r="W47" s="304"/>
      <c r="X47" s="304">
        <v>1074602475.7001801</v>
      </c>
      <c r="Y47" s="304">
        <f>+I47+M47+Q47+U47</f>
        <v>38333</v>
      </c>
      <c r="Z47" s="304">
        <f t="shared" ref="Z47:AA47" si="47">+J47+N47+R47+V47</f>
        <v>0</v>
      </c>
      <c r="AA47" s="304">
        <f t="shared" si="47"/>
        <v>0</v>
      </c>
      <c r="AB47" s="306"/>
      <c r="AC47" s="284"/>
      <c r="AD47" s="284"/>
      <c r="AE47" s="284"/>
      <c r="AF47" s="284"/>
      <c r="AG47" s="284"/>
      <c r="AH47" s="284"/>
      <c r="AI47" s="284"/>
      <c r="AJ47" s="284"/>
      <c r="AK47" s="284"/>
      <c r="AL47" s="284"/>
      <c r="AM47" s="284"/>
      <c r="AN47" s="284"/>
      <c r="AO47" s="284"/>
      <c r="AP47" s="284"/>
      <c r="AQ47" s="284"/>
      <c r="AR47" s="284"/>
      <c r="AS47" s="284"/>
      <c r="AT47" s="284"/>
      <c r="AU47" s="284"/>
    </row>
    <row r="48" spans="1:47" ht="27" customHeight="1" x14ac:dyDescent="0.2">
      <c r="A48" s="623"/>
      <c r="B48" s="299">
        <v>8</v>
      </c>
      <c r="C48" s="299" t="s">
        <v>492</v>
      </c>
      <c r="D48" s="300">
        <v>294423936.33151758</v>
      </c>
      <c r="E48" s="311">
        <v>10485</v>
      </c>
      <c r="F48" s="299"/>
      <c r="G48" s="309"/>
      <c r="H48" s="300"/>
      <c r="I48" s="301">
        <v>0</v>
      </c>
      <c r="J48" s="303"/>
      <c r="K48" s="303"/>
      <c r="L48" s="312"/>
      <c r="M48" s="313">
        <v>1598</v>
      </c>
      <c r="N48" s="314"/>
      <c r="O48" s="304"/>
      <c r="P48" s="304">
        <f t="shared" si="46"/>
        <v>25471603.805845529</v>
      </c>
      <c r="Q48" s="304">
        <v>5599</v>
      </c>
      <c r="R48" s="304"/>
      <c r="S48" s="304"/>
      <c r="T48" s="317">
        <v>164199675.70992067</v>
      </c>
      <c r="U48" s="315">
        <v>3288</v>
      </c>
      <c r="V48" s="304"/>
      <c r="W48" s="304"/>
      <c r="X48" s="317">
        <v>293929693.93776602</v>
      </c>
      <c r="Y48" s="304">
        <f>+I48+M48+Q48+U48</f>
        <v>10485</v>
      </c>
      <c r="Z48" s="304">
        <f t="shared" ref="Z48:AA48" si="48">+J48+N48+R48+V48</f>
        <v>0</v>
      </c>
      <c r="AA48" s="304">
        <f t="shared" si="48"/>
        <v>0</v>
      </c>
      <c r="AB48" s="306"/>
      <c r="AC48" s="284"/>
      <c r="AD48" s="284"/>
      <c r="AE48" s="284"/>
      <c r="AF48" s="284"/>
      <c r="AG48" s="284"/>
      <c r="AH48" s="284"/>
      <c r="AI48" s="284"/>
      <c r="AJ48" s="284"/>
      <c r="AK48" s="284"/>
      <c r="AL48" s="284"/>
      <c r="AM48" s="284"/>
      <c r="AN48" s="284"/>
      <c r="AO48" s="284"/>
      <c r="AP48" s="284"/>
      <c r="AQ48" s="284"/>
      <c r="AR48" s="284"/>
      <c r="AS48" s="284"/>
      <c r="AT48" s="284"/>
      <c r="AU48" s="284"/>
    </row>
    <row r="49" spans="1:47" ht="27" customHeight="1" x14ac:dyDescent="0.2">
      <c r="A49" s="623"/>
      <c r="B49" s="299">
        <v>9</v>
      </c>
      <c r="C49" s="299" t="s">
        <v>493</v>
      </c>
      <c r="D49" s="300"/>
      <c r="E49" s="299">
        <v>0</v>
      </c>
      <c r="F49" s="299"/>
      <c r="G49" s="309"/>
      <c r="H49" s="300"/>
      <c r="I49" s="301">
        <v>0</v>
      </c>
      <c r="J49" s="303"/>
      <c r="K49" s="303"/>
      <c r="L49" s="312"/>
      <c r="M49" s="301">
        <v>0</v>
      </c>
      <c r="N49" s="314"/>
      <c r="O49" s="304"/>
      <c r="P49" s="304">
        <f t="shared" si="46"/>
        <v>0</v>
      </c>
      <c r="Q49" s="304">
        <v>0</v>
      </c>
      <c r="R49" s="304"/>
      <c r="S49" s="304"/>
      <c r="T49" s="317">
        <v>0</v>
      </c>
      <c r="U49" s="301"/>
      <c r="V49" s="304"/>
      <c r="W49" s="304"/>
      <c r="X49" s="317"/>
      <c r="Y49" s="304">
        <f t="shared" ref="Y49:AA49" si="49">+I49+M49+Q49+U49</f>
        <v>0</v>
      </c>
      <c r="Z49" s="304">
        <f t="shared" si="49"/>
        <v>0</v>
      </c>
      <c r="AA49" s="304">
        <f t="shared" si="49"/>
        <v>0</v>
      </c>
      <c r="AB49" s="306"/>
      <c r="AC49" s="284"/>
      <c r="AD49" s="284"/>
      <c r="AE49" s="284"/>
      <c r="AF49" s="284"/>
      <c r="AG49" s="284"/>
      <c r="AH49" s="284"/>
      <c r="AI49" s="284"/>
      <c r="AJ49" s="284"/>
      <c r="AK49" s="284"/>
      <c r="AL49" s="284"/>
      <c r="AM49" s="284"/>
      <c r="AN49" s="284"/>
      <c r="AO49" s="284"/>
      <c r="AP49" s="284"/>
      <c r="AQ49" s="284"/>
      <c r="AR49" s="284"/>
      <c r="AS49" s="284"/>
      <c r="AT49" s="284"/>
      <c r="AU49" s="284"/>
    </row>
    <row r="50" spans="1:47" ht="27" customHeight="1" x14ac:dyDescent="0.2">
      <c r="A50" s="623"/>
      <c r="B50" s="299">
        <v>10</v>
      </c>
      <c r="C50" s="299" t="s">
        <v>494</v>
      </c>
      <c r="D50" s="300"/>
      <c r="E50" s="299">
        <v>0</v>
      </c>
      <c r="F50" s="299"/>
      <c r="G50" s="309"/>
      <c r="H50" s="300"/>
      <c r="I50" s="301">
        <v>0</v>
      </c>
      <c r="J50" s="303"/>
      <c r="K50" s="303"/>
      <c r="L50" s="312"/>
      <c r="M50" s="301">
        <v>0</v>
      </c>
      <c r="N50" s="314"/>
      <c r="O50" s="304"/>
      <c r="P50" s="304">
        <f t="shared" si="46"/>
        <v>0</v>
      </c>
      <c r="Q50" s="304">
        <v>0</v>
      </c>
      <c r="R50" s="304"/>
      <c r="S50" s="304"/>
      <c r="T50" s="317">
        <v>0</v>
      </c>
      <c r="U50" s="301"/>
      <c r="V50" s="304"/>
      <c r="W50" s="304"/>
      <c r="X50" s="317"/>
      <c r="Y50" s="304">
        <f t="shared" ref="Y50:AA50" si="50">+I50+M50+Q50+U50</f>
        <v>0</v>
      </c>
      <c r="Z50" s="304">
        <f t="shared" si="50"/>
        <v>0</v>
      </c>
      <c r="AA50" s="304">
        <f t="shared" si="50"/>
        <v>0</v>
      </c>
      <c r="AB50" s="306"/>
      <c r="AC50" s="284"/>
      <c r="AD50" s="284"/>
      <c r="AE50" s="284"/>
      <c r="AF50" s="284"/>
      <c r="AG50" s="284"/>
      <c r="AH50" s="284"/>
      <c r="AI50" s="284"/>
      <c r="AJ50" s="284"/>
      <c r="AK50" s="284"/>
      <c r="AL50" s="284"/>
      <c r="AM50" s="284"/>
      <c r="AN50" s="284"/>
      <c r="AO50" s="284"/>
      <c r="AP50" s="284"/>
      <c r="AQ50" s="284"/>
      <c r="AR50" s="284"/>
      <c r="AS50" s="284"/>
      <c r="AT50" s="284"/>
      <c r="AU50" s="284"/>
    </row>
    <row r="51" spans="1:47" ht="27" customHeight="1" x14ac:dyDescent="0.2">
      <c r="A51" s="623"/>
      <c r="B51" s="299">
        <v>11</v>
      </c>
      <c r="C51" s="299" t="s">
        <v>495</v>
      </c>
      <c r="D51" s="300">
        <v>1339972896.3093643</v>
      </c>
      <c r="E51" s="311">
        <v>47719</v>
      </c>
      <c r="F51" s="299"/>
      <c r="G51" s="309"/>
      <c r="H51" s="300">
        <v>662899605.6198355</v>
      </c>
      <c r="I51" s="301">
        <v>1790</v>
      </c>
      <c r="J51" s="303"/>
      <c r="K51" s="303"/>
      <c r="L51" s="312"/>
      <c r="M51" s="313">
        <v>10485</v>
      </c>
      <c r="N51" s="314"/>
      <c r="O51" s="304"/>
      <c r="P51" s="304">
        <f t="shared" si="46"/>
        <v>92437492.004103452</v>
      </c>
      <c r="Q51" s="304">
        <v>20319</v>
      </c>
      <c r="R51" s="304"/>
      <c r="S51" s="304"/>
      <c r="T51" s="317">
        <v>755328496.08045924</v>
      </c>
      <c r="U51" s="315">
        <v>15120</v>
      </c>
      <c r="V51" s="304"/>
      <c r="W51" s="304"/>
      <c r="X51" s="317">
        <v>1337471215.8102801</v>
      </c>
      <c r="Y51" s="304">
        <f>+I51+M51+Q51+U51</f>
        <v>47714</v>
      </c>
      <c r="Z51" s="304">
        <f t="shared" ref="Z51:AA51" si="51">+J51+N51+R51+V51</f>
        <v>0</v>
      </c>
      <c r="AA51" s="304">
        <f t="shared" si="51"/>
        <v>0</v>
      </c>
      <c r="AB51" s="306"/>
      <c r="AC51" s="284"/>
      <c r="AD51" s="284"/>
      <c r="AE51" s="284"/>
      <c r="AF51" s="284"/>
      <c r="AG51" s="284"/>
      <c r="AH51" s="284"/>
      <c r="AI51" s="284"/>
      <c r="AJ51" s="284"/>
      <c r="AK51" s="284"/>
      <c r="AL51" s="284"/>
      <c r="AM51" s="284"/>
      <c r="AN51" s="284"/>
      <c r="AO51" s="284"/>
      <c r="AP51" s="284"/>
      <c r="AQ51" s="284"/>
      <c r="AR51" s="284"/>
      <c r="AS51" s="284"/>
      <c r="AT51" s="284"/>
      <c r="AU51" s="284"/>
    </row>
    <row r="52" spans="1:47" ht="27" customHeight="1" x14ac:dyDescent="0.2">
      <c r="A52" s="623"/>
      <c r="B52" s="299">
        <v>12</v>
      </c>
      <c r="C52" s="299" t="s">
        <v>496</v>
      </c>
      <c r="D52" s="300"/>
      <c r="E52" s="299">
        <v>0</v>
      </c>
      <c r="F52" s="299"/>
      <c r="G52" s="309"/>
      <c r="H52" s="300"/>
      <c r="I52" s="301">
        <v>0</v>
      </c>
      <c r="J52" s="303"/>
      <c r="K52" s="303"/>
      <c r="L52" s="312"/>
      <c r="M52" s="301">
        <v>0</v>
      </c>
      <c r="N52" s="314"/>
      <c r="O52" s="304"/>
      <c r="P52" s="304">
        <f t="shared" si="46"/>
        <v>0</v>
      </c>
      <c r="Q52" s="304">
        <v>0</v>
      </c>
      <c r="R52" s="304"/>
      <c r="S52" s="304"/>
      <c r="T52" s="317">
        <v>0</v>
      </c>
      <c r="U52" s="301"/>
      <c r="V52" s="304"/>
      <c r="W52" s="304"/>
      <c r="X52" s="317"/>
      <c r="Y52" s="304">
        <f t="shared" ref="Y52:AA52" si="52">+I52+M52+Q52+U52</f>
        <v>0</v>
      </c>
      <c r="Z52" s="304">
        <f t="shared" si="52"/>
        <v>0</v>
      </c>
      <c r="AA52" s="304">
        <f t="shared" si="52"/>
        <v>0</v>
      </c>
      <c r="AB52" s="306"/>
      <c r="AC52" s="284"/>
      <c r="AD52" s="284"/>
      <c r="AE52" s="284"/>
      <c r="AF52" s="284"/>
      <c r="AG52" s="284"/>
      <c r="AH52" s="284"/>
      <c r="AI52" s="284"/>
      <c r="AJ52" s="284"/>
      <c r="AK52" s="284"/>
      <c r="AL52" s="284"/>
      <c r="AM52" s="284"/>
      <c r="AN52" s="284"/>
      <c r="AO52" s="284"/>
      <c r="AP52" s="284"/>
      <c r="AQ52" s="284"/>
      <c r="AR52" s="284"/>
      <c r="AS52" s="284"/>
      <c r="AT52" s="284"/>
      <c r="AU52" s="284"/>
    </row>
    <row r="53" spans="1:47" ht="27" customHeight="1" x14ac:dyDescent="0.2">
      <c r="A53" s="623"/>
      <c r="B53" s="299">
        <v>13</v>
      </c>
      <c r="C53" s="299" t="s">
        <v>497</v>
      </c>
      <c r="D53" s="300"/>
      <c r="E53" s="299">
        <v>0</v>
      </c>
      <c r="F53" s="299"/>
      <c r="G53" s="309"/>
      <c r="H53" s="299"/>
      <c r="I53" s="301">
        <v>0</v>
      </c>
      <c r="J53" s="303"/>
      <c r="K53" s="303"/>
      <c r="L53" s="312"/>
      <c r="M53" s="301">
        <v>0</v>
      </c>
      <c r="N53" s="314"/>
      <c r="O53" s="304"/>
      <c r="P53" s="304">
        <f t="shared" si="46"/>
        <v>0</v>
      </c>
      <c r="Q53" s="304">
        <v>0</v>
      </c>
      <c r="R53" s="304"/>
      <c r="S53" s="304"/>
      <c r="T53" s="317">
        <v>0</v>
      </c>
      <c r="U53" s="301"/>
      <c r="V53" s="304"/>
      <c r="W53" s="304"/>
      <c r="X53" s="317"/>
      <c r="Y53" s="304">
        <f t="shared" ref="Y53:AA53" si="53">+I53+M53+Q53+U53</f>
        <v>0</v>
      </c>
      <c r="Z53" s="304">
        <f t="shared" si="53"/>
        <v>0</v>
      </c>
      <c r="AA53" s="304">
        <f t="shared" si="53"/>
        <v>0</v>
      </c>
      <c r="AB53" s="306"/>
      <c r="AC53" s="284"/>
      <c r="AD53" s="284"/>
      <c r="AE53" s="284"/>
      <c r="AF53" s="284"/>
      <c r="AG53" s="284"/>
      <c r="AH53" s="284"/>
      <c r="AI53" s="284"/>
      <c r="AJ53" s="284"/>
      <c r="AK53" s="284"/>
      <c r="AL53" s="284"/>
      <c r="AM53" s="284"/>
      <c r="AN53" s="284"/>
      <c r="AO53" s="284"/>
      <c r="AP53" s="284"/>
      <c r="AQ53" s="284"/>
      <c r="AR53" s="284"/>
      <c r="AS53" s="284"/>
      <c r="AT53" s="284"/>
      <c r="AU53" s="284"/>
    </row>
    <row r="54" spans="1:47" ht="27" customHeight="1" x14ac:dyDescent="0.2">
      <c r="A54" s="623"/>
      <c r="B54" s="299">
        <v>14</v>
      </c>
      <c r="C54" s="299" t="s">
        <v>498</v>
      </c>
      <c r="D54" s="300">
        <v>362154077.90820998</v>
      </c>
      <c r="E54" s="311">
        <v>12897</v>
      </c>
      <c r="F54" s="299"/>
      <c r="G54" s="309"/>
      <c r="H54" s="299"/>
      <c r="I54" s="301">
        <v>0</v>
      </c>
      <c r="J54" s="303"/>
      <c r="K54" s="303"/>
      <c r="L54" s="312"/>
      <c r="M54" s="313">
        <v>2332</v>
      </c>
      <c r="N54" s="314"/>
      <c r="O54" s="304"/>
      <c r="P54" s="304">
        <f t="shared" si="46"/>
        <v>29333970.591193419</v>
      </c>
      <c r="Q54" s="304">
        <v>6448</v>
      </c>
      <c r="R54" s="304"/>
      <c r="S54" s="304"/>
      <c r="T54" s="317">
        <v>205599168.156248</v>
      </c>
      <c r="U54" s="315">
        <v>4117</v>
      </c>
      <c r="V54" s="304"/>
      <c r="W54" s="304"/>
      <c r="X54" s="317">
        <v>361546138.55177599</v>
      </c>
      <c r="Y54" s="304">
        <f>+I54+M54+Q54+U54</f>
        <v>12897</v>
      </c>
      <c r="Z54" s="304">
        <f t="shared" ref="Z54:AA54" si="54">+J54+N54+R54+V54</f>
        <v>0</v>
      </c>
      <c r="AA54" s="304">
        <f t="shared" si="54"/>
        <v>0</v>
      </c>
      <c r="AB54" s="306"/>
      <c r="AC54" s="284"/>
      <c r="AD54" s="284"/>
      <c r="AE54" s="284"/>
      <c r="AF54" s="284"/>
      <c r="AG54" s="284"/>
      <c r="AH54" s="284"/>
      <c r="AI54" s="284"/>
      <c r="AJ54" s="284"/>
      <c r="AK54" s="284"/>
      <c r="AL54" s="284"/>
      <c r="AM54" s="284"/>
      <c r="AN54" s="284"/>
      <c r="AO54" s="284"/>
      <c r="AP54" s="284"/>
      <c r="AQ54" s="284"/>
      <c r="AR54" s="284"/>
      <c r="AS54" s="284"/>
      <c r="AT54" s="284"/>
      <c r="AU54" s="284"/>
    </row>
    <row r="55" spans="1:47" ht="27" customHeight="1" x14ac:dyDescent="0.2">
      <c r="A55" s="623"/>
      <c r="B55" s="299">
        <v>15</v>
      </c>
      <c r="C55" s="299" t="s">
        <v>499</v>
      </c>
      <c r="D55" s="299"/>
      <c r="E55" s="299">
        <v>0</v>
      </c>
      <c r="F55" s="299"/>
      <c r="G55" s="309"/>
      <c r="H55" s="299"/>
      <c r="I55" s="301">
        <v>0</v>
      </c>
      <c r="J55" s="303"/>
      <c r="K55" s="303"/>
      <c r="L55" s="304"/>
      <c r="M55" s="316">
        <v>0</v>
      </c>
      <c r="N55" s="304"/>
      <c r="O55" s="304"/>
      <c r="P55" s="304"/>
      <c r="Q55" s="304">
        <v>0</v>
      </c>
      <c r="R55" s="304"/>
      <c r="S55" s="304"/>
      <c r="T55" s="304"/>
      <c r="U55" s="301"/>
      <c r="V55" s="304"/>
      <c r="W55" s="304"/>
      <c r="X55" s="317">
        <v>0</v>
      </c>
      <c r="Y55" s="304">
        <f t="shared" ref="Y55:AA55" si="55">+I55+M55+Q55+U55</f>
        <v>0</v>
      </c>
      <c r="Z55" s="304">
        <f t="shared" si="55"/>
        <v>0</v>
      </c>
      <c r="AA55" s="304">
        <f t="shared" si="55"/>
        <v>0</v>
      </c>
      <c r="AB55" s="306"/>
      <c r="AC55" s="284"/>
      <c r="AD55" s="284"/>
      <c r="AE55" s="284"/>
      <c r="AF55" s="284"/>
      <c r="AG55" s="284"/>
      <c r="AH55" s="284"/>
      <c r="AI55" s="284"/>
      <c r="AJ55" s="284"/>
      <c r="AK55" s="284"/>
      <c r="AL55" s="284"/>
      <c r="AM55" s="284"/>
      <c r="AN55" s="284"/>
      <c r="AO55" s="284"/>
      <c r="AP55" s="284"/>
      <c r="AQ55" s="284"/>
      <c r="AR55" s="284"/>
      <c r="AS55" s="284"/>
      <c r="AT55" s="284"/>
      <c r="AU55" s="284"/>
    </row>
    <row r="56" spans="1:47" ht="27" customHeight="1" x14ac:dyDescent="0.2">
      <c r="A56" s="623"/>
      <c r="B56" s="299">
        <v>16</v>
      </c>
      <c r="C56" s="299" t="s">
        <v>500</v>
      </c>
      <c r="D56" s="299"/>
      <c r="E56" s="299">
        <v>0</v>
      </c>
      <c r="F56" s="299"/>
      <c r="G56" s="309"/>
      <c r="H56" s="299"/>
      <c r="I56" s="301">
        <v>0</v>
      </c>
      <c r="J56" s="303"/>
      <c r="K56" s="303"/>
      <c r="L56" s="304"/>
      <c r="M56" s="301">
        <v>0</v>
      </c>
      <c r="N56" s="304"/>
      <c r="O56" s="304"/>
      <c r="P56" s="304"/>
      <c r="Q56" s="304">
        <v>0</v>
      </c>
      <c r="R56" s="304"/>
      <c r="S56" s="304"/>
      <c r="T56" s="304"/>
      <c r="U56" s="301"/>
      <c r="V56" s="304"/>
      <c r="W56" s="304"/>
      <c r="X56" s="304"/>
      <c r="Y56" s="304">
        <f t="shared" ref="Y56:AA56" si="56">+I56+M56+Q56+U56</f>
        <v>0</v>
      </c>
      <c r="Z56" s="304">
        <f t="shared" si="56"/>
        <v>0</v>
      </c>
      <c r="AA56" s="304">
        <f t="shared" si="56"/>
        <v>0</v>
      </c>
      <c r="AB56" s="306"/>
      <c r="AC56" s="284"/>
      <c r="AD56" s="284"/>
      <c r="AE56" s="284"/>
      <c r="AF56" s="284"/>
      <c r="AG56" s="284"/>
      <c r="AH56" s="284"/>
      <c r="AI56" s="284"/>
      <c r="AJ56" s="284"/>
      <c r="AK56" s="284"/>
      <c r="AL56" s="284"/>
      <c r="AM56" s="284"/>
      <c r="AN56" s="284"/>
      <c r="AO56" s="284"/>
      <c r="AP56" s="284"/>
      <c r="AQ56" s="284"/>
      <c r="AR56" s="284"/>
      <c r="AS56" s="284"/>
      <c r="AT56" s="284"/>
      <c r="AU56" s="284"/>
    </row>
    <row r="57" spans="1:47" ht="27" customHeight="1" x14ac:dyDescent="0.2">
      <c r="A57" s="623"/>
      <c r="B57" s="299">
        <v>17</v>
      </c>
      <c r="C57" s="299" t="s">
        <v>501</v>
      </c>
      <c r="D57" s="299"/>
      <c r="E57" s="299">
        <v>0</v>
      </c>
      <c r="F57" s="299"/>
      <c r="G57" s="309"/>
      <c r="H57" s="299"/>
      <c r="I57" s="301">
        <v>0</v>
      </c>
      <c r="J57" s="303"/>
      <c r="K57" s="303"/>
      <c r="L57" s="304"/>
      <c r="M57" s="301">
        <v>0</v>
      </c>
      <c r="N57" s="304"/>
      <c r="O57" s="304"/>
      <c r="P57" s="304"/>
      <c r="Q57" s="304">
        <v>0</v>
      </c>
      <c r="R57" s="304"/>
      <c r="S57" s="304"/>
      <c r="T57" s="304"/>
      <c r="U57" s="301"/>
      <c r="V57" s="304"/>
      <c r="W57" s="304"/>
      <c r="X57" s="304"/>
      <c r="Y57" s="304">
        <f t="shared" ref="Y57:AA57" si="57">+I57+M57+Q57+U57</f>
        <v>0</v>
      </c>
      <c r="Z57" s="304">
        <f t="shared" si="57"/>
        <v>0</v>
      </c>
      <c r="AA57" s="304">
        <f t="shared" si="57"/>
        <v>0</v>
      </c>
      <c r="AB57" s="306"/>
      <c r="AC57" s="284"/>
      <c r="AD57" s="284"/>
      <c r="AE57" s="284"/>
      <c r="AF57" s="284"/>
      <c r="AG57" s="284"/>
      <c r="AH57" s="284"/>
      <c r="AI57" s="284"/>
      <c r="AJ57" s="284"/>
      <c r="AK57" s="284"/>
      <c r="AL57" s="284"/>
      <c r="AM57" s="284"/>
      <c r="AN57" s="284"/>
      <c r="AO57" s="284"/>
      <c r="AP57" s="284"/>
      <c r="AQ57" s="284"/>
      <c r="AR57" s="284"/>
      <c r="AS57" s="284"/>
      <c r="AT57" s="284"/>
      <c r="AU57" s="284"/>
    </row>
    <row r="58" spans="1:47" ht="27" customHeight="1" x14ac:dyDescent="0.2">
      <c r="A58" s="623"/>
      <c r="B58" s="299">
        <v>18</v>
      </c>
      <c r="C58" s="299" t="s">
        <v>502</v>
      </c>
      <c r="D58" s="299"/>
      <c r="E58" s="299">
        <v>0</v>
      </c>
      <c r="F58" s="299"/>
      <c r="G58" s="309"/>
      <c r="H58" s="299"/>
      <c r="I58" s="301">
        <v>0</v>
      </c>
      <c r="J58" s="303"/>
      <c r="K58" s="303"/>
      <c r="L58" s="304"/>
      <c r="M58" s="301">
        <v>0</v>
      </c>
      <c r="N58" s="304"/>
      <c r="O58" s="304"/>
      <c r="P58" s="304"/>
      <c r="Q58" s="304">
        <v>0</v>
      </c>
      <c r="R58" s="304"/>
      <c r="S58" s="304"/>
      <c r="T58" s="304"/>
      <c r="U58" s="301"/>
      <c r="V58" s="304"/>
      <c r="W58" s="304"/>
      <c r="X58" s="304"/>
      <c r="Y58" s="304">
        <f t="shared" ref="Y58:AA58" si="58">+I58+M58+Q58+U58</f>
        <v>0</v>
      </c>
      <c r="Z58" s="304">
        <f t="shared" si="58"/>
        <v>0</v>
      </c>
      <c r="AA58" s="304">
        <f t="shared" si="58"/>
        <v>0</v>
      </c>
      <c r="AB58" s="306"/>
      <c r="AC58" s="284"/>
      <c r="AD58" s="284"/>
      <c r="AE58" s="284"/>
      <c r="AF58" s="284"/>
      <c r="AG58" s="284"/>
      <c r="AH58" s="284"/>
      <c r="AI58" s="284"/>
      <c r="AJ58" s="284"/>
      <c r="AK58" s="284"/>
      <c r="AL58" s="284"/>
      <c r="AM58" s="284"/>
      <c r="AN58" s="284"/>
      <c r="AO58" s="284"/>
      <c r="AP58" s="284"/>
      <c r="AQ58" s="284"/>
      <c r="AR58" s="284"/>
      <c r="AS58" s="284"/>
      <c r="AT58" s="284"/>
      <c r="AU58" s="284"/>
    </row>
    <row r="59" spans="1:47" ht="27" customHeight="1" x14ac:dyDescent="0.2">
      <c r="A59" s="623"/>
      <c r="B59" s="299">
        <v>19</v>
      </c>
      <c r="C59" s="299" t="s">
        <v>503</v>
      </c>
      <c r="D59" s="299"/>
      <c r="E59" s="299"/>
      <c r="F59" s="299"/>
      <c r="G59" s="309"/>
      <c r="H59" s="299"/>
      <c r="I59" s="301">
        <v>0</v>
      </c>
      <c r="J59" s="303"/>
      <c r="K59" s="303"/>
      <c r="L59" s="304"/>
      <c r="M59" s="301">
        <v>0</v>
      </c>
      <c r="N59" s="304"/>
      <c r="O59" s="304"/>
      <c r="P59" s="304"/>
      <c r="Q59" s="304">
        <v>0</v>
      </c>
      <c r="R59" s="304"/>
      <c r="S59" s="304"/>
      <c r="T59" s="304"/>
      <c r="U59" s="301"/>
      <c r="V59" s="304"/>
      <c r="W59" s="304"/>
      <c r="X59" s="304"/>
      <c r="Y59" s="304">
        <f t="shared" ref="Y59:AA59" si="59">+I59+M59+Q59+U59</f>
        <v>0</v>
      </c>
      <c r="Z59" s="304">
        <f t="shared" si="59"/>
        <v>0</v>
      </c>
      <c r="AA59" s="304">
        <f t="shared" si="59"/>
        <v>0</v>
      </c>
      <c r="AB59" s="306"/>
      <c r="AC59" s="284"/>
      <c r="AD59" s="284"/>
      <c r="AE59" s="284"/>
      <c r="AF59" s="284"/>
      <c r="AG59" s="284"/>
      <c r="AH59" s="284"/>
      <c r="AI59" s="284"/>
      <c r="AJ59" s="284"/>
      <c r="AK59" s="284"/>
      <c r="AL59" s="284"/>
      <c r="AM59" s="284"/>
      <c r="AN59" s="284"/>
      <c r="AO59" s="284"/>
      <c r="AP59" s="284"/>
      <c r="AQ59" s="284"/>
      <c r="AR59" s="284"/>
      <c r="AS59" s="284"/>
      <c r="AT59" s="284"/>
      <c r="AU59" s="284"/>
    </row>
    <row r="60" spans="1:47" ht="27" customHeight="1" x14ac:dyDescent="0.2">
      <c r="A60" s="623"/>
      <c r="B60" s="299">
        <v>20</v>
      </c>
      <c r="C60" s="299" t="s">
        <v>504</v>
      </c>
      <c r="D60" s="299"/>
      <c r="E60" s="299">
        <v>0</v>
      </c>
      <c r="F60" s="299"/>
      <c r="G60" s="309"/>
      <c r="H60" s="299"/>
      <c r="I60" s="301">
        <v>0</v>
      </c>
      <c r="J60" s="303"/>
      <c r="K60" s="303"/>
      <c r="L60" s="304"/>
      <c r="M60" s="301">
        <v>0</v>
      </c>
      <c r="N60" s="304"/>
      <c r="O60" s="304"/>
      <c r="P60" s="304"/>
      <c r="Q60" s="304">
        <v>0</v>
      </c>
      <c r="R60" s="304"/>
      <c r="S60" s="304"/>
      <c r="T60" s="304"/>
      <c r="U60" s="301"/>
      <c r="V60" s="304"/>
      <c r="W60" s="304"/>
      <c r="X60" s="304"/>
      <c r="Y60" s="304">
        <f t="shared" ref="Y60:AA60" si="60">+I60+M60+Q60+U60</f>
        <v>0</v>
      </c>
      <c r="Z60" s="304">
        <f t="shared" si="60"/>
        <v>0</v>
      </c>
      <c r="AA60" s="304">
        <f t="shared" si="60"/>
        <v>0</v>
      </c>
      <c r="AB60" s="306"/>
      <c r="AC60" s="284"/>
      <c r="AD60" s="284"/>
      <c r="AE60" s="284"/>
      <c r="AF60" s="284"/>
      <c r="AG60" s="284"/>
      <c r="AH60" s="284"/>
      <c r="AI60" s="284"/>
      <c r="AJ60" s="284"/>
      <c r="AK60" s="284"/>
      <c r="AL60" s="284"/>
      <c r="AM60" s="284"/>
      <c r="AN60" s="284"/>
      <c r="AO60" s="284"/>
      <c r="AP60" s="284"/>
      <c r="AQ60" s="284"/>
      <c r="AR60" s="284"/>
      <c r="AS60" s="284"/>
      <c r="AT60" s="284"/>
      <c r="AU60" s="284"/>
    </row>
    <row r="61" spans="1:47" ht="27" customHeight="1" x14ac:dyDescent="0.2">
      <c r="A61" s="624"/>
      <c r="B61" s="299">
        <v>77</v>
      </c>
      <c r="C61" s="299" t="s">
        <v>505</v>
      </c>
      <c r="D61" s="299"/>
      <c r="E61" s="299">
        <v>0</v>
      </c>
      <c r="F61" s="301">
        <v>296747403</v>
      </c>
      <c r="G61" s="309">
        <v>10</v>
      </c>
      <c r="H61" s="299"/>
      <c r="I61" s="301">
        <v>0</v>
      </c>
      <c r="J61" s="303"/>
      <c r="K61" s="303"/>
      <c r="L61" s="304"/>
      <c r="M61" s="301">
        <v>0</v>
      </c>
      <c r="N61" s="304"/>
      <c r="O61" s="304"/>
      <c r="P61" s="304"/>
      <c r="Q61" s="304">
        <v>0</v>
      </c>
      <c r="R61" s="304">
        <v>95381665</v>
      </c>
      <c r="S61" s="304">
        <v>5</v>
      </c>
      <c r="T61" s="304"/>
      <c r="U61" s="301"/>
      <c r="V61" s="304"/>
      <c r="W61" s="304"/>
      <c r="X61" s="304"/>
      <c r="Y61" s="304">
        <f t="shared" ref="Y61:AA61" si="61">+I61+M61+Q61+U61</f>
        <v>0</v>
      </c>
      <c r="Z61" s="304">
        <v>296797403</v>
      </c>
      <c r="AA61" s="304">
        <f t="shared" si="61"/>
        <v>5</v>
      </c>
      <c r="AB61" s="306"/>
      <c r="AC61" s="284"/>
      <c r="AD61" s="284"/>
      <c r="AE61" s="284"/>
      <c r="AF61" s="284"/>
      <c r="AG61" s="284"/>
      <c r="AH61" s="284"/>
      <c r="AI61" s="284"/>
      <c r="AJ61" s="284"/>
      <c r="AK61" s="284"/>
      <c r="AL61" s="284"/>
      <c r="AM61" s="284"/>
      <c r="AN61" s="284"/>
      <c r="AO61" s="284"/>
      <c r="AP61" s="284"/>
      <c r="AQ61" s="284"/>
      <c r="AR61" s="284"/>
      <c r="AS61" s="284"/>
      <c r="AT61" s="284"/>
      <c r="AU61" s="284"/>
    </row>
    <row r="62" spans="1:47" ht="27" customHeight="1" x14ac:dyDescent="0.2">
      <c r="A62" s="657"/>
      <c r="B62" s="658"/>
      <c r="C62" s="659"/>
      <c r="D62" s="453">
        <f>+'5.Magnitud_Presupuesto'!I12</f>
        <v>3072679524</v>
      </c>
      <c r="E62" s="453">
        <f>SUM(E41:E61)</f>
        <v>109424</v>
      </c>
      <c r="F62" s="453">
        <f>'5.Magnitud_Presupuesto'!V12</f>
        <v>296797403</v>
      </c>
      <c r="G62" s="453">
        <f t="shared" ref="G62:I62" si="62">SUM(G41:G61)</f>
        <v>10</v>
      </c>
      <c r="H62" s="453">
        <f t="shared" si="62"/>
        <v>1344315960.0000017</v>
      </c>
      <c r="I62" s="453">
        <f t="shared" si="62"/>
        <v>3630</v>
      </c>
      <c r="J62" s="453"/>
      <c r="K62" s="453">
        <f t="shared" ref="K62:O62" si="63">SUM(K41:K61)</f>
        <v>0</v>
      </c>
      <c r="L62" s="453">
        <f t="shared" si="63"/>
        <v>0</v>
      </c>
      <c r="M62" s="453">
        <f t="shared" si="63"/>
        <v>26113</v>
      </c>
      <c r="N62" s="453">
        <f t="shared" si="63"/>
        <v>0</v>
      </c>
      <c r="O62" s="453">
        <f t="shared" si="63"/>
        <v>0</v>
      </c>
      <c r="P62" s="453">
        <f>+'5.Magnitud_Presupuesto'!L12</f>
        <v>226160000</v>
      </c>
      <c r="Q62" s="453">
        <f>SUM(Q41:Q61)</f>
        <v>49713</v>
      </c>
      <c r="R62" s="453">
        <f>+'5.Magnitud_Presupuesto'!Y12</f>
        <v>95381665</v>
      </c>
      <c r="S62" s="453">
        <f t="shared" ref="S62:W62" si="64">SUM(S41:S61)</f>
        <v>5</v>
      </c>
      <c r="T62" s="453">
        <f>+'5.Magnitud_Presupuesto'!M12</f>
        <v>1497073564</v>
      </c>
      <c r="U62" s="453">
        <f t="shared" si="64"/>
        <v>29973</v>
      </c>
      <c r="V62" s="453">
        <f t="shared" si="64"/>
        <v>0</v>
      </c>
      <c r="W62" s="453">
        <f t="shared" si="64"/>
        <v>0</v>
      </c>
      <c r="X62" s="453">
        <f>+'5.Magnitud_Presupuesto'!N12</f>
        <v>3067549524</v>
      </c>
      <c r="Y62" s="453">
        <f>SUM(Y41:Y61)</f>
        <v>109429</v>
      </c>
      <c r="Z62" s="453">
        <f>+'5.Magnitud_Presupuesto'!AC12</f>
        <v>296797403</v>
      </c>
      <c r="AA62" s="453">
        <f>SUM(AA41:AA61)</f>
        <v>5</v>
      </c>
      <c r="AB62" s="306"/>
      <c r="AC62" s="308"/>
      <c r="AD62" s="308"/>
      <c r="AE62" s="308"/>
      <c r="AF62" s="308"/>
      <c r="AG62" s="308"/>
      <c r="AH62" s="308"/>
      <c r="AI62" s="308"/>
      <c r="AJ62" s="308"/>
      <c r="AK62" s="308"/>
      <c r="AL62" s="308"/>
      <c r="AM62" s="308"/>
      <c r="AN62" s="308"/>
      <c r="AO62" s="308"/>
      <c r="AP62" s="308"/>
      <c r="AQ62" s="308"/>
      <c r="AR62" s="308"/>
      <c r="AS62" s="308"/>
      <c r="AT62" s="308"/>
      <c r="AU62" s="308"/>
    </row>
    <row r="63" spans="1:47" ht="27" customHeight="1" x14ac:dyDescent="0.2">
      <c r="A63" s="652" t="str">
        <f>'2. Hoja de Vida_Ind'!E41</f>
        <v>3. Visitar 380 instituciones educativas en el proyecto de Ruta Pila</v>
      </c>
      <c r="B63" s="299">
        <v>1</v>
      </c>
      <c r="C63" s="299" t="s">
        <v>485</v>
      </c>
      <c r="D63" s="454">
        <v>30585946.66666672</v>
      </c>
      <c r="E63" s="455">
        <v>16</v>
      </c>
      <c r="F63" s="455"/>
      <c r="G63" s="456"/>
      <c r="H63" s="455"/>
      <c r="I63" s="457">
        <v>0</v>
      </c>
      <c r="J63" s="457"/>
      <c r="K63" s="458"/>
      <c r="L63" s="459">
        <v>70582953.84615384</v>
      </c>
      <c r="M63" s="457">
        <v>8</v>
      </c>
      <c r="N63" s="459"/>
      <c r="O63" s="459"/>
      <c r="P63" s="459"/>
      <c r="Q63" s="460">
        <v>6</v>
      </c>
      <c r="R63" s="459"/>
      <c r="S63" s="459"/>
      <c r="T63" s="459"/>
      <c r="U63" s="459">
        <v>5</v>
      </c>
      <c r="V63" s="459"/>
      <c r="W63" s="459"/>
      <c r="X63" s="459">
        <v>30585946.66666672</v>
      </c>
      <c r="Y63" s="459">
        <v>16</v>
      </c>
      <c r="Z63" s="304">
        <f t="shared" ref="Z63:AA63" si="65">+J63+N63+R63+V63</f>
        <v>0</v>
      </c>
      <c r="AA63" s="304">
        <f t="shared" si="65"/>
        <v>0</v>
      </c>
      <c r="AB63" s="306"/>
      <c r="AC63" s="284"/>
      <c r="AD63" s="284"/>
      <c r="AE63" s="284"/>
      <c r="AF63" s="284"/>
      <c r="AG63" s="284"/>
      <c r="AH63" s="284"/>
      <c r="AI63" s="284"/>
      <c r="AJ63" s="284"/>
      <c r="AK63" s="284"/>
      <c r="AL63" s="284"/>
      <c r="AM63" s="284"/>
      <c r="AN63" s="284"/>
      <c r="AO63" s="284"/>
      <c r="AP63" s="284"/>
      <c r="AQ63" s="284"/>
      <c r="AR63" s="284"/>
      <c r="AS63" s="284"/>
      <c r="AT63" s="284"/>
      <c r="AU63" s="284"/>
    </row>
    <row r="64" spans="1:47" ht="27" customHeight="1" x14ac:dyDescent="0.2">
      <c r="A64" s="623"/>
      <c r="B64" s="299">
        <v>2</v>
      </c>
      <c r="C64" s="299" t="s">
        <v>486</v>
      </c>
      <c r="D64" s="454">
        <v>3823243.33333334</v>
      </c>
      <c r="E64" s="455">
        <v>2</v>
      </c>
      <c r="F64" s="455"/>
      <c r="G64" s="456"/>
      <c r="H64" s="455"/>
      <c r="I64" s="457">
        <v>0</v>
      </c>
      <c r="J64" s="457"/>
      <c r="K64" s="458"/>
      <c r="L64" s="459">
        <v>0</v>
      </c>
      <c r="M64" s="457">
        <v>0</v>
      </c>
      <c r="N64" s="459"/>
      <c r="O64" s="459"/>
      <c r="P64" s="459"/>
      <c r="Q64" s="460">
        <v>2</v>
      </c>
      <c r="R64" s="459"/>
      <c r="S64" s="459"/>
      <c r="T64" s="459"/>
      <c r="U64" s="461">
        <v>1</v>
      </c>
      <c r="V64" s="459"/>
      <c r="W64" s="459"/>
      <c r="X64" s="459">
        <v>3823243.33333334</v>
      </c>
      <c r="Y64" s="459">
        <v>2</v>
      </c>
      <c r="Z64" s="304">
        <f t="shared" ref="Z64:AA64" si="66">+J64+N64+R64+V64</f>
        <v>0</v>
      </c>
      <c r="AA64" s="304">
        <f t="shared" si="66"/>
        <v>0</v>
      </c>
      <c r="AB64" s="306"/>
      <c r="AC64" s="284"/>
      <c r="AD64" s="284"/>
      <c r="AE64" s="284"/>
      <c r="AF64" s="284"/>
      <c r="AG64" s="284"/>
      <c r="AH64" s="284"/>
      <c r="AI64" s="284"/>
      <c r="AJ64" s="284"/>
      <c r="AK64" s="284"/>
      <c r="AL64" s="284"/>
      <c r="AM64" s="284"/>
      <c r="AN64" s="284"/>
      <c r="AO64" s="284"/>
      <c r="AP64" s="284"/>
      <c r="AQ64" s="284"/>
      <c r="AR64" s="284"/>
      <c r="AS64" s="284"/>
      <c r="AT64" s="284"/>
      <c r="AU64" s="284"/>
    </row>
    <row r="65" spans="1:47" ht="27" customHeight="1" x14ac:dyDescent="0.2">
      <c r="A65" s="623"/>
      <c r="B65" s="299">
        <v>3</v>
      </c>
      <c r="C65" s="299" t="s">
        <v>487</v>
      </c>
      <c r="D65" s="454">
        <v>1911621.66666667</v>
      </c>
      <c r="E65" s="455">
        <v>1</v>
      </c>
      <c r="F65" s="455"/>
      <c r="G65" s="456"/>
      <c r="H65" s="455"/>
      <c r="I65" s="457">
        <v>0</v>
      </c>
      <c r="J65" s="457"/>
      <c r="K65" s="458"/>
      <c r="L65" s="459">
        <v>0</v>
      </c>
      <c r="M65" s="457">
        <v>0</v>
      </c>
      <c r="N65" s="459"/>
      <c r="O65" s="459"/>
      <c r="P65" s="459"/>
      <c r="Q65" s="460">
        <v>0</v>
      </c>
      <c r="R65" s="459"/>
      <c r="S65" s="459"/>
      <c r="T65" s="459"/>
      <c r="U65" s="461">
        <v>1</v>
      </c>
      <c r="V65" s="459"/>
      <c r="W65" s="459"/>
      <c r="X65" s="459">
        <v>1911621.66666667</v>
      </c>
      <c r="Y65" s="459">
        <v>1</v>
      </c>
      <c r="Z65" s="304">
        <f t="shared" ref="Z65:AA65" si="67">+J65+N65+R65+V65</f>
        <v>0</v>
      </c>
      <c r="AA65" s="304">
        <f t="shared" si="67"/>
        <v>0</v>
      </c>
      <c r="AB65" s="306"/>
      <c r="AC65" s="284"/>
      <c r="AD65" s="284"/>
      <c r="AE65" s="284"/>
      <c r="AF65" s="284"/>
      <c r="AG65" s="284"/>
      <c r="AH65" s="284"/>
      <c r="AI65" s="284"/>
      <c r="AJ65" s="284"/>
      <c r="AK65" s="284"/>
      <c r="AL65" s="284"/>
      <c r="AM65" s="284"/>
      <c r="AN65" s="284"/>
      <c r="AO65" s="284"/>
      <c r="AP65" s="284"/>
      <c r="AQ65" s="284"/>
      <c r="AR65" s="284"/>
      <c r="AS65" s="284"/>
      <c r="AT65" s="284"/>
      <c r="AU65" s="284"/>
    </row>
    <row r="66" spans="1:47" ht="27" customHeight="1" x14ac:dyDescent="0.2">
      <c r="A66" s="623"/>
      <c r="B66" s="299">
        <v>4</v>
      </c>
      <c r="C66" s="299" t="s">
        <v>488</v>
      </c>
      <c r="D66" s="454">
        <v>1911621.66666667</v>
      </c>
      <c r="E66" s="455">
        <v>1</v>
      </c>
      <c r="F66" s="455"/>
      <c r="G66" s="456"/>
      <c r="H66" s="455"/>
      <c r="I66" s="457">
        <v>0</v>
      </c>
      <c r="J66" s="457"/>
      <c r="K66" s="458"/>
      <c r="L66" s="459">
        <v>0</v>
      </c>
      <c r="M66" s="457">
        <v>0</v>
      </c>
      <c r="N66" s="459"/>
      <c r="O66" s="459"/>
      <c r="P66" s="459"/>
      <c r="Q66" s="460">
        <v>0</v>
      </c>
      <c r="R66" s="459"/>
      <c r="S66" s="459"/>
      <c r="T66" s="459"/>
      <c r="U66" s="461">
        <v>0</v>
      </c>
      <c r="V66" s="459"/>
      <c r="W66" s="459"/>
      <c r="X66" s="459">
        <v>1911621.66666667</v>
      </c>
      <c r="Y66" s="459">
        <v>1</v>
      </c>
      <c r="Z66" s="304">
        <f t="shared" ref="Z66:AA66" si="68">+J66+N66+R66+V66</f>
        <v>0</v>
      </c>
      <c r="AA66" s="304">
        <f t="shared" si="68"/>
        <v>0</v>
      </c>
      <c r="AB66" s="306"/>
      <c r="AC66" s="284"/>
      <c r="AD66" s="284"/>
      <c r="AE66" s="284"/>
      <c r="AF66" s="284"/>
      <c r="AG66" s="284"/>
      <c r="AH66" s="284"/>
      <c r="AI66" s="284"/>
      <c r="AJ66" s="284"/>
      <c r="AK66" s="284"/>
      <c r="AL66" s="284"/>
      <c r="AM66" s="284"/>
      <c r="AN66" s="284"/>
      <c r="AO66" s="284"/>
      <c r="AP66" s="284"/>
      <c r="AQ66" s="284"/>
      <c r="AR66" s="284"/>
      <c r="AS66" s="284"/>
      <c r="AT66" s="284"/>
      <c r="AU66" s="284"/>
    </row>
    <row r="67" spans="1:47" ht="27" customHeight="1" x14ac:dyDescent="0.2">
      <c r="A67" s="623"/>
      <c r="B67" s="299">
        <v>5</v>
      </c>
      <c r="C67" s="299" t="s">
        <v>489</v>
      </c>
      <c r="D67" s="454">
        <v>1911621.66666667</v>
      </c>
      <c r="E67" s="455">
        <v>1</v>
      </c>
      <c r="F67" s="455"/>
      <c r="G67" s="456"/>
      <c r="H67" s="455"/>
      <c r="I67" s="457">
        <v>0</v>
      </c>
      <c r="J67" s="457"/>
      <c r="K67" s="458"/>
      <c r="L67" s="459">
        <v>0</v>
      </c>
      <c r="M67" s="457">
        <v>0</v>
      </c>
      <c r="N67" s="459"/>
      <c r="O67" s="459"/>
      <c r="P67" s="459"/>
      <c r="Q67" s="460">
        <v>0</v>
      </c>
      <c r="R67" s="459"/>
      <c r="S67" s="459"/>
      <c r="T67" s="459"/>
      <c r="U67" s="461">
        <v>0</v>
      </c>
      <c r="V67" s="459"/>
      <c r="W67" s="459"/>
      <c r="X67" s="459">
        <v>1911621.66666667</v>
      </c>
      <c r="Y67" s="459">
        <v>1</v>
      </c>
      <c r="Z67" s="304">
        <f t="shared" ref="Z67:AA67" si="69">+J67+N67+R67+V67</f>
        <v>0</v>
      </c>
      <c r="AA67" s="304">
        <f t="shared" si="69"/>
        <v>0</v>
      </c>
      <c r="AB67" s="306"/>
      <c r="AC67" s="284"/>
      <c r="AD67" s="284"/>
      <c r="AE67" s="284"/>
      <c r="AF67" s="284"/>
      <c r="AG67" s="284"/>
      <c r="AH67" s="284"/>
      <c r="AI67" s="284"/>
      <c r="AJ67" s="284"/>
      <c r="AK67" s="284"/>
      <c r="AL67" s="284"/>
      <c r="AM67" s="284"/>
      <c r="AN67" s="284"/>
      <c r="AO67" s="284"/>
      <c r="AP67" s="284"/>
      <c r="AQ67" s="284"/>
      <c r="AR67" s="284"/>
      <c r="AS67" s="284"/>
      <c r="AT67" s="284"/>
      <c r="AU67" s="284"/>
    </row>
    <row r="68" spans="1:47" ht="27" customHeight="1" x14ac:dyDescent="0.2">
      <c r="A68" s="623"/>
      <c r="B68" s="299">
        <v>6</v>
      </c>
      <c r="C68" s="299" t="s">
        <v>490</v>
      </c>
      <c r="D68" s="454">
        <v>3823243.33333334</v>
      </c>
      <c r="E68" s="455">
        <v>2</v>
      </c>
      <c r="F68" s="455"/>
      <c r="G68" s="456"/>
      <c r="H68" s="455"/>
      <c r="I68" s="457">
        <v>0</v>
      </c>
      <c r="J68" s="457"/>
      <c r="K68" s="458"/>
      <c r="L68" s="459">
        <v>0</v>
      </c>
      <c r="M68" s="457">
        <v>0</v>
      </c>
      <c r="N68" s="459"/>
      <c r="O68" s="459"/>
      <c r="P68" s="459"/>
      <c r="Q68" s="460">
        <v>0</v>
      </c>
      <c r="R68" s="459"/>
      <c r="S68" s="459"/>
      <c r="T68" s="459"/>
      <c r="U68" s="461">
        <v>0</v>
      </c>
      <c r="V68" s="459"/>
      <c r="W68" s="459"/>
      <c r="X68" s="459">
        <v>3823243.33333334</v>
      </c>
      <c r="Y68" s="459">
        <v>2</v>
      </c>
      <c r="Z68" s="304">
        <f t="shared" ref="Z68:AA68" si="70">+J68+N68+R68+V68</f>
        <v>0</v>
      </c>
      <c r="AA68" s="304">
        <f t="shared" si="70"/>
        <v>0</v>
      </c>
      <c r="AB68" s="306"/>
      <c r="AC68" s="284"/>
      <c r="AD68" s="284"/>
      <c r="AE68" s="284"/>
      <c r="AF68" s="284"/>
      <c r="AG68" s="284"/>
      <c r="AH68" s="284"/>
      <c r="AI68" s="284"/>
      <c r="AJ68" s="284"/>
      <c r="AK68" s="284"/>
      <c r="AL68" s="284"/>
      <c r="AM68" s="284"/>
      <c r="AN68" s="284"/>
      <c r="AO68" s="284"/>
      <c r="AP68" s="284"/>
      <c r="AQ68" s="284"/>
      <c r="AR68" s="284"/>
      <c r="AS68" s="284"/>
      <c r="AT68" s="284"/>
      <c r="AU68" s="284"/>
    </row>
    <row r="69" spans="1:47" ht="27" customHeight="1" x14ac:dyDescent="0.2">
      <c r="A69" s="623"/>
      <c r="B69" s="299">
        <v>7</v>
      </c>
      <c r="C69" s="299" t="s">
        <v>491</v>
      </c>
      <c r="D69" s="454">
        <v>3823243.33333334</v>
      </c>
      <c r="E69" s="455">
        <v>2</v>
      </c>
      <c r="F69" s="455"/>
      <c r="G69" s="456"/>
      <c r="H69" s="455"/>
      <c r="I69" s="457">
        <v>0</v>
      </c>
      <c r="J69" s="457"/>
      <c r="K69" s="458"/>
      <c r="L69" s="459">
        <v>0</v>
      </c>
      <c r="M69" s="457">
        <v>0</v>
      </c>
      <c r="N69" s="459"/>
      <c r="O69" s="459"/>
      <c r="P69" s="459"/>
      <c r="Q69" s="460">
        <v>0</v>
      </c>
      <c r="R69" s="459"/>
      <c r="S69" s="459"/>
      <c r="T69" s="459"/>
      <c r="U69" s="461">
        <v>0</v>
      </c>
      <c r="V69" s="459"/>
      <c r="W69" s="459"/>
      <c r="X69" s="459">
        <v>3823243.33333334</v>
      </c>
      <c r="Y69" s="459">
        <v>2</v>
      </c>
      <c r="Z69" s="304">
        <f t="shared" ref="Z69:AA69" si="71">+J69+N69+R69+V69</f>
        <v>0</v>
      </c>
      <c r="AA69" s="304">
        <f t="shared" si="71"/>
        <v>0</v>
      </c>
      <c r="AB69" s="306"/>
      <c r="AC69" s="284"/>
      <c r="AD69" s="284"/>
      <c r="AE69" s="284"/>
      <c r="AF69" s="284"/>
      <c r="AG69" s="284"/>
      <c r="AH69" s="284"/>
      <c r="AI69" s="284"/>
      <c r="AJ69" s="284"/>
      <c r="AK69" s="284"/>
      <c r="AL69" s="284"/>
      <c r="AM69" s="284"/>
      <c r="AN69" s="284"/>
      <c r="AO69" s="284"/>
      <c r="AP69" s="284"/>
      <c r="AQ69" s="284"/>
      <c r="AR69" s="284"/>
      <c r="AS69" s="284"/>
      <c r="AT69" s="284"/>
      <c r="AU69" s="284"/>
    </row>
    <row r="70" spans="1:47" ht="27" customHeight="1" x14ac:dyDescent="0.2">
      <c r="A70" s="623"/>
      <c r="B70" s="299">
        <v>8</v>
      </c>
      <c r="C70" s="299" t="s">
        <v>492</v>
      </c>
      <c r="D70" s="454">
        <v>3823243.33333334</v>
      </c>
      <c r="E70" s="455">
        <v>2</v>
      </c>
      <c r="F70" s="455"/>
      <c r="G70" s="456"/>
      <c r="H70" s="455"/>
      <c r="I70" s="457">
        <v>0</v>
      </c>
      <c r="J70" s="457"/>
      <c r="K70" s="458"/>
      <c r="L70" s="459">
        <v>0</v>
      </c>
      <c r="M70" s="457">
        <v>0</v>
      </c>
      <c r="N70" s="459"/>
      <c r="O70" s="459"/>
      <c r="P70" s="459"/>
      <c r="Q70" s="460">
        <v>1</v>
      </c>
      <c r="R70" s="459"/>
      <c r="S70" s="459"/>
      <c r="T70" s="459"/>
      <c r="U70" s="461">
        <v>0</v>
      </c>
      <c r="V70" s="459"/>
      <c r="W70" s="459"/>
      <c r="X70" s="459">
        <v>3823243.33333334</v>
      </c>
      <c r="Y70" s="459">
        <v>2</v>
      </c>
      <c r="Z70" s="304">
        <f t="shared" ref="Z70:AA70" si="72">+J70+N70+R70+V70</f>
        <v>0</v>
      </c>
      <c r="AA70" s="304">
        <f t="shared" si="72"/>
        <v>0</v>
      </c>
      <c r="AB70" s="306"/>
      <c r="AC70" s="284"/>
      <c r="AD70" s="284"/>
      <c r="AE70" s="284"/>
      <c r="AF70" s="284"/>
      <c r="AG70" s="284"/>
      <c r="AH70" s="284"/>
      <c r="AI70" s="284"/>
      <c r="AJ70" s="284"/>
      <c r="AK70" s="284"/>
      <c r="AL70" s="284"/>
      <c r="AM70" s="284"/>
      <c r="AN70" s="284"/>
      <c r="AO70" s="284"/>
      <c r="AP70" s="284"/>
      <c r="AQ70" s="284"/>
      <c r="AR70" s="284"/>
      <c r="AS70" s="284"/>
      <c r="AT70" s="284"/>
      <c r="AU70" s="284"/>
    </row>
    <row r="71" spans="1:47" ht="27" customHeight="1" x14ac:dyDescent="0.2">
      <c r="A71" s="623"/>
      <c r="B71" s="299">
        <v>9</v>
      </c>
      <c r="C71" s="299" t="s">
        <v>493</v>
      </c>
      <c r="D71" s="454">
        <v>3823243.33333334</v>
      </c>
      <c r="E71" s="455">
        <v>2</v>
      </c>
      <c r="F71" s="455"/>
      <c r="G71" s="456"/>
      <c r="H71" s="455"/>
      <c r="I71" s="457">
        <v>0</v>
      </c>
      <c r="J71" s="457"/>
      <c r="K71" s="458"/>
      <c r="L71" s="459">
        <v>0</v>
      </c>
      <c r="M71" s="457">
        <v>0</v>
      </c>
      <c r="N71" s="459"/>
      <c r="O71" s="459"/>
      <c r="P71" s="459"/>
      <c r="Q71" s="460">
        <v>2</v>
      </c>
      <c r="R71" s="459"/>
      <c r="S71" s="459"/>
      <c r="T71" s="459"/>
      <c r="U71" s="461">
        <v>0</v>
      </c>
      <c r="V71" s="459"/>
      <c r="W71" s="459"/>
      <c r="X71" s="459">
        <v>3823243.33333334</v>
      </c>
      <c r="Y71" s="459">
        <v>2</v>
      </c>
      <c r="Z71" s="304">
        <f t="shared" ref="Z71:AA71" si="73">+J71+N71+R71+V71</f>
        <v>0</v>
      </c>
      <c r="AA71" s="304">
        <f t="shared" si="73"/>
        <v>0</v>
      </c>
      <c r="AB71" s="306"/>
      <c r="AC71" s="284"/>
      <c r="AD71" s="284"/>
      <c r="AE71" s="284"/>
      <c r="AF71" s="284"/>
      <c r="AG71" s="284"/>
      <c r="AH71" s="284"/>
      <c r="AI71" s="284"/>
      <c r="AJ71" s="284"/>
      <c r="AK71" s="284"/>
      <c r="AL71" s="284"/>
      <c r="AM71" s="284"/>
      <c r="AN71" s="284"/>
      <c r="AO71" s="284"/>
      <c r="AP71" s="284"/>
      <c r="AQ71" s="284"/>
      <c r="AR71" s="284"/>
      <c r="AS71" s="284"/>
      <c r="AT71" s="284"/>
      <c r="AU71" s="284"/>
    </row>
    <row r="72" spans="1:47" ht="27" customHeight="1" x14ac:dyDescent="0.2">
      <c r="A72" s="623"/>
      <c r="B72" s="299">
        <v>10</v>
      </c>
      <c r="C72" s="299" t="s">
        <v>494</v>
      </c>
      <c r="D72" s="454">
        <v>3823243.33333334</v>
      </c>
      <c r="E72" s="455">
        <v>2</v>
      </c>
      <c r="F72" s="455"/>
      <c r="G72" s="456"/>
      <c r="H72" s="455"/>
      <c r="I72" s="457">
        <v>0</v>
      </c>
      <c r="J72" s="457"/>
      <c r="K72" s="458"/>
      <c r="L72" s="459">
        <v>0</v>
      </c>
      <c r="M72" s="457">
        <v>0</v>
      </c>
      <c r="N72" s="459"/>
      <c r="O72" s="459"/>
      <c r="P72" s="459"/>
      <c r="Q72" s="460">
        <v>1</v>
      </c>
      <c r="R72" s="459"/>
      <c r="S72" s="459"/>
      <c r="T72" s="459"/>
      <c r="U72" s="461">
        <v>1</v>
      </c>
      <c r="V72" s="459"/>
      <c r="W72" s="459"/>
      <c r="X72" s="459">
        <v>3823243.33333334</v>
      </c>
      <c r="Y72" s="459">
        <v>2</v>
      </c>
      <c r="Z72" s="304">
        <f t="shared" ref="Z72:AA72" si="74">+J72+N72+R72+V72</f>
        <v>0</v>
      </c>
      <c r="AA72" s="304">
        <f t="shared" si="74"/>
        <v>0</v>
      </c>
      <c r="AB72" s="306"/>
      <c r="AC72" s="284"/>
      <c r="AD72" s="284"/>
      <c r="AE72" s="284"/>
      <c r="AF72" s="284"/>
      <c r="AG72" s="284"/>
      <c r="AH72" s="284"/>
      <c r="AI72" s="284"/>
      <c r="AJ72" s="284"/>
      <c r="AK72" s="284"/>
      <c r="AL72" s="284"/>
      <c r="AM72" s="284"/>
      <c r="AN72" s="284"/>
      <c r="AO72" s="284"/>
      <c r="AP72" s="284"/>
      <c r="AQ72" s="284"/>
      <c r="AR72" s="284"/>
      <c r="AS72" s="284"/>
      <c r="AT72" s="284"/>
      <c r="AU72" s="284"/>
    </row>
    <row r="73" spans="1:47" ht="27" customHeight="1" x14ac:dyDescent="0.2">
      <c r="A73" s="623"/>
      <c r="B73" s="299">
        <v>11</v>
      </c>
      <c r="C73" s="299" t="s">
        <v>495</v>
      </c>
      <c r="D73" s="454">
        <v>34409190.00000006</v>
      </c>
      <c r="E73" s="455">
        <v>18</v>
      </c>
      <c r="F73" s="455"/>
      <c r="G73" s="456"/>
      <c r="H73" s="455"/>
      <c r="I73" s="457">
        <v>0</v>
      </c>
      <c r="J73" s="457"/>
      <c r="K73" s="458"/>
      <c r="L73" s="459">
        <v>44114346.153846152</v>
      </c>
      <c r="M73" s="457">
        <v>5</v>
      </c>
      <c r="N73" s="459"/>
      <c r="O73" s="459"/>
      <c r="P73" s="459"/>
      <c r="Q73" s="460">
        <v>13</v>
      </c>
      <c r="R73" s="459"/>
      <c r="S73" s="459"/>
      <c r="T73" s="459"/>
      <c r="U73" s="459">
        <v>10</v>
      </c>
      <c r="V73" s="459"/>
      <c r="W73" s="459"/>
      <c r="X73" s="459">
        <v>34409190.000000097</v>
      </c>
      <c r="Y73" s="459">
        <v>18</v>
      </c>
      <c r="Z73" s="304">
        <f t="shared" ref="Z73:AA73" si="75">+J73+N73+R73+V73</f>
        <v>0</v>
      </c>
      <c r="AA73" s="304">
        <f t="shared" si="75"/>
        <v>0</v>
      </c>
      <c r="AB73" s="306"/>
      <c r="AC73" s="284"/>
      <c r="AD73" s="284"/>
      <c r="AE73" s="284"/>
      <c r="AF73" s="284"/>
      <c r="AG73" s="284"/>
      <c r="AH73" s="284"/>
      <c r="AI73" s="284"/>
      <c r="AJ73" s="284"/>
      <c r="AK73" s="284"/>
      <c r="AL73" s="284"/>
      <c r="AM73" s="284"/>
      <c r="AN73" s="284"/>
      <c r="AO73" s="284"/>
      <c r="AP73" s="284"/>
      <c r="AQ73" s="284"/>
      <c r="AR73" s="284"/>
      <c r="AS73" s="284"/>
      <c r="AT73" s="284"/>
      <c r="AU73" s="284"/>
    </row>
    <row r="74" spans="1:47" ht="27" customHeight="1" x14ac:dyDescent="0.2">
      <c r="A74" s="623"/>
      <c r="B74" s="299">
        <v>12</v>
      </c>
      <c r="C74" s="299" t="s">
        <v>496</v>
      </c>
      <c r="D74" s="454">
        <v>5734865.0000000102</v>
      </c>
      <c r="E74" s="455">
        <v>3</v>
      </c>
      <c r="F74" s="455"/>
      <c r="G74" s="456"/>
      <c r="H74" s="455"/>
      <c r="I74" s="457">
        <v>0</v>
      </c>
      <c r="J74" s="457"/>
      <c r="K74" s="458"/>
      <c r="L74" s="459">
        <v>0</v>
      </c>
      <c r="M74" s="457">
        <v>0</v>
      </c>
      <c r="N74" s="459"/>
      <c r="O74" s="459"/>
      <c r="P74" s="459"/>
      <c r="Q74" s="460">
        <v>0</v>
      </c>
      <c r="R74" s="459"/>
      <c r="S74" s="459"/>
      <c r="T74" s="459"/>
      <c r="U74" s="460">
        <v>0</v>
      </c>
      <c r="V74" s="459"/>
      <c r="W74" s="459"/>
      <c r="X74" s="459">
        <v>5734865.0000000102</v>
      </c>
      <c r="Y74" s="459">
        <v>3</v>
      </c>
      <c r="Z74" s="304">
        <f t="shared" ref="Z74:AA74" si="76">+J74+N74+R74+V74</f>
        <v>0</v>
      </c>
      <c r="AA74" s="304">
        <f t="shared" si="76"/>
        <v>0</v>
      </c>
      <c r="AB74" s="306"/>
      <c r="AC74" s="284"/>
      <c r="AD74" s="284"/>
      <c r="AE74" s="284"/>
      <c r="AF74" s="284"/>
      <c r="AG74" s="284"/>
      <c r="AH74" s="284"/>
      <c r="AI74" s="284"/>
      <c r="AJ74" s="284"/>
      <c r="AK74" s="284"/>
      <c r="AL74" s="284"/>
      <c r="AM74" s="284"/>
      <c r="AN74" s="284"/>
      <c r="AO74" s="284"/>
      <c r="AP74" s="284"/>
      <c r="AQ74" s="284"/>
      <c r="AR74" s="284"/>
      <c r="AS74" s="284"/>
      <c r="AT74" s="284"/>
      <c r="AU74" s="284"/>
    </row>
    <row r="75" spans="1:47" ht="27" customHeight="1" x14ac:dyDescent="0.2">
      <c r="A75" s="623"/>
      <c r="B75" s="299">
        <v>13</v>
      </c>
      <c r="C75" s="299" t="s">
        <v>497</v>
      </c>
      <c r="D75" s="454">
        <v>1911621.66666667</v>
      </c>
      <c r="E75" s="455">
        <v>1</v>
      </c>
      <c r="F75" s="455"/>
      <c r="G75" s="456"/>
      <c r="H75" s="455"/>
      <c r="I75" s="457">
        <v>0</v>
      </c>
      <c r="J75" s="457"/>
      <c r="K75" s="458"/>
      <c r="L75" s="459">
        <v>0</v>
      </c>
      <c r="M75" s="457">
        <v>0</v>
      </c>
      <c r="N75" s="459"/>
      <c r="O75" s="459"/>
      <c r="P75" s="459"/>
      <c r="Q75" s="460">
        <v>0</v>
      </c>
      <c r="R75" s="459"/>
      <c r="S75" s="459"/>
      <c r="T75" s="459"/>
      <c r="U75" s="460">
        <v>0</v>
      </c>
      <c r="V75" s="459"/>
      <c r="W75" s="459"/>
      <c r="X75" s="459">
        <v>1911621.66666667</v>
      </c>
      <c r="Y75" s="459">
        <v>1</v>
      </c>
      <c r="Z75" s="304">
        <f t="shared" ref="Z75:AA75" si="77">+J75+N75+R75+V75</f>
        <v>0</v>
      </c>
      <c r="AA75" s="304">
        <f t="shared" si="77"/>
        <v>0</v>
      </c>
      <c r="AB75" s="306"/>
      <c r="AC75" s="284"/>
      <c r="AD75" s="284"/>
      <c r="AE75" s="284"/>
      <c r="AF75" s="284"/>
      <c r="AG75" s="284"/>
      <c r="AH75" s="284"/>
      <c r="AI75" s="284"/>
      <c r="AJ75" s="284"/>
      <c r="AK75" s="284"/>
      <c r="AL75" s="284"/>
      <c r="AM75" s="284"/>
      <c r="AN75" s="284"/>
      <c r="AO75" s="284"/>
      <c r="AP75" s="284"/>
      <c r="AQ75" s="284"/>
      <c r="AR75" s="284"/>
      <c r="AS75" s="284"/>
      <c r="AT75" s="284"/>
      <c r="AU75" s="284"/>
    </row>
    <row r="76" spans="1:47" ht="27" customHeight="1" x14ac:dyDescent="0.2">
      <c r="A76" s="623"/>
      <c r="B76" s="299">
        <v>14</v>
      </c>
      <c r="C76" s="299" t="s">
        <v>498</v>
      </c>
      <c r="D76" s="454">
        <v>1911621.66666667</v>
      </c>
      <c r="E76" s="455">
        <v>1</v>
      </c>
      <c r="F76" s="455"/>
      <c r="G76" s="456"/>
      <c r="H76" s="455"/>
      <c r="I76" s="457">
        <v>0</v>
      </c>
      <c r="J76" s="457"/>
      <c r="K76" s="458"/>
      <c r="L76" s="459">
        <v>0</v>
      </c>
      <c r="M76" s="457">
        <v>0</v>
      </c>
      <c r="N76" s="459"/>
      <c r="O76" s="459"/>
      <c r="P76" s="459"/>
      <c r="Q76" s="460">
        <v>1</v>
      </c>
      <c r="R76" s="459"/>
      <c r="S76" s="459"/>
      <c r="T76" s="459"/>
      <c r="U76" s="460">
        <v>0</v>
      </c>
      <c r="V76" s="459"/>
      <c r="W76" s="459"/>
      <c r="X76" s="459">
        <v>1911621.66666667</v>
      </c>
      <c r="Y76" s="459">
        <v>1</v>
      </c>
      <c r="Z76" s="304">
        <f t="shared" ref="Z76:AA76" si="78">+J76+N76+R76+V76</f>
        <v>0</v>
      </c>
      <c r="AA76" s="304">
        <f t="shared" si="78"/>
        <v>0</v>
      </c>
      <c r="AB76" s="306"/>
      <c r="AC76" s="284"/>
      <c r="AD76" s="284"/>
      <c r="AE76" s="284"/>
      <c r="AF76" s="284"/>
      <c r="AG76" s="284"/>
      <c r="AH76" s="284"/>
      <c r="AI76" s="284"/>
      <c r="AJ76" s="284"/>
      <c r="AK76" s="284"/>
      <c r="AL76" s="284"/>
      <c r="AM76" s="284"/>
      <c r="AN76" s="284"/>
      <c r="AO76" s="284"/>
      <c r="AP76" s="284"/>
      <c r="AQ76" s="284"/>
      <c r="AR76" s="284"/>
      <c r="AS76" s="284"/>
      <c r="AT76" s="284"/>
      <c r="AU76" s="284"/>
    </row>
    <row r="77" spans="1:47" ht="27" customHeight="1" x14ac:dyDescent="0.2">
      <c r="A77" s="623"/>
      <c r="B77" s="299">
        <v>15</v>
      </c>
      <c r="C77" s="299" t="s">
        <v>499</v>
      </c>
      <c r="D77" s="454">
        <v>1911621.66666667</v>
      </c>
      <c r="E77" s="455">
        <v>1</v>
      </c>
      <c r="F77" s="455"/>
      <c r="G77" s="456"/>
      <c r="H77" s="455"/>
      <c r="I77" s="457">
        <v>0</v>
      </c>
      <c r="J77" s="457"/>
      <c r="K77" s="458"/>
      <c r="L77" s="459">
        <v>0</v>
      </c>
      <c r="M77" s="457">
        <v>0</v>
      </c>
      <c r="N77" s="459"/>
      <c r="O77" s="459"/>
      <c r="P77" s="459"/>
      <c r="Q77" s="460">
        <v>0</v>
      </c>
      <c r="R77" s="459"/>
      <c r="S77" s="459"/>
      <c r="T77" s="459"/>
      <c r="U77" s="460">
        <v>0</v>
      </c>
      <c r="V77" s="459"/>
      <c r="W77" s="459"/>
      <c r="X77" s="459">
        <v>1911621.66666667</v>
      </c>
      <c r="Y77" s="459">
        <v>1</v>
      </c>
      <c r="Z77" s="304">
        <f t="shared" ref="Z77:AA77" si="79">+J77+N77+R77+V77</f>
        <v>0</v>
      </c>
      <c r="AA77" s="304">
        <f t="shared" si="79"/>
        <v>0</v>
      </c>
      <c r="AB77" s="306"/>
      <c r="AC77" s="284"/>
      <c r="AD77" s="284"/>
      <c r="AE77" s="284"/>
      <c r="AF77" s="284"/>
      <c r="AG77" s="284"/>
      <c r="AH77" s="284"/>
      <c r="AI77" s="284"/>
      <c r="AJ77" s="284"/>
      <c r="AK77" s="284"/>
      <c r="AL77" s="284"/>
      <c r="AM77" s="284"/>
      <c r="AN77" s="284"/>
      <c r="AO77" s="284"/>
      <c r="AP77" s="284"/>
      <c r="AQ77" s="284"/>
      <c r="AR77" s="284"/>
      <c r="AS77" s="284"/>
      <c r="AT77" s="284"/>
      <c r="AU77" s="284"/>
    </row>
    <row r="78" spans="1:47" ht="27" customHeight="1" x14ac:dyDescent="0.2">
      <c r="A78" s="623"/>
      <c r="B78" s="299">
        <v>16</v>
      </c>
      <c r="C78" s="299" t="s">
        <v>500</v>
      </c>
      <c r="D78" s="454">
        <v>1911621.66666667</v>
      </c>
      <c r="E78" s="455">
        <v>1</v>
      </c>
      <c r="F78" s="455"/>
      <c r="G78" s="456"/>
      <c r="H78" s="455"/>
      <c r="I78" s="457">
        <v>0</v>
      </c>
      <c r="J78" s="457"/>
      <c r="K78" s="458"/>
      <c r="L78" s="459">
        <v>0</v>
      </c>
      <c r="M78" s="457">
        <v>0</v>
      </c>
      <c r="N78" s="459"/>
      <c r="O78" s="459"/>
      <c r="P78" s="459"/>
      <c r="Q78" s="460">
        <v>0</v>
      </c>
      <c r="R78" s="459"/>
      <c r="S78" s="459"/>
      <c r="T78" s="459"/>
      <c r="U78" s="460">
        <v>1</v>
      </c>
      <c r="V78" s="459"/>
      <c r="W78" s="459"/>
      <c r="X78" s="459">
        <v>1911621.66666667</v>
      </c>
      <c r="Y78" s="459">
        <v>1</v>
      </c>
      <c r="Z78" s="304">
        <f t="shared" ref="Z78:AA78" si="80">+J78+N78+R78+V78</f>
        <v>0</v>
      </c>
      <c r="AA78" s="304">
        <f t="shared" si="80"/>
        <v>0</v>
      </c>
      <c r="AB78" s="306"/>
      <c r="AC78" s="284"/>
      <c r="AD78" s="284"/>
      <c r="AE78" s="284"/>
      <c r="AF78" s="284"/>
      <c r="AG78" s="284"/>
      <c r="AH78" s="284"/>
      <c r="AI78" s="284"/>
      <c r="AJ78" s="284"/>
      <c r="AK78" s="284"/>
      <c r="AL78" s="284"/>
      <c r="AM78" s="284"/>
      <c r="AN78" s="284"/>
      <c r="AO78" s="284"/>
      <c r="AP78" s="284"/>
      <c r="AQ78" s="284"/>
      <c r="AR78" s="284"/>
      <c r="AS78" s="284"/>
      <c r="AT78" s="284"/>
      <c r="AU78" s="284"/>
    </row>
    <row r="79" spans="1:47" ht="27" customHeight="1" x14ac:dyDescent="0.2">
      <c r="A79" s="623"/>
      <c r="B79" s="299">
        <v>17</v>
      </c>
      <c r="C79" s="299" t="s">
        <v>501</v>
      </c>
      <c r="D79" s="454">
        <v>1911621.66666667</v>
      </c>
      <c r="E79" s="455">
        <v>1</v>
      </c>
      <c r="F79" s="455"/>
      <c r="G79" s="456"/>
      <c r="H79" s="455"/>
      <c r="I79" s="457">
        <v>0</v>
      </c>
      <c r="J79" s="457"/>
      <c r="K79" s="458"/>
      <c r="L79" s="459">
        <v>0</v>
      </c>
      <c r="M79" s="457">
        <v>0</v>
      </c>
      <c r="N79" s="459"/>
      <c r="O79" s="459"/>
      <c r="P79" s="459"/>
      <c r="Q79" s="460">
        <v>0</v>
      </c>
      <c r="R79" s="459"/>
      <c r="S79" s="459"/>
      <c r="T79" s="459"/>
      <c r="U79" s="460">
        <v>0</v>
      </c>
      <c r="V79" s="459"/>
      <c r="W79" s="459"/>
      <c r="X79" s="459">
        <v>1911621.66666667</v>
      </c>
      <c r="Y79" s="459">
        <v>1</v>
      </c>
      <c r="Z79" s="304">
        <f t="shared" ref="Z79:AA79" si="81">+J79+N79+R79+V79</f>
        <v>0</v>
      </c>
      <c r="AA79" s="304">
        <f t="shared" si="81"/>
        <v>0</v>
      </c>
      <c r="AB79" s="306"/>
      <c r="AC79" s="284"/>
      <c r="AD79" s="284"/>
      <c r="AE79" s="284"/>
      <c r="AF79" s="284"/>
      <c r="AG79" s="284"/>
      <c r="AH79" s="284"/>
      <c r="AI79" s="284"/>
      <c r="AJ79" s="284"/>
      <c r="AK79" s="284"/>
      <c r="AL79" s="284"/>
      <c r="AM79" s="284"/>
      <c r="AN79" s="284"/>
      <c r="AO79" s="284"/>
      <c r="AP79" s="284"/>
      <c r="AQ79" s="284"/>
      <c r="AR79" s="284"/>
      <c r="AS79" s="284"/>
      <c r="AT79" s="284"/>
      <c r="AU79" s="284"/>
    </row>
    <row r="80" spans="1:47" ht="27" customHeight="1" x14ac:dyDescent="0.2">
      <c r="A80" s="623"/>
      <c r="B80" s="299">
        <v>18</v>
      </c>
      <c r="C80" s="299" t="s">
        <v>502</v>
      </c>
      <c r="D80" s="454">
        <v>1911621.66666667</v>
      </c>
      <c r="E80" s="455">
        <v>1</v>
      </c>
      <c r="F80" s="455"/>
      <c r="G80" s="456"/>
      <c r="H80" s="455"/>
      <c r="I80" s="457">
        <v>0</v>
      </c>
      <c r="J80" s="457"/>
      <c r="K80" s="458"/>
      <c r="L80" s="459">
        <v>0</v>
      </c>
      <c r="M80" s="457">
        <v>0</v>
      </c>
      <c r="N80" s="459"/>
      <c r="O80" s="459"/>
      <c r="P80" s="459"/>
      <c r="Q80" s="460">
        <v>1</v>
      </c>
      <c r="R80" s="459"/>
      <c r="S80" s="459"/>
      <c r="T80" s="459"/>
      <c r="U80" s="459">
        <v>1</v>
      </c>
      <c r="V80" s="459"/>
      <c r="W80" s="459"/>
      <c r="X80" s="459">
        <v>1911621.66666667</v>
      </c>
      <c r="Y80" s="459">
        <v>1</v>
      </c>
      <c r="Z80" s="304">
        <f t="shared" ref="Z80:AA80" si="82">+J80+N80+R80+V80</f>
        <v>0</v>
      </c>
      <c r="AA80" s="304">
        <f t="shared" si="82"/>
        <v>0</v>
      </c>
      <c r="AB80" s="306"/>
      <c r="AC80" s="284"/>
      <c r="AD80" s="284"/>
      <c r="AE80" s="284"/>
      <c r="AF80" s="284"/>
      <c r="AG80" s="284"/>
      <c r="AH80" s="284"/>
      <c r="AI80" s="284"/>
      <c r="AJ80" s="284"/>
      <c r="AK80" s="284"/>
      <c r="AL80" s="284"/>
      <c r="AM80" s="284"/>
      <c r="AN80" s="284"/>
      <c r="AO80" s="284"/>
      <c r="AP80" s="284"/>
      <c r="AQ80" s="284"/>
      <c r="AR80" s="284"/>
      <c r="AS80" s="284"/>
      <c r="AT80" s="284"/>
      <c r="AU80" s="284"/>
    </row>
    <row r="81" spans="1:47" ht="27" customHeight="1" x14ac:dyDescent="0.2">
      <c r="A81" s="623"/>
      <c r="B81" s="299">
        <v>19</v>
      </c>
      <c r="C81" s="299" t="s">
        <v>503</v>
      </c>
      <c r="D81" s="454">
        <v>1911621.66666667</v>
      </c>
      <c r="E81" s="455">
        <v>1</v>
      </c>
      <c r="F81" s="455"/>
      <c r="G81" s="456"/>
      <c r="H81" s="455"/>
      <c r="I81" s="457">
        <v>0</v>
      </c>
      <c r="J81" s="457"/>
      <c r="K81" s="458"/>
      <c r="L81" s="459"/>
      <c r="M81" s="457">
        <v>0</v>
      </c>
      <c r="N81" s="459"/>
      <c r="O81" s="459"/>
      <c r="P81" s="459"/>
      <c r="Q81" s="460">
        <v>0</v>
      </c>
      <c r="R81" s="459"/>
      <c r="S81" s="459"/>
      <c r="T81" s="459"/>
      <c r="U81" s="460">
        <v>0</v>
      </c>
      <c r="V81" s="459"/>
      <c r="W81" s="459"/>
      <c r="X81" s="459">
        <v>1911621.66666667</v>
      </c>
      <c r="Y81" s="459">
        <v>1</v>
      </c>
      <c r="Z81" s="304">
        <f t="shared" ref="Z81:AA81" si="83">+J81+N81+R81+V81</f>
        <v>0</v>
      </c>
      <c r="AA81" s="304">
        <f t="shared" si="83"/>
        <v>0</v>
      </c>
      <c r="AB81" s="306"/>
      <c r="AC81" s="284"/>
      <c r="AD81" s="284"/>
      <c r="AE81" s="284"/>
      <c r="AF81" s="284"/>
      <c r="AG81" s="284"/>
      <c r="AH81" s="284"/>
      <c r="AI81" s="284"/>
      <c r="AJ81" s="284"/>
      <c r="AK81" s="284"/>
      <c r="AL81" s="284"/>
      <c r="AM81" s="284"/>
      <c r="AN81" s="284"/>
      <c r="AO81" s="284"/>
      <c r="AP81" s="284"/>
      <c r="AQ81" s="284"/>
      <c r="AR81" s="284"/>
      <c r="AS81" s="284"/>
      <c r="AT81" s="284"/>
      <c r="AU81" s="284"/>
    </row>
    <row r="82" spans="1:47" ht="27" customHeight="1" x14ac:dyDescent="0.2">
      <c r="A82" s="623"/>
      <c r="B82" s="299">
        <v>20</v>
      </c>
      <c r="C82" s="299" t="s">
        <v>504</v>
      </c>
      <c r="D82" s="454">
        <v>1911621.66666667</v>
      </c>
      <c r="E82" s="455">
        <v>1</v>
      </c>
      <c r="F82" s="455"/>
      <c r="G82" s="456"/>
      <c r="H82" s="455"/>
      <c r="I82" s="457">
        <v>0</v>
      </c>
      <c r="J82" s="457"/>
      <c r="K82" s="458"/>
      <c r="L82" s="459"/>
      <c r="M82" s="457">
        <v>0</v>
      </c>
      <c r="N82" s="459"/>
      <c r="O82" s="459"/>
      <c r="P82" s="459"/>
      <c r="Q82" s="460">
        <v>0</v>
      </c>
      <c r="R82" s="459"/>
      <c r="S82" s="459"/>
      <c r="T82" s="459"/>
      <c r="U82" s="460">
        <v>0</v>
      </c>
      <c r="V82" s="459"/>
      <c r="W82" s="459"/>
      <c r="X82" s="459">
        <v>1911621.66666667</v>
      </c>
      <c r="Y82" s="459">
        <v>1</v>
      </c>
      <c r="Z82" s="304">
        <f t="shared" ref="Z82:AA82" si="84">+J82+N82+R82+V82</f>
        <v>0</v>
      </c>
      <c r="AA82" s="304">
        <f t="shared" si="84"/>
        <v>0</v>
      </c>
      <c r="AB82" s="306"/>
      <c r="AC82" s="284"/>
      <c r="AD82" s="284"/>
      <c r="AE82" s="284"/>
      <c r="AF82" s="284"/>
      <c r="AG82" s="284"/>
      <c r="AH82" s="284"/>
      <c r="AI82" s="284"/>
      <c r="AJ82" s="284"/>
      <c r="AK82" s="284"/>
      <c r="AL82" s="284"/>
      <c r="AM82" s="284"/>
      <c r="AN82" s="284"/>
      <c r="AO82" s="284"/>
      <c r="AP82" s="284"/>
      <c r="AQ82" s="284"/>
      <c r="AR82" s="284"/>
      <c r="AS82" s="284"/>
      <c r="AT82" s="284"/>
      <c r="AU82" s="284"/>
    </row>
    <row r="83" spans="1:47" ht="27" customHeight="1" x14ac:dyDescent="0.2">
      <c r="A83" s="624"/>
      <c r="B83" s="299">
        <v>77</v>
      </c>
      <c r="C83" s="299" t="s">
        <v>505</v>
      </c>
      <c r="D83" s="299"/>
      <c r="E83" s="299">
        <v>0</v>
      </c>
      <c r="F83" s="299"/>
      <c r="G83" s="309"/>
      <c r="H83" s="299"/>
      <c r="I83" s="301">
        <v>0</v>
      </c>
      <c r="J83" s="301"/>
      <c r="K83" s="303"/>
      <c r="L83" s="304"/>
      <c r="M83" s="301">
        <v>0</v>
      </c>
      <c r="N83" s="304"/>
      <c r="O83" s="304"/>
      <c r="P83" s="304"/>
      <c r="Q83" s="305">
        <v>0</v>
      </c>
      <c r="R83" s="304"/>
      <c r="S83" s="304"/>
      <c r="T83" s="304"/>
      <c r="U83" s="305">
        <v>0</v>
      </c>
      <c r="V83" s="304"/>
      <c r="W83" s="304"/>
      <c r="X83" s="304"/>
      <c r="Y83" s="304">
        <v>0</v>
      </c>
      <c r="Z83" s="304">
        <f t="shared" ref="Z83:AA83" si="85">+J83+N83+R83+V83</f>
        <v>0</v>
      </c>
      <c r="AA83" s="304">
        <f t="shared" si="85"/>
        <v>0</v>
      </c>
      <c r="AB83" s="306"/>
      <c r="AC83" s="284"/>
      <c r="AD83" s="284"/>
      <c r="AE83" s="284"/>
      <c r="AF83" s="284"/>
      <c r="AG83" s="284"/>
      <c r="AH83" s="284"/>
      <c r="AI83" s="284"/>
      <c r="AJ83" s="284"/>
      <c r="AK83" s="284"/>
      <c r="AL83" s="284"/>
      <c r="AM83" s="284"/>
      <c r="AN83" s="284"/>
      <c r="AO83" s="284"/>
      <c r="AP83" s="284"/>
      <c r="AQ83" s="284"/>
      <c r="AR83" s="284"/>
      <c r="AS83" s="284"/>
      <c r="AT83" s="284"/>
      <c r="AU83" s="284"/>
    </row>
    <row r="84" spans="1:47" ht="27" customHeight="1" x14ac:dyDescent="0.2">
      <c r="A84" s="653"/>
      <c r="B84" s="509"/>
      <c r="C84" s="510"/>
      <c r="D84" s="307">
        <f>+'5.Magnitud_Presupuesto'!I18</f>
        <v>114697300</v>
      </c>
      <c r="E84" s="307">
        <f t="shared" ref="E84:W84" si="86">SUM(E63:E83)</f>
        <v>60</v>
      </c>
      <c r="F84" s="307">
        <f t="shared" si="86"/>
        <v>0</v>
      </c>
      <c r="G84" s="307">
        <f t="shared" si="86"/>
        <v>0</v>
      </c>
      <c r="H84" s="307">
        <f t="shared" si="86"/>
        <v>0</v>
      </c>
      <c r="I84" s="307">
        <f t="shared" si="86"/>
        <v>0</v>
      </c>
      <c r="J84" s="307">
        <f t="shared" si="86"/>
        <v>0</v>
      </c>
      <c r="K84" s="307">
        <f t="shared" si="86"/>
        <v>0</v>
      </c>
      <c r="L84" s="307">
        <f t="shared" si="86"/>
        <v>114697300</v>
      </c>
      <c r="M84" s="307">
        <f t="shared" si="86"/>
        <v>13</v>
      </c>
      <c r="N84" s="307">
        <f t="shared" si="86"/>
        <v>0</v>
      </c>
      <c r="O84" s="307">
        <f t="shared" si="86"/>
        <v>0</v>
      </c>
      <c r="P84" s="307">
        <f t="shared" si="86"/>
        <v>0</v>
      </c>
      <c r="Q84" s="307">
        <f t="shared" si="86"/>
        <v>27</v>
      </c>
      <c r="R84" s="307">
        <f t="shared" si="86"/>
        <v>0</v>
      </c>
      <c r="S84" s="307">
        <f t="shared" si="86"/>
        <v>0</v>
      </c>
      <c r="T84" s="307">
        <f>+'5.Magnitud_Presupuesto'!M22</f>
        <v>0</v>
      </c>
      <c r="U84" s="307">
        <f t="shared" si="86"/>
        <v>20</v>
      </c>
      <c r="V84" s="307">
        <f t="shared" si="86"/>
        <v>0</v>
      </c>
      <c r="W84" s="307">
        <f t="shared" si="86"/>
        <v>0</v>
      </c>
      <c r="X84" s="307">
        <f>+'5.Magnitud_Presupuesto'!N18</f>
        <v>114697300</v>
      </c>
      <c r="Y84" s="307">
        <f t="shared" ref="Y84:AA84" si="87">SUM(Y63:Y83)</f>
        <v>60</v>
      </c>
      <c r="Z84" s="307">
        <f t="shared" si="87"/>
        <v>0</v>
      </c>
      <c r="AA84" s="307">
        <f t="shared" si="87"/>
        <v>0</v>
      </c>
      <c r="AB84" s="306"/>
      <c r="AC84" s="308"/>
      <c r="AD84" s="308"/>
      <c r="AE84" s="308"/>
      <c r="AF84" s="308"/>
      <c r="AG84" s="308"/>
      <c r="AH84" s="308"/>
      <c r="AI84" s="308"/>
      <c r="AJ84" s="308"/>
      <c r="AK84" s="308"/>
      <c r="AL84" s="308"/>
      <c r="AM84" s="308"/>
      <c r="AN84" s="308"/>
      <c r="AO84" s="308"/>
      <c r="AP84" s="308"/>
      <c r="AQ84" s="308"/>
      <c r="AR84" s="308"/>
      <c r="AS84" s="308"/>
      <c r="AT84" s="308"/>
      <c r="AU84" s="308"/>
    </row>
    <row r="85" spans="1:47" ht="27" customHeight="1" x14ac:dyDescent="0.2">
      <c r="A85" s="652" t="str">
        <f>'2. Hoja de Vida_Ind'!E59</f>
        <v xml:space="preserve">4. Realizar el control de 24.000 vehículos escolares en el proyecto Ruta Pila. </v>
      </c>
      <c r="B85" s="299">
        <v>1</v>
      </c>
      <c r="C85" s="299" t="s">
        <v>485</v>
      </c>
      <c r="D85" s="454">
        <v>85628247.659999996</v>
      </c>
      <c r="E85" s="455">
        <v>972</v>
      </c>
      <c r="F85" s="455"/>
      <c r="G85" s="456"/>
      <c r="H85" s="454">
        <v>119209677.63157901</v>
      </c>
      <c r="I85" s="457">
        <v>308</v>
      </c>
      <c r="J85" s="458"/>
      <c r="K85" s="458"/>
      <c r="L85" s="459">
        <v>70932764.78873235</v>
      </c>
      <c r="M85" s="459">
        <v>90</v>
      </c>
      <c r="N85" s="459"/>
      <c r="O85" s="459"/>
      <c r="P85" s="459"/>
      <c r="Q85" s="460">
        <v>374</v>
      </c>
      <c r="R85" s="459"/>
      <c r="S85" s="459"/>
      <c r="T85" s="459">
        <v>911113.5229759299</v>
      </c>
      <c r="U85" s="459">
        <v>243</v>
      </c>
      <c r="V85" s="459"/>
      <c r="W85" s="459"/>
      <c r="X85" s="459">
        <v>85628247.659999996</v>
      </c>
      <c r="Y85" s="459">
        <v>972</v>
      </c>
      <c r="Z85" s="304">
        <f t="shared" ref="Z85:AA85" si="88">+J85+N85+R85+V85</f>
        <v>0</v>
      </c>
      <c r="AA85" s="304">
        <f t="shared" si="88"/>
        <v>0</v>
      </c>
      <c r="AB85" s="306"/>
      <c r="AC85" s="284"/>
      <c r="AD85" s="284"/>
      <c r="AE85" s="284"/>
      <c r="AF85" s="284"/>
      <c r="AG85" s="284"/>
      <c r="AH85" s="284"/>
      <c r="AI85" s="284"/>
      <c r="AJ85" s="284"/>
      <c r="AK85" s="284"/>
      <c r="AL85" s="284"/>
      <c r="AM85" s="284"/>
      <c r="AN85" s="284"/>
      <c r="AO85" s="284"/>
      <c r="AP85" s="284"/>
      <c r="AQ85" s="284"/>
      <c r="AR85" s="284"/>
      <c r="AS85" s="284"/>
      <c r="AT85" s="284"/>
      <c r="AU85" s="284"/>
    </row>
    <row r="86" spans="1:47" ht="27" customHeight="1" x14ac:dyDescent="0.2">
      <c r="A86" s="623"/>
      <c r="B86" s="299">
        <v>2</v>
      </c>
      <c r="C86" s="299" t="s">
        <v>486</v>
      </c>
      <c r="D86" s="454">
        <v>16561842.140000001</v>
      </c>
      <c r="E86" s="455">
        <v>188</v>
      </c>
      <c r="F86" s="455"/>
      <c r="G86" s="456"/>
      <c r="H86" s="454"/>
      <c r="I86" s="457">
        <v>0</v>
      </c>
      <c r="J86" s="458"/>
      <c r="K86" s="458"/>
      <c r="L86" s="459">
        <v>0</v>
      </c>
      <c r="M86" s="459">
        <v>0</v>
      </c>
      <c r="N86" s="459"/>
      <c r="O86" s="459"/>
      <c r="P86" s="459"/>
      <c r="Q86" s="460">
        <v>88</v>
      </c>
      <c r="R86" s="459"/>
      <c r="S86" s="459"/>
      <c r="T86" s="459">
        <v>112483.1509846827</v>
      </c>
      <c r="U86" s="459">
        <v>30</v>
      </c>
      <c r="V86" s="459"/>
      <c r="W86" s="459"/>
      <c r="X86" s="459">
        <v>16561842.140000001</v>
      </c>
      <c r="Y86" s="459">
        <v>188</v>
      </c>
      <c r="Z86" s="304">
        <f t="shared" ref="Z86:AA86" si="89">+J86+N86+R86+V86</f>
        <v>0</v>
      </c>
      <c r="AA86" s="304">
        <f t="shared" si="89"/>
        <v>0</v>
      </c>
      <c r="AB86" s="306"/>
      <c r="AC86" s="284"/>
      <c r="AD86" s="284"/>
      <c r="AE86" s="284"/>
      <c r="AF86" s="284"/>
      <c r="AG86" s="284"/>
      <c r="AH86" s="284"/>
      <c r="AI86" s="284"/>
      <c r="AJ86" s="284"/>
      <c r="AK86" s="284"/>
      <c r="AL86" s="284"/>
      <c r="AM86" s="284"/>
      <c r="AN86" s="284"/>
      <c r="AO86" s="284"/>
      <c r="AP86" s="284"/>
      <c r="AQ86" s="284"/>
      <c r="AR86" s="284"/>
      <c r="AS86" s="284"/>
      <c r="AT86" s="284"/>
      <c r="AU86" s="284"/>
    </row>
    <row r="87" spans="1:47" ht="27" customHeight="1" x14ac:dyDescent="0.2">
      <c r="A87" s="623"/>
      <c r="B87" s="299">
        <v>3</v>
      </c>
      <c r="C87" s="299" t="s">
        <v>487</v>
      </c>
      <c r="D87" s="454">
        <v>1761898.1</v>
      </c>
      <c r="E87" s="455">
        <v>20</v>
      </c>
      <c r="F87" s="455"/>
      <c r="G87" s="456"/>
      <c r="H87" s="454"/>
      <c r="I87" s="457">
        <v>0</v>
      </c>
      <c r="J87" s="458"/>
      <c r="K87" s="458"/>
      <c r="L87" s="459">
        <v>0</v>
      </c>
      <c r="M87" s="459">
        <v>0</v>
      </c>
      <c r="N87" s="459"/>
      <c r="O87" s="459"/>
      <c r="P87" s="459"/>
      <c r="Q87" s="460">
        <v>0</v>
      </c>
      <c r="R87" s="459"/>
      <c r="S87" s="459"/>
      <c r="T87" s="459">
        <v>104984.27425237052</v>
      </c>
      <c r="U87" s="459">
        <v>28</v>
      </c>
      <c r="V87" s="459"/>
      <c r="W87" s="459"/>
      <c r="X87" s="459">
        <v>1761898.1</v>
      </c>
      <c r="Y87" s="459">
        <v>20</v>
      </c>
      <c r="Z87" s="304">
        <f t="shared" ref="Z87:AA87" si="90">+J87+N87+R87+V87</f>
        <v>0</v>
      </c>
      <c r="AA87" s="304">
        <f t="shared" si="90"/>
        <v>0</v>
      </c>
      <c r="AB87" s="306"/>
      <c r="AC87" s="284"/>
      <c r="AD87" s="284"/>
      <c r="AE87" s="284"/>
      <c r="AF87" s="284"/>
      <c r="AG87" s="284"/>
      <c r="AH87" s="284"/>
      <c r="AI87" s="284"/>
      <c r="AJ87" s="284"/>
      <c r="AK87" s="284"/>
      <c r="AL87" s="284"/>
      <c r="AM87" s="284"/>
      <c r="AN87" s="284"/>
      <c r="AO87" s="284"/>
      <c r="AP87" s="284"/>
      <c r="AQ87" s="284"/>
      <c r="AR87" s="284"/>
      <c r="AS87" s="284"/>
      <c r="AT87" s="284"/>
      <c r="AU87" s="284"/>
    </row>
    <row r="88" spans="1:47" ht="27" customHeight="1" x14ac:dyDescent="0.2">
      <c r="A88" s="623"/>
      <c r="B88" s="299">
        <v>4</v>
      </c>
      <c r="C88" s="299" t="s">
        <v>488</v>
      </c>
      <c r="D88" s="454">
        <v>1761898.1</v>
      </c>
      <c r="E88" s="455">
        <v>20</v>
      </c>
      <c r="F88" s="455"/>
      <c r="G88" s="456"/>
      <c r="H88" s="454"/>
      <c r="I88" s="457">
        <v>0</v>
      </c>
      <c r="J88" s="458"/>
      <c r="K88" s="458"/>
      <c r="L88" s="459">
        <v>0</v>
      </c>
      <c r="M88" s="459">
        <v>0</v>
      </c>
      <c r="N88" s="459"/>
      <c r="O88" s="459"/>
      <c r="P88" s="459"/>
      <c r="Q88" s="460">
        <v>8</v>
      </c>
      <c r="R88" s="459"/>
      <c r="S88" s="459"/>
      <c r="T88" s="459">
        <v>0</v>
      </c>
      <c r="U88" s="459">
        <v>0</v>
      </c>
      <c r="V88" s="459"/>
      <c r="W88" s="459"/>
      <c r="X88" s="459">
        <v>1761898.1</v>
      </c>
      <c r="Y88" s="459">
        <v>20</v>
      </c>
      <c r="Z88" s="304">
        <f t="shared" ref="Z88:AA88" si="91">+J88+N88+R88+V88</f>
        <v>0</v>
      </c>
      <c r="AA88" s="304">
        <f t="shared" si="91"/>
        <v>0</v>
      </c>
      <c r="AB88" s="306"/>
      <c r="AC88" s="284"/>
      <c r="AD88" s="284"/>
      <c r="AE88" s="284"/>
      <c r="AF88" s="284"/>
      <c r="AG88" s="284"/>
      <c r="AH88" s="284"/>
      <c r="AI88" s="284"/>
      <c r="AJ88" s="284"/>
      <c r="AK88" s="284"/>
      <c r="AL88" s="284"/>
      <c r="AM88" s="284"/>
      <c r="AN88" s="284"/>
      <c r="AO88" s="284"/>
      <c r="AP88" s="284"/>
      <c r="AQ88" s="284"/>
      <c r="AR88" s="284"/>
      <c r="AS88" s="284"/>
      <c r="AT88" s="284"/>
      <c r="AU88" s="284"/>
    </row>
    <row r="89" spans="1:47" ht="27" customHeight="1" x14ac:dyDescent="0.2">
      <c r="A89" s="623"/>
      <c r="B89" s="299">
        <v>5</v>
      </c>
      <c r="C89" s="299" t="s">
        <v>489</v>
      </c>
      <c r="D89" s="454">
        <v>1761898.1</v>
      </c>
      <c r="E89" s="455">
        <v>20</v>
      </c>
      <c r="F89" s="455"/>
      <c r="G89" s="456"/>
      <c r="H89" s="454"/>
      <c r="I89" s="457">
        <v>0</v>
      </c>
      <c r="J89" s="458"/>
      <c r="K89" s="458"/>
      <c r="L89" s="459">
        <v>0</v>
      </c>
      <c r="M89" s="459">
        <v>0</v>
      </c>
      <c r="N89" s="459"/>
      <c r="O89" s="459"/>
      <c r="P89" s="459"/>
      <c r="Q89" s="460">
        <v>0</v>
      </c>
      <c r="R89" s="459"/>
      <c r="S89" s="459"/>
      <c r="T89" s="459">
        <v>0</v>
      </c>
      <c r="U89" s="459">
        <v>0</v>
      </c>
      <c r="V89" s="459"/>
      <c r="W89" s="459"/>
      <c r="X89" s="459">
        <v>1761898.1</v>
      </c>
      <c r="Y89" s="459">
        <v>20</v>
      </c>
      <c r="Z89" s="304">
        <f t="shared" ref="Z89:AA89" si="92">+J89+N89+R89+V89</f>
        <v>0</v>
      </c>
      <c r="AA89" s="304">
        <f t="shared" si="92"/>
        <v>0</v>
      </c>
      <c r="AB89" s="306"/>
      <c r="AC89" s="284"/>
      <c r="AD89" s="284"/>
      <c r="AE89" s="284"/>
      <c r="AF89" s="284"/>
      <c r="AG89" s="284"/>
      <c r="AH89" s="284"/>
      <c r="AI89" s="284"/>
      <c r="AJ89" s="284"/>
      <c r="AK89" s="284"/>
      <c r="AL89" s="284"/>
      <c r="AM89" s="284"/>
      <c r="AN89" s="284"/>
      <c r="AO89" s="284"/>
      <c r="AP89" s="284"/>
      <c r="AQ89" s="284"/>
      <c r="AR89" s="284"/>
      <c r="AS89" s="284"/>
      <c r="AT89" s="284"/>
      <c r="AU89" s="284"/>
    </row>
    <row r="90" spans="1:47" ht="27" customHeight="1" x14ac:dyDescent="0.2">
      <c r="A90" s="623"/>
      <c r="B90" s="299">
        <v>6</v>
      </c>
      <c r="C90" s="299" t="s">
        <v>490</v>
      </c>
      <c r="D90" s="454">
        <v>12245191.795</v>
      </c>
      <c r="E90" s="455">
        <v>139</v>
      </c>
      <c r="F90" s="455"/>
      <c r="G90" s="456"/>
      <c r="H90" s="454"/>
      <c r="I90" s="457">
        <v>0</v>
      </c>
      <c r="J90" s="458"/>
      <c r="K90" s="458"/>
      <c r="L90" s="459">
        <v>0</v>
      </c>
      <c r="M90" s="459">
        <v>0</v>
      </c>
      <c r="N90" s="459"/>
      <c r="O90" s="459"/>
      <c r="P90" s="459"/>
      <c r="Q90" s="460">
        <v>39</v>
      </c>
      <c r="R90" s="459"/>
      <c r="S90" s="459"/>
      <c r="T90" s="459">
        <v>74988.767323121807</v>
      </c>
      <c r="U90" s="459">
        <v>20</v>
      </c>
      <c r="V90" s="459"/>
      <c r="W90" s="459"/>
      <c r="X90" s="459">
        <v>12245191.795</v>
      </c>
      <c r="Y90" s="459">
        <v>139</v>
      </c>
      <c r="Z90" s="304">
        <f t="shared" ref="Z90:AA90" si="93">+J90+N90+R90+V90</f>
        <v>0</v>
      </c>
      <c r="AA90" s="304">
        <f t="shared" si="93"/>
        <v>0</v>
      </c>
      <c r="AB90" s="306"/>
      <c r="AC90" s="284"/>
      <c r="AD90" s="284"/>
      <c r="AE90" s="284"/>
      <c r="AF90" s="284"/>
      <c r="AG90" s="284"/>
      <c r="AH90" s="284"/>
      <c r="AI90" s="284"/>
      <c r="AJ90" s="284"/>
      <c r="AK90" s="284"/>
      <c r="AL90" s="284"/>
      <c r="AM90" s="284"/>
      <c r="AN90" s="284"/>
      <c r="AO90" s="284"/>
      <c r="AP90" s="284"/>
      <c r="AQ90" s="284"/>
      <c r="AR90" s="284"/>
      <c r="AS90" s="284"/>
      <c r="AT90" s="284"/>
      <c r="AU90" s="284"/>
    </row>
    <row r="91" spans="1:47" ht="27" customHeight="1" x14ac:dyDescent="0.2">
      <c r="A91" s="623"/>
      <c r="B91" s="299">
        <v>7</v>
      </c>
      <c r="C91" s="299" t="s">
        <v>491</v>
      </c>
      <c r="D91" s="454">
        <v>11628527.460000001</v>
      </c>
      <c r="E91" s="455">
        <v>132</v>
      </c>
      <c r="F91" s="455"/>
      <c r="G91" s="456"/>
      <c r="H91" s="454"/>
      <c r="I91" s="457">
        <v>0</v>
      </c>
      <c r="J91" s="458"/>
      <c r="K91" s="458"/>
      <c r="L91" s="459">
        <v>0</v>
      </c>
      <c r="M91" s="459">
        <v>0</v>
      </c>
      <c r="N91" s="459"/>
      <c r="O91" s="459"/>
      <c r="P91" s="459"/>
      <c r="Q91" s="460">
        <v>32</v>
      </c>
      <c r="R91" s="459"/>
      <c r="S91" s="459"/>
      <c r="T91" s="459">
        <v>86237.082421590065</v>
      </c>
      <c r="U91" s="459">
        <v>23</v>
      </c>
      <c r="V91" s="459"/>
      <c r="W91" s="459"/>
      <c r="X91" s="459">
        <v>11628527.460000001</v>
      </c>
      <c r="Y91" s="459">
        <v>132</v>
      </c>
      <c r="Z91" s="304">
        <f t="shared" ref="Z91:AA91" si="94">+J91+N91+R91+V91</f>
        <v>0</v>
      </c>
      <c r="AA91" s="304">
        <f t="shared" si="94"/>
        <v>0</v>
      </c>
      <c r="AB91" s="306"/>
      <c r="AC91" s="284"/>
      <c r="AD91" s="284"/>
      <c r="AE91" s="284"/>
      <c r="AF91" s="284"/>
      <c r="AG91" s="284"/>
      <c r="AH91" s="284"/>
      <c r="AI91" s="284"/>
      <c r="AJ91" s="284"/>
      <c r="AK91" s="284"/>
      <c r="AL91" s="284"/>
      <c r="AM91" s="284"/>
      <c r="AN91" s="284"/>
      <c r="AO91" s="284"/>
      <c r="AP91" s="284"/>
      <c r="AQ91" s="284"/>
      <c r="AR91" s="284"/>
      <c r="AS91" s="284"/>
      <c r="AT91" s="284"/>
      <c r="AU91" s="284"/>
    </row>
    <row r="92" spans="1:47" ht="27" customHeight="1" x14ac:dyDescent="0.2">
      <c r="A92" s="623"/>
      <c r="B92" s="299">
        <v>8</v>
      </c>
      <c r="C92" s="299" t="s">
        <v>492</v>
      </c>
      <c r="D92" s="454">
        <v>22904675.300000001</v>
      </c>
      <c r="E92" s="455">
        <v>260</v>
      </c>
      <c r="F92" s="455"/>
      <c r="G92" s="456"/>
      <c r="H92" s="454">
        <v>10837243.421052637</v>
      </c>
      <c r="I92" s="457">
        <v>28</v>
      </c>
      <c r="J92" s="458"/>
      <c r="K92" s="458"/>
      <c r="L92" s="459">
        <v>0</v>
      </c>
      <c r="M92" s="459">
        <v>0</v>
      </c>
      <c r="N92" s="459"/>
      <c r="O92" s="459"/>
      <c r="P92" s="459"/>
      <c r="Q92" s="460">
        <v>85</v>
      </c>
      <c r="R92" s="459"/>
      <c r="S92" s="459"/>
      <c r="T92" s="459">
        <v>318702.26112326764</v>
      </c>
      <c r="U92" s="459">
        <v>85</v>
      </c>
      <c r="V92" s="459"/>
      <c r="W92" s="459"/>
      <c r="X92" s="459">
        <v>22904675.300000001</v>
      </c>
      <c r="Y92" s="459">
        <v>260</v>
      </c>
      <c r="Z92" s="304">
        <f t="shared" ref="Z92:AA92" si="95">+J92+N92+R92+V92</f>
        <v>0</v>
      </c>
      <c r="AA92" s="304">
        <f t="shared" si="95"/>
        <v>0</v>
      </c>
      <c r="AB92" s="306"/>
      <c r="AC92" s="284"/>
      <c r="AD92" s="284"/>
      <c r="AE92" s="284"/>
      <c r="AF92" s="284"/>
      <c r="AG92" s="284"/>
      <c r="AH92" s="284"/>
      <c r="AI92" s="284"/>
      <c r="AJ92" s="284"/>
      <c r="AK92" s="284"/>
      <c r="AL92" s="284"/>
      <c r="AM92" s="284"/>
      <c r="AN92" s="284"/>
      <c r="AO92" s="284"/>
      <c r="AP92" s="284"/>
      <c r="AQ92" s="284"/>
      <c r="AR92" s="284"/>
      <c r="AS92" s="284"/>
      <c r="AT92" s="284"/>
      <c r="AU92" s="284"/>
    </row>
    <row r="93" spans="1:47" ht="27" customHeight="1" x14ac:dyDescent="0.2">
      <c r="A93" s="623"/>
      <c r="B93" s="299">
        <v>9</v>
      </c>
      <c r="C93" s="299" t="s">
        <v>493</v>
      </c>
      <c r="D93" s="459">
        <v>33299874.09</v>
      </c>
      <c r="E93" s="455">
        <v>378</v>
      </c>
      <c r="F93" s="455"/>
      <c r="G93" s="456"/>
      <c r="H93" s="454"/>
      <c r="I93" s="457">
        <v>0</v>
      </c>
      <c r="J93" s="458"/>
      <c r="K93" s="458"/>
      <c r="L93" s="459">
        <v>0</v>
      </c>
      <c r="M93" s="459">
        <v>0</v>
      </c>
      <c r="N93" s="459"/>
      <c r="O93" s="459"/>
      <c r="P93" s="459"/>
      <c r="Q93" s="460">
        <v>178</v>
      </c>
      <c r="R93" s="459"/>
      <c r="S93" s="459"/>
      <c r="T93" s="459">
        <v>461180.91903719906</v>
      </c>
      <c r="U93" s="459">
        <v>123</v>
      </c>
      <c r="V93" s="459"/>
      <c r="W93" s="459"/>
      <c r="X93" s="459">
        <v>33299874.09</v>
      </c>
      <c r="Y93" s="459">
        <v>378</v>
      </c>
      <c r="Z93" s="304">
        <f t="shared" ref="Z93:AA93" si="96">+J93+N93+R93+V93</f>
        <v>0</v>
      </c>
      <c r="AA93" s="304">
        <f t="shared" si="96"/>
        <v>0</v>
      </c>
      <c r="AB93" s="306"/>
      <c r="AC93" s="284"/>
      <c r="AD93" s="284"/>
      <c r="AE93" s="284"/>
      <c r="AF93" s="284"/>
      <c r="AG93" s="284"/>
      <c r="AH93" s="284"/>
      <c r="AI93" s="284"/>
      <c r="AJ93" s="284"/>
      <c r="AK93" s="284"/>
      <c r="AL93" s="284"/>
      <c r="AM93" s="284"/>
      <c r="AN93" s="284"/>
      <c r="AO93" s="284"/>
      <c r="AP93" s="284"/>
      <c r="AQ93" s="284"/>
      <c r="AR93" s="284"/>
      <c r="AS93" s="284"/>
      <c r="AT93" s="284"/>
      <c r="AU93" s="284"/>
    </row>
    <row r="94" spans="1:47" ht="27" customHeight="1" x14ac:dyDescent="0.2">
      <c r="A94" s="623"/>
      <c r="B94" s="299">
        <v>10</v>
      </c>
      <c r="C94" s="299" t="s">
        <v>494</v>
      </c>
      <c r="D94" s="454">
        <v>22023726.25</v>
      </c>
      <c r="E94" s="455">
        <v>250</v>
      </c>
      <c r="F94" s="455"/>
      <c r="G94" s="456"/>
      <c r="H94" s="454">
        <v>12385421.052631585</v>
      </c>
      <c r="I94" s="457">
        <v>32</v>
      </c>
      <c r="J94" s="458"/>
      <c r="K94" s="458"/>
      <c r="L94" s="459">
        <v>21279829.436619706</v>
      </c>
      <c r="M94" s="459">
        <v>27</v>
      </c>
      <c r="N94" s="459"/>
      <c r="O94" s="459"/>
      <c r="P94" s="459"/>
      <c r="Q94" s="460">
        <v>78</v>
      </c>
      <c r="R94" s="459"/>
      <c r="S94" s="459"/>
      <c r="T94" s="459">
        <v>288706.75419401895</v>
      </c>
      <c r="U94" s="459">
        <v>77</v>
      </c>
      <c r="V94" s="459"/>
      <c r="W94" s="459"/>
      <c r="X94" s="459">
        <v>22023726.25</v>
      </c>
      <c r="Y94" s="459">
        <v>250</v>
      </c>
      <c r="Z94" s="304">
        <f t="shared" ref="Z94:AA94" si="97">+J94+N94+R94+V94</f>
        <v>0</v>
      </c>
      <c r="AA94" s="304">
        <f t="shared" si="97"/>
        <v>0</v>
      </c>
      <c r="AB94" s="306"/>
      <c r="AC94" s="284"/>
      <c r="AD94" s="284"/>
      <c r="AE94" s="284"/>
      <c r="AF94" s="284"/>
      <c r="AG94" s="284"/>
      <c r="AH94" s="284"/>
      <c r="AI94" s="284"/>
      <c r="AJ94" s="284"/>
      <c r="AK94" s="284"/>
      <c r="AL94" s="284"/>
      <c r="AM94" s="284"/>
      <c r="AN94" s="284"/>
      <c r="AO94" s="284"/>
      <c r="AP94" s="284"/>
      <c r="AQ94" s="284"/>
      <c r="AR94" s="284"/>
      <c r="AS94" s="284"/>
      <c r="AT94" s="284"/>
      <c r="AU94" s="284"/>
    </row>
    <row r="95" spans="1:47" ht="27" customHeight="1" x14ac:dyDescent="0.2">
      <c r="A95" s="623"/>
      <c r="B95" s="299">
        <v>11</v>
      </c>
      <c r="C95" s="299" t="s">
        <v>495</v>
      </c>
      <c r="D95" s="454">
        <v>91442511.390000001</v>
      </c>
      <c r="E95" s="455">
        <v>1038</v>
      </c>
      <c r="F95" s="455"/>
      <c r="G95" s="456"/>
      <c r="H95" s="454">
        <v>90955435.855263203</v>
      </c>
      <c r="I95" s="457">
        <v>235</v>
      </c>
      <c r="J95" s="458"/>
      <c r="K95" s="458"/>
      <c r="L95" s="459">
        <v>19703545.774647877</v>
      </c>
      <c r="M95" s="459">
        <v>25</v>
      </c>
      <c r="N95" s="459"/>
      <c r="O95" s="459"/>
      <c r="P95" s="459"/>
      <c r="Q95" s="460">
        <v>708</v>
      </c>
      <c r="R95" s="459"/>
      <c r="S95" s="459"/>
      <c r="T95" s="459">
        <v>2287157.4033552147</v>
      </c>
      <c r="U95" s="459">
        <v>610</v>
      </c>
      <c r="V95" s="459"/>
      <c r="W95" s="459"/>
      <c r="X95" s="459">
        <v>91442511.390000001</v>
      </c>
      <c r="Y95" s="459">
        <v>1038</v>
      </c>
      <c r="Z95" s="304">
        <f t="shared" ref="Z95:AA95" si="98">+J95+N95+R95+V95</f>
        <v>0</v>
      </c>
      <c r="AA95" s="304">
        <f t="shared" si="98"/>
        <v>0</v>
      </c>
      <c r="AB95" s="306"/>
      <c r="AC95" s="284"/>
      <c r="AD95" s="284"/>
      <c r="AE95" s="284"/>
      <c r="AF95" s="284"/>
      <c r="AG95" s="284"/>
      <c r="AH95" s="284"/>
      <c r="AI95" s="284"/>
      <c r="AJ95" s="284"/>
      <c r="AK95" s="284"/>
      <c r="AL95" s="284"/>
      <c r="AM95" s="284"/>
      <c r="AN95" s="284"/>
      <c r="AO95" s="284"/>
      <c r="AP95" s="284"/>
      <c r="AQ95" s="284"/>
      <c r="AR95" s="284"/>
      <c r="AS95" s="284"/>
      <c r="AT95" s="284"/>
      <c r="AU95" s="284"/>
    </row>
    <row r="96" spans="1:47" ht="27" customHeight="1" x14ac:dyDescent="0.2">
      <c r="A96" s="623"/>
      <c r="B96" s="299">
        <v>12</v>
      </c>
      <c r="C96" s="299" t="s">
        <v>496</v>
      </c>
      <c r="D96" s="454">
        <v>11364242.744999999</v>
      </c>
      <c r="E96" s="455">
        <v>129</v>
      </c>
      <c r="F96" s="455"/>
      <c r="G96" s="456"/>
      <c r="H96" s="454"/>
      <c r="I96" s="457">
        <v>0</v>
      </c>
      <c r="J96" s="458"/>
      <c r="K96" s="458"/>
      <c r="L96" s="459">
        <v>0</v>
      </c>
      <c r="M96" s="459">
        <v>0</v>
      </c>
      <c r="N96" s="459"/>
      <c r="O96" s="459"/>
      <c r="P96" s="459"/>
      <c r="Q96" s="460">
        <v>29</v>
      </c>
      <c r="R96" s="459"/>
      <c r="S96" s="459"/>
      <c r="T96" s="459">
        <v>7498.8767323121801</v>
      </c>
      <c r="U96" s="459">
        <v>2</v>
      </c>
      <c r="V96" s="459"/>
      <c r="W96" s="459"/>
      <c r="X96" s="459">
        <v>11364242.744999999</v>
      </c>
      <c r="Y96" s="459">
        <v>129</v>
      </c>
      <c r="Z96" s="304">
        <f t="shared" ref="Z96:AA96" si="99">+J96+N96+R96+V96</f>
        <v>0</v>
      </c>
      <c r="AA96" s="304">
        <f t="shared" si="99"/>
        <v>0</v>
      </c>
      <c r="AB96" s="306"/>
      <c r="AC96" s="284"/>
      <c r="AD96" s="284"/>
      <c r="AE96" s="284"/>
      <c r="AF96" s="284"/>
      <c r="AG96" s="284"/>
      <c r="AH96" s="284"/>
      <c r="AI96" s="284"/>
      <c r="AJ96" s="284"/>
      <c r="AK96" s="284"/>
      <c r="AL96" s="284"/>
      <c r="AM96" s="284"/>
      <c r="AN96" s="284"/>
      <c r="AO96" s="284"/>
      <c r="AP96" s="284"/>
      <c r="AQ96" s="284"/>
      <c r="AR96" s="284"/>
      <c r="AS96" s="284"/>
      <c r="AT96" s="284"/>
      <c r="AU96" s="284"/>
    </row>
    <row r="97" spans="1:47" ht="27" customHeight="1" x14ac:dyDescent="0.2">
      <c r="A97" s="623"/>
      <c r="B97" s="299">
        <v>13</v>
      </c>
      <c r="C97" s="299" t="s">
        <v>497</v>
      </c>
      <c r="D97" s="454">
        <v>25459427.545000002</v>
      </c>
      <c r="E97" s="455">
        <v>289</v>
      </c>
      <c r="F97" s="455"/>
      <c r="G97" s="456"/>
      <c r="H97" s="454">
        <v>1935222.0394736852</v>
      </c>
      <c r="I97" s="457">
        <v>5</v>
      </c>
      <c r="J97" s="458"/>
      <c r="K97" s="458"/>
      <c r="L97" s="459">
        <v>0</v>
      </c>
      <c r="M97" s="459">
        <v>0</v>
      </c>
      <c r="N97" s="459"/>
      <c r="O97" s="459"/>
      <c r="P97" s="459"/>
      <c r="Q97" s="460">
        <v>197</v>
      </c>
      <c r="R97" s="459"/>
      <c r="S97" s="459"/>
      <c r="T97" s="459">
        <v>191221.3566739606</v>
      </c>
      <c r="U97" s="459">
        <v>51</v>
      </c>
      <c r="V97" s="459"/>
      <c r="W97" s="459"/>
      <c r="X97" s="459">
        <v>25459427.544999998</v>
      </c>
      <c r="Y97" s="459">
        <v>289</v>
      </c>
      <c r="Z97" s="304">
        <f t="shared" ref="Z97:AA97" si="100">+J97+N97+R97+V97</f>
        <v>0</v>
      </c>
      <c r="AA97" s="304">
        <f t="shared" si="100"/>
        <v>0</v>
      </c>
      <c r="AB97" s="306"/>
      <c r="AC97" s="284"/>
      <c r="AD97" s="284"/>
      <c r="AE97" s="284"/>
      <c r="AF97" s="284"/>
      <c r="AG97" s="284"/>
      <c r="AH97" s="284"/>
      <c r="AI97" s="284"/>
      <c r="AJ97" s="284"/>
      <c r="AK97" s="284"/>
      <c r="AL97" s="284"/>
      <c r="AM97" s="284"/>
      <c r="AN97" s="284"/>
      <c r="AO97" s="284"/>
      <c r="AP97" s="284"/>
      <c r="AQ97" s="284"/>
      <c r="AR97" s="284"/>
      <c r="AS97" s="284"/>
      <c r="AT97" s="284"/>
      <c r="AU97" s="284"/>
    </row>
    <row r="98" spans="1:47" ht="27" customHeight="1" x14ac:dyDescent="0.2">
      <c r="A98" s="623"/>
      <c r="B98" s="299">
        <v>14</v>
      </c>
      <c r="C98" s="299" t="s">
        <v>498</v>
      </c>
      <c r="D98" s="454">
        <v>4404745.25</v>
      </c>
      <c r="E98" s="455">
        <v>50</v>
      </c>
      <c r="F98" s="455"/>
      <c r="G98" s="456"/>
      <c r="H98" s="454"/>
      <c r="I98" s="457">
        <v>0</v>
      </c>
      <c r="J98" s="458"/>
      <c r="K98" s="458"/>
      <c r="L98" s="459">
        <v>0</v>
      </c>
      <c r="M98" s="459">
        <v>0</v>
      </c>
      <c r="N98" s="459"/>
      <c r="O98" s="459"/>
      <c r="P98" s="459"/>
      <c r="Q98" s="460">
        <v>33</v>
      </c>
      <c r="R98" s="459"/>
      <c r="S98" s="459"/>
      <c r="T98" s="459">
        <v>0</v>
      </c>
      <c r="U98" s="459">
        <v>0</v>
      </c>
      <c r="V98" s="459"/>
      <c r="W98" s="459"/>
      <c r="X98" s="459">
        <v>4404745.25</v>
      </c>
      <c r="Y98" s="459">
        <v>50</v>
      </c>
      <c r="Z98" s="304">
        <f t="shared" ref="Z98:AA98" si="101">+J98+N98+R98+V98</f>
        <v>0</v>
      </c>
      <c r="AA98" s="304">
        <f t="shared" si="101"/>
        <v>0</v>
      </c>
      <c r="AB98" s="306"/>
      <c r="AC98" s="284"/>
      <c r="AD98" s="284"/>
      <c r="AE98" s="284"/>
      <c r="AF98" s="284"/>
      <c r="AG98" s="284"/>
      <c r="AH98" s="284"/>
      <c r="AI98" s="284"/>
      <c r="AJ98" s="284"/>
      <c r="AK98" s="284"/>
      <c r="AL98" s="284"/>
      <c r="AM98" s="284"/>
      <c r="AN98" s="284"/>
      <c r="AO98" s="284"/>
      <c r="AP98" s="284"/>
      <c r="AQ98" s="284"/>
      <c r="AR98" s="284"/>
      <c r="AS98" s="284"/>
      <c r="AT98" s="284"/>
      <c r="AU98" s="284"/>
    </row>
    <row r="99" spans="1:47" ht="27" customHeight="1" x14ac:dyDescent="0.2">
      <c r="A99" s="623"/>
      <c r="B99" s="299">
        <v>15</v>
      </c>
      <c r="C99" s="299" t="s">
        <v>499</v>
      </c>
      <c r="D99" s="454">
        <v>1761898.1</v>
      </c>
      <c r="E99" s="455">
        <v>20</v>
      </c>
      <c r="F99" s="455"/>
      <c r="G99" s="456"/>
      <c r="H99" s="454"/>
      <c r="I99" s="457">
        <v>0</v>
      </c>
      <c r="J99" s="458"/>
      <c r="K99" s="458"/>
      <c r="L99" s="459">
        <v>0</v>
      </c>
      <c r="M99" s="459">
        <v>0</v>
      </c>
      <c r="N99" s="459"/>
      <c r="O99" s="459"/>
      <c r="P99" s="459"/>
      <c r="Q99" s="460">
        <v>0</v>
      </c>
      <c r="R99" s="459"/>
      <c r="S99" s="459"/>
      <c r="T99" s="459">
        <v>0</v>
      </c>
      <c r="U99" s="459">
        <v>0</v>
      </c>
      <c r="V99" s="459"/>
      <c r="W99" s="459"/>
      <c r="X99" s="459">
        <v>1761898.1</v>
      </c>
      <c r="Y99" s="459">
        <v>20</v>
      </c>
      <c r="Z99" s="304">
        <f t="shared" ref="Z99:AA99" si="102">+J99+N99+R99+V99</f>
        <v>0</v>
      </c>
      <c r="AA99" s="304">
        <f t="shared" si="102"/>
        <v>0</v>
      </c>
      <c r="AB99" s="306"/>
      <c r="AC99" s="284"/>
      <c r="AD99" s="284"/>
      <c r="AE99" s="284"/>
      <c r="AF99" s="284"/>
      <c r="AG99" s="284"/>
      <c r="AH99" s="284"/>
      <c r="AI99" s="284"/>
      <c r="AJ99" s="284"/>
      <c r="AK99" s="284"/>
      <c r="AL99" s="284"/>
      <c r="AM99" s="284"/>
      <c r="AN99" s="284"/>
      <c r="AO99" s="284"/>
      <c r="AP99" s="284"/>
      <c r="AQ99" s="284"/>
      <c r="AR99" s="284"/>
      <c r="AS99" s="284"/>
      <c r="AT99" s="284"/>
      <c r="AU99" s="284"/>
    </row>
    <row r="100" spans="1:47" ht="27" customHeight="1" x14ac:dyDescent="0.2">
      <c r="A100" s="623"/>
      <c r="B100" s="299">
        <v>16</v>
      </c>
      <c r="C100" s="299" t="s">
        <v>500</v>
      </c>
      <c r="D100" s="454">
        <v>1761898.1</v>
      </c>
      <c r="E100" s="455">
        <v>20</v>
      </c>
      <c r="F100" s="455"/>
      <c r="G100" s="456"/>
      <c r="H100" s="455"/>
      <c r="I100" s="457">
        <v>0</v>
      </c>
      <c r="J100" s="458"/>
      <c r="K100" s="458"/>
      <c r="L100" s="459">
        <v>0</v>
      </c>
      <c r="M100" s="459">
        <v>0</v>
      </c>
      <c r="N100" s="459"/>
      <c r="O100" s="459"/>
      <c r="P100" s="459"/>
      <c r="Q100" s="460">
        <v>0</v>
      </c>
      <c r="R100" s="459"/>
      <c r="S100" s="459"/>
      <c r="T100" s="459">
        <v>187471.9183078045</v>
      </c>
      <c r="U100" s="459">
        <v>50</v>
      </c>
      <c r="V100" s="459"/>
      <c r="W100" s="459"/>
      <c r="X100" s="459">
        <v>1761898.1</v>
      </c>
      <c r="Y100" s="459">
        <v>20</v>
      </c>
      <c r="Z100" s="304">
        <f t="shared" ref="Z100:AA100" si="103">+J100+N100+R100+V100</f>
        <v>0</v>
      </c>
      <c r="AA100" s="304">
        <f t="shared" si="103"/>
        <v>0</v>
      </c>
      <c r="AB100" s="306"/>
      <c r="AC100" s="284"/>
      <c r="AD100" s="284"/>
      <c r="AE100" s="284"/>
      <c r="AF100" s="284"/>
      <c r="AG100" s="284"/>
      <c r="AH100" s="284"/>
      <c r="AI100" s="284"/>
      <c r="AJ100" s="284"/>
      <c r="AK100" s="284"/>
      <c r="AL100" s="284"/>
      <c r="AM100" s="284"/>
      <c r="AN100" s="284"/>
      <c r="AO100" s="284"/>
      <c r="AP100" s="284"/>
      <c r="AQ100" s="284"/>
      <c r="AR100" s="284"/>
      <c r="AS100" s="284"/>
      <c r="AT100" s="284"/>
      <c r="AU100" s="284"/>
    </row>
    <row r="101" spans="1:47" ht="27" customHeight="1" x14ac:dyDescent="0.2">
      <c r="A101" s="623"/>
      <c r="B101" s="299">
        <v>17</v>
      </c>
      <c r="C101" s="299" t="s">
        <v>501</v>
      </c>
      <c r="D101" s="454">
        <v>1761898.1</v>
      </c>
      <c r="E101" s="455">
        <v>20</v>
      </c>
      <c r="F101" s="455"/>
      <c r="G101" s="456"/>
      <c r="H101" s="455"/>
      <c r="I101" s="457">
        <v>0</v>
      </c>
      <c r="J101" s="458"/>
      <c r="K101" s="458"/>
      <c r="L101" s="459">
        <v>0</v>
      </c>
      <c r="M101" s="459">
        <v>0</v>
      </c>
      <c r="N101" s="459"/>
      <c r="O101" s="459"/>
      <c r="P101" s="459"/>
      <c r="Q101" s="460">
        <v>0</v>
      </c>
      <c r="R101" s="459"/>
      <c r="S101" s="459"/>
      <c r="T101" s="459">
        <v>0</v>
      </c>
      <c r="U101" s="459">
        <v>0</v>
      </c>
      <c r="V101" s="459"/>
      <c r="W101" s="459"/>
      <c r="X101" s="459">
        <v>1761898.1</v>
      </c>
      <c r="Y101" s="459">
        <v>20</v>
      </c>
      <c r="Z101" s="304">
        <f t="shared" ref="Z101:AA101" si="104">+J101+N101+R101+V101</f>
        <v>0</v>
      </c>
      <c r="AA101" s="304">
        <f t="shared" si="104"/>
        <v>0</v>
      </c>
      <c r="AB101" s="306"/>
      <c r="AC101" s="284"/>
      <c r="AD101" s="284"/>
      <c r="AE101" s="284"/>
      <c r="AF101" s="284"/>
      <c r="AG101" s="284"/>
      <c r="AH101" s="284"/>
      <c r="AI101" s="284"/>
      <c r="AJ101" s="284"/>
      <c r="AK101" s="284"/>
      <c r="AL101" s="284"/>
      <c r="AM101" s="284"/>
      <c r="AN101" s="284"/>
      <c r="AO101" s="284"/>
      <c r="AP101" s="284"/>
      <c r="AQ101" s="284"/>
      <c r="AR101" s="284"/>
      <c r="AS101" s="284"/>
      <c r="AT101" s="284"/>
      <c r="AU101" s="284"/>
    </row>
    <row r="102" spans="1:47" ht="27" customHeight="1" x14ac:dyDescent="0.2">
      <c r="A102" s="623"/>
      <c r="B102" s="299">
        <v>18</v>
      </c>
      <c r="C102" s="299" t="s">
        <v>502</v>
      </c>
      <c r="D102" s="454">
        <v>3083321.6749999998</v>
      </c>
      <c r="E102" s="455">
        <v>35</v>
      </c>
      <c r="F102" s="455"/>
      <c r="G102" s="456"/>
      <c r="H102" s="455"/>
      <c r="I102" s="457">
        <v>0</v>
      </c>
      <c r="J102" s="458"/>
      <c r="K102" s="458"/>
      <c r="L102" s="459">
        <f t="shared" ref="L102:L103" si="105">788141.830985915*M102</f>
        <v>0</v>
      </c>
      <c r="M102" s="459">
        <v>0</v>
      </c>
      <c r="N102" s="459"/>
      <c r="O102" s="459"/>
      <c r="P102" s="459"/>
      <c r="Q102" s="460">
        <v>30</v>
      </c>
      <c r="R102" s="459"/>
      <c r="S102" s="459"/>
      <c r="T102" s="459">
        <v>33744.94529540481</v>
      </c>
      <c r="U102" s="459">
        <v>9</v>
      </c>
      <c r="V102" s="459"/>
      <c r="W102" s="459"/>
      <c r="X102" s="459">
        <v>3083321.6749999998</v>
      </c>
      <c r="Y102" s="459">
        <v>35</v>
      </c>
      <c r="Z102" s="304">
        <f t="shared" ref="Z102:AA102" si="106">+J102+N102+R102+V102</f>
        <v>0</v>
      </c>
      <c r="AA102" s="304">
        <f t="shared" si="106"/>
        <v>0</v>
      </c>
      <c r="AB102" s="306"/>
      <c r="AC102" s="284"/>
      <c r="AD102" s="284"/>
      <c r="AE102" s="284"/>
      <c r="AF102" s="284"/>
      <c r="AG102" s="284"/>
      <c r="AH102" s="284"/>
      <c r="AI102" s="284"/>
      <c r="AJ102" s="284"/>
      <c r="AK102" s="284"/>
      <c r="AL102" s="284"/>
      <c r="AM102" s="284"/>
      <c r="AN102" s="284"/>
      <c r="AO102" s="284"/>
      <c r="AP102" s="284"/>
      <c r="AQ102" s="284"/>
      <c r="AR102" s="284"/>
      <c r="AS102" s="284"/>
      <c r="AT102" s="284"/>
      <c r="AU102" s="284"/>
    </row>
    <row r="103" spans="1:47" ht="27" customHeight="1" x14ac:dyDescent="0.2">
      <c r="A103" s="623"/>
      <c r="B103" s="299">
        <v>19</v>
      </c>
      <c r="C103" s="299" t="s">
        <v>503</v>
      </c>
      <c r="D103" s="454">
        <v>1761898.1</v>
      </c>
      <c r="E103" s="455">
        <v>20</v>
      </c>
      <c r="F103" s="455"/>
      <c r="G103" s="456"/>
      <c r="H103" s="455"/>
      <c r="I103" s="457">
        <v>0</v>
      </c>
      <c r="J103" s="458"/>
      <c r="K103" s="458"/>
      <c r="L103" s="459">
        <f t="shared" si="105"/>
        <v>0</v>
      </c>
      <c r="M103" s="459">
        <v>0</v>
      </c>
      <c r="N103" s="459"/>
      <c r="O103" s="459"/>
      <c r="P103" s="459"/>
      <c r="Q103" s="460">
        <v>0</v>
      </c>
      <c r="R103" s="459"/>
      <c r="S103" s="459"/>
      <c r="T103" s="459">
        <v>74988.767323121807</v>
      </c>
      <c r="U103" s="459">
        <v>20</v>
      </c>
      <c r="V103" s="459"/>
      <c r="W103" s="459"/>
      <c r="X103" s="459">
        <v>1761898.1</v>
      </c>
      <c r="Y103" s="459">
        <v>20</v>
      </c>
      <c r="Z103" s="304">
        <f t="shared" ref="Z103:AA103" si="107">+J103+N103+R103+V103</f>
        <v>0</v>
      </c>
      <c r="AA103" s="304">
        <f t="shared" si="107"/>
        <v>0</v>
      </c>
      <c r="AB103" s="306"/>
      <c r="AC103" s="284"/>
      <c r="AD103" s="284"/>
      <c r="AE103" s="284"/>
      <c r="AF103" s="284"/>
      <c r="AG103" s="284"/>
      <c r="AH103" s="284"/>
      <c r="AI103" s="284"/>
      <c r="AJ103" s="284"/>
      <c r="AK103" s="284"/>
      <c r="AL103" s="284"/>
      <c r="AM103" s="284"/>
      <c r="AN103" s="284"/>
      <c r="AO103" s="284"/>
      <c r="AP103" s="284"/>
      <c r="AQ103" s="284"/>
      <c r="AR103" s="284"/>
      <c r="AS103" s="284"/>
      <c r="AT103" s="284"/>
      <c r="AU103" s="284"/>
    </row>
    <row r="104" spans="1:47" ht="27" customHeight="1" x14ac:dyDescent="0.2">
      <c r="A104" s="623"/>
      <c r="B104" s="299">
        <v>20</v>
      </c>
      <c r="C104" s="299" t="s">
        <v>504</v>
      </c>
      <c r="D104" s="454"/>
      <c r="E104" s="455">
        <v>0</v>
      </c>
      <c r="F104" s="455"/>
      <c r="G104" s="456"/>
      <c r="H104" s="455"/>
      <c r="I104" s="457">
        <v>0</v>
      </c>
      <c r="J104" s="458"/>
      <c r="K104" s="458"/>
      <c r="L104" s="459"/>
      <c r="M104" s="459">
        <v>0</v>
      </c>
      <c r="N104" s="459"/>
      <c r="O104" s="459"/>
      <c r="P104" s="459"/>
      <c r="Q104" s="460">
        <v>0</v>
      </c>
      <c r="R104" s="459"/>
      <c r="S104" s="459"/>
      <c r="T104" s="459"/>
      <c r="U104" s="459">
        <v>0</v>
      </c>
      <c r="V104" s="459"/>
      <c r="W104" s="459"/>
      <c r="X104" s="459"/>
      <c r="Y104" s="459">
        <v>0</v>
      </c>
      <c r="Z104" s="304">
        <f t="shared" ref="Z104:AA104" si="108">+J104+N104+R104+V104</f>
        <v>0</v>
      </c>
      <c r="AA104" s="304">
        <f t="shared" si="108"/>
        <v>0</v>
      </c>
      <c r="AB104" s="306"/>
      <c r="AC104" s="284"/>
      <c r="AD104" s="284"/>
      <c r="AE104" s="284"/>
      <c r="AF104" s="284"/>
      <c r="AG104" s="284"/>
      <c r="AH104" s="284"/>
      <c r="AI104" s="284"/>
      <c r="AJ104" s="284"/>
      <c r="AK104" s="284"/>
      <c r="AL104" s="284"/>
      <c r="AM104" s="284"/>
      <c r="AN104" s="284"/>
      <c r="AO104" s="284"/>
      <c r="AP104" s="284"/>
      <c r="AQ104" s="284"/>
      <c r="AR104" s="284"/>
      <c r="AS104" s="284"/>
      <c r="AT104" s="284"/>
      <c r="AU104" s="284"/>
    </row>
    <row r="105" spans="1:47" ht="27" customHeight="1" x14ac:dyDescent="0.2">
      <c r="A105" s="624"/>
      <c r="B105" s="299">
        <v>77</v>
      </c>
      <c r="C105" s="299" t="s">
        <v>505</v>
      </c>
      <c r="D105" s="454"/>
      <c r="E105" s="455">
        <v>0</v>
      </c>
      <c r="F105" s="455"/>
      <c r="G105" s="456"/>
      <c r="H105" s="455"/>
      <c r="I105" s="457">
        <v>0</v>
      </c>
      <c r="J105" s="458"/>
      <c r="K105" s="458"/>
      <c r="L105" s="459"/>
      <c r="M105" s="459"/>
      <c r="N105" s="459"/>
      <c r="O105" s="459"/>
      <c r="P105" s="459"/>
      <c r="Q105" s="460">
        <v>0</v>
      </c>
      <c r="R105" s="459"/>
      <c r="S105" s="459"/>
      <c r="T105" s="459"/>
      <c r="U105" s="459">
        <v>0</v>
      </c>
      <c r="V105" s="459"/>
      <c r="W105" s="459"/>
      <c r="X105" s="459">
        <v>0</v>
      </c>
      <c r="Y105" s="459">
        <v>0</v>
      </c>
      <c r="Z105" s="304">
        <f t="shared" ref="Z105:AA105" si="109">+J105+N105+R105+V105</f>
        <v>0</v>
      </c>
      <c r="AA105" s="304">
        <f t="shared" si="109"/>
        <v>0</v>
      </c>
      <c r="AB105" s="306"/>
      <c r="AC105" s="284"/>
      <c r="AD105" s="284"/>
      <c r="AE105" s="284"/>
      <c r="AF105" s="284"/>
      <c r="AG105" s="284"/>
      <c r="AH105" s="284"/>
      <c r="AI105" s="284"/>
      <c r="AJ105" s="284"/>
      <c r="AK105" s="284"/>
      <c r="AL105" s="284"/>
      <c r="AM105" s="284"/>
      <c r="AN105" s="284"/>
      <c r="AO105" s="284"/>
      <c r="AP105" s="284"/>
      <c r="AQ105" s="284"/>
      <c r="AR105" s="284"/>
      <c r="AS105" s="284"/>
      <c r="AT105" s="284"/>
      <c r="AU105" s="284"/>
    </row>
    <row r="106" spans="1:47" ht="27" customHeight="1" x14ac:dyDescent="0.2">
      <c r="A106" s="653"/>
      <c r="B106" s="509"/>
      <c r="C106" s="510"/>
      <c r="D106" s="307">
        <f>+'5.Magnitud_Presupuesto'!I24</f>
        <v>352379620</v>
      </c>
      <c r="E106" s="307">
        <f t="shared" ref="E106:W106" si="110">SUM(E85:E105)</f>
        <v>4000</v>
      </c>
      <c r="F106" s="307">
        <f t="shared" si="110"/>
        <v>0</v>
      </c>
      <c r="G106" s="307">
        <f t="shared" si="110"/>
        <v>0</v>
      </c>
      <c r="H106" s="307">
        <f t="shared" si="110"/>
        <v>235323000.00000012</v>
      </c>
      <c r="I106" s="307">
        <f t="shared" si="110"/>
        <v>608</v>
      </c>
      <c r="J106" s="307">
        <f t="shared" si="110"/>
        <v>0</v>
      </c>
      <c r="K106" s="307">
        <f t="shared" si="110"/>
        <v>0</v>
      </c>
      <c r="L106" s="307">
        <f t="shared" si="110"/>
        <v>111916139.99999993</v>
      </c>
      <c r="M106" s="307">
        <f t="shared" si="110"/>
        <v>142</v>
      </c>
      <c r="N106" s="307">
        <f t="shared" si="110"/>
        <v>0</v>
      </c>
      <c r="O106" s="307">
        <f t="shared" si="110"/>
        <v>0</v>
      </c>
      <c r="P106" s="307">
        <f t="shared" si="110"/>
        <v>0</v>
      </c>
      <c r="Q106" s="307">
        <f t="shared" si="110"/>
        <v>1879</v>
      </c>
      <c r="R106" s="307">
        <f t="shared" si="110"/>
        <v>0</v>
      </c>
      <c r="S106" s="307">
        <f t="shared" si="110"/>
        <v>0</v>
      </c>
      <c r="T106" s="307">
        <f>+'5.Magnitud_Presupuesto'!M24</f>
        <v>5140480</v>
      </c>
      <c r="U106" s="307">
        <f t="shared" si="110"/>
        <v>1371</v>
      </c>
      <c r="V106" s="307">
        <f t="shared" si="110"/>
        <v>0</v>
      </c>
      <c r="W106" s="307">
        <f t="shared" si="110"/>
        <v>0</v>
      </c>
      <c r="X106" s="307">
        <f>+'5.Magnitud_Presupuesto'!N24</f>
        <v>352379620</v>
      </c>
      <c r="Y106" s="307">
        <f t="shared" ref="Y106:AA106" si="111">SUM(Y85:Y105)</f>
        <v>4000</v>
      </c>
      <c r="Z106" s="307">
        <f t="shared" si="111"/>
        <v>0</v>
      </c>
      <c r="AA106" s="307">
        <f t="shared" si="111"/>
        <v>0</v>
      </c>
      <c r="AB106" s="306"/>
      <c r="AC106" s="306"/>
      <c r="AD106" s="308"/>
      <c r="AE106" s="308"/>
      <c r="AF106" s="308"/>
      <c r="AG106" s="308"/>
      <c r="AH106" s="308"/>
      <c r="AI106" s="308"/>
      <c r="AJ106" s="308"/>
      <c r="AK106" s="308"/>
      <c r="AL106" s="308"/>
      <c r="AM106" s="308"/>
      <c r="AN106" s="308"/>
      <c r="AO106" s="308"/>
      <c r="AP106" s="308"/>
      <c r="AQ106" s="308"/>
      <c r="AR106" s="308"/>
      <c r="AS106" s="308"/>
      <c r="AT106" s="308"/>
      <c r="AU106" s="308"/>
    </row>
    <row r="107" spans="1:47" ht="27" customHeight="1" x14ac:dyDescent="0.2">
      <c r="A107" s="284"/>
      <c r="B107" s="284"/>
      <c r="C107" s="284"/>
      <c r="D107" s="284"/>
      <c r="E107" s="284"/>
      <c r="F107" s="284"/>
      <c r="G107" s="284"/>
      <c r="H107" s="284"/>
      <c r="I107" s="283"/>
      <c r="J107" s="283"/>
      <c r="K107" s="283"/>
      <c r="L107" s="283"/>
      <c r="M107" s="283"/>
      <c r="N107" s="283"/>
      <c r="O107" s="283"/>
      <c r="P107" s="283"/>
      <c r="Q107" s="283"/>
      <c r="R107" s="283"/>
      <c r="S107" s="283"/>
      <c r="T107" s="283"/>
      <c r="U107" s="283"/>
      <c r="V107" s="283"/>
      <c r="W107" s="283"/>
      <c r="X107" s="283"/>
      <c r="Y107" s="283"/>
      <c r="Z107" s="283"/>
      <c r="AA107" s="283"/>
      <c r="AB107" s="306"/>
      <c r="AC107" s="284"/>
      <c r="AD107" s="284"/>
      <c r="AE107" s="284"/>
      <c r="AF107" s="284"/>
      <c r="AG107" s="284"/>
      <c r="AH107" s="284"/>
      <c r="AI107" s="284"/>
      <c r="AJ107" s="284"/>
      <c r="AK107" s="284"/>
      <c r="AL107" s="284"/>
      <c r="AM107" s="284"/>
      <c r="AN107" s="284"/>
      <c r="AO107" s="284"/>
      <c r="AP107" s="284"/>
      <c r="AQ107" s="284"/>
      <c r="AR107" s="284"/>
      <c r="AS107" s="284"/>
      <c r="AT107" s="284"/>
      <c r="AU107" s="284"/>
    </row>
    <row r="108" spans="1:47" ht="27" customHeight="1" x14ac:dyDescent="0.2">
      <c r="A108" s="284"/>
      <c r="B108" s="284"/>
      <c r="C108" s="284"/>
      <c r="D108" s="284"/>
      <c r="E108" s="284"/>
      <c r="F108" s="284"/>
      <c r="G108" s="284"/>
      <c r="H108" s="284"/>
      <c r="I108" s="283"/>
      <c r="J108" s="283"/>
      <c r="K108" s="283"/>
      <c r="L108" s="283"/>
      <c r="M108" s="283"/>
      <c r="N108" s="283"/>
      <c r="O108" s="283"/>
      <c r="P108" s="283"/>
      <c r="Q108" s="283"/>
      <c r="R108" s="283"/>
      <c r="S108" s="283"/>
      <c r="T108" s="283"/>
      <c r="U108" s="283"/>
      <c r="V108" s="283"/>
      <c r="W108" s="283"/>
      <c r="X108" s="283"/>
      <c r="Y108" s="283"/>
      <c r="Z108" s="283"/>
      <c r="AA108" s="283"/>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row>
    <row r="109" spans="1:47" ht="27" customHeight="1" x14ac:dyDescent="0.2">
      <c r="A109" s="284"/>
      <c r="B109" s="284"/>
      <c r="C109" s="284"/>
      <c r="D109" s="284"/>
      <c r="E109" s="284"/>
      <c r="F109" s="284"/>
      <c r="G109" s="284"/>
      <c r="H109" s="284"/>
      <c r="I109" s="283"/>
      <c r="J109" s="283"/>
      <c r="K109" s="283"/>
      <c r="L109" s="283"/>
      <c r="M109" s="283"/>
      <c r="N109" s="283"/>
      <c r="O109" s="283"/>
      <c r="P109" s="283"/>
      <c r="Q109" s="283"/>
      <c r="R109" s="283"/>
      <c r="S109" s="283"/>
      <c r="T109" s="283"/>
      <c r="U109" s="283"/>
      <c r="V109" s="283"/>
      <c r="W109" s="283"/>
      <c r="X109" s="283"/>
      <c r="Y109" s="283"/>
      <c r="Z109" s="283"/>
      <c r="AA109" s="283"/>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row>
    <row r="110" spans="1:47" ht="27" customHeight="1" x14ac:dyDescent="0.2">
      <c r="A110" s="284"/>
      <c r="B110" s="284"/>
      <c r="C110" s="284"/>
      <c r="D110" s="284"/>
      <c r="E110" s="284"/>
      <c r="F110" s="284"/>
      <c r="G110" s="284"/>
      <c r="H110" s="284"/>
      <c r="I110" s="283"/>
      <c r="J110" s="283"/>
      <c r="K110" s="283"/>
      <c r="L110" s="283"/>
      <c r="M110" s="283"/>
      <c r="N110" s="283"/>
      <c r="O110" s="283"/>
      <c r="P110" s="283"/>
      <c r="Q110" s="283"/>
      <c r="R110" s="283"/>
      <c r="S110" s="283"/>
      <c r="T110" s="283"/>
      <c r="U110" s="283"/>
      <c r="V110" s="283"/>
      <c r="W110" s="283"/>
      <c r="X110" s="283"/>
      <c r="Y110" s="283"/>
      <c r="Z110" s="283"/>
      <c r="AA110" s="283"/>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row>
    <row r="111" spans="1:47" ht="27" customHeight="1" x14ac:dyDescent="0.2">
      <c r="A111" s="284"/>
      <c r="B111" s="284"/>
      <c r="C111" s="284"/>
      <c r="D111" s="284"/>
      <c r="E111" s="284"/>
      <c r="F111" s="284"/>
      <c r="G111" s="284"/>
      <c r="H111" s="284"/>
      <c r="I111" s="283"/>
      <c r="J111" s="283"/>
      <c r="K111" s="283"/>
      <c r="L111" s="283"/>
      <c r="M111" s="283"/>
      <c r="N111" s="283"/>
      <c r="O111" s="283"/>
      <c r="P111" s="283"/>
      <c r="Q111" s="283"/>
      <c r="R111" s="283"/>
      <c r="S111" s="283"/>
      <c r="T111" s="283"/>
      <c r="U111" s="283"/>
      <c r="V111" s="283"/>
      <c r="W111" s="283"/>
      <c r="X111" s="283"/>
      <c r="Y111" s="283"/>
      <c r="Z111" s="283"/>
      <c r="AA111" s="283"/>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row>
    <row r="112" spans="1:47" ht="27" customHeight="1" x14ac:dyDescent="0.2">
      <c r="A112" s="284"/>
      <c r="B112" s="284"/>
      <c r="C112" s="284"/>
      <c r="D112" s="284"/>
      <c r="E112" s="284"/>
      <c r="F112" s="284"/>
      <c r="G112" s="284"/>
      <c r="H112" s="284"/>
      <c r="I112" s="283"/>
      <c r="J112" s="283"/>
      <c r="K112" s="283"/>
      <c r="L112" s="283"/>
      <c r="M112" s="283"/>
      <c r="N112" s="283"/>
      <c r="O112" s="283"/>
      <c r="P112" s="283"/>
      <c r="Q112" s="283"/>
      <c r="R112" s="283"/>
      <c r="S112" s="283"/>
      <c r="T112" s="283"/>
      <c r="U112" s="283"/>
      <c r="V112" s="283"/>
      <c r="W112" s="283"/>
      <c r="X112" s="283"/>
      <c r="Y112" s="283"/>
      <c r="Z112" s="283"/>
      <c r="AA112" s="283"/>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row>
    <row r="113" spans="1:47" ht="27" customHeight="1" x14ac:dyDescent="0.2">
      <c r="A113" s="284"/>
      <c r="B113" s="284"/>
      <c r="C113" s="284"/>
      <c r="D113" s="284"/>
      <c r="E113" s="284"/>
      <c r="F113" s="284"/>
      <c r="G113" s="284"/>
      <c r="H113" s="284"/>
      <c r="I113" s="283"/>
      <c r="J113" s="283"/>
      <c r="K113" s="283"/>
      <c r="L113" s="283"/>
      <c r="M113" s="283"/>
      <c r="N113" s="283"/>
      <c r="O113" s="283"/>
      <c r="P113" s="283"/>
      <c r="Q113" s="283"/>
      <c r="R113" s="283"/>
      <c r="S113" s="283"/>
      <c r="T113" s="283"/>
      <c r="U113" s="283"/>
      <c r="V113" s="283"/>
      <c r="W113" s="283"/>
      <c r="X113" s="283"/>
      <c r="Y113" s="283"/>
      <c r="Z113" s="283"/>
      <c r="AA113" s="283"/>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row>
    <row r="114" spans="1:47" ht="27" customHeight="1" x14ac:dyDescent="0.2">
      <c r="A114" s="284"/>
      <c r="B114" s="284"/>
      <c r="C114" s="284"/>
      <c r="D114" s="284"/>
      <c r="E114" s="284"/>
      <c r="F114" s="284"/>
      <c r="G114" s="284"/>
      <c r="H114" s="284"/>
      <c r="I114" s="283"/>
      <c r="J114" s="283"/>
      <c r="K114" s="283"/>
      <c r="L114" s="283"/>
      <c r="M114" s="283"/>
      <c r="N114" s="283"/>
      <c r="O114" s="283"/>
      <c r="P114" s="283"/>
      <c r="Q114" s="283"/>
      <c r="R114" s="283"/>
      <c r="S114" s="283"/>
      <c r="T114" s="283"/>
      <c r="U114" s="283"/>
      <c r="V114" s="283"/>
      <c r="W114" s="283"/>
      <c r="X114" s="283"/>
      <c r="Y114" s="283"/>
      <c r="Z114" s="283"/>
      <c r="AA114" s="283"/>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row>
    <row r="115" spans="1:47" ht="27" customHeight="1" x14ac:dyDescent="0.2">
      <c r="A115" s="284"/>
      <c r="B115" s="284"/>
      <c r="C115" s="284"/>
      <c r="D115" s="284"/>
      <c r="E115" s="284"/>
      <c r="F115" s="284"/>
      <c r="G115" s="284"/>
      <c r="H115" s="284"/>
      <c r="I115" s="283"/>
      <c r="J115" s="283"/>
      <c r="K115" s="283"/>
      <c r="L115" s="283"/>
      <c r="M115" s="283"/>
      <c r="N115" s="283"/>
      <c r="O115" s="283"/>
      <c r="P115" s="283"/>
      <c r="Q115" s="283"/>
      <c r="R115" s="283"/>
      <c r="S115" s="283"/>
      <c r="T115" s="283"/>
      <c r="U115" s="283"/>
      <c r="V115" s="283"/>
      <c r="W115" s="283"/>
      <c r="X115" s="283"/>
      <c r="Y115" s="283"/>
      <c r="Z115" s="283"/>
      <c r="AA115" s="283"/>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row>
    <row r="116" spans="1:47" ht="27" customHeight="1" x14ac:dyDescent="0.2">
      <c r="A116" s="284"/>
      <c r="B116" s="284"/>
      <c r="C116" s="284"/>
      <c r="D116" s="284"/>
      <c r="E116" s="284"/>
      <c r="F116" s="284"/>
      <c r="G116" s="284"/>
      <c r="H116" s="284"/>
      <c r="I116" s="283"/>
      <c r="J116" s="283"/>
      <c r="K116" s="283"/>
      <c r="L116" s="283"/>
      <c r="M116" s="283"/>
      <c r="N116" s="283"/>
      <c r="O116" s="283"/>
      <c r="P116" s="283"/>
      <c r="Q116" s="283"/>
      <c r="R116" s="283"/>
      <c r="S116" s="283"/>
      <c r="T116" s="283"/>
      <c r="U116" s="283"/>
      <c r="V116" s="283"/>
      <c r="W116" s="283"/>
      <c r="X116" s="283"/>
      <c r="Y116" s="283"/>
      <c r="Z116" s="283"/>
      <c r="AA116" s="283"/>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row>
    <row r="117" spans="1:47" ht="27" customHeight="1" x14ac:dyDescent="0.2">
      <c r="A117" s="284"/>
      <c r="B117" s="284"/>
      <c r="C117" s="284"/>
      <c r="D117" s="284"/>
      <c r="E117" s="284"/>
      <c r="F117" s="284"/>
      <c r="G117" s="284"/>
      <c r="H117" s="284"/>
      <c r="I117" s="283"/>
      <c r="J117" s="283"/>
      <c r="K117" s="283"/>
      <c r="L117" s="283"/>
      <c r="M117" s="283"/>
      <c r="N117" s="283"/>
      <c r="O117" s="283"/>
      <c r="P117" s="283"/>
      <c r="Q117" s="283"/>
      <c r="R117" s="283"/>
      <c r="S117" s="283"/>
      <c r="T117" s="283"/>
      <c r="U117" s="283"/>
      <c r="V117" s="283"/>
      <c r="W117" s="283"/>
      <c r="X117" s="283"/>
      <c r="Y117" s="283"/>
      <c r="Z117" s="283"/>
      <c r="AA117" s="283"/>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row>
    <row r="118" spans="1:47" ht="27" customHeight="1" x14ac:dyDescent="0.2">
      <c r="A118" s="284"/>
      <c r="B118" s="284"/>
      <c r="C118" s="284"/>
      <c r="D118" s="284"/>
      <c r="E118" s="284"/>
      <c r="F118" s="284"/>
      <c r="G118" s="284"/>
      <c r="H118" s="284"/>
      <c r="I118" s="283"/>
      <c r="J118" s="283"/>
      <c r="K118" s="283"/>
      <c r="L118" s="283"/>
      <c r="M118" s="283"/>
      <c r="N118" s="283"/>
      <c r="O118" s="283"/>
      <c r="P118" s="283"/>
      <c r="Q118" s="283"/>
      <c r="R118" s="283"/>
      <c r="S118" s="283"/>
      <c r="T118" s="283"/>
      <c r="U118" s="283"/>
      <c r="V118" s="283"/>
      <c r="W118" s="283"/>
      <c r="X118" s="283"/>
      <c r="Y118" s="283"/>
      <c r="Z118" s="283"/>
      <c r="AA118" s="283"/>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row>
    <row r="119" spans="1:47" ht="27" customHeight="1" x14ac:dyDescent="0.2">
      <c r="A119" s="284"/>
      <c r="B119" s="284"/>
      <c r="C119" s="284"/>
      <c r="D119" s="284"/>
      <c r="E119" s="284"/>
      <c r="F119" s="284"/>
      <c r="G119" s="284"/>
      <c r="H119" s="284"/>
      <c r="I119" s="283"/>
      <c r="J119" s="283"/>
      <c r="K119" s="283"/>
      <c r="L119" s="283"/>
      <c r="M119" s="283"/>
      <c r="N119" s="283"/>
      <c r="O119" s="283"/>
      <c r="P119" s="283"/>
      <c r="Q119" s="283"/>
      <c r="R119" s="283"/>
      <c r="S119" s="283"/>
      <c r="T119" s="283"/>
      <c r="U119" s="283"/>
      <c r="V119" s="283"/>
      <c r="W119" s="283"/>
      <c r="X119" s="283"/>
      <c r="Y119" s="283"/>
      <c r="Z119" s="283"/>
      <c r="AA119" s="283"/>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row>
    <row r="120" spans="1:47" ht="27" customHeight="1" x14ac:dyDescent="0.2">
      <c r="A120" s="284"/>
      <c r="B120" s="284"/>
      <c r="C120" s="284"/>
      <c r="D120" s="284"/>
      <c r="E120" s="284"/>
      <c r="F120" s="284"/>
      <c r="G120" s="284"/>
      <c r="H120" s="284"/>
      <c r="I120" s="283"/>
      <c r="J120" s="283"/>
      <c r="K120" s="283"/>
      <c r="L120" s="283"/>
      <c r="M120" s="283"/>
      <c r="N120" s="283"/>
      <c r="O120" s="283"/>
      <c r="P120" s="283"/>
      <c r="Q120" s="283"/>
      <c r="R120" s="283"/>
      <c r="S120" s="283"/>
      <c r="T120" s="283"/>
      <c r="U120" s="283"/>
      <c r="V120" s="283"/>
      <c r="W120" s="283"/>
      <c r="X120" s="283"/>
      <c r="Y120" s="283"/>
      <c r="Z120" s="283"/>
      <c r="AA120" s="283"/>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row>
    <row r="121" spans="1:47" ht="27" customHeight="1" x14ac:dyDescent="0.2">
      <c r="A121" s="284"/>
      <c r="B121" s="284"/>
      <c r="C121" s="284"/>
      <c r="D121" s="284"/>
      <c r="E121" s="284"/>
      <c r="F121" s="284"/>
      <c r="G121" s="284"/>
      <c r="H121" s="284"/>
      <c r="I121" s="283"/>
      <c r="J121" s="283"/>
      <c r="K121" s="283"/>
      <c r="L121" s="283"/>
      <c r="M121" s="283"/>
      <c r="N121" s="283"/>
      <c r="O121" s="283"/>
      <c r="P121" s="283"/>
      <c r="Q121" s="283"/>
      <c r="R121" s="283"/>
      <c r="S121" s="283"/>
      <c r="T121" s="283"/>
      <c r="U121" s="283"/>
      <c r="V121" s="283"/>
      <c r="W121" s="283"/>
      <c r="X121" s="283"/>
      <c r="Y121" s="283"/>
      <c r="Z121" s="283"/>
      <c r="AA121" s="283"/>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row>
    <row r="122" spans="1:47" ht="27" customHeight="1" x14ac:dyDescent="0.2">
      <c r="A122" s="284"/>
      <c r="B122" s="284"/>
      <c r="C122" s="284"/>
      <c r="D122" s="284"/>
      <c r="E122" s="284"/>
      <c r="F122" s="284"/>
      <c r="G122" s="284"/>
      <c r="H122" s="284"/>
      <c r="I122" s="283"/>
      <c r="J122" s="283"/>
      <c r="K122" s="283"/>
      <c r="L122" s="283"/>
      <c r="M122" s="283"/>
      <c r="N122" s="283"/>
      <c r="O122" s="283"/>
      <c r="P122" s="283"/>
      <c r="Q122" s="283"/>
      <c r="R122" s="283"/>
      <c r="S122" s="283"/>
      <c r="T122" s="283"/>
      <c r="U122" s="283"/>
      <c r="V122" s="283"/>
      <c r="W122" s="283"/>
      <c r="X122" s="283"/>
      <c r="Y122" s="283"/>
      <c r="Z122" s="283"/>
      <c r="AA122" s="283"/>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row>
    <row r="123" spans="1:47" ht="27" customHeight="1" x14ac:dyDescent="0.2">
      <c r="A123" s="284"/>
      <c r="B123" s="284"/>
      <c r="C123" s="284"/>
      <c r="D123" s="284"/>
      <c r="E123" s="284"/>
      <c r="F123" s="284"/>
      <c r="G123" s="284"/>
      <c r="H123" s="284"/>
      <c r="I123" s="283"/>
      <c r="J123" s="283"/>
      <c r="K123" s="283"/>
      <c r="L123" s="283"/>
      <c r="M123" s="283"/>
      <c r="N123" s="283"/>
      <c r="O123" s="283"/>
      <c r="P123" s="283"/>
      <c r="Q123" s="283"/>
      <c r="R123" s="283"/>
      <c r="S123" s="283"/>
      <c r="T123" s="283"/>
      <c r="U123" s="283"/>
      <c r="V123" s="283"/>
      <c r="W123" s="283"/>
      <c r="X123" s="283"/>
      <c r="Y123" s="283"/>
      <c r="Z123" s="283"/>
      <c r="AA123" s="283"/>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row>
    <row r="124" spans="1:47" ht="27" customHeight="1" x14ac:dyDescent="0.2">
      <c r="A124" s="284"/>
      <c r="B124" s="284"/>
      <c r="C124" s="284"/>
      <c r="D124" s="284"/>
      <c r="E124" s="284"/>
      <c r="F124" s="284"/>
      <c r="G124" s="284"/>
      <c r="H124" s="284"/>
      <c r="I124" s="283"/>
      <c r="J124" s="283"/>
      <c r="K124" s="283"/>
      <c r="L124" s="283"/>
      <c r="M124" s="283"/>
      <c r="N124" s="283"/>
      <c r="O124" s="283"/>
      <c r="P124" s="283"/>
      <c r="Q124" s="283"/>
      <c r="R124" s="283"/>
      <c r="S124" s="283"/>
      <c r="T124" s="283"/>
      <c r="U124" s="283"/>
      <c r="V124" s="283"/>
      <c r="W124" s="283"/>
      <c r="X124" s="283"/>
      <c r="Y124" s="283"/>
      <c r="Z124" s="283"/>
      <c r="AA124" s="283"/>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row>
    <row r="125" spans="1:47" ht="27" customHeight="1" x14ac:dyDescent="0.2">
      <c r="A125" s="284"/>
      <c r="B125" s="284"/>
      <c r="C125" s="284"/>
      <c r="D125" s="284"/>
      <c r="E125" s="284"/>
      <c r="F125" s="284"/>
      <c r="G125" s="284"/>
      <c r="H125" s="284"/>
      <c r="I125" s="283"/>
      <c r="J125" s="283"/>
      <c r="K125" s="283"/>
      <c r="L125" s="283"/>
      <c r="M125" s="283"/>
      <c r="N125" s="283"/>
      <c r="O125" s="283"/>
      <c r="P125" s="283"/>
      <c r="Q125" s="283"/>
      <c r="R125" s="283"/>
      <c r="S125" s="283"/>
      <c r="T125" s="283"/>
      <c r="U125" s="283"/>
      <c r="V125" s="283"/>
      <c r="W125" s="283"/>
      <c r="X125" s="283"/>
      <c r="Y125" s="283"/>
      <c r="Z125" s="283"/>
      <c r="AA125" s="283"/>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row>
    <row r="126" spans="1:47" ht="27" customHeight="1" x14ac:dyDescent="0.2">
      <c r="A126" s="284"/>
      <c r="B126" s="284"/>
      <c r="C126" s="284"/>
      <c r="D126" s="284"/>
      <c r="E126" s="284"/>
      <c r="F126" s="284"/>
      <c r="G126" s="284"/>
      <c r="H126" s="284"/>
      <c r="I126" s="283"/>
      <c r="J126" s="283"/>
      <c r="K126" s="283"/>
      <c r="L126" s="283"/>
      <c r="M126" s="283"/>
      <c r="N126" s="283"/>
      <c r="O126" s="283"/>
      <c r="P126" s="283"/>
      <c r="Q126" s="283"/>
      <c r="R126" s="283"/>
      <c r="S126" s="283"/>
      <c r="T126" s="283"/>
      <c r="U126" s="283"/>
      <c r="V126" s="283"/>
      <c r="W126" s="283"/>
      <c r="X126" s="283"/>
      <c r="Y126" s="283"/>
      <c r="Z126" s="283"/>
      <c r="AA126" s="283"/>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row>
    <row r="127" spans="1:47" ht="27" customHeight="1" x14ac:dyDescent="0.2">
      <c r="A127" s="284"/>
      <c r="B127" s="284"/>
      <c r="C127" s="284"/>
      <c r="D127" s="284"/>
      <c r="E127" s="284"/>
      <c r="F127" s="284"/>
      <c r="G127" s="284"/>
      <c r="H127" s="284"/>
      <c r="I127" s="283"/>
      <c r="J127" s="283"/>
      <c r="K127" s="283"/>
      <c r="L127" s="283"/>
      <c r="M127" s="283"/>
      <c r="N127" s="283"/>
      <c r="O127" s="283"/>
      <c r="P127" s="283"/>
      <c r="Q127" s="283"/>
      <c r="R127" s="283"/>
      <c r="S127" s="283"/>
      <c r="T127" s="283"/>
      <c r="U127" s="283"/>
      <c r="V127" s="283"/>
      <c r="W127" s="283"/>
      <c r="X127" s="283"/>
      <c r="Y127" s="283"/>
      <c r="Z127" s="283"/>
      <c r="AA127" s="283"/>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row>
    <row r="128" spans="1:47" ht="27" customHeight="1" x14ac:dyDescent="0.2">
      <c r="A128" s="284"/>
      <c r="B128" s="284"/>
      <c r="C128" s="284"/>
      <c r="D128" s="284"/>
      <c r="E128" s="284"/>
      <c r="F128" s="284"/>
      <c r="G128" s="284"/>
      <c r="H128" s="284"/>
      <c r="I128" s="283"/>
      <c r="J128" s="283"/>
      <c r="K128" s="283"/>
      <c r="L128" s="283"/>
      <c r="M128" s="283"/>
      <c r="N128" s="283"/>
      <c r="O128" s="283"/>
      <c r="P128" s="283"/>
      <c r="Q128" s="283"/>
      <c r="R128" s="283"/>
      <c r="S128" s="283"/>
      <c r="T128" s="283"/>
      <c r="U128" s="283"/>
      <c r="V128" s="283"/>
      <c r="W128" s="283"/>
      <c r="X128" s="283"/>
      <c r="Y128" s="283"/>
      <c r="Z128" s="283"/>
      <c r="AA128" s="283"/>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row>
    <row r="129" spans="1:47" ht="27" customHeight="1" x14ac:dyDescent="0.2">
      <c r="A129" s="284"/>
      <c r="B129" s="284"/>
      <c r="C129" s="284"/>
      <c r="D129" s="284"/>
      <c r="E129" s="284"/>
      <c r="F129" s="284"/>
      <c r="G129" s="284"/>
      <c r="H129" s="284"/>
      <c r="I129" s="283"/>
      <c r="J129" s="283"/>
      <c r="K129" s="283"/>
      <c r="L129" s="283"/>
      <c r="M129" s="283"/>
      <c r="N129" s="283"/>
      <c r="O129" s="283"/>
      <c r="P129" s="283"/>
      <c r="Q129" s="283"/>
      <c r="R129" s="283"/>
      <c r="S129" s="283"/>
      <c r="T129" s="283"/>
      <c r="U129" s="283"/>
      <c r="V129" s="283"/>
      <c r="W129" s="283"/>
      <c r="X129" s="283"/>
      <c r="Y129" s="283"/>
      <c r="Z129" s="283"/>
      <c r="AA129" s="283"/>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row>
    <row r="130" spans="1:47" ht="27" customHeight="1" x14ac:dyDescent="0.2">
      <c r="A130" s="284"/>
      <c r="B130" s="284"/>
      <c r="C130" s="284"/>
      <c r="D130" s="284"/>
      <c r="E130" s="284"/>
      <c r="F130" s="284"/>
      <c r="G130" s="284"/>
      <c r="H130" s="284"/>
      <c r="I130" s="283"/>
      <c r="J130" s="283"/>
      <c r="K130" s="283"/>
      <c r="L130" s="283"/>
      <c r="M130" s="283"/>
      <c r="N130" s="283"/>
      <c r="O130" s="283"/>
      <c r="P130" s="283"/>
      <c r="Q130" s="283"/>
      <c r="R130" s="283"/>
      <c r="S130" s="283"/>
      <c r="T130" s="283"/>
      <c r="U130" s="283"/>
      <c r="V130" s="283"/>
      <c r="W130" s="283"/>
      <c r="X130" s="283"/>
      <c r="Y130" s="283"/>
      <c r="Z130" s="283"/>
      <c r="AA130" s="283"/>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row>
    <row r="131" spans="1:47" ht="27" customHeight="1" x14ac:dyDescent="0.2">
      <c r="A131" s="284"/>
      <c r="B131" s="284"/>
      <c r="C131" s="284"/>
      <c r="D131" s="284"/>
      <c r="E131" s="284"/>
      <c r="F131" s="284"/>
      <c r="G131" s="284"/>
      <c r="H131" s="284"/>
      <c r="I131" s="283"/>
      <c r="J131" s="283"/>
      <c r="K131" s="283"/>
      <c r="L131" s="283"/>
      <c r="M131" s="283"/>
      <c r="N131" s="283"/>
      <c r="O131" s="283"/>
      <c r="P131" s="283"/>
      <c r="Q131" s="283"/>
      <c r="R131" s="283"/>
      <c r="S131" s="283"/>
      <c r="T131" s="283"/>
      <c r="U131" s="283"/>
      <c r="V131" s="283"/>
      <c r="W131" s="283"/>
      <c r="X131" s="283"/>
      <c r="Y131" s="283"/>
      <c r="Z131" s="283"/>
      <c r="AA131" s="283"/>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row>
    <row r="132" spans="1:47" ht="27" customHeight="1" x14ac:dyDescent="0.2">
      <c r="A132" s="284"/>
      <c r="B132" s="284"/>
      <c r="C132" s="284"/>
      <c r="D132" s="284"/>
      <c r="E132" s="284"/>
      <c r="F132" s="284"/>
      <c r="G132" s="284"/>
      <c r="H132" s="284"/>
      <c r="I132" s="283"/>
      <c r="J132" s="283"/>
      <c r="K132" s="283"/>
      <c r="L132" s="283"/>
      <c r="M132" s="283"/>
      <c r="N132" s="283"/>
      <c r="O132" s="283"/>
      <c r="P132" s="283"/>
      <c r="Q132" s="283"/>
      <c r="R132" s="283"/>
      <c r="S132" s="283"/>
      <c r="T132" s="283"/>
      <c r="U132" s="283"/>
      <c r="V132" s="283"/>
      <c r="W132" s="283"/>
      <c r="X132" s="283"/>
      <c r="Y132" s="283"/>
      <c r="Z132" s="283"/>
      <c r="AA132" s="283"/>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row>
    <row r="133" spans="1:47" ht="27" customHeight="1" x14ac:dyDescent="0.2">
      <c r="A133" s="284"/>
      <c r="B133" s="284"/>
      <c r="C133" s="284"/>
      <c r="D133" s="284"/>
      <c r="E133" s="284"/>
      <c r="F133" s="284"/>
      <c r="G133" s="284"/>
      <c r="H133" s="284"/>
      <c r="I133" s="283"/>
      <c r="J133" s="283"/>
      <c r="K133" s="283"/>
      <c r="L133" s="283"/>
      <c r="M133" s="283"/>
      <c r="N133" s="283"/>
      <c r="O133" s="283"/>
      <c r="P133" s="283"/>
      <c r="Q133" s="283"/>
      <c r="R133" s="283"/>
      <c r="S133" s="283"/>
      <c r="T133" s="283"/>
      <c r="U133" s="283"/>
      <c r="V133" s="283"/>
      <c r="W133" s="283"/>
      <c r="X133" s="283"/>
      <c r="Y133" s="283"/>
      <c r="Z133" s="283"/>
      <c r="AA133" s="283"/>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row>
    <row r="134" spans="1:47" ht="27" customHeight="1" x14ac:dyDescent="0.2">
      <c r="A134" s="284"/>
      <c r="B134" s="284"/>
      <c r="C134" s="284"/>
      <c r="D134" s="284"/>
      <c r="E134" s="284"/>
      <c r="F134" s="284"/>
      <c r="G134" s="284"/>
      <c r="H134" s="284"/>
      <c r="I134" s="283"/>
      <c r="J134" s="283"/>
      <c r="K134" s="283"/>
      <c r="L134" s="283"/>
      <c r="M134" s="283"/>
      <c r="N134" s="283"/>
      <c r="O134" s="283"/>
      <c r="P134" s="283"/>
      <c r="Q134" s="283"/>
      <c r="R134" s="283"/>
      <c r="S134" s="283"/>
      <c r="T134" s="283"/>
      <c r="U134" s="283"/>
      <c r="V134" s="283"/>
      <c r="W134" s="283"/>
      <c r="X134" s="283"/>
      <c r="Y134" s="283"/>
      <c r="Z134" s="283"/>
      <c r="AA134" s="283"/>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row>
    <row r="135" spans="1:47" ht="27" customHeight="1" x14ac:dyDescent="0.2">
      <c r="A135" s="284"/>
      <c r="B135" s="284"/>
      <c r="C135" s="284"/>
      <c r="D135" s="284"/>
      <c r="E135" s="284"/>
      <c r="F135" s="284"/>
      <c r="G135" s="284"/>
      <c r="H135" s="284"/>
      <c r="I135" s="283"/>
      <c r="J135" s="283"/>
      <c r="K135" s="283"/>
      <c r="L135" s="283"/>
      <c r="M135" s="283"/>
      <c r="N135" s="283"/>
      <c r="O135" s="283"/>
      <c r="P135" s="283"/>
      <c r="Q135" s="283"/>
      <c r="R135" s="283"/>
      <c r="S135" s="283"/>
      <c r="T135" s="283"/>
      <c r="U135" s="283"/>
      <c r="V135" s="283"/>
      <c r="W135" s="283"/>
      <c r="X135" s="283"/>
      <c r="Y135" s="283"/>
      <c r="Z135" s="283"/>
      <c r="AA135" s="283"/>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row>
    <row r="136" spans="1:47" ht="27" customHeight="1" x14ac:dyDescent="0.2">
      <c r="A136" s="284"/>
      <c r="B136" s="284"/>
      <c r="C136" s="284"/>
      <c r="D136" s="284"/>
      <c r="E136" s="284"/>
      <c r="F136" s="284"/>
      <c r="G136" s="284"/>
      <c r="H136" s="284"/>
      <c r="I136" s="283"/>
      <c r="J136" s="283"/>
      <c r="K136" s="283"/>
      <c r="L136" s="283"/>
      <c r="M136" s="283"/>
      <c r="N136" s="283"/>
      <c r="O136" s="283"/>
      <c r="P136" s="283"/>
      <c r="Q136" s="283"/>
      <c r="R136" s="283"/>
      <c r="S136" s="283"/>
      <c r="T136" s="283"/>
      <c r="U136" s="283"/>
      <c r="V136" s="283"/>
      <c r="W136" s="283"/>
      <c r="X136" s="283"/>
      <c r="Y136" s="283"/>
      <c r="Z136" s="283"/>
      <c r="AA136" s="283"/>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row>
    <row r="137" spans="1:47" ht="27" customHeight="1" x14ac:dyDescent="0.2">
      <c r="A137" s="284"/>
      <c r="B137" s="284"/>
      <c r="C137" s="284"/>
      <c r="D137" s="284"/>
      <c r="E137" s="284"/>
      <c r="F137" s="284"/>
      <c r="G137" s="284"/>
      <c r="H137" s="284"/>
      <c r="I137" s="283"/>
      <c r="J137" s="283"/>
      <c r="K137" s="283"/>
      <c r="L137" s="283"/>
      <c r="M137" s="283"/>
      <c r="N137" s="283"/>
      <c r="O137" s="283"/>
      <c r="P137" s="283"/>
      <c r="Q137" s="283"/>
      <c r="R137" s="283"/>
      <c r="S137" s="283"/>
      <c r="T137" s="283"/>
      <c r="U137" s="283"/>
      <c r="V137" s="283"/>
      <c r="W137" s="283"/>
      <c r="X137" s="283"/>
      <c r="Y137" s="283"/>
      <c r="Z137" s="283"/>
      <c r="AA137" s="283"/>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row>
    <row r="138" spans="1:47" ht="27" customHeight="1" x14ac:dyDescent="0.2">
      <c r="A138" s="284"/>
      <c r="B138" s="284"/>
      <c r="C138" s="284"/>
      <c r="D138" s="284"/>
      <c r="E138" s="284"/>
      <c r="F138" s="284"/>
      <c r="G138" s="284"/>
      <c r="H138" s="284"/>
      <c r="I138" s="283"/>
      <c r="J138" s="283"/>
      <c r="K138" s="283"/>
      <c r="L138" s="283"/>
      <c r="M138" s="283"/>
      <c r="N138" s="283"/>
      <c r="O138" s="283"/>
      <c r="P138" s="283"/>
      <c r="Q138" s="283"/>
      <c r="R138" s="283"/>
      <c r="S138" s="283"/>
      <c r="T138" s="283"/>
      <c r="U138" s="283"/>
      <c r="V138" s="283"/>
      <c r="W138" s="283"/>
      <c r="X138" s="283"/>
      <c r="Y138" s="283"/>
      <c r="Z138" s="283"/>
      <c r="AA138" s="283"/>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row>
    <row r="139" spans="1:47" ht="27" customHeight="1" x14ac:dyDescent="0.2">
      <c r="A139" s="284"/>
      <c r="B139" s="284"/>
      <c r="C139" s="284"/>
      <c r="D139" s="284"/>
      <c r="E139" s="284"/>
      <c r="F139" s="284"/>
      <c r="G139" s="284"/>
      <c r="H139" s="284"/>
      <c r="I139" s="283"/>
      <c r="J139" s="283"/>
      <c r="K139" s="283"/>
      <c r="L139" s="283"/>
      <c r="M139" s="283"/>
      <c r="N139" s="283"/>
      <c r="O139" s="283"/>
      <c r="P139" s="283"/>
      <c r="Q139" s="283"/>
      <c r="R139" s="283"/>
      <c r="S139" s="283"/>
      <c r="T139" s="283"/>
      <c r="U139" s="283"/>
      <c r="V139" s="283"/>
      <c r="W139" s="283"/>
      <c r="X139" s="283"/>
      <c r="Y139" s="283"/>
      <c r="Z139" s="283"/>
      <c r="AA139" s="283"/>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row>
    <row r="140" spans="1:47" ht="27" customHeight="1" x14ac:dyDescent="0.2">
      <c r="A140" s="284"/>
      <c r="B140" s="284"/>
      <c r="C140" s="284"/>
      <c r="D140" s="284"/>
      <c r="E140" s="284"/>
      <c r="F140" s="284"/>
      <c r="G140" s="284"/>
      <c r="H140" s="284"/>
      <c r="I140" s="283"/>
      <c r="J140" s="283"/>
      <c r="K140" s="283"/>
      <c r="L140" s="283"/>
      <c r="M140" s="283"/>
      <c r="N140" s="283"/>
      <c r="O140" s="283"/>
      <c r="P140" s="283"/>
      <c r="Q140" s="283"/>
      <c r="R140" s="283"/>
      <c r="S140" s="283"/>
      <c r="T140" s="283"/>
      <c r="U140" s="283"/>
      <c r="V140" s="283"/>
      <c r="W140" s="283"/>
      <c r="X140" s="283"/>
      <c r="Y140" s="283"/>
      <c r="Z140" s="283"/>
      <c r="AA140" s="283"/>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row>
    <row r="141" spans="1:47" ht="27" customHeight="1" x14ac:dyDescent="0.2">
      <c r="A141" s="284"/>
      <c r="B141" s="284"/>
      <c r="C141" s="284"/>
      <c r="D141" s="284"/>
      <c r="E141" s="284"/>
      <c r="F141" s="284"/>
      <c r="G141" s="284"/>
      <c r="H141" s="284"/>
      <c r="I141" s="283"/>
      <c r="J141" s="283"/>
      <c r="K141" s="283"/>
      <c r="L141" s="283"/>
      <c r="M141" s="283"/>
      <c r="N141" s="283"/>
      <c r="O141" s="283"/>
      <c r="P141" s="283"/>
      <c r="Q141" s="283"/>
      <c r="R141" s="283"/>
      <c r="S141" s="283"/>
      <c r="T141" s="283"/>
      <c r="U141" s="283"/>
      <c r="V141" s="283"/>
      <c r="W141" s="283"/>
      <c r="X141" s="283"/>
      <c r="Y141" s="283"/>
      <c r="Z141" s="283"/>
      <c r="AA141" s="283"/>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row>
    <row r="142" spans="1:47" ht="27" customHeight="1" x14ac:dyDescent="0.2">
      <c r="A142" s="284"/>
      <c r="B142" s="284"/>
      <c r="C142" s="284"/>
      <c r="D142" s="284"/>
      <c r="E142" s="284"/>
      <c r="F142" s="284"/>
      <c r="G142" s="284"/>
      <c r="H142" s="284"/>
      <c r="I142" s="283"/>
      <c r="J142" s="283"/>
      <c r="K142" s="283"/>
      <c r="L142" s="283"/>
      <c r="M142" s="283"/>
      <c r="N142" s="283"/>
      <c r="O142" s="283"/>
      <c r="P142" s="283"/>
      <c r="Q142" s="283"/>
      <c r="R142" s="283"/>
      <c r="S142" s="283"/>
      <c r="T142" s="283"/>
      <c r="U142" s="283"/>
      <c r="V142" s="283"/>
      <c r="W142" s="283"/>
      <c r="X142" s="283"/>
      <c r="Y142" s="283"/>
      <c r="Z142" s="283"/>
      <c r="AA142" s="283"/>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row>
    <row r="143" spans="1:47" ht="27" customHeight="1" x14ac:dyDescent="0.2">
      <c r="A143" s="284"/>
      <c r="B143" s="284"/>
      <c r="C143" s="284"/>
      <c r="D143" s="284"/>
      <c r="E143" s="284"/>
      <c r="F143" s="284"/>
      <c r="G143" s="284"/>
      <c r="H143" s="284"/>
      <c r="I143" s="283"/>
      <c r="J143" s="283"/>
      <c r="K143" s="283"/>
      <c r="L143" s="283"/>
      <c r="M143" s="283"/>
      <c r="N143" s="283"/>
      <c r="O143" s="283"/>
      <c r="P143" s="283"/>
      <c r="Q143" s="283"/>
      <c r="R143" s="283"/>
      <c r="S143" s="283"/>
      <c r="T143" s="283"/>
      <c r="U143" s="283"/>
      <c r="V143" s="283"/>
      <c r="W143" s="283"/>
      <c r="X143" s="283"/>
      <c r="Y143" s="283"/>
      <c r="Z143" s="283"/>
      <c r="AA143" s="283"/>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row>
    <row r="144" spans="1:47" ht="27" customHeight="1" x14ac:dyDescent="0.2">
      <c r="A144" s="284"/>
      <c r="B144" s="284"/>
      <c r="C144" s="284"/>
      <c r="D144" s="284"/>
      <c r="E144" s="284"/>
      <c r="F144" s="284"/>
      <c r="G144" s="284"/>
      <c r="H144" s="284"/>
      <c r="I144" s="283"/>
      <c r="J144" s="283"/>
      <c r="K144" s="283"/>
      <c r="L144" s="283"/>
      <c r="M144" s="283"/>
      <c r="N144" s="283"/>
      <c r="O144" s="283"/>
      <c r="P144" s="283"/>
      <c r="Q144" s="283"/>
      <c r="R144" s="283"/>
      <c r="S144" s="283"/>
      <c r="T144" s="283"/>
      <c r="U144" s="283"/>
      <c r="V144" s="283"/>
      <c r="W144" s="283"/>
      <c r="X144" s="283"/>
      <c r="Y144" s="283"/>
      <c r="Z144" s="283"/>
      <c r="AA144" s="283"/>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row>
    <row r="145" spans="1:47" ht="27" customHeight="1" x14ac:dyDescent="0.2">
      <c r="A145" s="284"/>
      <c r="B145" s="284"/>
      <c r="C145" s="284"/>
      <c r="D145" s="284"/>
      <c r="E145" s="284"/>
      <c r="F145" s="284"/>
      <c r="G145" s="284"/>
      <c r="H145" s="284"/>
      <c r="I145" s="283"/>
      <c r="J145" s="283"/>
      <c r="K145" s="283"/>
      <c r="L145" s="283"/>
      <c r="M145" s="283"/>
      <c r="N145" s="283"/>
      <c r="O145" s="283"/>
      <c r="P145" s="283"/>
      <c r="Q145" s="283"/>
      <c r="R145" s="283"/>
      <c r="S145" s="283"/>
      <c r="T145" s="283"/>
      <c r="U145" s="283"/>
      <c r="V145" s="283"/>
      <c r="W145" s="283"/>
      <c r="X145" s="283"/>
      <c r="Y145" s="283"/>
      <c r="Z145" s="283"/>
      <c r="AA145" s="283"/>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row>
    <row r="146" spans="1:47" ht="27" customHeight="1" x14ac:dyDescent="0.2">
      <c r="A146" s="284"/>
      <c r="B146" s="284"/>
      <c r="C146" s="284"/>
      <c r="D146" s="284"/>
      <c r="E146" s="284"/>
      <c r="F146" s="284"/>
      <c r="G146" s="284"/>
      <c r="H146" s="284"/>
      <c r="I146" s="283"/>
      <c r="J146" s="283"/>
      <c r="K146" s="283"/>
      <c r="L146" s="283"/>
      <c r="M146" s="283"/>
      <c r="N146" s="283"/>
      <c r="O146" s="283"/>
      <c r="P146" s="283"/>
      <c r="Q146" s="283"/>
      <c r="R146" s="283"/>
      <c r="S146" s="283"/>
      <c r="T146" s="283"/>
      <c r="U146" s="283"/>
      <c r="V146" s="283"/>
      <c r="W146" s="283"/>
      <c r="X146" s="283"/>
      <c r="Y146" s="283"/>
      <c r="Z146" s="283"/>
      <c r="AA146" s="283"/>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row>
    <row r="147" spans="1:47" ht="27" customHeight="1" x14ac:dyDescent="0.2">
      <c r="A147" s="284"/>
      <c r="B147" s="284"/>
      <c r="C147" s="284"/>
      <c r="D147" s="284"/>
      <c r="E147" s="284"/>
      <c r="F147" s="284"/>
      <c r="G147" s="284"/>
      <c r="H147" s="284"/>
      <c r="I147" s="283"/>
      <c r="J147" s="283"/>
      <c r="K147" s="283"/>
      <c r="L147" s="283"/>
      <c r="M147" s="283"/>
      <c r="N147" s="283"/>
      <c r="O147" s="283"/>
      <c r="P147" s="283"/>
      <c r="Q147" s="283"/>
      <c r="R147" s="283"/>
      <c r="S147" s="283"/>
      <c r="T147" s="283"/>
      <c r="U147" s="283"/>
      <c r="V147" s="283"/>
      <c r="W147" s="283"/>
      <c r="X147" s="283"/>
      <c r="Y147" s="283"/>
      <c r="Z147" s="283"/>
      <c r="AA147" s="283"/>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row>
    <row r="148" spans="1:47" ht="27" customHeight="1" x14ac:dyDescent="0.2">
      <c r="A148" s="284"/>
      <c r="B148" s="284"/>
      <c r="C148" s="284"/>
      <c r="D148" s="284"/>
      <c r="E148" s="284"/>
      <c r="F148" s="284"/>
      <c r="G148" s="284"/>
      <c r="H148" s="284"/>
      <c r="I148" s="283"/>
      <c r="J148" s="283"/>
      <c r="K148" s="283"/>
      <c r="L148" s="283"/>
      <c r="M148" s="283"/>
      <c r="N148" s="283"/>
      <c r="O148" s="283"/>
      <c r="P148" s="283"/>
      <c r="Q148" s="283"/>
      <c r="R148" s="283"/>
      <c r="S148" s="283"/>
      <c r="T148" s="283"/>
      <c r="U148" s="283"/>
      <c r="V148" s="283"/>
      <c r="W148" s="283"/>
      <c r="X148" s="283"/>
      <c r="Y148" s="283"/>
      <c r="Z148" s="283"/>
      <c r="AA148" s="283"/>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row>
    <row r="149" spans="1:47" ht="27" customHeight="1" x14ac:dyDescent="0.2">
      <c r="A149" s="284"/>
      <c r="B149" s="284"/>
      <c r="C149" s="284"/>
      <c r="D149" s="284"/>
      <c r="E149" s="284"/>
      <c r="F149" s="284"/>
      <c r="G149" s="284"/>
      <c r="H149" s="284"/>
      <c r="I149" s="283"/>
      <c r="J149" s="283"/>
      <c r="K149" s="283"/>
      <c r="L149" s="283"/>
      <c r="M149" s="283"/>
      <c r="N149" s="283"/>
      <c r="O149" s="283"/>
      <c r="P149" s="283"/>
      <c r="Q149" s="283"/>
      <c r="R149" s="283"/>
      <c r="S149" s="283"/>
      <c r="T149" s="283"/>
      <c r="U149" s="283"/>
      <c r="V149" s="283"/>
      <c r="W149" s="283"/>
      <c r="X149" s="283"/>
      <c r="Y149" s="283"/>
      <c r="Z149" s="283"/>
      <c r="AA149" s="283"/>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row>
    <row r="150" spans="1:47" ht="27" customHeight="1" x14ac:dyDescent="0.2">
      <c r="A150" s="284"/>
      <c r="B150" s="284"/>
      <c r="C150" s="284"/>
      <c r="D150" s="284"/>
      <c r="E150" s="284"/>
      <c r="F150" s="284"/>
      <c r="G150" s="284"/>
      <c r="H150" s="284"/>
      <c r="I150" s="283"/>
      <c r="J150" s="283"/>
      <c r="K150" s="283"/>
      <c r="L150" s="283"/>
      <c r="M150" s="283"/>
      <c r="N150" s="283"/>
      <c r="O150" s="283"/>
      <c r="P150" s="283"/>
      <c r="Q150" s="283"/>
      <c r="R150" s="283"/>
      <c r="S150" s="283"/>
      <c r="T150" s="283"/>
      <c r="U150" s="283"/>
      <c r="V150" s="283"/>
      <c r="W150" s="283"/>
      <c r="X150" s="283"/>
      <c r="Y150" s="283"/>
      <c r="Z150" s="283"/>
      <c r="AA150" s="283"/>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row>
    <row r="151" spans="1:47" ht="27" customHeight="1" x14ac:dyDescent="0.2">
      <c r="A151" s="284"/>
      <c r="B151" s="284"/>
      <c r="C151" s="284"/>
      <c r="D151" s="284"/>
      <c r="E151" s="284"/>
      <c r="F151" s="284"/>
      <c r="G151" s="284"/>
      <c r="H151" s="284"/>
      <c r="I151" s="283"/>
      <c r="J151" s="283"/>
      <c r="K151" s="283"/>
      <c r="L151" s="283"/>
      <c r="M151" s="283"/>
      <c r="N151" s="283"/>
      <c r="O151" s="283"/>
      <c r="P151" s="283"/>
      <c r="Q151" s="283"/>
      <c r="R151" s="283"/>
      <c r="S151" s="283"/>
      <c r="T151" s="283"/>
      <c r="U151" s="283"/>
      <c r="V151" s="283"/>
      <c r="W151" s="283"/>
      <c r="X151" s="283"/>
      <c r="Y151" s="283"/>
      <c r="Z151" s="283"/>
      <c r="AA151" s="283"/>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row>
    <row r="152" spans="1:47" ht="27" customHeight="1" x14ac:dyDescent="0.2">
      <c r="A152" s="284"/>
      <c r="B152" s="284"/>
      <c r="C152" s="284"/>
      <c r="D152" s="284"/>
      <c r="E152" s="284"/>
      <c r="F152" s="284"/>
      <c r="G152" s="284"/>
      <c r="H152" s="284"/>
      <c r="I152" s="283"/>
      <c r="J152" s="283"/>
      <c r="K152" s="283"/>
      <c r="L152" s="283"/>
      <c r="M152" s="283"/>
      <c r="N152" s="283"/>
      <c r="O152" s="283"/>
      <c r="P152" s="283"/>
      <c r="Q152" s="283"/>
      <c r="R152" s="283"/>
      <c r="S152" s="283"/>
      <c r="T152" s="283"/>
      <c r="U152" s="283"/>
      <c r="V152" s="283"/>
      <c r="W152" s="283"/>
      <c r="X152" s="283"/>
      <c r="Y152" s="283"/>
      <c r="Z152" s="283"/>
      <c r="AA152" s="283"/>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row>
    <row r="153" spans="1:47" ht="27" customHeight="1" x14ac:dyDescent="0.2">
      <c r="A153" s="284"/>
      <c r="B153" s="284"/>
      <c r="C153" s="284"/>
      <c r="D153" s="284"/>
      <c r="E153" s="284"/>
      <c r="F153" s="284"/>
      <c r="G153" s="284"/>
      <c r="H153" s="284"/>
      <c r="I153" s="283"/>
      <c r="J153" s="283"/>
      <c r="K153" s="283"/>
      <c r="L153" s="283"/>
      <c r="M153" s="283"/>
      <c r="N153" s="283"/>
      <c r="O153" s="283"/>
      <c r="P153" s="283"/>
      <c r="Q153" s="283"/>
      <c r="R153" s="283"/>
      <c r="S153" s="283"/>
      <c r="T153" s="283"/>
      <c r="U153" s="283"/>
      <c r="V153" s="283"/>
      <c r="W153" s="283"/>
      <c r="X153" s="283"/>
      <c r="Y153" s="283"/>
      <c r="Z153" s="283"/>
      <c r="AA153" s="283"/>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row>
    <row r="154" spans="1:47" ht="27" customHeight="1" x14ac:dyDescent="0.2">
      <c r="A154" s="284"/>
      <c r="B154" s="284"/>
      <c r="C154" s="284"/>
      <c r="D154" s="284"/>
      <c r="E154" s="284"/>
      <c r="F154" s="284"/>
      <c r="G154" s="284"/>
      <c r="H154" s="284"/>
      <c r="I154" s="283"/>
      <c r="J154" s="283"/>
      <c r="K154" s="283"/>
      <c r="L154" s="283"/>
      <c r="M154" s="283"/>
      <c r="N154" s="283"/>
      <c r="O154" s="283"/>
      <c r="P154" s="283"/>
      <c r="Q154" s="283"/>
      <c r="R154" s="283"/>
      <c r="S154" s="283"/>
      <c r="T154" s="283"/>
      <c r="U154" s="283"/>
      <c r="V154" s="283"/>
      <c r="W154" s="283"/>
      <c r="X154" s="283"/>
      <c r="Y154" s="283"/>
      <c r="Z154" s="283"/>
      <c r="AA154" s="283"/>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row>
    <row r="155" spans="1:47" ht="27" customHeight="1" x14ac:dyDescent="0.2">
      <c r="A155" s="284"/>
      <c r="B155" s="284"/>
      <c r="C155" s="284"/>
      <c r="D155" s="284"/>
      <c r="E155" s="284"/>
      <c r="F155" s="284"/>
      <c r="G155" s="284"/>
      <c r="H155" s="284"/>
      <c r="I155" s="283"/>
      <c r="J155" s="283"/>
      <c r="K155" s="283"/>
      <c r="L155" s="283"/>
      <c r="M155" s="283"/>
      <c r="N155" s="283"/>
      <c r="O155" s="283"/>
      <c r="P155" s="283"/>
      <c r="Q155" s="283"/>
      <c r="R155" s="283"/>
      <c r="S155" s="283"/>
      <c r="T155" s="283"/>
      <c r="U155" s="283"/>
      <c r="V155" s="283"/>
      <c r="W155" s="283"/>
      <c r="X155" s="283"/>
      <c r="Y155" s="283"/>
      <c r="Z155" s="283"/>
      <c r="AA155" s="283"/>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row>
    <row r="156" spans="1:47" ht="27" customHeight="1" x14ac:dyDescent="0.2">
      <c r="A156" s="284"/>
      <c r="B156" s="284"/>
      <c r="C156" s="284"/>
      <c r="D156" s="284"/>
      <c r="E156" s="284"/>
      <c r="F156" s="284"/>
      <c r="G156" s="284"/>
      <c r="H156" s="284"/>
      <c r="I156" s="283"/>
      <c r="J156" s="283"/>
      <c r="K156" s="283"/>
      <c r="L156" s="283"/>
      <c r="M156" s="283"/>
      <c r="N156" s="283"/>
      <c r="O156" s="283"/>
      <c r="P156" s="283"/>
      <c r="Q156" s="283"/>
      <c r="R156" s="283"/>
      <c r="S156" s="283"/>
      <c r="T156" s="283"/>
      <c r="U156" s="283"/>
      <c r="V156" s="283"/>
      <c r="W156" s="283"/>
      <c r="X156" s="283"/>
      <c r="Y156" s="283"/>
      <c r="Z156" s="283"/>
      <c r="AA156" s="283"/>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row>
    <row r="157" spans="1:47" ht="27" customHeight="1" x14ac:dyDescent="0.2">
      <c r="A157" s="284"/>
      <c r="B157" s="284"/>
      <c r="C157" s="284"/>
      <c r="D157" s="284"/>
      <c r="E157" s="284"/>
      <c r="F157" s="284"/>
      <c r="G157" s="284"/>
      <c r="H157" s="284"/>
      <c r="I157" s="283"/>
      <c r="J157" s="283"/>
      <c r="K157" s="283"/>
      <c r="L157" s="283"/>
      <c r="M157" s="283"/>
      <c r="N157" s="283"/>
      <c r="O157" s="283"/>
      <c r="P157" s="283"/>
      <c r="Q157" s="283"/>
      <c r="R157" s="283"/>
      <c r="S157" s="283"/>
      <c r="T157" s="283"/>
      <c r="U157" s="283"/>
      <c r="V157" s="283"/>
      <c r="W157" s="283"/>
      <c r="X157" s="283"/>
      <c r="Y157" s="283"/>
      <c r="Z157" s="283"/>
      <c r="AA157" s="283"/>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row>
    <row r="158" spans="1:47" ht="27" customHeight="1" x14ac:dyDescent="0.2">
      <c r="A158" s="284"/>
      <c r="B158" s="284"/>
      <c r="C158" s="284"/>
      <c r="D158" s="284"/>
      <c r="E158" s="284"/>
      <c r="F158" s="284"/>
      <c r="G158" s="284"/>
      <c r="H158" s="284"/>
      <c r="I158" s="283"/>
      <c r="J158" s="283"/>
      <c r="K158" s="283"/>
      <c r="L158" s="283"/>
      <c r="M158" s="283"/>
      <c r="N158" s="283"/>
      <c r="O158" s="283"/>
      <c r="P158" s="283"/>
      <c r="Q158" s="283"/>
      <c r="R158" s="283"/>
      <c r="S158" s="283"/>
      <c r="T158" s="283"/>
      <c r="U158" s="283"/>
      <c r="V158" s="283"/>
      <c r="W158" s="283"/>
      <c r="X158" s="283"/>
      <c r="Y158" s="283"/>
      <c r="Z158" s="283"/>
      <c r="AA158" s="283"/>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row>
    <row r="159" spans="1:47" ht="27" customHeight="1" x14ac:dyDescent="0.2">
      <c r="A159" s="284"/>
      <c r="B159" s="284"/>
      <c r="C159" s="284"/>
      <c r="D159" s="284"/>
      <c r="E159" s="284"/>
      <c r="F159" s="284"/>
      <c r="G159" s="284"/>
      <c r="H159" s="284"/>
      <c r="I159" s="283"/>
      <c r="J159" s="283"/>
      <c r="K159" s="283"/>
      <c r="L159" s="283"/>
      <c r="M159" s="283"/>
      <c r="N159" s="283"/>
      <c r="O159" s="283"/>
      <c r="P159" s="283"/>
      <c r="Q159" s="283"/>
      <c r="R159" s="283"/>
      <c r="S159" s="283"/>
      <c r="T159" s="283"/>
      <c r="U159" s="283"/>
      <c r="V159" s="283"/>
      <c r="W159" s="283"/>
      <c r="X159" s="283"/>
      <c r="Y159" s="283"/>
      <c r="Z159" s="283"/>
      <c r="AA159" s="283"/>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row>
    <row r="160" spans="1:47" ht="27" customHeight="1" x14ac:dyDescent="0.2">
      <c r="A160" s="284"/>
      <c r="B160" s="284"/>
      <c r="C160" s="284"/>
      <c r="D160" s="284"/>
      <c r="E160" s="284"/>
      <c r="F160" s="284"/>
      <c r="G160" s="284"/>
      <c r="H160" s="284"/>
      <c r="I160" s="283"/>
      <c r="J160" s="283"/>
      <c r="K160" s="283"/>
      <c r="L160" s="283"/>
      <c r="M160" s="283"/>
      <c r="N160" s="283"/>
      <c r="O160" s="283"/>
      <c r="P160" s="283"/>
      <c r="Q160" s="283"/>
      <c r="R160" s="283"/>
      <c r="S160" s="283"/>
      <c r="T160" s="283"/>
      <c r="U160" s="283"/>
      <c r="V160" s="283"/>
      <c r="W160" s="283"/>
      <c r="X160" s="283"/>
      <c r="Y160" s="283"/>
      <c r="Z160" s="283"/>
      <c r="AA160" s="283"/>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row>
    <row r="161" spans="1:47" ht="27" customHeight="1" x14ac:dyDescent="0.2">
      <c r="A161" s="284"/>
      <c r="B161" s="284"/>
      <c r="C161" s="284"/>
      <c r="D161" s="284"/>
      <c r="E161" s="284"/>
      <c r="F161" s="284"/>
      <c r="G161" s="284"/>
      <c r="H161" s="284"/>
      <c r="I161" s="283"/>
      <c r="J161" s="283"/>
      <c r="K161" s="283"/>
      <c r="L161" s="283"/>
      <c r="M161" s="283"/>
      <c r="N161" s="283"/>
      <c r="O161" s="283"/>
      <c r="P161" s="283"/>
      <c r="Q161" s="283"/>
      <c r="R161" s="283"/>
      <c r="S161" s="283"/>
      <c r="T161" s="283"/>
      <c r="U161" s="283"/>
      <c r="V161" s="283"/>
      <c r="W161" s="283"/>
      <c r="X161" s="283"/>
      <c r="Y161" s="283"/>
      <c r="Z161" s="283"/>
      <c r="AA161" s="283"/>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row>
    <row r="162" spans="1:47" ht="27" customHeight="1" x14ac:dyDescent="0.2">
      <c r="A162" s="284"/>
      <c r="B162" s="284"/>
      <c r="C162" s="284"/>
      <c r="D162" s="284"/>
      <c r="E162" s="284"/>
      <c r="F162" s="284"/>
      <c r="G162" s="284"/>
      <c r="H162" s="284"/>
      <c r="I162" s="283"/>
      <c r="J162" s="283"/>
      <c r="K162" s="283"/>
      <c r="L162" s="283"/>
      <c r="M162" s="283"/>
      <c r="N162" s="283"/>
      <c r="O162" s="283"/>
      <c r="P162" s="283"/>
      <c r="Q162" s="283"/>
      <c r="R162" s="283"/>
      <c r="S162" s="283"/>
      <c r="T162" s="283"/>
      <c r="U162" s="283"/>
      <c r="V162" s="283"/>
      <c r="W162" s="283"/>
      <c r="X162" s="283"/>
      <c r="Y162" s="283"/>
      <c r="Z162" s="283"/>
      <c r="AA162" s="283"/>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row>
    <row r="163" spans="1:47" ht="27" customHeight="1" x14ac:dyDescent="0.2">
      <c r="A163" s="284"/>
      <c r="B163" s="284"/>
      <c r="C163" s="284"/>
      <c r="D163" s="284"/>
      <c r="E163" s="284"/>
      <c r="F163" s="284"/>
      <c r="G163" s="284"/>
      <c r="H163" s="284"/>
      <c r="I163" s="283"/>
      <c r="J163" s="283"/>
      <c r="K163" s="283"/>
      <c r="L163" s="283"/>
      <c r="M163" s="283"/>
      <c r="N163" s="283"/>
      <c r="O163" s="283"/>
      <c r="P163" s="283"/>
      <c r="Q163" s="283"/>
      <c r="R163" s="283"/>
      <c r="S163" s="283"/>
      <c r="T163" s="283"/>
      <c r="U163" s="283"/>
      <c r="V163" s="283"/>
      <c r="W163" s="283"/>
      <c r="X163" s="283"/>
      <c r="Y163" s="283"/>
      <c r="Z163" s="283"/>
      <c r="AA163" s="283"/>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row>
    <row r="164" spans="1:47" ht="27" customHeight="1" x14ac:dyDescent="0.2">
      <c r="A164" s="284"/>
      <c r="B164" s="284"/>
      <c r="C164" s="284"/>
      <c r="D164" s="284"/>
      <c r="E164" s="284"/>
      <c r="F164" s="284"/>
      <c r="G164" s="284"/>
      <c r="H164" s="284"/>
      <c r="I164" s="283"/>
      <c r="J164" s="283"/>
      <c r="K164" s="283"/>
      <c r="L164" s="283"/>
      <c r="M164" s="283"/>
      <c r="N164" s="283"/>
      <c r="O164" s="283"/>
      <c r="P164" s="283"/>
      <c r="Q164" s="283"/>
      <c r="R164" s="283"/>
      <c r="S164" s="283"/>
      <c r="T164" s="283"/>
      <c r="U164" s="283"/>
      <c r="V164" s="283"/>
      <c r="W164" s="283"/>
      <c r="X164" s="283"/>
      <c r="Y164" s="283"/>
      <c r="Z164" s="283"/>
      <c r="AA164" s="283"/>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row>
    <row r="165" spans="1:47" ht="27" customHeight="1" x14ac:dyDescent="0.2">
      <c r="A165" s="284"/>
      <c r="B165" s="284"/>
      <c r="C165" s="284"/>
      <c r="D165" s="284"/>
      <c r="E165" s="284"/>
      <c r="F165" s="284"/>
      <c r="G165" s="284"/>
      <c r="H165" s="284"/>
      <c r="I165" s="283"/>
      <c r="J165" s="283"/>
      <c r="K165" s="283"/>
      <c r="L165" s="283"/>
      <c r="M165" s="283"/>
      <c r="N165" s="283"/>
      <c r="O165" s="283"/>
      <c r="P165" s="283"/>
      <c r="Q165" s="283"/>
      <c r="R165" s="283"/>
      <c r="S165" s="283"/>
      <c r="T165" s="283"/>
      <c r="U165" s="283"/>
      <c r="V165" s="283"/>
      <c r="W165" s="283"/>
      <c r="X165" s="283"/>
      <c r="Y165" s="283"/>
      <c r="Z165" s="283"/>
      <c r="AA165" s="283"/>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row>
    <row r="166" spans="1:47" ht="27" customHeight="1" x14ac:dyDescent="0.2">
      <c r="A166" s="284"/>
      <c r="B166" s="284"/>
      <c r="C166" s="284"/>
      <c r="D166" s="284"/>
      <c r="E166" s="284"/>
      <c r="F166" s="284"/>
      <c r="G166" s="284"/>
      <c r="H166" s="284"/>
      <c r="I166" s="283"/>
      <c r="J166" s="283"/>
      <c r="K166" s="283"/>
      <c r="L166" s="283"/>
      <c r="M166" s="283"/>
      <c r="N166" s="283"/>
      <c r="O166" s="283"/>
      <c r="P166" s="283"/>
      <c r="Q166" s="283"/>
      <c r="R166" s="283"/>
      <c r="S166" s="283"/>
      <c r="T166" s="283"/>
      <c r="U166" s="283"/>
      <c r="V166" s="283"/>
      <c r="W166" s="283"/>
      <c r="X166" s="283"/>
      <c r="Y166" s="283"/>
      <c r="Z166" s="283"/>
      <c r="AA166" s="283"/>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row>
    <row r="167" spans="1:47" ht="27" customHeight="1" x14ac:dyDescent="0.2">
      <c r="A167" s="284"/>
      <c r="B167" s="284"/>
      <c r="C167" s="284"/>
      <c r="D167" s="284"/>
      <c r="E167" s="284"/>
      <c r="F167" s="284"/>
      <c r="G167" s="284"/>
      <c r="H167" s="284"/>
      <c r="I167" s="283"/>
      <c r="J167" s="283"/>
      <c r="K167" s="283"/>
      <c r="L167" s="283"/>
      <c r="M167" s="283"/>
      <c r="N167" s="283"/>
      <c r="O167" s="283"/>
      <c r="P167" s="283"/>
      <c r="Q167" s="283"/>
      <c r="R167" s="283"/>
      <c r="S167" s="283"/>
      <c r="T167" s="283"/>
      <c r="U167" s="283"/>
      <c r="V167" s="283"/>
      <c r="W167" s="283"/>
      <c r="X167" s="283"/>
      <c r="Y167" s="283"/>
      <c r="Z167" s="283"/>
      <c r="AA167" s="283"/>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row>
    <row r="168" spans="1:47" ht="27" customHeight="1" x14ac:dyDescent="0.2">
      <c r="A168" s="284"/>
      <c r="B168" s="284"/>
      <c r="C168" s="284"/>
      <c r="D168" s="284"/>
      <c r="E168" s="284"/>
      <c r="F168" s="284"/>
      <c r="G168" s="284"/>
      <c r="H168" s="284"/>
      <c r="I168" s="283"/>
      <c r="J168" s="283"/>
      <c r="K168" s="283"/>
      <c r="L168" s="283"/>
      <c r="M168" s="283"/>
      <c r="N168" s="283"/>
      <c r="O168" s="283"/>
      <c r="P168" s="283"/>
      <c r="Q168" s="283"/>
      <c r="R168" s="283"/>
      <c r="S168" s="283"/>
      <c r="T168" s="283"/>
      <c r="U168" s="283"/>
      <c r="V168" s="283"/>
      <c r="W168" s="283"/>
      <c r="X168" s="283"/>
      <c r="Y168" s="283"/>
      <c r="Z168" s="283"/>
      <c r="AA168" s="283"/>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row>
    <row r="169" spans="1:47" ht="27" customHeight="1" x14ac:dyDescent="0.2">
      <c r="A169" s="284"/>
      <c r="B169" s="284"/>
      <c r="C169" s="284"/>
      <c r="D169" s="284"/>
      <c r="E169" s="284"/>
      <c r="F169" s="284"/>
      <c r="G169" s="284"/>
      <c r="H169" s="284"/>
      <c r="I169" s="283"/>
      <c r="J169" s="283"/>
      <c r="K169" s="283"/>
      <c r="L169" s="283"/>
      <c r="M169" s="283"/>
      <c r="N169" s="283"/>
      <c r="O169" s="283"/>
      <c r="P169" s="283"/>
      <c r="Q169" s="283"/>
      <c r="R169" s="283"/>
      <c r="S169" s="283"/>
      <c r="T169" s="283"/>
      <c r="U169" s="283"/>
      <c r="V169" s="283"/>
      <c r="W169" s="283"/>
      <c r="X169" s="283"/>
      <c r="Y169" s="283"/>
      <c r="Z169" s="283"/>
      <c r="AA169" s="283"/>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row>
    <row r="170" spans="1:47" ht="27" customHeight="1" x14ac:dyDescent="0.2">
      <c r="A170" s="284"/>
      <c r="B170" s="284"/>
      <c r="C170" s="284"/>
      <c r="D170" s="284"/>
      <c r="E170" s="284"/>
      <c r="F170" s="284"/>
      <c r="G170" s="284"/>
      <c r="H170" s="284"/>
      <c r="I170" s="283"/>
      <c r="J170" s="283"/>
      <c r="K170" s="283"/>
      <c r="L170" s="283"/>
      <c r="M170" s="283"/>
      <c r="N170" s="283"/>
      <c r="O170" s="283"/>
      <c r="P170" s="283"/>
      <c r="Q170" s="283"/>
      <c r="R170" s="283"/>
      <c r="S170" s="283"/>
      <c r="T170" s="283"/>
      <c r="U170" s="283"/>
      <c r="V170" s="283"/>
      <c r="W170" s="283"/>
      <c r="X170" s="283"/>
      <c r="Y170" s="283"/>
      <c r="Z170" s="283"/>
      <c r="AA170" s="283"/>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row>
    <row r="171" spans="1:47" ht="27" customHeight="1" x14ac:dyDescent="0.2">
      <c r="A171" s="284"/>
      <c r="B171" s="284"/>
      <c r="C171" s="284"/>
      <c r="D171" s="284"/>
      <c r="E171" s="284"/>
      <c r="F171" s="284"/>
      <c r="G171" s="284"/>
      <c r="H171" s="284"/>
      <c r="I171" s="283"/>
      <c r="J171" s="283"/>
      <c r="K171" s="283"/>
      <c r="L171" s="283"/>
      <c r="M171" s="283"/>
      <c r="N171" s="283"/>
      <c r="O171" s="283"/>
      <c r="P171" s="283"/>
      <c r="Q171" s="283"/>
      <c r="R171" s="283"/>
      <c r="S171" s="283"/>
      <c r="T171" s="283"/>
      <c r="U171" s="283"/>
      <c r="V171" s="283"/>
      <c r="W171" s="283"/>
      <c r="X171" s="283"/>
      <c r="Y171" s="283"/>
      <c r="Z171" s="283"/>
      <c r="AA171" s="283"/>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row>
    <row r="172" spans="1:47" ht="27" customHeight="1" x14ac:dyDescent="0.2">
      <c r="A172" s="284"/>
      <c r="B172" s="284"/>
      <c r="C172" s="284"/>
      <c r="D172" s="284"/>
      <c r="E172" s="284"/>
      <c r="F172" s="284"/>
      <c r="G172" s="284"/>
      <c r="H172" s="284"/>
      <c r="I172" s="283"/>
      <c r="J172" s="283"/>
      <c r="K172" s="283"/>
      <c r="L172" s="283"/>
      <c r="M172" s="283"/>
      <c r="N172" s="283"/>
      <c r="O172" s="283"/>
      <c r="P172" s="283"/>
      <c r="Q172" s="283"/>
      <c r="R172" s="283"/>
      <c r="S172" s="283"/>
      <c r="T172" s="283"/>
      <c r="U172" s="283"/>
      <c r="V172" s="283"/>
      <c r="W172" s="283"/>
      <c r="X172" s="283"/>
      <c r="Y172" s="283"/>
      <c r="Z172" s="283"/>
      <c r="AA172" s="283"/>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row>
    <row r="173" spans="1:47" ht="27" customHeight="1" x14ac:dyDescent="0.2">
      <c r="A173" s="284"/>
      <c r="B173" s="284"/>
      <c r="C173" s="284"/>
      <c r="D173" s="284"/>
      <c r="E173" s="284"/>
      <c r="F173" s="284"/>
      <c r="G173" s="284"/>
      <c r="H173" s="284"/>
      <c r="I173" s="283"/>
      <c r="J173" s="283"/>
      <c r="K173" s="283"/>
      <c r="L173" s="283"/>
      <c r="M173" s="283"/>
      <c r="N173" s="283"/>
      <c r="O173" s="283"/>
      <c r="P173" s="283"/>
      <c r="Q173" s="283"/>
      <c r="R173" s="283"/>
      <c r="S173" s="283"/>
      <c r="T173" s="283"/>
      <c r="U173" s="283"/>
      <c r="V173" s="283"/>
      <c r="W173" s="283"/>
      <c r="X173" s="283"/>
      <c r="Y173" s="283"/>
      <c r="Z173" s="283"/>
      <c r="AA173" s="283"/>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row>
    <row r="174" spans="1:47" ht="27" customHeight="1" x14ac:dyDescent="0.2">
      <c r="A174" s="284"/>
      <c r="B174" s="284"/>
      <c r="C174" s="284"/>
      <c r="D174" s="284"/>
      <c r="E174" s="284"/>
      <c r="F174" s="284"/>
      <c r="G174" s="284"/>
      <c r="H174" s="284"/>
      <c r="I174" s="283"/>
      <c r="J174" s="283"/>
      <c r="K174" s="283"/>
      <c r="L174" s="283"/>
      <c r="M174" s="283"/>
      <c r="N174" s="283"/>
      <c r="O174" s="283"/>
      <c r="P174" s="283"/>
      <c r="Q174" s="283"/>
      <c r="R174" s="283"/>
      <c r="S174" s="283"/>
      <c r="T174" s="283"/>
      <c r="U174" s="283"/>
      <c r="V174" s="283"/>
      <c r="W174" s="283"/>
      <c r="X174" s="283"/>
      <c r="Y174" s="283"/>
      <c r="Z174" s="283"/>
      <c r="AA174" s="283"/>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row>
    <row r="175" spans="1:47" ht="27" customHeight="1" x14ac:dyDescent="0.2">
      <c r="A175" s="284"/>
      <c r="B175" s="284"/>
      <c r="C175" s="284"/>
      <c r="D175" s="284"/>
      <c r="E175" s="284"/>
      <c r="F175" s="284"/>
      <c r="G175" s="284"/>
      <c r="H175" s="284"/>
      <c r="I175" s="283"/>
      <c r="J175" s="283"/>
      <c r="K175" s="283"/>
      <c r="L175" s="283"/>
      <c r="M175" s="283"/>
      <c r="N175" s="283"/>
      <c r="O175" s="283"/>
      <c r="P175" s="283"/>
      <c r="Q175" s="283"/>
      <c r="R175" s="283"/>
      <c r="S175" s="283"/>
      <c r="T175" s="283"/>
      <c r="U175" s="283"/>
      <c r="V175" s="283"/>
      <c r="W175" s="283"/>
      <c r="X175" s="283"/>
      <c r="Y175" s="283"/>
      <c r="Z175" s="283"/>
      <c r="AA175" s="283"/>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row>
    <row r="176" spans="1:47" ht="27" customHeight="1" x14ac:dyDescent="0.2">
      <c r="A176" s="284"/>
      <c r="B176" s="284"/>
      <c r="C176" s="284"/>
      <c r="D176" s="284"/>
      <c r="E176" s="284"/>
      <c r="F176" s="284"/>
      <c r="G176" s="284"/>
      <c r="H176" s="284"/>
      <c r="I176" s="283"/>
      <c r="J176" s="283"/>
      <c r="K176" s="283"/>
      <c r="L176" s="283"/>
      <c r="M176" s="283"/>
      <c r="N176" s="283"/>
      <c r="O176" s="283"/>
      <c r="P176" s="283"/>
      <c r="Q176" s="283"/>
      <c r="R176" s="283"/>
      <c r="S176" s="283"/>
      <c r="T176" s="283"/>
      <c r="U176" s="283"/>
      <c r="V176" s="283"/>
      <c r="W176" s="283"/>
      <c r="X176" s="283"/>
      <c r="Y176" s="283"/>
      <c r="Z176" s="283"/>
      <c r="AA176" s="283"/>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row>
    <row r="177" spans="1:47" ht="27" customHeight="1" x14ac:dyDescent="0.2">
      <c r="A177" s="284"/>
      <c r="B177" s="284"/>
      <c r="C177" s="284"/>
      <c r="D177" s="284"/>
      <c r="E177" s="284"/>
      <c r="F177" s="284"/>
      <c r="G177" s="284"/>
      <c r="H177" s="284"/>
      <c r="I177" s="283"/>
      <c r="J177" s="283"/>
      <c r="K177" s="283"/>
      <c r="L177" s="283"/>
      <c r="M177" s="283"/>
      <c r="N177" s="283"/>
      <c r="O177" s="283"/>
      <c r="P177" s="283"/>
      <c r="Q177" s="283"/>
      <c r="R177" s="283"/>
      <c r="S177" s="283"/>
      <c r="T177" s="283"/>
      <c r="U177" s="283"/>
      <c r="V177" s="283"/>
      <c r="W177" s="283"/>
      <c r="X177" s="283"/>
      <c r="Y177" s="283"/>
      <c r="Z177" s="283"/>
      <c r="AA177" s="283"/>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row>
    <row r="178" spans="1:47" ht="27" customHeight="1" x14ac:dyDescent="0.2">
      <c r="A178" s="284"/>
      <c r="B178" s="284"/>
      <c r="C178" s="284"/>
      <c r="D178" s="284"/>
      <c r="E178" s="284"/>
      <c r="F178" s="284"/>
      <c r="G178" s="284"/>
      <c r="H178" s="284"/>
      <c r="I178" s="283"/>
      <c r="J178" s="283"/>
      <c r="K178" s="283"/>
      <c r="L178" s="283"/>
      <c r="M178" s="283"/>
      <c r="N178" s="283"/>
      <c r="O178" s="283"/>
      <c r="P178" s="283"/>
      <c r="Q178" s="283"/>
      <c r="R178" s="283"/>
      <c r="S178" s="283"/>
      <c r="T178" s="283"/>
      <c r="U178" s="283"/>
      <c r="V178" s="283"/>
      <c r="W178" s="283"/>
      <c r="X178" s="283"/>
      <c r="Y178" s="283"/>
      <c r="Z178" s="283"/>
      <c r="AA178" s="283"/>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row>
    <row r="179" spans="1:47" ht="27" customHeight="1" x14ac:dyDescent="0.2">
      <c r="A179" s="284"/>
      <c r="B179" s="284"/>
      <c r="C179" s="284"/>
      <c r="D179" s="284"/>
      <c r="E179" s="284"/>
      <c r="F179" s="284"/>
      <c r="G179" s="284"/>
      <c r="H179" s="284"/>
      <c r="I179" s="283"/>
      <c r="J179" s="283"/>
      <c r="K179" s="283"/>
      <c r="L179" s="283"/>
      <c r="M179" s="283"/>
      <c r="N179" s="283"/>
      <c r="O179" s="283"/>
      <c r="P179" s="283"/>
      <c r="Q179" s="283"/>
      <c r="R179" s="283"/>
      <c r="S179" s="283"/>
      <c r="T179" s="283"/>
      <c r="U179" s="283"/>
      <c r="V179" s="283"/>
      <c r="W179" s="283"/>
      <c r="X179" s="283"/>
      <c r="Y179" s="283"/>
      <c r="Z179" s="283"/>
      <c r="AA179" s="283"/>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row>
    <row r="180" spans="1:47" ht="27" customHeight="1" x14ac:dyDescent="0.2">
      <c r="A180" s="284"/>
      <c r="B180" s="284"/>
      <c r="C180" s="284"/>
      <c r="D180" s="284"/>
      <c r="E180" s="284"/>
      <c r="F180" s="284"/>
      <c r="G180" s="284"/>
      <c r="H180" s="284"/>
      <c r="I180" s="283"/>
      <c r="J180" s="283"/>
      <c r="K180" s="283"/>
      <c r="L180" s="283"/>
      <c r="M180" s="283"/>
      <c r="N180" s="283"/>
      <c r="O180" s="283"/>
      <c r="P180" s="283"/>
      <c r="Q180" s="283"/>
      <c r="R180" s="283"/>
      <c r="S180" s="283"/>
      <c r="T180" s="283"/>
      <c r="U180" s="283"/>
      <c r="V180" s="283"/>
      <c r="W180" s="283"/>
      <c r="X180" s="283"/>
      <c r="Y180" s="283"/>
      <c r="Z180" s="283"/>
      <c r="AA180" s="283"/>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row>
    <row r="181" spans="1:47" ht="27" customHeight="1" x14ac:dyDescent="0.2">
      <c r="A181" s="284"/>
      <c r="B181" s="284"/>
      <c r="C181" s="284"/>
      <c r="D181" s="284"/>
      <c r="E181" s="284"/>
      <c r="F181" s="284"/>
      <c r="G181" s="284"/>
      <c r="H181" s="284"/>
      <c r="I181" s="283"/>
      <c r="J181" s="283"/>
      <c r="K181" s="283"/>
      <c r="L181" s="283"/>
      <c r="M181" s="283"/>
      <c r="N181" s="283"/>
      <c r="O181" s="283"/>
      <c r="P181" s="283"/>
      <c r="Q181" s="283"/>
      <c r="R181" s="283"/>
      <c r="S181" s="283"/>
      <c r="T181" s="283"/>
      <c r="U181" s="283"/>
      <c r="V181" s="283"/>
      <c r="W181" s="283"/>
      <c r="X181" s="283"/>
      <c r="Y181" s="283"/>
      <c r="Z181" s="283"/>
      <c r="AA181" s="283"/>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row>
    <row r="182" spans="1:47" ht="27" customHeight="1" x14ac:dyDescent="0.2">
      <c r="A182" s="284"/>
      <c r="B182" s="284"/>
      <c r="C182" s="284"/>
      <c r="D182" s="284"/>
      <c r="E182" s="284"/>
      <c r="F182" s="284"/>
      <c r="G182" s="284"/>
      <c r="H182" s="284"/>
      <c r="I182" s="283"/>
      <c r="J182" s="283"/>
      <c r="K182" s="283"/>
      <c r="L182" s="283"/>
      <c r="M182" s="283"/>
      <c r="N182" s="283"/>
      <c r="O182" s="283"/>
      <c r="P182" s="283"/>
      <c r="Q182" s="283"/>
      <c r="R182" s="283"/>
      <c r="S182" s="283"/>
      <c r="T182" s="283"/>
      <c r="U182" s="283"/>
      <c r="V182" s="283"/>
      <c r="W182" s="283"/>
      <c r="X182" s="283"/>
      <c r="Y182" s="283"/>
      <c r="Z182" s="283"/>
      <c r="AA182" s="283"/>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row>
    <row r="183" spans="1:47" ht="27" customHeight="1" x14ac:dyDescent="0.2">
      <c r="A183" s="284"/>
      <c r="B183" s="284"/>
      <c r="C183" s="284"/>
      <c r="D183" s="284"/>
      <c r="E183" s="284"/>
      <c r="F183" s="284"/>
      <c r="G183" s="284"/>
      <c r="H183" s="284"/>
      <c r="I183" s="283"/>
      <c r="J183" s="283"/>
      <c r="K183" s="283"/>
      <c r="L183" s="283"/>
      <c r="M183" s="283"/>
      <c r="N183" s="283"/>
      <c r="O183" s="283"/>
      <c r="P183" s="283"/>
      <c r="Q183" s="283"/>
      <c r="R183" s="283"/>
      <c r="S183" s="283"/>
      <c r="T183" s="283"/>
      <c r="U183" s="283"/>
      <c r="V183" s="283"/>
      <c r="W183" s="283"/>
      <c r="X183" s="283"/>
      <c r="Y183" s="283"/>
      <c r="Z183" s="283"/>
      <c r="AA183" s="283"/>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row>
    <row r="184" spans="1:47" ht="27" customHeight="1" x14ac:dyDescent="0.2">
      <c r="A184" s="284"/>
      <c r="B184" s="284"/>
      <c r="C184" s="284"/>
      <c r="D184" s="284"/>
      <c r="E184" s="284"/>
      <c r="F184" s="284"/>
      <c r="G184" s="284"/>
      <c r="H184" s="284"/>
      <c r="I184" s="283"/>
      <c r="J184" s="283"/>
      <c r="K184" s="283"/>
      <c r="L184" s="283"/>
      <c r="M184" s="283"/>
      <c r="N184" s="283"/>
      <c r="O184" s="283"/>
      <c r="P184" s="283"/>
      <c r="Q184" s="283"/>
      <c r="R184" s="283"/>
      <c r="S184" s="283"/>
      <c r="T184" s="283"/>
      <c r="U184" s="283"/>
      <c r="V184" s="283"/>
      <c r="W184" s="283"/>
      <c r="X184" s="283"/>
      <c r="Y184" s="283"/>
      <c r="Z184" s="283"/>
      <c r="AA184" s="283"/>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row>
    <row r="185" spans="1:47" ht="27" customHeight="1" x14ac:dyDescent="0.2">
      <c r="A185" s="284"/>
      <c r="B185" s="284"/>
      <c r="C185" s="284"/>
      <c r="D185" s="284"/>
      <c r="E185" s="284"/>
      <c r="F185" s="284"/>
      <c r="G185" s="284"/>
      <c r="H185" s="284"/>
      <c r="I185" s="283"/>
      <c r="J185" s="283"/>
      <c r="K185" s="283"/>
      <c r="L185" s="283"/>
      <c r="M185" s="283"/>
      <c r="N185" s="283"/>
      <c r="O185" s="283"/>
      <c r="P185" s="283"/>
      <c r="Q185" s="283"/>
      <c r="R185" s="283"/>
      <c r="S185" s="283"/>
      <c r="T185" s="283"/>
      <c r="U185" s="283"/>
      <c r="V185" s="283"/>
      <c r="W185" s="283"/>
      <c r="X185" s="283"/>
      <c r="Y185" s="283"/>
      <c r="Z185" s="283"/>
      <c r="AA185" s="283"/>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row>
    <row r="186" spans="1:47" ht="27" customHeight="1" x14ac:dyDescent="0.2">
      <c r="A186" s="284"/>
      <c r="B186" s="284"/>
      <c r="C186" s="284"/>
      <c r="D186" s="284"/>
      <c r="E186" s="284"/>
      <c r="F186" s="284"/>
      <c r="G186" s="284"/>
      <c r="H186" s="284"/>
      <c r="I186" s="283"/>
      <c r="J186" s="283"/>
      <c r="K186" s="283"/>
      <c r="L186" s="283"/>
      <c r="M186" s="283"/>
      <c r="N186" s="283"/>
      <c r="O186" s="283"/>
      <c r="P186" s="283"/>
      <c r="Q186" s="283"/>
      <c r="R186" s="283"/>
      <c r="S186" s="283"/>
      <c r="T186" s="283"/>
      <c r="U186" s="283"/>
      <c r="V186" s="283"/>
      <c r="W186" s="283"/>
      <c r="X186" s="283"/>
      <c r="Y186" s="283"/>
      <c r="Z186" s="283"/>
      <c r="AA186" s="283"/>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row>
    <row r="187" spans="1:47" ht="27" customHeight="1" x14ac:dyDescent="0.2">
      <c r="A187" s="284"/>
      <c r="B187" s="284"/>
      <c r="C187" s="284"/>
      <c r="D187" s="284"/>
      <c r="E187" s="284"/>
      <c r="F187" s="284"/>
      <c r="G187" s="284"/>
      <c r="H187" s="284"/>
      <c r="I187" s="283"/>
      <c r="J187" s="283"/>
      <c r="K187" s="283"/>
      <c r="L187" s="283"/>
      <c r="M187" s="283"/>
      <c r="N187" s="283"/>
      <c r="O187" s="283"/>
      <c r="P187" s="283"/>
      <c r="Q187" s="283"/>
      <c r="R187" s="283"/>
      <c r="S187" s="283"/>
      <c r="T187" s="283"/>
      <c r="U187" s="283"/>
      <c r="V187" s="283"/>
      <c r="W187" s="283"/>
      <c r="X187" s="283"/>
      <c r="Y187" s="283"/>
      <c r="Z187" s="283"/>
      <c r="AA187" s="283"/>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row>
    <row r="188" spans="1:47" ht="27" customHeight="1" x14ac:dyDescent="0.2">
      <c r="A188" s="284"/>
      <c r="B188" s="284"/>
      <c r="C188" s="284"/>
      <c r="D188" s="284"/>
      <c r="E188" s="284"/>
      <c r="F188" s="284"/>
      <c r="G188" s="284"/>
      <c r="H188" s="284"/>
      <c r="I188" s="283"/>
      <c r="J188" s="283"/>
      <c r="K188" s="283"/>
      <c r="L188" s="283"/>
      <c r="M188" s="283"/>
      <c r="N188" s="283"/>
      <c r="O188" s="283"/>
      <c r="P188" s="283"/>
      <c r="Q188" s="283"/>
      <c r="R188" s="283"/>
      <c r="S188" s="283"/>
      <c r="T188" s="283"/>
      <c r="U188" s="283"/>
      <c r="V188" s="283"/>
      <c r="W188" s="283"/>
      <c r="X188" s="283"/>
      <c r="Y188" s="283"/>
      <c r="Z188" s="283"/>
      <c r="AA188" s="283"/>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row>
    <row r="189" spans="1:47" ht="27" customHeight="1" x14ac:dyDescent="0.2">
      <c r="A189" s="284"/>
      <c r="B189" s="284"/>
      <c r="C189" s="284"/>
      <c r="D189" s="284"/>
      <c r="E189" s="284"/>
      <c r="F189" s="284"/>
      <c r="G189" s="284"/>
      <c r="H189" s="284"/>
      <c r="I189" s="283"/>
      <c r="J189" s="283"/>
      <c r="K189" s="283"/>
      <c r="L189" s="283"/>
      <c r="M189" s="283"/>
      <c r="N189" s="283"/>
      <c r="O189" s="283"/>
      <c r="P189" s="283"/>
      <c r="Q189" s="283"/>
      <c r="R189" s="283"/>
      <c r="S189" s="283"/>
      <c r="T189" s="283"/>
      <c r="U189" s="283"/>
      <c r="V189" s="283"/>
      <c r="W189" s="283"/>
      <c r="X189" s="283"/>
      <c r="Y189" s="283"/>
      <c r="Z189" s="283"/>
      <c r="AA189" s="283"/>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row>
    <row r="190" spans="1:47" ht="27" customHeight="1" x14ac:dyDescent="0.2">
      <c r="A190" s="284"/>
      <c r="B190" s="284"/>
      <c r="C190" s="284"/>
      <c r="D190" s="284"/>
      <c r="E190" s="284"/>
      <c r="F190" s="284"/>
      <c r="G190" s="284"/>
      <c r="H190" s="284"/>
      <c r="I190" s="283"/>
      <c r="J190" s="283"/>
      <c r="K190" s="283"/>
      <c r="L190" s="283"/>
      <c r="M190" s="283"/>
      <c r="N190" s="283"/>
      <c r="O190" s="283"/>
      <c r="P190" s="283"/>
      <c r="Q190" s="283"/>
      <c r="R190" s="283"/>
      <c r="S190" s="283"/>
      <c r="T190" s="283"/>
      <c r="U190" s="283"/>
      <c r="V190" s="283"/>
      <c r="W190" s="283"/>
      <c r="X190" s="283"/>
      <c r="Y190" s="283"/>
      <c r="Z190" s="283"/>
      <c r="AA190" s="283"/>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row>
    <row r="191" spans="1:47" ht="27" customHeight="1" x14ac:dyDescent="0.2">
      <c r="A191" s="284"/>
      <c r="B191" s="284"/>
      <c r="C191" s="284"/>
      <c r="D191" s="284"/>
      <c r="E191" s="284"/>
      <c r="F191" s="284"/>
      <c r="G191" s="284"/>
      <c r="H191" s="284"/>
      <c r="I191" s="283"/>
      <c r="J191" s="283"/>
      <c r="K191" s="283"/>
      <c r="L191" s="283"/>
      <c r="M191" s="283"/>
      <c r="N191" s="283"/>
      <c r="O191" s="283"/>
      <c r="P191" s="283"/>
      <c r="Q191" s="283"/>
      <c r="R191" s="283"/>
      <c r="S191" s="283"/>
      <c r="T191" s="283"/>
      <c r="U191" s="283"/>
      <c r="V191" s="283"/>
      <c r="W191" s="283"/>
      <c r="X191" s="283"/>
      <c r="Y191" s="283"/>
      <c r="Z191" s="283"/>
      <c r="AA191" s="283"/>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row>
    <row r="192" spans="1:47" ht="27" customHeight="1" x14ac:dyDescent="0.2">
      <c r="A192" s="284"/>
      <c r="B192" s="284"/>
      <c r="C192" s="284"/>
      <c r="D192" s="284"/>
      <c r="E192" s="284"/>
      <c r="F192" s="284"/>
      <c r="G192" s="284"/>
      <c r="H192" s="284"/>
      <c r="I192" s="283"/>
      <c r="J192" s="283"/>
      <c r="K192" s="283"/>
      <c r="L192" s="283"/>
      <c r="M192" s="283"/>
      <c r="N192" s="283"/>
      <c r="O192" s="283"/>
      <c r="P192" s="283"/>
      <c r="Q192" s="283"/>
      <c r="R192" s="283"/>
      <c r="S192" s="283"/>
      <c r="T192" s="283"/>
      <c r="U192" s="283"/>
      <c r="V192" s="283"/>
      <c r="W192" s="283"/>
      <c r="X192" s="283"/>
      <c r="Y192" s="283"/>
      <c r="Z192" s="283"/>
      <c r="AA192" s="283"/>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row>
    <row r="193" spans="1:47" ht="27" customHeight="1" x14ac:dyDescent="0.2">
      <c r="A193" s="284"/>
      <c r="B193" s="284"/>
      <c r="C193" s="284"/>
      <c r="D193" s="284"/>
      <c r="E193" s="284"/>
      <c r="F193" s="284"/>
      <c r="G193" s="284"/>
      <c r="H193" s="284"/>
      <c r="I193" s="283"/>
      <c r="J193" s="283"/>
      <c r="K193" s="283"/>
      <c r="L193" s="283"/>
      <c r="M193" s="283"/>
      <c r="N193" s="283"/>
      <c r="O193" s="283"/>
      <c r="P193" s="283"/>
      <c r="Q193" s="283"/>
      <c r="R193" s="283"/>
      <c r="S193" s="283"/>
      <c r="T193" s="283"/>
      <c r="U193" s="283"/>
      <c r="V193" s="283"/>
      <c r="W193" s="283"/>
      <c r="X193" s="283"/>
      <c r="Y193" s="283"/>
      <c r="Z193" s="283"/>
      <c r="AA193" s="283"/>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row>
    <row r="194" spans="1:47" ht="27" customHeight="1" x14ac:dyDescent="0.2">
      <c r="A194" s="284"/>
      <c r="B194" s="284"/>
      <c r="C194" s="284"/>
      <c r="D194" s="284"/>
      <c r="E194" s="284"/>
      <c r="F194" s="284"/>
      <c r="G194" s="284"/>
      <c r="H194" s="284"/>
      <c r="I194" s="283"/>
      <c r="J194" s="283"/>
      <c r="K194" s="283"/>
      <c r="L194" s="283"/>
      <c r="M194" s="283"/>
      <c r="N194" s="283"/>
      <c r="O194" s="283"/>
      <c r="P194" s="283"/>
      <c r="Q194" s="283"/>
      <c r="R194" s="283"/>
      <c r="S194" s="283"/>
      <c r="T194" s="283"/>
      <c r="U194" s="283"/>
      <c r="V194" s="283"/>
      <c r="W194" s="283"/>
      <c r="X194" s="283"/>
      <c r="Y194" s="283"/>
      <c r="Z194" s="283"/>
      <c r="AA194" s="283"/>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row>
    <row r="195" spans="1:47" ht="27" customHeight="1" x14ac:dyDescent="0.2">
      <c r="A195" s="284"/>
      <c r="B195" s="284"/>
      <c r="C195" s="284"/>
      <c r="D195" s="284"/>
      <c r="E195" s="284"/>
      <c r="F195" s="284"/>
      <c r="G195" s="284"/>
      <c r="H195" s="284"/>
      <c r="I195" s="283"/>
      <c r="J195" s="283"/>
      <c r="K195" s="283"/>
      <c r="L195" s="283"/>
      <c r="M195" s="283"/>
      <c r="N195" s="283"/>
      <c r="O195" s="283"/>
      <c r="P195" s="283"/>
      <c r="Q195" s="283"/>
      <c r="R195" s="283"/>
      <c r="S195" s="283"/>
      <c r="T195" s="283"/>
      <c r="U195" s="283"/>
      <c r="V195" s="283"/>
      <c r="W195" s="283"/>
      <c r="X195" s="283"/>
      <c r="Y195" s="283"/>
      <c r="Z195" s="283"/>
      <c r="AA195" s="283"/>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row>
    <row r="196" spans="1:47" ht="27" customHeight="1" x14ac:dyDescent="0.2">
      <c r="A196" s="284"/>
      <c r="B196" s="284"/>
      <c r="C196" s="284"/>
      <c r="D196" s="284"/>
      <c r="E196" s="284"/>
      <c r="F196" s="284"/>
      <c r="G196" s="284"/>
      <c r="H196" s="284"/>
      <c r="I196" s="283"/>
      <c r="J196" s="283"/>
      <c r="K196" s="283"/>
      <c r="L196" s="283"/>
      <c r="M196" s="283"/>
      <c r="N196" s="283"/>
      <c r="O196" s="283"/>
      <c r="P196" s="283"/>
      <c r="Q196" s="283"/>
      <c r="R196" s="283"/>
      <c r="S196" s="283"/>
      <c r="T196" s="283"/>
      <c r="U196" s="283"/>
      <c r="V196" s="283"/>
      <c r="W196" s="283"/>
      <c r="X196" s="283"/>
      <c r="Y196" s="283"/>
      <c r="Z196" s="283"/>
      <c r="AA196" s="283"/>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row>
    <row r="197" spans="1:47" ht="27" customHeight="1" x14ac:dyDescent="0.2">
      <c r="A197" s="284"/>
      <c r="B197" s="284"/>
      <c r="C197" s="284"/>
      <c r="D197" s="284"/>
      <c r="E197" s="284"/>
      <c r="F197" s="284"/>
      <c r="G197" s="284"/>
      <c r="H197" s="284"/>
      <c r="I197" s="283"/>
      <c r="J197" s="283"/>
      <c r="K197" s="283"/>
      <c r="L197" s="283"/>
      <c r="M197" s="283"/>
      <c r="N197" s="283"/>
      <c r="O197" s="283"/>
      <c r="P197" s="283"/>
      <c r="Q197" s="283"/>
      <c r="R197" s="283"/>
      <c r="S197" s="283"/>
      <c r="T197" s="283"/>
      <c r="U197" s="283"/>
      <c r="V197" s="283"/>
      <c r="W197" s="283"/>
      <c r="X197" s="283"/>
      <c r="Y197" s="283"/>
      <c r="Z197" s="283"/>
      <c r="AA197" s="283"/>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row>
    <row r="198" spans="1:47" ht="27" customHeight="1" x14ac:dyDescent="0.2">
      <c r="A198" s="284"/>
      <c r="B198" s="284"/>
      <c r="C198" s="284"/>
      <c r="D198" s="284"/>
      <c r="E198" s="284"/>
      <c r="F198" s="284"/>
      <c r="G198" s="284"/>
      <c r="H198" s="284"/>
      <c r="I198" s="283"/>
      <c r="J198" s="283"/>
      <c r="K198" s="283"/>
      <c r="L198" s="283"/>
      <c r="M198" s="283"/>
      <c r="N198" s="283"/>
      <c r="O198" s="283"/>
      <c r="P198" s="283"/>
      <c r="Q198" s="283"/>
      <c r="R198" s="283"/>
      <c r="S198" s="283"/>
      <c r="T198" s="283"/>
      <c r="U198" s="283"/>
      <c r="V198" s="283"/>
      <c r="W198" s="283"/>
      <c r="X198" s="283"/>
      <c r="Y198" s="283"/>
      <c r="Z198" s="283"/>
      <c r="AA198" s="283"/>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row>
    <row r="199" spans="1:47" ht="27" customHeight="1" x14ac:dyDescent="0.2">
      <c r="A199" s="284"/>
      <c r="B199" s="284"/>
      <c r="C199" s="284"/>
      <c r="D199" s="284"/>
      <c r="E199" s="284"/>
      <c r="F199" s="284"/>
      <c r="G199" s="284"/>
      <c r="H199" s="284"/>
      <c r="I199" s="283"/>
      <c r="J199" s="283"/>
      <c r="K199" s="283"/>
      <c r="L199" s="283"/>
      <c r="M199" s="283"/>
      <c r="N199" s="283"/>
      <c r="O199" s="283"/>
      <c r="P199" s="283"/>
      <c r="Q199" s="283"/>
      <c r="R199" s="283"/>
      <c r="S199" s="283"/>
      <c r="T199" s="283"/>
      <c r="U199" s="283"/>
      <c r="V199" s="283"/>
      <c r="W199" s="283"/>
      <c r="X199" s="283"/>
      <c r="Y199" s="283"/>
      <c r="Z199" s="283"/>
      <c r="AA199" s="283"/>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row>
    <row r="200" spans="1:47" ht="27" customHeight="1" x14ac:dyDescent="0.2">
      <c r="A200" s="284"/>
      <c r="B200" s="284"/>
      <c r="C200" s="284"/>
      <c r="D200" s="284"/>
      <c r="E200" s="284"/>
      <c r="F200" s="284"/>
      <c r="G200" s="284"/>
      <c r="H200" s="284"/>
      <c r="I200" s="283"/>
      <c r="J200" s="283"/>
      <c r="K200" s="283"/>
      <c r="L200" s="283"/>
      <c r="M200" s="283"/>
      <c r="N200" s="283"/>
      <c r="O200" s="283"/>
      <c r="P200" s="283"/>
      <c r="Q200" s="283"/>
      <c r="R200" s="283"/>
      <c r="S200" s="283"/>
      <c r="T200" s="283"/>
      <c r="U200" s="283"/>
      <c r="V200" s="283"/>
      <c r="W200" s="283"/>
      <c r="X200" s="283"/>
      <c r="Y200" s="283"/>
      <c r="Z200" s="283"/>
      <c r="AA200" s="283"/>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row>
    <row r="201" spans="1:47" ht="27" customHeight="1" x14ac:dyDescent="0.2">
      <c r="A201" s="284"/>
      <c r="B201" s="284"/>
      <c r="C201" s="284"/>
      <c r="D201" s="284"/>
      <c r="E201" s="284"/>
      <c r="F201" s="284"/>
      <c r="G201" s="284"/>
      <c r="H201" s="284"/>
      <c r="I201" s="283"/>
      <c r="J201" s="283"/>
      <c r="K201" s="283"/>
      <c r="L201" s="283"/>
      <c r="M201" s="283"/>
      <c r="N201" s="283"/>
      <c r="O201" s="283"/>
      <c r="P201" s="283"/>
      <c r="Q201" s="283"/>
      <c r="R201" s="283"/>
      <c r="S201" s="283"/>
      <c r="T201" s="283"/>
      <c r="U201" s="283"/>
      <c r="V201" s="283"/>
      <c r="W201" s="283"/>
      <c r="X201" s="283"/>
      <c r="Y201" s="283"/>
      <c r="Z201" s="283"/>
      <c r="AA201" s="283"/>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row>
    <row r="202" spans="1:47" ht="27" customHeight="1" x14ac:dyDescent="0.2">
      <c r="A202" s="284"/>
      <c r="B202" s="284"/>
      <c r="C202" s="284"/>
      <c r="D202" s="284"/>
      <c r="E202" s="284"/>
      <c r="F202" s="284"/>
      <c r="G202" s="284"/>
      <c r="H202" s="284"/>
      <c r="I202" s="283"/>
      <c r="J202" s="283"/>
      <c r="K202" s="283"/>
      <c r="L202" s="283"/>
      <c r="M202" s="283"/>
      <c r="N202" s="283"/>
      <c r="O202" s="283"/>
      <c r="P202" s="283"/>
      <c r="Q202" s="283"/>
      <c r="R202" s="283"/>
      <c r="S202" s="283"/>
      <c r="T202" s="283"/>
      <c r="U202" s="283"/>
      <c r="V202" s="283"/>
      <c r="W202" s="283"/>
      <c r="X202" s="283"/>
      <c r="Y202" s="283"/>
      <c r="Z202" s="283"/>
      <c r="AA202" s="283"/>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row>
    <row r="203" spans="1:47" ht="27" customHeight="1" x14ac:dyDescent="0.2">
      <c r="A203" s="284"/>
      <c r="B203" s="284"/>
      <c r="C203" s="284"/>
      <c r="D203" s="284"/>
      <c r="E203" s="284"/>
      <c r="F203" s="284"/>
      <c r="G203" s="284"/>
      <c r="H203" s="284"/>
      <c r="I203" s="283"/>
      <c r="J203" s="283"/>
      <c r="K203" s="283"/>
      <c r="L203" s="283"/>
      <c r="M203" s="283"/>
      <c r="N203" s="283"/>
      <c r="O203" s="283"/>
      <c r="P203" s="283"/>
      <c r="Q203" s="283"/>
      <c r="R203" s="283"/>
      <c r="S203" s="283"/>
      <c r="T203" s="283"/>
      <c r="U203" s="283"/>
      <c r="V203" s="283"/>
      <c r="W203" s="283"/>
      <c r="X203" s="283"/>
      <c r="Y203" s="283"/>
      <c r="Z203" s="283"/>
      <c r="AA203" s="283"/>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row>
    <row r="204" spans="1:47" ht="27" customHeight="1" x14ac:dyDescent="0.2">
      <c r="A204" s="284"/>
      <c r="B204" s="284"/>
      <c r="C204" s="284"/>
      <c r="D204" s="284"/>
      <c r="E204" s="284"/>
      <c r="F204" s="284"/>
      <c r="G204" s="284"/>
      <c r="H204" s="284"/>
      <c r="I204" s="283"/>
      <c r="J204" s="283"/>
      <c r="K204" s="283"/>
      <c r="L204" s="283"/>
      <c r="M204" s="283"/>
      <c r="N204" s="283"/>
      <c r="O204" s="283"/>
      <c r="P204" s="283"/>
      <c r="Q204" s="283"/>
      <c r="R204" s="283"/>
      <c r="S204" s="283"/>
      <c r="T204" s="283"/>
      <c r="U204" s="283"/>
      <c r="V204" s="283"/>
      <c r="W204" s="283"/>
      <c r="X204" s="283"/>
      <c r="Y204" s="283"/>
      <c r="Z204" s="283"/>
      <c r="AA204" s="283"/>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row>
    <row r="205" spans="1:47" ht="27" customHeight="1" x14ac:dyDescent="0.2">
      <c r="A205" s="284"/>
      <c r="B205" s="284"/>
      <c r="C205" s="284"/>
      <c r="D205" s="284"/>
      <c r="E205" s="284"/>
      <c r="F205" s="284"/>
      <c r="G205" s="284"/>
      <c r="H205" s="284"/>
      <c r="I205" s="283"/>
      <c r="J205" s="283"/>
      <c r="K205" s="283"/>
      <c r="L205" s="283"/>
      <c r="M205" s="283"/>
      <c r="N205" s="283"/>
      <c r="O205" s="283"/>
      <c r="P205" s="283"/>
      <c r="Q205" s="283"/>
      <c r="R205" s="283"/>
      <c r="S205" s="283"/>
      <c r="T205" s="283"/>
      <c r="U205" s="283"/>
      <c r="V205" s="283"/>
      <c r="W205" s="283"/>
      <c r="X205" s="283"/>
      <c r="Y205" s="283"/>
      <c r="Z205" s="283"/>
      <c r="AA205" s="283"/>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row>
    <row r="206" spans="1:47" ht="27" customHeight="1" x14ac:dyDescent="0.2">
      <c r="A206" s="284"/>
      <c r="B206" s="284"/>
      <c r="C206" s="284"/>
      <c r="D206" s="284"/>
      <c r="E206" s="284"/>
      <c r="F206" s="284"/>
      <c r="G206" s="284"/>
      <c r="H206" s="284"/>
      <c r="I206" s="283"/>
      <c r="J206" s="283"/>
      <c r="K206" s="283"/>
      <c r="L206" s="283"/>
      <c r="M206" s="283"/>
      <c r="N206" s="283"/>
      <c r="O206" s="283"/>
      <c r="P206" s="283"/>
      <c r="Q206" s="283"/>
      <c r="R206" s="283"/>
      <c r="S206" s="283"/>
      <c r="T206" s="283"/>
      <c r="U206" s="283"/>
      <c r="V206" s="283"/>
      <c r="W206" s="283"/>
      <c r="X206" s="283"/>
      <c r="Y206" s="283"/>
      <c r="Z206" s="283"/>
      <c r="AA206" s="283"/>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row>
    <row r="207" spans="1:47" ht="27" customHeight="1" x14ac:dyDescent="0.2">
      <c r="A207" s="284"/>
      <c r="B207" s="284"/>
      <c r="C207" s="284"/>
      <c r="D207" s="284"/>
      <c r="E207" s="284"/>
      <c r="F207" s="284"/>
      <c r="G207" s="284"/>
      <c r="H207" s="284"/>
      <c r="I207" s="283"/>
      <c r="J207" s="283"/>
      <c r="K207" s="283"/>
      <c r="L207" s="283"/>
      <c r="M207" s="283"/>
      <c r="N207" s="283"/>
      <c r="O207" s="283"/>
      <c r="P207" s="283"/>
      <c r="Q207" s="283"/>
      <c r="R207" s="283"/>
      <c r="S207" s="283"/>
      <c r="T207" s="283"/>
      <c r="U207" s="283"/>
      <c r="V207" s="283"/>
      <c r="W207" s="283"/>
      <c r="X207" s="283"/>
      <c r="Y207" s="283"/>
      <c r="Z207" s="283"/>
      <c r="AA207" s="283"/>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row>
    <row r="208" spans="1:47" ht="27" customHeight="1" x14ac:dyDescent="0.2">
      <c r="A208" s="284"/>
      <c r="B208" s="284"/>
      <c r="C208" s="284"/>
      <c r="D208" s="284"/>
      <c r="E208" s="284"/>
      <c r="F208" s="284"/>
      <c r="G208" s="284"/>
      <c r="H208" s="284"/>
      <c r="I208" s="283"/>
      <c r="J208" s="283"/>
      <c r="K208" s="283"/>
      <c r="L208" s="283"/>
      <c r="M208" s="283"/>
      <c r="N208" s="283"/>
      <c r="O208" s="283"/>
      <c r="P208" s="283"/>
      <c r="Q208" s="283"/>
      <c r="R208" s="283"/>
      <c r="S208" s="283"/>
      <c r="T208" s="283"/>
      <c r="U208" s="283"/>
      <c r="V208" s="283"/>
      <c r="W208" s="283"/>
      <c r="X208" s="283"/>
      <c r="Y208" s="283"/>
      <c r="Z208" s="283"/>
      <c r="AA208" s="283"/>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row>
    <row r="209" spans="1:47" ht="27" customHeight="1" x14ac:dyDescent="0.2">
      <c r="A209" s="284"/>
      <c r="B209" s="284"/>
      <c r="C209" s="284"/>
      <c r="D209" s="284"/>
      <c r="E209" s="284"/>
      <c r="F209" s="284"/>
      <c r="G209" s="284"/>
      <c r="H209" s="284"/>
      <c r="I209" s="283"/>
      <c r="J209" s="283"/>
      <c r="K209" s="283"/>
      <c r="L209" s="283"/>
      <c r="M209" s="283"/>
      <c r="N209" s="283"/>
      <c r="O209" s="283"/>
      <c r="P209" s="283"/>
      <c r="Q209" s="283"/>
      <c r="R209" s="283"/>
      <c r="S209" s="283"/>
      <c r="T209" s="283"/>
      <c r="U209" s="283"/>
      <c r="V209" s="283"/>
      <c r="W209" s="283"/>
      <c r="X209" s="283"/>
      <c r="Y209" s="283"/>
      <c r="Z209" s="283"/>
      <c r="AA209" s="283"/>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row>
    <row r="210" spans="1:47" ht="27" customHeight="1" x14ac:dyDescent="0.2">
      <c r="A210" s="284"/>
      <c r="B210" s="284"/>
      <c r="C210" s="284"/>
      <c r="D210" s="284"/>
      <c r="E210" s="284"/>
      <c r="F210" s="284"/>
      <c r="G210" s="284"/>
      <c r="H210" s="284"/>
      <c r="I210" s="283"/>
      <c r="J210" s="283"/>
      <c r="K210" s="283"/>
      <c r="L210" s="283"/>
      <c r="M210" s="283"/>
      <c r="N210" s="283"/>
      <c r="O210" s="283"/>
      <c r="P210" s="283"/>
      <c r="Q210" s="283"/>
      <c r="R210" s="283"/>
      <c r="S210" s="283"/>
      <c r="T210" s="283"/>
      <c r="U210" s="283"/>
      <c r="V210" s="283"/>
      <c r="W210" s="283"/>
      <c r="X210" s="283"/>
      <c r="Y210" s="283"/>
      <c r="Z210" s="283"/>
      <c r="AA210" s="283"/>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row>
    <row r="211" spans="1:47" ht="27" customHeight="1" x14ac:dyDescent="0.2">
      <c r="A211" s="284"/>
      <c r="B211" s="284"/>
      <c r="C211" s="284"/>
      <c r="D211" s="284"/>
      <c r="E211" s="284"/>
      <c r="F211" s="284"/>
      <c r="G211" s="284"/>
      <c r="H211" s="284"/>
      <c r="I211" s="283"/>
      <c r="J211" s="283"/>
      <c r="K211" s="283"/>
      <c r="L211" s="283"/>
      <c r="M211" s="283"/>
      <c r="N211" s="283"/>
      <c r="O211" s="283"/>
      <c r="P211" s="283"/>
      <c r="Q211" s="283"/>
      <c r="R211" s="283"/>
      <c r="S211" s="283"/>
      <c r="T211" s="283"/>
      <c r="U211" s="283"/>
      <c r="V211" s="283"/>
      <c r="W211" s="283"/>
      <c r="X211" s="283"/>
      <c r="Y211" s="283"/>
      <c r="Z211" s="283"/>
      <c r="AA211" s="283"/>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row>
    <row r="212" spans="1:47" ht="27" customHeight="1" x14ac:dyDescent="0.2">
      <c r="A212" s="284"/>
      <c r="B212" s="284"/>
      <c r="C212" s="284"/>
      <c r="D212" s="284"/>
      <c r="E212" s="284"/>
      <c r="F212" s="284"/>
      <c r="G212" s="284"/>
      <c r="H212" s="284"/>
      <c r="I212" s="283"/>
      <c r="J212" s="283"/>
      <c r="K212" s="283"/>
      <c r="L212" s="283"/>
      <c r="M212" s="283"/>
      <c r="N212" s="283"/>
      <c r="O212" s="283"/>
      <c r="P212" s="283"/>
      <c r="Q212" s="283"/>
      <c r="R212" s="283"/>
      <c r="S212" s="283"/>
      <c r="T212" s="283"/>
      <c r="U212" s="283"/>
      <c r="V212" s="283"/>
      <c r="W212" s="283"/>
      <c r="X212" s="283"/>
      <c r="Y212" s="283"/>
      <c r="Z212" s="283"/>
      <c r="AA212" s="283"/>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row>
    <row r="213" spans="1:47" ht="27" customHeight="1" x14ac:dyDescent="0.2">
      <c r="A213" s="284"/>
      <c r="B213" s="284"/>
      <c r="C213" s="284"/>
      <c r="D213" s="284"/>
      <c r="E213" s="284"/>
      <c r="F213" s="284"/>
      <c r="G213" s="284"/>
      <c r="H213" s="284"/>
      <c r="I213" s="283"/>
      <c r="J213" s="283"/>
      <c r="K213" s="283"/>
      <c r="L213" s="283"/>
      <c r="M213" s="283"/>
      <c r="N213" s="283"/>
      <c r="O213" s="283"/>
      <c r="P213" s="283"/>
      <c r="Q213" s="283"/>
      <c r="R213" s="283"/>
      <c r="S213" s="283"/>
      <c r="T213" s="283"/>
      <c r="U213" s="283"/>
      <c r="V213" s="283"/>
      <c r="W213" s="283"/>
      <c r="X213" s="283"/>
      <c r="Y213" s="283"/>
      <c r="Z213" s="283"/>
      <c r="AA213" s="283"/>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row>
    <row r="214" spans="1:47" ht="27" customHeight="1" x14ac:dyDescent="0.2">
      <c r="A214" s="284"/>
      <c r="B214" s="284"/>
      <c r="C214" s="284"/>
      <c r="D214" s="284"/>
      <c r="E214" s="284"/>
      <c r="F214" s="284"/>
      <c r="G214" s="284"/>
      <c r="H214" s="284"/>
      <c r="I214" s="283"/>
      <c r="J214" s="283"/>
      <c r="K214" s="283"/>
      <c r="L214" s="283"/>
      <c r="M214" s="283"/>
      <c r="N214" s="283"/>
      <c r="O214" s="283"/>
      <c r="P214" s="283"/>
      <c r="Q214" s="283"/>
      <c r="R214" s="283"/>
      <c r="S214" s="283"/>
      <c r="T214" s="283"/>
      <c r="U214" s="283"/>
      <c r="V214" s="283"/>
      <c r="W214" s="283"/>
      <c r="X214" s="283"/>
      <c r="Y214" s="283"/>
      <c r="Z214" s="283"/>
      <c r="AA214" s="283"/>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row>
    <row r="215" spans="1:47" ht="27" customHeight="1" x14ac:dyDescent="0.2">
      <c r="A215" s="284"/>
      <c r="B215" s="284"/>
      <c r="C215" s="284"/>
      <c r="D215" s="284"/>
      <c r="E215" s="284"/>
      <c r="F215" s="284"/>
      <c r="G215" s="284"/>
      <c r="H215" s="284"/>
      <c r="I215" s="283"/>
      <c r="J215" s="283"/>
      <c r="K215" s="283"/>
      <c r="L215" s="283"/>
      <c r="M215" s="283"/>
      <c r="N215" s="283"/>
      <c r="O215" s="283"/>
      <c r="P215" s="283"/>
      <c r="Q215" s="283"/>
      <c r="R215" s="283"/>
      <c r="S215" s="283"/>
      <c r="T215" s="283"/>
      <c r="U215" s="283"/>
      <c r="V215" s="283"/>
      <c r="W215" s="283"/>
      <c r="X215" s="283"/>
      <c r="Y215" s="283"/>
      <c r="Z215" s="283"/>
      <c r="AA215" s="283"/>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row>
    <row r="216" spans="1:47" ht="27" customHeight="1" x14ac:dyDescent="0.2">
      <c r="A216" s="284"/>
      <c r="B216" s="284"/>
      <c r="C216" s="284"/>
      <c r="D216" s="284"/>
      <c r="E216" s="284"/>
      <c r="F216" s="284"/>
      <c r="G216" s="284"/>
      <c r="H216" s="284"/>
      <c r="I216" s="283"/>
      <c r="J216" s="283"/>
      <c r="K216" s="283"/>
      <c r="L216" s="283"/>
      <c r="M216" s="283"/>
      <c r="N216" s="283"/>
      <c r="O216" s="283"/>
      <c r="P216" s="283"/>
      <c r="Q216" s="283"/>
      <c r="R216" s="283"/>
      <c r="S216" s="283"/>
      <c r="T216" s="283"/>
      <c r="U216" s="283"/>
      <c r="V216" s="283"/>
      <c r="W216" s="283"/>
      <c r="X216" s="283"/>
      <c r="Y216" s="283"/>
      <c r="Z216" s="283"/>
      <c r="AA216" s="283"/>
      <c r="AB216" s="284"/>
      <c r="AC216" s="284"/>
      <c r="AD216" s="284"/>
      <c r="AE216" s="284"/>
      <c r="AF216" s="284"/>
      <c r="AG216" s="284"/>
      <c r="AH216" s="284"/>
      <c r="AI216" s="284"/>
      <c r="AJ216" s="284"/>
      <c r="AK216" s="284"/>
      <c r="AL216" s="284"/>
      <c r="AM216" s="284"/>
      <c r="AN216" s="284"/>
      <c r="AO216" s="284"/>
      <c r="AP216" s="284"/>
      <c r="AQ216" s="284"/>
      <c r="AR216" s="284"/>
      <c r="AS216" s="284"/>
      <c r="AT216" s="284"/>
      <c r="AU216" s="284"/>
    </row>
    <row r="217" spans="1:47" ht="27" customHeight="1" x14ac:dyDescent="0.2">
      <c r="A217" s="284"/>
      <c r="B217" s="284"/>
      <c r="C217" s="284"/>
      <c r="D217" s="284"/>
      <c r="E217" s="284"/>
      <c r="F217" s="284"/>
      <c r="G217" s="284"/>
      <c r="H217" s="284"/>
      <c r="I217" s="283"/>
      <c r="J217" s="283"/>
      <c r="K217" s="283"/>
      <c r="L217" s="283"/>
      <c r="M217" s="283"/>
      <c r="N217" s="283"/>
      <c r="O217" s="283"/>
      <c r="P217" s="283"/>
      <c r="Q217" s="283"/>
      <c r="R217" s="283"/>
      <c r="S217" s="283"/>
      <c r="T217" s="283"/>
      <c r="U217" s="283"/>
      <c r="V217" s="283"/>
      <c r="W217" s="283"/>
      <c r="X217" s="283"/>
      <c r="Y217" s="283"/>
      <c r="Z217" s="283"/>
      <c r="AA217" s="283"/>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row>
    <row r="218" spans="1:47" ht="27" customHeight="1" x14ac:dyDescent="0.2">
      <c r="A218" s="284"/>
      <c r="B218" s="284"/>
      <c r="C218" s="284"/>
      <c r="D218" s="284"/>
      <c r="E218" s="284"/>
      <c r="F218" s="284"/>
      <c r="G218" s="284"/>
      <c r="H218" s="284"/>
      <c r="I218" s="283"/>
      <c r="J218" s="283"/>
      <c r="K218" s="283"/>
      <c r="L218" s="283"/>
      <c r="M218" s="283"/>
      <c r="N218" s="283"/>
      <c r="O218" s="283"/>
      <c r="P218" s="283"/>
      <c r="Q218" s="283"/>
      <c r="R218" s="283"/>
      <c r="S218" s="283"/>
      <c r="T218" s="283"/>
      <c r="U218" s="283"/>
      <c r="V218" s="283"/>
      <c r="W218" s="283"/>
      <c r="X218" s="283"/>
      <c r="Y218" s="283"/>
      <c r="Z218" s="283"/>
      <c r="AA218" s="283"/>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row>
    <row r="219" spans="1:47" ht="27" customHeight="1" x14ac:dyDescent="0.2">
      <c r="A219" s="284"/>
      <c r="B219" s="284"/>
      <c r="C219" s="284"/>
      <c r="D219" s="284"/>
      <c r="E219" s="284"/>
      <c r="F219" s="284"/>
      <c r="G219" s="284"/>
      <c r="H219" s="284"/>
      <c r="I219" s="283"/>
      <c r="J219" s="283"/>
      <c r="K219" s="283"/>
      <c r="L219" s="283"/>
      <c r="M219" s="283"/>
      <c r="N219" s="283"/>
      <c r="O219" s="283"/>
      <c r="P219" s="283"/>
      <c r="Q219" s="283"/>
      <c r="R219" s="283"/>
      <c r="S219" s="283"/>
      <c r="T219" s="283"/>
      <c r="U219" s="283"/>
      <c r="V219" s="283"/>
      <c r="W219" s="283"/>
      <c r="X219" s="283"/>
      <c r="Y219" s="283"/>
      <c r="Z219" s="283"/>
      <c r="AA219" s="283"/>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row>
    <row r="220" spans="1:47" ht="27" customHeight="1" x14ac:dyDescent="0.2">
      <c r="A220" s="284"/>
      <c r="B220" s="284"/>
      <c r="C220" s="284"/>
      <c r="D220" s="284"/>
      <c r="E220" s="284"/>
      <c r="F220" s="284"/>
      <c r="G220" s="284"/>
      <c r="H220" s="284"/>
      <c r="I220" s="283"/>
      <c r="J220" s="283"/>
      <c r="K220" s="283"/>
      <c r="L220" s="283"/>
      <c r="M220" s="283"/>
      <c r="N220" s="283"/>
      <c r="O220" s="283"/>
      <c r="P220" s="283"/>
      <c r="Q220" s="283"/>
      <c r="R220" s="283"/>
      <c r="S220" s="283"/>
      <c r="T220" s="283"/>
      <c r="U220" s="283"/>
      <c r="V220" s="283"/>
      <c r="W220" s="283"/>
      <c r="X220" s="283"/>
      <c r="Y220" s="283"/>
      <c r="Z220" s="283"/>
      <c r="AA220" s="283"/>
      <c r="AB220" s="284"/>
      <c r="AC220" s="284"/>
      <c r="AD220" s="284"/>
      <c r="AE220" s="284"/>
      <c r="AF220" s="284"/>
      <c r="AG220" s="284"/>
      <c r="AH220" s="284"/>
      <c r="AI220" s="284"/>
      <c r="AJ220" s="284"/>
      <c r="AK220" s="284"/>
      <c r="AL220" s="284"/>
      <c r="AM220" s="284"/>
      <c r="AN220" s="284"/>
      <c r="AO220" s="284"/>
      <c r="AP220" s="284"/>
      <c r="AQ220" s="284"/>
      <c r="AR220" s="284"/>
      <c r="AS220" s="284"/>
      <c r="AT220" s="284"/>
      <c r="AU220" s="284"/>
    </row>
    <row r="221" spans="1:47" ht="27" customHeight="1" x14ac:dyDescent="0.2">
      <c r="A221" s="284"/>
      <c r="B221" s="284"/>
      <c r="C221" s="284"/>
      <c r="D221" s="284"/>
      <c r="E221" s="284"/>
      <c r="F221" s="284"/>
      <c r="G221" s="284"/>
      <c r="H221" s="284"/>
      <c r="I221" s="283"/>
      <c r="J221" s="283"/>
      <c r="K221" s="283"/>
      <c r="L221" s="283"/>
      <c r="M221" s="283"/>
      <c r="N221" s="283"/>
      <c r="O221" s="283"/>
      <c r="P221" s="283"/>
      <c r="Q221" s="283"/>
      <c r="R221" s="283"/>
      <c r="S221" s="283"/>
      <c r="T221" s="283"/>
      <c r="U221" s="283"/>
      <c r="V221" s="283"/>
      <c r="W221" s="283"/>
      <c r="X221" s="283"/>
      <c r="Y221" s="283"/>
      <c r="Z221" s="283"/>
      <c r="AA221" s="283"/>
      <c r="AB221" s="284"/>
      <c r="AC221" s="284"/>
      <c r="AD221" s="284"/>
      <c r="AE221" s="284"/>
      <c r="AF221" s="284"/>
      <c r="AG221" s="284"/>
      <c r="AH221" s="284"/>
      <c r="AI221" s="284"/>
      <c r="AJ221" s="284"/>
      <c r="AK221" s="284"/>
      <c r="AL221" s="284"/>
      <c r="AM221" s="284"/>
      <c r="AN221" s="284"/>
      <c r="AO221" s="284"/>
      <c r="AP221" s="284"/>
      <c r="AQ221" s="284"/>
      <c r="AR221" s="284"/>
      <c r="AS221" s="284"/>
      <c r="AT221" s="284"/>
      <c r="AU221" s="284"/>
    </row>
    <row r="222" spans="1:47" ht="27" customHeight="1" x14ac:dyDescent="0.2">
      <c r="A222" s="284"/>
      <c r="B222" s="284"/>
      <c r="C222" s="284"/>
      <c r="D222" s="284"/>
      <c r="E222" s="284"/>
      <c r="F222" s="284"/>
      <c r="G222" s="284"/>
      <c r="H222" s="284"/>
      <c r="I222" s="283"/>
      <c r="J222" s="283"/>
      <c r="K222" s="283"/>
      <c r="L222" s="283"/>
      <c r="M222" s="283"/>
      <c r="N222" s="283"/>
      <c r="O222" s="283"/>
      <c r="P222" s="283"/>
      <c r="Q222" s="283"/>
      <c r="R222" s="283"/>
      <c r="S222" s="283"/>
      <c r="T222" s="283"/>
      <c r="U222" s="283"/>
      <c r="V222" s="283"/>
      <c r="W222" s="283"/>
      <c r="X222" s="283"/>
      <c r="Y222" s="283"/>
      <c r="Z222" s="283"/>
      <c r="AA222" s="283"/>
      <c r="AB222" s="284"/>
      <c r="AC222" s="284"/>
      <c r="AD222" s="284"/>
      <c r="AE222" s="284"/>
      <c r="AF222" s="284"/>
      <c r="AG222" s="284"/>
      <c r="AH222" s="284"/>
      <c r="AI222" s="284"/>
      <c r="AJ222" s="284"/>
      <c r="AK222" s="284"/>
      <c r="AL222" s="284"/>
      <c r="AM222" s="284"/>
      <c r="AN222" s="284"/>
      <c r="AO222" s="284"/>
      <c r="AP222" s="284"/>
      <c r="AQ222" s="284"/>
      <c r="AR222" s="284"/>
      <c r="AS222" s="284"/>
      <c r="AT222" s="284"/>
      <c r="AU222" s="284"/>
    </row>
    <row r="223" spans="1:47" ht="27" customHeight="1" x14ac:dyDescent="0.2">
      <c r="A223" s="284"/>
      <c r="B223" s="284"/>
      <c r="C223" s="284"/>
      <c r="D223" s="284"/>
      <c r="E223" s="284"/>
      <c r="F223" s="284"/>
      <c r="G223" s="284"/>
      <c r="H223" s="284"/>
      <c r="I223" s="283"/>
      <c r="J223" s="283"/>
      <c r="K223" s="283"/>
      <c r="L223" s="283"/>
      <c r="M223" s="283"/>
      <c r="N223" s="283"/>
      <c r="O223" s="283"/>
      <c r="P223" s="283"/>
      <c r="Q223" s="283"/>
      <c r="R223" s="283"/>
      <c r="S223" s="283"/>
      <c r="T223" s="283"/>
      <c r="U223" s="283"/>
      <c r="V223" s="283"/>
      <c r="W223" s="283"/>
      <c r="X223" s="283"/>
      <c r="Y223" s="283"/>
      <c r="Z223" s="283"/>
      <c r="AA223" s="283"/>
      <c r="AB223" s="284"/>
      <c r="AC223" s="284"/>
      <c r="AD223" s="284"/>
      <c r="AE223" s="284"/>
      <c r="AF223" s="284"/>
      <c r="AG223" s="284"/>
      <c r="AH223" s="284"/>
      <c r="AI223" s="284"/>
      <c r="AJ223" s="284"/>
      <c r="AK223" s="284"/>
      <c r="AL223" s="284"/>
      <c r="AM223" s="284"/>
      <c r="AN223" s="284"/>
      <c r="AO223" s="284"/>
      <c r="AP223" s="284"/>
      <c r="AQ223" s="284"/>
      <c r="AR223" s="284"/>
      <c r="AS223" s="284"/>
      <c r="AT223" s="284"/>
      <c r="AU223" s="284"/>
    </row>
    <row r="224" spans="1:47" ht="27" customHeight="1" x14ac:dyDescent="0.2">
      <c r="A224" s="284"/>
      <c r="B224" s="284"/>
      <c r="C224" s="284"/>
      <c r="D224" s="284"/>
      <c r="E224" s="284"/>
      <c r="F224" s="284"/>
      <c r="G224" s="284"/>
      <c r="H224" s="284"/>
      <c r="I224" s="283"/>
      <c r="J224" s="283"/>
      <c r="K224" s="283"/>
      <c r="L224" s="283"/>
      <c r="M224" s="283"/>
      <c r="N224" s="283"/>
      <c r="O224" s="283"/>
      <c r="P224" s="283"/>
      <c r="Q224" s="283"/>
      <c r="R224" s="283"/>
      <c r="S224" s="283"/>
      <c r="T224" s="283"/>
      <c r="U224" s="283"/>
      <c r="V224" s="283"/>
      <c r="W224" s="283"/>
      <c r="X224" s="283"/>
      <c r="Y224" s="283"/>
      <c r="Z224" s="283"/>
      <c r="AA224" s="283"/>
      <c r="AB224" s="284"/>
      <c r="AC224" s="284"/>
      <c r="AD224" s="284"/>
      <c r="AE224" s="284"/>
      <c r="AF224" s="284"/>
      <c r="AG224" s="284"/>
      <c r="AH224" s="284"/>
      <c r="AI224" s="284"/>
      <c r="AJ224" s="284"/>
      <c r="AK224" s="284"/>
      <c r="AL224" s="284"/>
      <c r="AM224" s="284"/>
      <c r="AN224" s="284"/>
      <c r="AO224" s="284"/>
      <c r="AP224" s="284"/>
      <c r="AQ224" s="284"/>
      <c r="AR224" s="284"/>
      <c r="AS224" s="284"/>
      <c r="AT224" s="284"/>
      <c r="AU224" s="284"/>
    </row>
    <row r="225" spans="1:47" ht="27" customHeight="1" x14ac:dyDescent="0.2">
      <c r="A225" s="284"/>
      <c r="B225" s="284"/>
      <c r="C225" s="284"/>
      <c r="D225" s="284"/>
      <c r="E225" s="284"/>
      <c r="F225" s="284"/>
      <c r="G225" s="284"/>
      <c r="H225" s="284"/>
      <c r="I225" s="283"/>
      <c r="J225" s="283"/>
      <c r="K225" s="283"/>
      <c r="L225" s="283"/>
      <c r="M225" s="283"/>
      <c r="N225" s="283"/>
      <c r="O225" s="283"/>
      <c r="P225" s="283"/>
      <c r="Q225" s="283"/>
      <c r="R225" s="283"/>
      <c r="S225" s="283"/>
      <c r="T225" s="283"/>
      <c r="U225" s="283"/>
      <c r="V225" s="283"/>
      <c r="W225" s="283"/>
      <c r="X225" s="283"/>
      <c r="Y225" s="283"/>
      <c r="Z225" s="283"/>
      <c r="AA225" s="283"/>
      <c r="AB225" s="284"/>
      <c r="AC225" s="284"/>
      <c r="AD225" s="284"/>
      <c r="AE225" s="284"/>
      <c r="AF225" s="284"/>
      <c r="AG225" s="284"/>
      <c r="AH225" s="284"/>
      <c r="AI225" s="284"/>
      <c r="AJ225" s="284"/>
      <c r="AK225" s="284"/>
      <c r="AL225" s="284"/>
      <c r="AM225" s="284"/>
      <c r="AN225" s="284"/>
      <c r="AO225" s="284"/>
      <c r="AP225" s="284"/>
      <c r="AQ225" s="284"/>
      <c r="AR225" s="284"/>
      <c r="AS225" s="284"/>
      <c r="AT225" s="284"/>
      <c r="AU225" s="284"/>
    </row>
    <row r="226" spans="1:47" ht="27" customHeight="1" x14ac:dyDescent="0.2">
      <c r="A226" s="284"/>
      <c r="B226" s="284"/>
      <c r="C226" s="284"/>
      <c r="D226" s="284"/>
      <c r="E226" s="284"/>
      <c r="F226" s="284"/>
      <c r="G226" s="284"/>
      <c r="H226" s="284"/>
      <c r="I226" s="283"/>
      <c r="J226" s="283"/>
      <c r="K226" s="283"/>
      <c r="L226" s="283"/>
      <c r="M226" s="283"/>
      <c r="N226" s="283"/>
      <c r="O226" s="283"/>
      <c r="P226" s="283"/>
      <c r="Q226" s="283"/>
      <c r="R226" s="283"/>
      <c r="S226" s="283"/>
      <c r="T226" s="283"/>
      <c r="U226" s="283"/>
      <c r="V226" s="283"/>
      <c r="W226" s="283"/>
      <c r="X226" s="283"/>
      <c r="Y226" s="283"/>
      <c r="Z226" s="283"/>
      <c r="AA226" s="283"/>
      <c r="AB226" s="284"/>
      <c r="AC226" s="284"/>
      <c r="AD226" s="284"/>
      <c r="AE226" s="284"/>
      <c r="AF226" s="284"/>
      <c r="AG226" s="284"/>
      <c r="AH226" s="284"/>
      <c r="AI226" s="284"/>
      <c r="AJ226" s="284"/>
      <c r="AK226" s="284"/>
      <c r="AL226" s="284"/>
      <c r="AM226" s="284"/>
      <c r="AN226" s="284"/>
      <c r="AO226" s="284"/>
      <c r="AP226" s="284"/>
      <c r="AQ226" s="284"/>
      <c r="AR226" s="284"/>
      <c r="AS226" s="284"/>
      <c r="AT226" s="284"/>
      <c r="AU226" s="284"/>
    </row>
    <row r="227" spans="1:47" ht="27" customHeight="1" x14ac:dyDescent="0.2">
      <c r="A227" s="284"/>
      <c r="B227" s="284"/>
      <c r="C227" s="284"/>
      <c r="D227" s="284"/>
      <c r="E227" s="284"/>
      <c r="F227" s="284"/>
      <c r="G227" s="284"/>
      <c r="H227" s="284"/>
      <c r="I227" s="283"/>
      <c r="J227" s="283"/>
      <c r="K227" s="283"/>
      <c r="L227" s="283"/>
      <c r="M227" s="283"/>
      <c r="N227" s="283"/>
      <c r="O227" s="283"/>
      <c r="P227" s="283"/>
      <c r="Q227" s="283"/>
      <c r="R227" s="283"/>
      <c r="S227" s="283"/>
      <c r="T227" s="283"/>
      <c r="U227" s="283"/>
      <c r="V227" s="283"/>
      <c r="W227" s="283"/>
      <c r="X227" s="283"/>
      <c r="Y227" s="283"/>
      <c r="Z227" s="283"/>
      <c r="AA227" s="283"/>
      <c r="AB227" s="284"/>
      <c r="AC227" s="284"/>
      <c r="AD227" s="284"/>
      <c r="AE227" s="284"/>
      <c r="AF227" s="284"/>
      <c r="AG227" s="284"/>
      <c r="AH227" s="284"/>
      <c r="AI227" s="284"/>
      <c r="AJ227" s="284"/>
      <c r="AK227" s="284"/>
      <c r="AL227" s="284"/>
      <c r="AM227" s="284"/>
      <c r="AN227" s="284"/>
      <c r="AO227" s="284"/>
      <c r="AP227" s="284"/>
      <c r="AQ227" s="284"/>
      <c r="AR227" s="284"/>
      <c r="AS227" s="284"/>
      <c r="AT227" s="284"/>
      <c r="AU227" s="284"/>
    </row>
    <row r="228" spans="1:47" ht="27" customHeight="1" x14ac:dyDescent="0.2">
      <c r="A228" s="284"/>
      <c r="B228" s="284"/>
      <c r="C228" s="284"/>
      <c r="D228" s="284"/>
      <c r="E228" s="284"/>
      <c r="F228" s="284"/>
      <c r="G228" s="284"/>
      <c r="H228" s="284"/>
      <c r="I228" s="283"/>
      <c r="J228" s="283"/>
      <c r="K228" s="283"/>
      <c r="L228" s="283"/>
      <c r="M228" s="283"/>
      <c r="N228" s="283"/>
      <c r="O228" s="283"/>
      <c r="P228" s="283"/>
      <c r="Q228" s="283"/>
      <c r="R228" s="283"/>
      <c r="S228" s="283"/>
      <c r="T228" s="283"/>
      <c r="U228" s="283"/>
      <c r="V228" s="283"/>
      <c r="W228" s="283"/>
      <c r="X228" s="283"/>
      <c r="Y228" s="283"/>
      <c r="Z228" s="283"/>
      <c r="AA228" s="283"/>
      <c r="AB228" s="284"/>
      <c r="AC228" s="284"/>
      <c r="AD228" s="284"/>
      <c r="AE228" s="284"/>
      <c r="AF228" s="284"/>
      <c r="AG228" s="284"/>
      <c r="AH228" s="284"/>
      <c r="AI228" s="284"/>
      <c r="AJ228" s="284"/>
      <c r="AK228" s="284"/>
      <c r="AL228" s="284"/>
      <c r="AM228" s="284"/>
      <c r="AN228" s="284"/>
      <c r="AO228" s="284"/>
      <c r="AP228" s="284"/>
      <c r="AQ228" s="284"/>
      <c r="AR228" s="284"/>
      <c r="AS228" s="284"/>
      <c r="AT228" s="284"/>
      <c r="AU228" s="284"/>
    </row>
    <row r="229" spans="1:47" ht="27" customHeight="1" x14ac:dyDescent="0.2">
      <c r="A229" s="284"/>
      <c r="B229" s="284"/>
      <c r="C229" s="284"/>
      <c r="D229" s="284"/>
      <c r="E229" s="284"/>
      <c r="F229" s="284"/>
      <c r="G229" s="284"/>
      <c r="H229" s="284"/>
      <c r="I229" s="283"/>
      <c r="J229" s="283"/>
      <c r="K229" s="283"/>
      <c r="L229" s="283"/>
      <c r="M229" s="283"/>
      <c r="N229" s="283"/>
      <c r="O229" s="283"/>
      <c r="P229" s="283"/>
      <c r="Q229" s="283"/>
      <c r="R229" s="283"/>
      <c r="S229" s="283"/>
      <c r="T229" s="283"/>
      <c r="U229" s="283"/>
      <c r="V229" s="283"/>
      <c r="W229" s="283"/>
      <c r="X229" s="283"/>
      <c r="Y229" s="283"/>
      <c r="Z229" s="283"/>
      <c r="AA229" s="283"/>
      <c r="AB229" s="284"/>
      <c r="AC229" s="284"/>
      <c r="AD229" s="284"/>
      <c r="AE229" s="284"/>
      <c r="AF229" s="284"/>
      <c r="AG229" s="284"/>
      <c r="AH229" s="284"/>
      <c r="AI229" s="284"/>
      <c r="AJ229" s="284"/>
      <c r="AK229" s="284"/>
      <c r="AL229" s="284"/>
      <c r="AM229" s="284"/>
      <c r="AN229" s="284"/>
      <c r="AO229" s="284"/>
      <c r="AP229" s="284"/>
      <c r="AQ229" s="284"/>
      <c r="AR229" s="284"/>
      <c r="AS229" s="284"/>
      <c r="AT229" s="284"/>
      <c r="AU229" s="284"/>
    </row>
    <row r="230" spans="1:47" ht="27" customHeight="1" x14ac:dyDescent="0.2">
      <c r="A230" s="284"/>
      <c r="B230" s="284"/>
      <c r="C230" s="284"/>
      <c r="D230" s="284"/>
      <c r="E230" s="284"/>
      <c r="F230" s="284"/>
      <c r="G230" s="284"/>
      <c r="H230" s="284"/>
      <c r="I230" s="283"/>
      <c r="J230" s="283"/>
      <c r="K230" s="283"/>
      <c r="L230" s="283"/>
      <c r="M230" s="283"/>
      <c r="N230" s="283"/>
      <c r="O230" s="283"/>
      <c r="P230" s="283"/>
      <c r="Q230" s="283"/>
      <c r="R230" s="283"/>
      <c r="S230" s="283"/>
      <c r="T230" s="283"/>
      <c r="U230" s="283"/>
      <c r="V230" s="283"/>
      <c r="W230" s="283"/>
      <c r="X230" s="283"/>
      <c r="Y230" s="283"/>
      <c r="Z230" s="283"/>
      <c r="AA230" s="283"/>
      <c r="AB230" s="284"/>
      <c r="AC230" s="284"/>
      <c r="AD230" s="284"/>
      <c r="AE230" s="284"/>
      <c r="AF230" s="284"/>
      <c r="AG230" s="284"/>
      <c r="AH230" s="284"/>
      <c r="AI230" s="284"/>
      <c r="AJ230" s="284"/>
      <c r="AK230" s="284"/>
      <c r="AL230" s="284"/>
      <c r="AM230" s="284"/>
      <c r="AN230" s="284"/>
      <c r="AO230" s="284"/>
      <c r="AP230" s="284"/>
      <c r="AQ230" s="284"/>
      <c r="AR230" s="284"/>
      <c r="AS230" s="284"/>
      <c r="AT230" s="284"/>
      <c r="AU230" s="284"/>
    </row>
    <row r="231" spans="1:47" ht="27" customHeight="1" x14ac:dyDescent="0.2">
      <c r="A231" s="284"/>
      <c r="B231" s="284"/>
      <c r="C231" s="284"/>
      <c r="D231" s="284"/>
      <c r="E231" s="284"/>
      <c r="F231" s="284"/>
      <c r="G231" s="284"/>
      <c r="H231" s="284"/>
      <c r="I231" s="283"/>
      <c r="J231" s="283"/>
      <c r="K231" s="283"/>
      <c r="L231" s="283"/>
      <c r="M231" s="283"/>
      <c r="N231" s="283"/>
      <c r="O231" s="283"/>
      <c r="P231" s="283"/>
      <c r="Q231" s="283"/>
      <c r="R231" s="283"/>
      <c r="S231" s="283"/>
      <c r="T231" s="283"/>
      <c r="U231" s="283"/>
      <c r="V231" s="283"/>
      <c r="W231" s="283"/>
      <c r="X231" s="283"/>
      <c r="Y231" s="283"/>
      <c r="Z231" s="283"/>
      <c r="AA231" s="283"/>
      <c r="AB231" s="284"/>
      <c r="AC231" s="284"/>
      <c r="AD231" s="284"/>
      <c r="AE231" s="284"/>
      <c r="AF231" s="284"/>
      <c r="AG231" s="284"/>
      <c r="AH231" s="284"/>
      <c r="AI231" s="284"/>
      <c r="AJ231" s="284"/>
      <c r="AK231" s="284"/>
      <c r="AL231" s="284"/>
      <c r="AM231" s="284"/>
      <c r="AN231" s="284"/>
      <c r="AO231" s="284"/>
      <c r="AP231" s="284"/>
      <c r="AQ231" s="284"/>
      <c r="AR231" s="284"/>
      <c r="AS231" s="284"/>
      <c r="AT231" s="284"/>
      <c r="AU231" s="284"/>
    </row>
    <row r="232" spans="1:47" ht="27" customHeight="1" x14ac:dyDescent="0.2">
      <c r="A232" s="284"/>
      <c r="B232" s="284"/>
      <c r="C232" s="284"/>
      <c r="D232" s="284"/>
      <c r="E232" s="284"/>
      <c r="F232" s="284"/>
      <c r="G232" s="284"/>
      <c r="H232" s="284"/>
      <c r="I232" s="283"/>
      <c r="J232" s="283"/>
      <c r="K232" s="283"/>
      <c r="L232" s="283"/>
      <c r="M232" s="283"/>
      <c r="N232" s="283"/>
      <c r="O232" s="283"/>
      <c r="P232" s="283"/>
      <c r="Q232" s="283"/>
      <c r="R232" s="283"/>
      <c r="S232" s="283"/>
      <c r="T232" s="283"/>
      <c r="U232" s="283"/>
      <c r="V232" s="283"/>
      <c r="W232" s="283"/>
      <c r="X232" s="283"/>
      <c r="Y232" s="283"/>
      <c r="Z232" s="283"/>
      <c r="AA232" s="283"/>
      <c r="AB232" s="284"/>
      <c r="AC232" s="284"/>
      <c r="AD232" s="284"/>
      <c r="AE232" s="284"/>
      <c r="AF232" s="284"/>
      <c r="AG232" s="284"/>
      <c r="AH232" s="284"/>
      <c r="AI232" s="284"/>
      <c r="AJ232" s="284"/>
      <c r="AK232" s="284"/>
      <c r="AL232" s="284"/>
      <c r="AM232" s="284"/>
      <c r="AN232" s="284"/>
      <c r="AO232" s="284"/>
      <c r="AP232" s="284"/>
      <c r="AQ232" s="284"/>
      <c r="AR232" s="284"/>
      <c r="AS232" s="284"/>
      <c r="AT232" s="284"/>
      <c r="AU232" s="284"/>
    </row>
    <row r="233" spans="1:47" ht="27" customHeight="1" x14ac:dyDescent="0.2">
      <c r="A233" s="284"/>
      <c r="B233" s="284"/>
      <c r="C233" s="284"/>
      <c r="D233" s="284"/>
      <c r="E233" s="284"/>
      <c r="F233" s="284"/>
      <c r="G233" s="284"/>
      <c r="H233" s="284"/>
      <c r="I233" s="283"/>
      <c r="J233" s="283"/>
      <c r="K233" s="283"/>
      <c r="L233" s="283"/>
      <c r="M233" s="283"/>
      <c r="N233" s="283"/>
      <c r="O233" s="283"/>
      <c r="P233" s="283"/>
      <c r="Q233" s="283"/>
      <c r="R233" s="283"/>
      <c r="S233" s="283"/>
      <c r="T233" s="283"/>
      <c r="U233" s="283"/>
      <c r="V233" s="283"/>
      <c r="W233" s="283"/>
      <c r="X233" s="283"/>
      <c r="Y233" s="283"/>
      <c r="Z233" s="283"/>
      <c r="AA233" s="283"/>
      <c r="AB233" s="284"/>
      <c r="AC233" s="284"/>
      <c r="AD233" s="284"/>
      <c r="AE233" s="284"/>
      <c r="AF233" s="284"/>
      <c r="AG233" s="284"/>
      <c r="AH233" s="284"/>
      <c r="AI233" s="284"/>
      <c r="AJ233" s="284"/>
      <c r="AK233" s="284"/>
      <c r="AL233" s="284"/>
      <c r="AM233" s="284"/>
      <c r="AN233" s="284"/>
      <c r="AO233" s="284"/>
      <c r="AP233" s="284"/>
      <c r="AQ233" s="284"/>
      <c r="AR233" s="284"/>
      <c r="AS233" s="284"/>
      <c r="AT233" s="284"/>
      <c r="AU233" s="284"/>
    </row>
    <row r="234" spans="1:47" ht="27" customHeight="1" x14ac:dyDescent="0.2">
      <c r="A234" s="284"/>
      <c r="B234" s="284"/>
      <c r="C234" s="284"/>
      <c r="D234" s="284"/>
      <c r="E234" s="284"/>
      <c r="F234" s="284"/>
      <c r="G234" s="284"/>
      <c r="H234" s="284"/>
      <c r="I234" s="283"/>
      <c r="J234" s="283"/>
      <c r="K234" s="283"/>
      <c r="L234" s="283"/>
      <c r="M234" s="283"/>
      <c r="N234" s="283"/>
      <c r="O234" s="283"/>
      <c r="P234" s="283"/>
      <c r="Q234" s="283"/>
      <c r="R234" s="283"/>
      <c r="S234" s="283"/>
      <c r="T234" s="283"/>
      <c r="U234" s="283"/>
      <c r="V234" s="283"/>
      <c r="W234" s="283"/>
      <c r="X234" s="283"/>
      <c r="Y234" s="283"/>
      <c r="Z234" s="283"/>
      <c r="AA234" s="283"/>
      <c r="AB234" s="284"/>
      <c r="AC234" s="284"/>
      <c r="AD234" s="284"/>
      <c r="AE234" s="284"/>
      <c r="AF234" s="284"/>
      <c r="AG234" s="284"/>
      <c r="AH234" s="284"/>
      <c r="AI234" s="284"/>
      <c r="AJ234" s="284"/>
      <c r="AK234" s="284"/>
      <c r="AL234" s="284"/>
      <c r="AM234" s="284"/>
      <c r="AN234" s="284"/>
      <c r="AO234" s="284"/>
      <c r="AP234" s="284"/>
      <c r="AQ234" s="284"/>
      <c r="AR234" s="284"/>
      <c r="AS234" s="284"/>
      <c r="AT234" s="284"/>
      <c r="AU234" s="284"/>
    </row>
    <row r="235" spans="1:47" ht="27" customHeight="1" x14ac:dyDescent="0.2">
      <c r="A235" s="284"/>
      <c r="B235" s="284"/>
      <c r="C235" s="284"/>
      <c r="D235" s="284"/>
      <c r="E235" s="284"/>
      <c r="F235" s="284"/>
      <c r="G235" s="284"/>
      <c r="H235" s="284"/>
      <c r="I235" s="283"/>
      <c r="J235" s="283"/>
      <c r="K235" s="283"/>
      <c r="L235" s="283"/>
      <c r="M235" s="283"/>
      <c r="N235" s="283"/>
      <c r="O235" s="283"/>
      <c r="P235" s="283"/>
      <c r="Q235" s="283"/>
      <c r="R235" s="283"/>
      <c r="S235" s="283"/>
      <c r="T235" s="283"/>
      <c r="U235" s="283"/>
      <c r="V235" s="283"/>
      <c r="W235" s="283"/>
      <c r="X235" s="283"/>
      <c r="Y235" s="283"/>
      <c r="Z235" s="283"/>
      <c r="AA235" s="283"/>
      <c r="AB235" s="284"/>
      <c r="AC235" s="284"/>
      <c r="AD235" s="284"/>
      <c r="AE235" s="284"/>
      <c r="AF235" s="284"/>
      <c r="AG235" s="284"/>
      <c r="AH235" s="284"/>
      <c r="AI235" s="284"/>
      <c r="AJ235" s="284"/>
      <c r="AK235" s="284"/>
      <c r="AL235" s="284"/>
      <c r="AM235" s="284"/>
      <c r="AN235" s="284"/>
      <c r="AO235" s="284"/>
      <c r="AP235" s="284"/>
      <c r="AQ235" s="284"/>
      <c r="AR235" s="284"/>
      <c r="AS235" s="284"/>
      <c r="AT235" s="284"/>
      <c r="AU235" s="284"/>
    </row>
    <row r="236" spans="1:47" ht="27" customHeight="1" x14ac:dyDescent="0.2">
      <c r="A236" s="284"/>
      <c r="B236" s="284"/>
      <c r="C236" s="284"/>
      <c r="D236" s="284"/>
      <c r="E236" s="284"/>
      <c r="F236" s="284"/>
      <c r="G236" s="284"/>
      <c r="H236" s="284"/>
      <c r="I236" s="283"/>
      <c r="J236" s="283"/>
      <c r="K236" s="283"/>
      <c r="L236" s="283"/>
      <c r="M236" s="283"/>
      <c r="N236" s="283"/>
      <c r="O236" s="283"/>
      <c r="P236" s="283"/>
      <c r="Q236" s="283"/>
      <c r="R236" s="283"/>
      <c r="S236" s="283"/>
      <c r="T236" s="283"/>
      <c r="U236" s="283"/>
      <c r="V236" s="283"/>
      <c r="W236" s="283"/>
      <c r="X236" s="283"/>
      <c r="Y236" s="283"/>
      <c r="Z236" s="283"/>
      <c r="AA236" s="283"/>
      <c r="AB236" s="284"/>
      <c r="AC236" s="284"/>
      <c r="AD236" s="284"/>
      <c r="AE236" s="284"/>
      <c r="AF236" s="284"/>
      <c r="AG236" s="284"/>
      <c r="AH236" s="284"/>
      <c r="AI236" s="284"/>
      <c r="AJ236" s="284"/>
      <c r="AK236" s="284"/>
      <c r="AL236" s="284"/>
      <c r="AM236" s="284"/>
      <c r="AN236" s="284"/>
      <c r="AO236" s="284"/>
      <c r="AP236" s="284"/>
      <c r="AQ236" s="284"/>
      <c r="AR236" s="284"/>
      <c r="AS236" s="284"/>
      <c r="AT236" s="284"/>
      <c r="AU236" s="284"/>
    </row>
    <row r="237" spans="1:47" ht="27" customHeight="1" x14ac:dyDescent="0.2">
      <c r="A237" s="284"/>
      <c r="B237" s="284"/>
      <c r="C237" s="284"/>
      <c r="D237" s="284"/>
      <c r="E237" s="284"/>
      <c r="F237" s="284"/>
      <c r="G237" s="284"/>
      <c r="H237" s="284"/>
      <c r="I237" s="283"/>
      <c r="J237" s="283"/>
      <c r="K237" s="283"/>
      <c r="L237" s="283"/>
      <c r="M237" s="283"/>
      <c r="N237" s="283"/>
      <c r="O237" s="283"/>
      <c r="P237" s="283"/>
      <c r="Q237" s="283"/>
      <c r="R237" s="283"/>
      <c r="S237" s="283"/>
      <c r="T237" s="283"/>
      <c r="U237" s="283"/>
      <c r="V237" s="283"/>
      <c r="W237" s="283"/>
      <c r="X237" s="283"/>
      <c r="Y237" s="283"/>
      <c r="Z237" s="283"/>
      <c r="AA237" s="283"/>
      <c r="AB237" s="284"/>
      <c r="AC237" s="284"/>
      <c r="AD237" s="284"/>
      <c r="AE237" s="284"/>
      <c r="AF237" s="284"/>
      <c r="AG237" s="284"/>
      <c r="AH237" s="284"/>
      <c r="AI237" s="284"/>
      <c r="AJ237" s="284"/>
      <c r="AK237" s="284"/>
      <c r="AL237" s="284"/>
      <c r="AM237" s="284"/>
      <c r="AN237" s="284"/>
      <c r="AO237" s="284"/>
      <c r="AP237" s="284"/>
      <c r="AQ237" s="284"/>
      <c r="AR237" s="284"/>
      <c r="AS237" s="284"/>
      <c r="AT237" s="284"/>
      <c r="AU237" s="284"/>
    </row>
    <row r="238" spans="1:47" ht="27" customHeight="1" x14ac:dyDescent="0.2">
      <c r="A238" s="284"/>
      <c r="B238" s="284"/>
      <c r="C238" s="284"/>
      <c r="D238" s="284"/>
      <c r="E238" s="284"/>
      <c r="F238" s="284"/>
      <c r="G238" s="284"/>
      <c r="H238" s="284"/>
      <c r="I238" s="283"/>
      <c r="J238" s="283"/>
      <c r="K238" s="283"/>
      <c r="L238" s="283"/>
      <c r="M238" s="283"/>
      <c r="N238" s="283"/>
      <c r="O238" s="283"/>
      <c r="P238" s="283"/>
      <c r="Q238" s="283"/>
      <c r="R238" s="283"/>
      <c r="S238" s="283"/>
      <c r="T238" s="283"/>
      <c r="U238" s="283"/>
      <c r="V238" s="283"/>
      <c r="W238" s="283"/>
      <c r="X238" s="283"/>
      <c r="Y238" s="283"/>
      <c r="Z238" s="283"/>
      <c r="AA238" s="283"/>
      <c r="AB238" s="284"/>
      <c r="AC238" s="284"/>
      <c r="AD238" s="284"/>
      <c r="AE238" s="284"/>
      <c r="AF238" s="284"/>
      <c r="AG238" s="284"/>
      <c r="AH238" s="284"/>
      <c r="AI238" s="284"/>
      <c r="AJ238" s="284"/>
      <c r="AK238" s="284"/>
      <c r="AL238" s="284"/>
      <c r="AM238" s="284"/>
      <c r="AN238" s="284"/>
      <c r="AO238" s="284"/>
      <c r="AP238" s="284"/>
      <c r="AQ238" s="284"/>
      <c r="AR238" s="284"/>
      <c r="AS238" s="284"/>
      <c r="AT238" s="284"/>
      <c r="AU238" s="284"/>
    </row>
    <row r="239" spans="1:47" ht="27" customHeight="1" x14ac:dyDescent="0.2">
      <c r="A239" s="284"/>
      <c r="B239" s="284"/>
      <c r="C239" s="284"/>
      <c r="D239" s="284"/>
      <c r="E239" s="284"/>
      <c r="F239" s="284"/>
      <c r="G239" s="284"/>
      <c r="H239" s="284"/>
      <c r="I239" s="283"/>
      <c r="J239" s="283"/>
      <c r="K239" s="283"/>
      <c r="L239" s="283"/>
      <c r="M239" s="283"/>
      <c r="N239" s="283"/>
      <c r="O239" s="283"/>
      <c r="P239" s="283"/>
      <c r="Q239" s="283"/>
      <c r="R239" s="283"/>
      <c r="S239" s="283"/>
      <c r="T239" s="283"/>
      <c r="U239" s="283"/>
      <c r="V239" s="283"/>
      <c r="W239" s="283"/>
      <c r="X239" s="283"/>
      <c r="Y239" s="283"/>
      <c r="Z239" s="283"/>
      <c r="AA239" s="283"/>
      <c r="AB239" s="284"/>
      <c r="AC239" s="284"/>
      <c r="AD239" s="284"/>
      <c r="AE239" s="284"/>
      <c r="AF239" s="284"/>
      <c r="AG239" s="284"/>
      <c r="AH239" s="284"/>
      <c r="AI239" s="284"/>
      <c r="AJ239" s="284"/>
      <c r="AK239" s="284"/>
      <c r="AL239" s="284"/>
      <c r="AM239" s="284"/>
      <c r="AN239" s="284"/>
      <c r="AO239" s="284"/>
      <c r="AP239" s="284"/>
      <c r="AQ239" s="284"/>
      <c r="AR239" s="284"/>
      <c r="AS239" s="284"/>
      <c r="AT239" s="284"/>
      <c r="AU239" s="284"/>
    </row>
    <row r="240" spans="1:47" ht="27" customHeight="1" x14ac:dyDescent="0.2">
      <c r="A240" s="284"/>
      <c r="B240" s="284"/>
      <c r="C240" s="284"/>
      <c r="D240" s="284"/>
      <c r="E240" s="284"/>
      <c r="F240" s="284"/>
      <c r="G240" s="284"/>
      <c r="H240" s="284"/>
      <c r="I240" s="283"/>
      <c r="J240" s="283"/>
      <c r="K240" s="283"/>
      <c r="L240" s="283"/>
      <c r="M240" s="283"/>
      <c r="N240" s="283"/>
      <c r="O240" s="283"/>
      <c r="P240" s="283"/>
      <c r="Q240" s="283"/>
      <c r="R240" s="283"/>
      <c r="S240" s="283"/>
      <c r="T240" s="283"/>
      <c r="U240" s="283"/>
      <c r="V240" s="283"/>
      <c r="W240" s="283"/>
      <c r="X240" s="283"/>
      <c r="Y240" s="283"/>
      <c r="Z240" s="283"/>
      <c r="AA240" s="283"/>
      <c r="AB240" s="284"/>
      <c r="AC240" s="284"/>
      <c r="AD240" s="284"/>
      <c r="AE240" s="284"/>
      <c r="AF240" s="284"/>
      <c r="AG240" s="284"/>
      <c r="AH240" s="284"/>
      <c r="AI240" s="284"/>
      <c r="AJ240" s="284"/>
      <c r="AK240" s="284"/>
      <c r="AL240" s="284"/>
      <c r="AM240" s="284"/>
      <c r="AN240" s="284"/>
      <c r="AO240" s="284"/>
      <c r="AP240" s="284"/>
      <c r="AQ240" s="284"/>
      <c r="AR240" s="284"/>
      <c r="AS240" s="284"/>
      <c r="AT240" s="284"/>
      <c r="AU240" s="284"/>
    </row>
    <row r="241" spans="1:47" ht="27" customHeight="1" x14ac:dyDescent="0.2">
      <c r="A241" s="284"/>
      <c r="B241" s="284"/>
      <c r="C241" s="284"/>
      <c r="D241" s="284"/>
      <c r="E241" s="284"/>
      <c r="F241" s="284"/>
      <c r="G241" s="284"/>
      <c r="H241" s="284"/>
      <c r="I241" s="283"/>
      <c r="J241" s="283"/>
      <c r="K241" s="283"/>
      <c r="L241" s="283"/>
      <c r="M241" s="283"/>
      <c r="N241" s="283"/>
      <c r="O241" s="283"/>
      <c r="P241" s="283"/>
      <c r="Q241" s="283"/>
      <c r="R241" s="283"/>
      <c r="S241" s="283"/>
      <c r="T241" s="283"/>
      <c r="U241" s="283"/>
      <c r="V241" s="283"/>
      <c r="W241" s="283"/>
      <c r="X241" s="283"/>
      <c r="Y241" s="283"/>
      <c r="Z241" s="283"/>
      <c r="AA241" s="283"/>
      <c r="AB241" s="284"/>
      <c r="AC241" s="284"/>
      <c r="AD241" s="284"/>
      <c r="AE241" s="284"/>
      <c r="AF241" s="284"/>
      <c r="AG241" s="284"/>
      <c r="AH241" s="284"/>
      <c r="AI241" s="284"/>
      <c r="AJ241" s="284"/>
      <c r="AK241" s="284"/>
      <c r="AL241" s="284"/>
      <c r="AM241" s="284"/>
      <c r="AN241" s="284"/>
      <c r="AO241" s="284"/>
      <c r="AP241" s="284"/>
      <c r="AQ241" s="284"/>
      <c r="AR241" s="284"/>
      <c r="AS241" s="284"/>
      <c r="AT241" s="284"/>
      <c r="AU241" s="284"/>
    </row>
    <row r="242" spans="1:47" ht="27" customHeight="1" x14ac:dyDescent="0.2">
      <c r="A242" s="284"/>
      <c r="B242" s="284"/>
      <c r="C242" s="284"/>
      <c r="D242" s="284"/>
      <c r="E242" s="284"/>
      <c r="F242" s="284"/>
      <c r="G242" s="284"/>
      <c r="H242" s="284"/>
      <c r="I242" s="283"/>
      <c r="J242" s="283"/>
      <c r="K242" s="283"/>
      <c r="L242" s="283"/>
      <c r="M242" s="283"/>
      <c r="N242" s="283"/>
      <c r="O242" s="283"/>
      <c r="P242" s="283"/>
      <c r="Q242" s="283"/>
      <c r="R242" s="283"/>
      <c r="S242" s="283"/>
      <c r="T242" s="283"/>
      <c r="U242" s="283"/>
      <c r="V242" s="283"/>
      <c r="W242" s="283"/>
      <c r="X242" s="283"/>
      <c r="Y242" s="283"/>
      <c r="Z242" s="283"/>
      <c r="AA242" s="283"/>
      <c r="AB242" s="284"/>
      <c r="AC242" s="284"/>
      <c r="AD242" s="284"/>
      <c r="AE242" s="284"/>
      <c r="AF242" s="284"/>
      <c r="AG242" s="284"/>
      <c r="AH242" s="284"/>
      <c r="AI242" s="284"/>
      <c r="AJ242" s="284"/>
      <c r="AK242" s="284"/>
      <c r="AL242" s="284"/>
      <c r="AM242" s="284"/>
      <c r="AN242" s="284"/>
      <c r="AO242" s="284"/>
      <c r="AP242" s="284"/>
      <c r="AQ242" s="284"/>
      <c r="AR242" s="284"/>
      <c r="AS242" s="284"/>
      <c r="AT242" s="284"/>
      <c r="AU242" s="284"/>
    </row>
    <row r="243" spans="1:47" ht="27" customHeight="1" x14ac:dyDescent="0.2">
      <c r="A243" s="284"/>
      <c r="B243" s="284"/>
      <c r="C243" s="284"/>
      <c r="D243" s="284"/>
      <c r="E243" s="284"/>
      <c r="F243" s="284"/>
      <c r="G243" s="284"/>
      <c r="H243" s="284"/>
      <c r="I243" s="283"/>
      <c r="J243" s="283"/>
      <c r="K243" s="283"/>
      <c r="L243" s="283"/>
      <c r="M243" s="283"/>
      <c r="N243" s="283"/>
      <c r="O243" s="283"/>
      <c r="P243" s="283"/>
      <c r="Q243" s="283"/>
      <c r="R243" s="283"/>
      <c r="S243" s="283"/>
      <c r="T243" s="283"/>
      <c r="U243" s="283"/>
      <c r="V243" s="283"/>
      <c r="W243" s="283"/>
      <c r="X243" s="283"/>
      <c r="Y243" s="283"/>
      <c r="Z243" s="283"/>
      <c r="AA243" s="283"/>
      <c r="AB243" s="284"/>
      <c r="AC243" s="284"/>
      <c r="AD243" s="284"/>
      <c r="AE243" s="284"/>
      <c r="AF243" s="284"/>
      <c r="AG243" s="284"/>
      <c r="AH243" s="284"/>
      <c r="AI243" s="284"/>
      <c r="AJ243" s="284"/>
      <c r="AK243" s="284"/>
      <c r="AL243" s="284"/>
      <c r="AM243" s="284"/>
      <c r="AN243" s="284"/>
      <c r="AO243" s="284"/>
      <c r="AP243" s="284"/>
      <c r="AQ243" s="284"/>
      <c r="AR243" s="284"/>
      <c r="AS243" s="284"/>
      <c r="AT243" s="284"/>
      <c r="AU243" s="284"/>
    </row>
    <row r="244" spans="1:47" ht="27" customHeight="1" x14ac:dyDescent="0.2">
      <c r="A244" s="284"/>
      <c r="B244" s="284"/>
      <c r="C244" s="284"/>
      <c r="D244" s="284"/>
      <c r="E244" s="284"/>
      <c r="F244" s="284"/>
      <c r="G244" s="284"/>
      <c r="H244" s="284"/>
      <c r="I244" s="283"/>
      <c r="J244" s="283"/>
      <c r="K244" s="283"/>
      <c r="L244" s="283"/>
      <c r="M244" s="283"/>
      <c r="N244" s="283"/>
      <c r="O244" s="283"/>
      <c r="P244" s="283"/>
      <c r="Q244" s="283"/>
      <c r="R244" s="283"/>
      <c r="S244" s="283"/>
      <c r="T244" s="283"/>
      <c r="U244" s="283"/>
      <c r="V244" s="283"/>
      <c r="W244" s="283"/>
      <c r="X244" s="283"/>
      <c r="Y244" s="283"/>
      <c r="Z244" s="283"/>
      <c r="AA244" s="283"/>
      <c r="AB244" s="284"/>
      <c r="AC244" s="284"/>
      <c r="AD244" s="284"/>
      <c r="AE244" s="284"/>
      <c r="AF244" s="284"/>
      <c r="AG244" s="284"/>
      <c r="AH244" s="284"/>
      <c r="AI244" s="284"/>
      <c r="AJ244" s="284"/>
      <c r="AK244" s="284"/>
      <c r="AL244" s="284"/>
      <c r="AM244" s="284"/>
      <c r="AN244" s="284"/>
      <c r="AO244" s="284"/>
      <c r="AP244" s="284"/>
      <c r="AQ244" s="284"/>
      <c r="AR244" s="284"/>
      <c r="AS244" s="284"/>
      <c r="AT244" s="284"/>
      <c r="AU244" s="284"/>
    </row>
    <row r="245" spans="1:47" ht="27" customHeight="1" x14ac:dyDescent="0.2">
      <c r="A245" s="284"/>
      <c r="B245" s="284"/>
      <c r="C245" s="284"/>
      <c r="D245" s="284"/>
      <c r="E245" s="284"/>
      <c r="F245" s="284"/>
      <c r="G245" s="284"/>
      <c r="H245" s="284"/>
      <c r="I245" s="283"/>
      <c r="J245" s="283"/>
      <c r="K245" s="283"/>
      <c r="L245" s="283"/>
      <c r="M245" s="283"/>
      <c r="N245" s="283"/>
      <c r="O245" s="283"/>
      <c r="P245" s="283"/>
      <c r="Q245" s="283"/>
      <c r="R245" s="283"/>
      <c r="S245" s="283"/>
      <c r="T245" s="283"/>
      <c r="U245" s="283"/>
      <c r="V245" s="283"/>
      <c r="W245" s="283"/>
      <c r="X245" s="283"/>
      <c r="Y245" s="283"/>
      <c r="Z245" s="283"/>
      <c r="AA245" s="283"/>
      <c r="AB245" s="284"/>
      <c r="AC245" s="284"/>
      <c r="AD245" s="284"/>
      <c r="AE245" s="284"/>
      <c r="AF245" s="284"/>
      <c r="AG245" s="284"/>
      <c r="AH245" s="284"/>
      <c r="AI245" s="284"/>
      <c r="AJ245" s="284"/>
      <c r="AK245" s="284"/>
      <c r="AL245" s="284"/>
      <c r="AM245" s="284"/>
      <c r="AN245" s="284"/>
      <c r="AO245" s="284"/>
      <c r="AP245" s="284"/>
      <c r="AQ245" s="284"/>
      <c r="AR245" s="284"/>
      <c r="AS245" s="284"/>
      <c r="AT245" s="284"/>
      <c r="AU245" s="284"/>
    </row>
    <row r="246" spans="1:47" ht="27" customHeight="1" x14ac:dyDescent="0.2">
      <c r="A246" s="284"/>
      <c r="B246" s="284"/>
      <c r="C246" s="284"/>
      <c r="D246" s="284"/>
      <c r="E246" s="284"/>
      <c r="F246" s="284"/>
      <c r="G246" s="284"/>
      <c r="H246" s="284"/>
      <c r="I246" s="283"/>
      <c r="J246" s="283"/>
      <c r="K246" s="283"/>
      <c r="L246" s="283"/>
      <c r="M246" s="283"/>
      <c r="N246" s="283"/>
      <c r="O246" s="283"/>
      <c r="P246" s="283"/>
      <c r="Q246" s="283"/>
      <c r="R246" s="283"/>
      <c r="S246" s="283"/>
      <c r="T246" s="283"/>
      <c r="U246" s="283"/>
      <c r="V246" s="283"/>
      <c r="W246" s="283"/>
      <c r="X246" s="283"/>
      <c r="Y246" s="283"/>
      <c r="Z246" s="283"/>
      <c r="AA246" s="283"/>
      <c r="AB246" s="284"/>
      <c r="AC246" s="284"/>
      <c r="AD246" s="284"/>
      <c r="AE246" s="284"/>
      <c r="AF246" s="284"/>
      <c r="AG246" s="284"/>
      <c r="AH246" s="284"/>
      <c r="AI246" s="284"/>
      <c r="AJ246" s="284"/>
      <c r="AK246" s="284"/>
      <c r="AL246" s="284"/>
      <c r="AM246" s="284"/>
      <c r="AN246" s="284"/>
      <c r="AO246" s="284"/>
      <c r="AP246" s="284"/>
      <c r="AQ246" s="284"/>
      <c r="AR246" s="284"/>
      <c r="AS246" s="284"/>
      <c r="AT246" s="284"/>
      <c r="AU246" s="284"/>
    </row>
    <row r="247" spans="1:47" ht="27" customHeight="1" x14ac:dyDescent="0.2">
      <c r="A247" s="284"/>
      <c r="B247" s="284"/>
      <c r="C247" s="284"/>
      <c r="D247" s="284"/>
      <c r="E247" s="284"/>
      <c r="F247" s="284"/>
      <c r="G247" s="284"/>
      <c r="H247" s="284"/>
      <c r="I247" s="283"/>
      <c r="J247" s="283"/>
      <c r="K247" s="283"/>
      <c r="L247" s="283"/>
      <c r="M247" s="283"/>
      <c r="N247" s="283"/>
      <c r="O247" s="283"/>
      <c r="P247" s="283"/>
      <c r="Q247" s="283"/>
      <c r="R247" s="283"/>
      <c r="S247" s="283"/>
      <c r="T247" s="283"/>
      <c r="U247" s="283"/>
      <c r="V247" s="283"/>
      <c r="W247" s="283"/>
      <c r="X247" s="283"/>
      <c r="Y247" s="283"/>
      <c r="Z247" s="283"/>
      <c r="AA247" s="283"/>
      <c r="AB247" s="284"/>
      <c r="AC247" s="284"/>
      <c r="AD247" s="284"/>
      <c r="AE247" s="284"/>
      <c r="AF247" s="284"/>
      <c r="AG247" s="284"/>
      <c r="AH247" s="284"/>
      <c r="AI247" s="284"/>
      <c r="AJ247" s="284"/>
      <c r="AK247" s="284"/>
      <c r="AL247" s="284"/>
      <c r="AM247" s="284"/>
      <c r="AN247" s="284"/>
      <c r="AO247" s="284"/>
      <c r="AP247" s="284"/>
      <c r="AQ247" s="284"/>
      <c r="AR247" s="284"/>
      <c r="AS247" s="284"/>
      <c r="AT247" s="284"/>
      <c r="AU247" s="284"/>
    </row>
    <row r="248" spans="1:47" ht="27" customHeight="1" x14ac:dyDescent="0.2">
      <c r="A248" s="284"/>
      <c r="B248" s="284"/>
      <c r="C248" s="284"/>
      <c r="D248" s="284"/>
      <c r="E248" s="284"/>
      <c r="F248" s="284"/>
      <c r="G248" s="284"/>
      <c r="H248" s="284"/>
      <c r="I248" s="283"/>
      <c r="J248" s="283"/>
      <c r="K248" s="283"/>
      <c r="L248" s="283"/>
      <c r="M248" s="283"/>
      <c r="N248" s="283"/>
      <c r="O248" s="283"/>
      <c r="P248" s="283"/>
      <c r="Q248" s="283"/>
      <c r="R248" s="283"/>
      <c r="S248" s="283"/>
      <c r="T248" s="283"/>
      <c r="U248" s="283"/>
      <c r="V248" s="283"/>
      <c r="W248" s="283"/>
      <c r="X248" s="283"/>
      <c r="Y248" s="283"/>
      <c r="Z248" s="283"/>
      <c r="AA248" s="283"/>
      <c r="AB248" s="284"/>
      <c r="AC248" s="284"/>
      <c r="AD248" s="284"/>
      <c r="AE248" s="284"/>
      <c r="AF248" s="284"/>
      <c r="AG248" s="284"/>
      <c r="AH248" s="284"/>
      <c r="AI248" s="284"/>
      <c r="AJ248" s="284"/>
      <c r="AK248" s="284"/>
      <c r="AL248" s="284"/>
      <c r="AM248" s="284"/>
      <c r="AN248" s="284"/>
      <c r="AO248" s="284"/>
      <c r="AP248" s="284"/>
      <c r="AQ248" s="284"/>
      <c r="AR248" s="284"/>
      <c r="AS248" s="284"/>
      <c r="AT248" s="284"/>
      <c r="AU248" s="284"/>
    </row>
    <row r="249" spans="1:47" ht="27" customHeight="1" x14ac:dyDescent="0.2">
      <c r="A249" s="284"/>
      <c r="B249" s="284"/>
      <c r="C249" s="284"/>
      <c r="D249" s="284"/>
      <c r="E249" s="284"/>
      <c r="F249" s="284"/>
      <c r="G249" s="284"/>
      <c r="H249" s="284"/>
      <c r="I249" s="283"/>
      <c r="J249" s="283"/>
      <c r="K249" s="283"/>
      <c r="L249" s="283"/>
      <c r="M249" s="283"/>
      <c r="N249" s="283"/>
      <c r="O249" s="283"/>
      <c r="P249" s="283"/>
      <c r="Q249" s="283"/>
      <c r="R249" s="283"/>
      <c r="S249" s="283"/>
      <c r="T249" s="283"/>
      <c r="U249" s="283"/>
      <c r="V249" s="283"/>
      <c r="W249" s="283"/>
      <c r="X249" s="283"/>
      <c r="Y249" s="283"/>
      <c r="Z249" s="283"/>
      <c r="AA249" s="283"/>
      <c r="AB249" s="284"/>
      <c r="AC249" s="284"/>
      <c r="AD249" s="284"/>
      <c r="AE249" s="284"/>
      <c r="AF249" s="284"/>
      <c r="AG249" s="284"/>
      <c r="AH249" s="284"/>
      <c r="AI249" s="284"/>
      <c r="AJ249" s="284"/>
      <c r="AK249" s="284"/>
      <c r="AL249" s="284"/>
      <c r="AM249" s="284"/>
      <c r="AN249" s="284"/>
      <c r="AO249" s="284"/>
      <c r="AP249" s="284"/>
      <c r="AQ249" s="284"/>
      <c r="AR249" s="284"/>
      <c r="AS249" s="284"/>
      <c r="AT249" s="284"/>
      <c r="AU249" s="284"/>
    </row>
    <row r="250" spans="1:47" ht="27" customHeight="1" x14ac:dyDescent="0.2">
      <c r="A250" s="284"/>
      <c r="B250" s="284"/>
      <c r="C250" s="284"/>
      <c r="D250" s="284"/>
      <c r="E250" s="284"/>
      <c r="F250" s="284"/>
      <c r="G250" s="284"/>
      <c r="H250" s="284"/>
      <c r="I250" s="283"/>
      <c r="J250" s="283"/>
      <c r="K250" s="283"/>
      <c r="L250" s="283"/>
      <c r="M250" s="283"/>
      <c r="N250" s="283"/>
      <c r="O250" s="283"/>
      <c r="P250" s="283"/>
      <c r="Q250" s="283"/>
      <c r="R250" s="283"/>
      <c r="S250" s="283"/>
      <c r="T250" s="283"/>
      <c r="U250" s="283"/>
      <c r="V250" s="283"/>
      <c r="W250" s="283"/>
      <c r="X250" s="283"/>
      <c r="Y250" s="283"/>
      <c r="Z250" s="283"/>
      <c r="AA250" s="283"/>
      <c r="AB250" s="284"/>
      <c r="AC250" s="284"/>
      <c r="AD250" s="284"/>
      <c r="AE250" s="284"/>
      <c r="AF250" s="284"/>
      <c r="AG250" s="284"/>
      <c r="AH250" s="284"/>
      <c r="AI250" s="284"/>
      <c r="AJ250" s="284"/>
      <c r="AK250" s="284"/>
      <c r="AL250" s="284"/>
      <c r="AM250" s="284"/>
      <c r="AN250" s="284"/>
      <c r="AO250" s="284"/>
      <c r="AP250" s="284"/>
      <c r="AQ250" s="284"/>
      <c r="AR250" s="284"/>
      <c r="AS250" s="284"/>
      <c r="AT250" s="284"/>
      <c r="AU250" s="284"/>
    </row>
    <row r="251" spans="1:47" ht="27" customHeight="1" x14ac:dyDescent="0.2">
      <c r="A251" s="284"/>
      <c r="B251" s="284"/>
      <c r="C251" s="284"/>
      <c r="D251" s="284"/>
      <c r="E251" s="284"/>
      <c r="F251" s="284"/>
      <c r="G251" s="284"/>
      <c r="H251" s="284"/>
      <c r="I251" s="283"/>
      <c r="J251" s="283"/>
      <c r="K251" s="283"/>
      <c r="L251" s="283"/>
      <c r="M251" s="283"/>
      <c r="N251" s="283"/>
      <c r="O251" s="283"/>
      <c r="P251" s="283"/>
      <c r="Q251" s="283"/>
      <c r="R251" s="283"/>
      <c r="S251" s="283"/>
      <c r="T251" s="283"/>
      <c r="U251" s="283"/>
      <c r="V251" s="283"/>
      <c r="W251" s="283"/>
      <c r="X251" s="283"/>
      <c r="Y251" s="283"/>
      <c r="Z251" s="283"/>
      <c r="AA251" s="283"/>
      <c r="AB251" s="284"/>
      <c r="AC251" s="284"/>
      <c r="AD251" s="284"/>
      <c r="AE251" s="284"/>
      <c r="AF251" s="284"/>
      <c r="AG251" s="284"/>
      <c r="AH251" s="284"/>
      <c r="AI251" s="284"/>
      <c r="AJ251" s="284"/>
      <c r="AK251" s="284"/>
      <c r="AL251" s="284"/>
      <c r="AM251" s="284"/>
      <c r="AN251" s="284"/>
      <c r="AO251" s="284"/>
      <c r="AP251" s="284"/>
      <c r="AQ251" s="284"/>
      <c r="AR251" s="284"/>
      <c r="AS251" s="284"/>
      <c r="AT251" s="284"/>
      <c r="AU251" s="284"/>
    </row>
    <row r="252" spans="1:47" ht="27" customHeight="1" x14ac:dyDescent="0.2">
      <c r="A252" s="284"/>
      <c r="B252" s="284"/>
      <c r="C252" s="284"/>
      <c r="D252" s="284"/>
      <c r="E252" s="284"/>
      <c r="F252" s="284"/>
      <c r="G252" s="284"/>
      <c r="H252" s="284"/>
      <c r="I252" s="283"/>
      <c r="J252" s="283"/>
      <c r="K252" s="283"/>
      <c r="L252" s="283"/>
      <c r="M252" s="283"/>
      <c r="N252" s="283"/>
      <c r="O252" s="283"/>
      <c r="P252" s="283"/>
      <c r="Q252" s="283"/>
      <c r="R252" s="283"/>
      <c r="S252" s="283"/>
      <c r="T252" s="283"/>
      <c r="U252" s="283"/>
      <c r="V252" s="283"/>
      <c r="W252" s="283"/>
      <c r="X252" s="283"/>
      <c r="Y252" s="283"/>
      <c r="Z252" s="283"/>
      <c r="AA252" s="283"/>
      <c r="AB252" s="284"/>
      <c r="AC252" s="284"/>
      <c r="AD252" s="284"/>
      <c r="AE252" s="284"/>
      <c r="AF252" s="284"/>
      <c r="AG252" s="284"/>
      <c r="AH252" s="284"/>
      <c r="AI252" s="284"/>
      <c r="AJ252" s="284"/>
      <c r="AK252" s="284"/>
      <c r="AL252" s="284"/>
      <c r="AM252" s="284"/>
      <c r="AN252" s="284"/>
      <c r="AO252" s="284"/>
      <c r="AP252" s="284"/>
      <c r="AQ252" s="284"/>
      <c r="AR252" s="284"/>
      <c r="AS252" s="284"/>
      <c r="AT252" s="284"/>
      <c r="AU252" s="284"/>
    </row>
    <row r="253" spans="1:47" ht="27" customHeight="1" x14ac:dyDescent="0.2">
      <c r="A253" s="284"/>
      <c r="B253" s="284"/>
      <c r="C253" s="284"/>
      <c r="D253" s="284"/>
      <c r="E253" s="284"/>
      <c r="F253" s="284"/>
      <c r="G253" s="284"/>
      <c r="H253" s="284"/>
      <c r="I253" s="283"/>
      <c r="J253" s="283"/>
      <c r="K253" s="283"/>
      <c r="L253" s="283"/>
      <c r="M253" s="283"/>
      <c r="N253" s="283"/>
      <c r="O253" s="283"/>
      <c r="P253" s="283"/>
      <c r="Q253" s="283"/>
      <c r="R253" s="283"/>
      <c r="S253" s="283"/>
      <c r="T253" s="283"/>
      <c r="U253" s="283"/>
      <c r="V253" s="283"/>
      <c r="W253" s="283"/>
      <c r="X253" s="283"/>
      <c r="Y253" s="283"/>
      <c r="Z253" s="283"/>
      <c r="AA253" s="283"/>
      <c r="AB253" s="284"/>
      <c r="AC253" s="284"/>
      <c r="AD253" s="284"/>
      <c r="AE253" s="284"/>
      <c r="AF253" s="284"/>
      <c r="AG253" s="284"/>
      <c r="AH253" s="284"/>
      <c r="AI253" s="284"/>
      <c r="AJ253" s="284"/>
      <c r="AK253" s="284"/>
      <c r="AL253" s="284"/>
      <c r="AM253" s="284"/>
      <c r="AN253" s="284"/>
      <c r="AO253" s="284"/>
      <c r="AP253" s="284"/>
      <c r="AQ253" s="284"/>
      <c r="AR253" s="284"/>
      <c r="AS253" s="284"/>
      <c r="AT253" s="284"/>
      <c r="AU253" s="284"/>
    </row>
    <row r="254" spans="1:47" ht="27" customHeight="1" x14ac:dyDescent="0.2">
      <c r="A254" s="284"/>
      <c r="B254" s="284"/>
      <c r="C254" s="284"/>
      <c r="D254" s="284"/>
      <c r="E254" s="284"/>
      <c r="F254" s="284"/>
      <c r="G254" s="284"/>
      <c r="H254" s="284"/>
      <c r="I254" s="283"/>
      <c r="J254" s="283"/>
      <c r="K254" s="283"/>
      <c r="L254" s="283"/>
      <c r="M254" s="283"/>
      <c r="N254" s="283"/>
      <c r="O254" s="283"/>
      <c r="P254" s="283"/>
      <c r="Q254" s="283"/>
      <c r="R254" s="283"/>
      <c r="S254" s="283"/>
      <c r="T254" s="283"/>
      <c r="U254" s="283"/>
      <c r="V254" s="283"/>
      <c r="W254" s="283"/>
      <c r="X254" s="283"/>
      <c r="Y254" s="283"/>
      <c r="Z254" s="283"/>
      <c r="AA254" s="283"/>
      <c r="AB254" s="284"/>
      <c r="AC254" s="284"/>
      <c r="AD254" s="284"/>
      <c r="AE254" s="284"/>
      <c r="AF254" s="284"/>
      <c r="AG254" s="284"/>
      <c r="AH254" s="284"/>
      <c r="AI254" s="284"/>
      <c r="AJ254" s="284"/>
      <c r="AK254" s="284"/>
      <c r="AL254" s="284"/>
      <c r="AM254" s="284"/>
      <c r="AN254" s="284"/>
      <c r="AO254" s="284"/>
      <c r="AP254" s="284"/>
      <c r="AQ254" s="284"/>
      <c r="AR254" s="284"/>
      <c r="AS254" s="284"/>
      <c r="AT254" s="284"/>
      <c r="AU254" s="284"/>
    </row>
    <row r="255" spans="1:47" ht="27" customHeight="1" x14ac:dyDescent="0.2">
      <c r="A255" s="284"/>
      <c r="B255" s="284"/>
      <c r="C255" s="284"/>
      <c r="D255" s="284"/>
      <c r="E255" s="284"/>
      <c r="F255" s="284"/>
      <c r="G255" s="284"/>
      <c r="H255" s="284"/>
      <c r="I255" s="283"/>
      <c r="J255" s="283"/>
      <c r="K255" s="283"/>
      <c r="L255" s="283"/>
      <c r="M255" s="283"/>
      <c r="N255" s="283"/>
      <c r="O255" s="283"/>
      <c r="P255" s="283"/>
      <c r="Q255" s="283"/>
      <c r="R255" s="283"/>
      <c r="S255" s="283"/>
      <c r="T255" s="283"/>
      <c r="U255" s="283"/>
      <c r="V255" s="283"/>
      <c r="W255" s="283"/>
      <c r="X255" s="283"/>
      <c r="Y255" s="283"/>
      <c r="Z255" s="283"/>
      <c r="AA255" s="283"/>
      <c r="AB255" s="284"/>
      <c r="AC255" s="284"/>
      <c r="AD255" s="284"/>
      <c r="AE255" s="284"/>
      <c r="AF255" s="284"/>
      <c r="AG255" s="284"/>
      <c r="AH255" s="284"/>
      <c r="AI255" s="284"/>
      <c r="AJ255" s="284"/>
      <c r="AK255" s="284"/>
      <c r="AL255" s="284"/>
      <c r="AM255" s="284"/>
      <c r="AN255" s="284"/>
      <c r="AO255" s="284"/>
      <c r="AP255" s="284"/>
      <c r="AQ255" s="284"/>
      <c r="AR255" s="284"/>
      <c r="AS255" s="284"/>
      <c r="AT255" s="284"/>
      <c r="AU255" s="284"/>
    </row>
    <row r="256" spans="1:47" ht="27" customHeight="1" x14ac:dyDescent="0.2">
      <c r="A256" s="284"/>
      <c r="B256" s="284"/>
      <c r="C256" s="284"/>
      <c r="D256" s="284"/>
      <c r="E256" s="284"/>
      <c r="F256" s="284"/>
      <c r="G256" s="284"/>
      <c r="H256" s="284"/>
      <c r="I256" s="283"/>
      <c r="J256" s="283"/>
      <c r="K256" s="283"/>
      <c r="L256" s="283"/>
      <c r="M256" s="283"/>
      <c r="N256" s="283"/>
      <c r="O256" s="283"/>
      <c r="P256" s="283"/>
      <c r="Q256" s="283"/>
      <c r="R256" s="283"/>
      <c r="S256" s="283"/>
      <c r="T256" s="283"/>
      <c r="U256" s="283"/>
      <c r="V256" s="283"/>
      <c r="W256" s="283"/>
      <c r="X256" s="283"/>
      <c r="Y256" s="283"/>
      <c r="Z256" s="283"/>
      <c r="AA256" s="283"/>
      <c r="AB256" s="284"/>
      <c r="AC256" s="284"/>
      <c r="AD256" s="284"/>
      <c r="AE256" s="284"/>
      <c r="AF256" s="284"/>
      <c r="AG256" s="284"/>
      <c r="AH256" s="284"/>
      <c r="AI256" s="284"/>
      <c r="AJ256" s="284"/>
      <c r="AK256" s="284"/>
      <c r="AL256" s="284"/>
      <c r="AM256" s="284"/>
      <c r="AN256" s="284"/>
      <c r="AO256" s="284"/>
      <c r="AP256" s="284"/>
      <c r="AQ256" s="284"/>
      <c r="AR256" s="284"/>
      <c r="AS256" s="284"/>
      <c r="AT256" s="284"/>
      <c r="AU256" s="284"/>
    </row>
    <row r="257" spans="1:47" ht="27" customHeight="1" x14ac:dyDescent="0.2">
      <c r="A257" s="284"/>
      <c r="B257" s="284"/>
      <c r="C257" s="284"/>
      <c r="D257" s="284"/>
      <c r="E257" s="284"/>
      <c r="F257" s="284"/>
      <c r="G257" s="284"/>
      <c r="H257" s="284"/>
      <c r="I257" s="283"/>
      <c r="J257" s="283"/>
      <c r="K257" s="283"/>
      <c r="L257" s="283"/>
      <c r="M257" s="283"/>
      <c r="N257" s="283"/>
      <c r="O257" s="283"/>
      <c r="P257" s="283"/>
      <c r="Q257" s="283"/>
      <c r="R257" s="283"/>
      <c r="S257" s="283"/>
      <c r="T257" s="283"/>
      <c r="U257" s="283"/>
      <c r="V257" s="283"/>
      <c r="W257" s="283"/>
      <c r="X257" s="283"/>
      <c r="Y257" s="283"/>
      <c r="Z257" s="283"/>
      <c r="AA257" s="283"/>
      <c r="AB257" s="284"/>
      <c r="AC257" s="284"/>
      <c r="AD257" s="284"/>
      <c r="AE257" s="284"/>
      <c r="AF257" s="284"/>
      <c r="AG257" s="284"/>
      <c r="AH257" s="284"/>
      <c r="AI257" s="284"/>
      <c r="AJ257" s="284"/>
      <c r="AK257" s="284"/>
      <c r="AL257" s="284"/>
      <c r="AM257" s="284"/>
      <c r="AN257" s="284"/>
      <c r="AO257" s="284"/>
      <c r="AP257" s="284"/>
      <c r="AQ257" s="284"/>
      <c r="AR257" s="284"/>
      <c r="AS257" s="284"/>
      <c r="AT257" s="284"/>
      <c r="AU257" s="284"/>
    </row>
    <row r="258" spans="1:47" ht="27" customHeight="1" x14ac:dyDescent="0.2">
      <c r="A258" s="284"/>
      <c r="B258" s="284"/>
      <c r="C258" s="284"/>
      <c r="D258" s="284"/>
      <c r="E258" s="284"/>
      <c r="F258" s="284"/>
      <c r="G258" s="284"/>
      <c r="H258" s="284"/>
      <c r="I258" s="283"/>
      <c r="J258" s="283"/>
      <c r="K258" s="283"/>
      <c r="L258" s="283"/>
      <c r="M258" s="283"/>
      <c r="N258" s="283"/>
      <c r="O258" s="283"/>
      <c r="P258" s="283"/>
      <c r="Q258" s="283"/>
      <c r="R258" s="283"/>
      <c r="S258" s="283"/>
      <c r="T258" s="283"/>
      <c r="U258" s="283"/>
      <c r="V258" s="283"/>
      <c r="W258" s="283"/>
      <c r="X258" s="283"/>
      <c r="Y258" s="283"/>
      <c r="Z258" s="283"/>
      <c r="AA258" s="283"/>
      <c r="AB258" s="284"/>
      <c r="AC258" s="284"/>
      <c r="AD258" s="284"/>
      <c r="AE258" s="284"/>
      <c r="AF258" s="284"/>
      <c r="AG258" s="284"/>
      <c r="AH258" s="284"/>
      <c r="AI258" s="284"/>
      <c r="AJ258" s="284"/>
      <c r="AK258" s="284"/>
      <c r="AL258" s="284"/>
      <c r="AM258" s="284"/>
      <c r="AN258" s="284"/>
      <c r="AO258" s="284"/>
      <c r="AP258" s="284"/>
      <c r="AQ258" s="284"/>
      <c r="AR258" s="284"/>
      <c r="AS258" s="284"/>
      <c r="AT258" s="284"/>
      <c r="AU258" s="284"/>
    </row>
    <row r="259" spans="1:47" ht="27" customHeight="1" x14ac:dyDescent="0.2">
      <c r="A259" s="284"/>
      <c r="B259" s="284"/>
      <c r="C259" s="284"/>
      <c r="D259" s="284"/>
      <c r="E259" s="284"/>
      <c r="F259" s="284"/>
      <c r="G259" s="284"/>
      <c r="H259" s="284"/>
      <c r="I259" s="283"/>
      <c r="J259" s="283"/>
      <c r="K259" s="283"/>
      <c r="L259" s="283"/>
      <c r="M259" s="283"/>
      <c r="N259" s="283"/>
      <c r="O259" s="283"/>
      <c r="P259" s="283"/>
      <c r="Q259" s="283"/>
      <c r="R259" s="283"/>
      <c r="S259" s="283"/>
      <c r="T259" s="283"/>
      <c r="U259" s="283"/>
      <c r="V259" s="283"/>
      <c r="W259" s="283"/>
      <c r="X259" s="283"/>
      <c r="Y259" s="283"/>
      <c r="Z259" s="283"/>
      <c r="AA259" s="283"/>
      <c r="AB259" s="284"/>
      <c r="AC259" s="284"/>
      <c r="AD259" s="284"/>
      <c r="AE259" s="284"/>
      <c r="AF259" s="284"/>
      <c r="AG259" s="284"/>
      <c r="AH259" s="284"/>
      <c r="AI259" s="284"/>
      <c r="AJ259" s="284"/>
      <c r="AK259" s="284"/>
      <c r="AL259" s="284"/>
      <c r="AM259" s="284"/>
      <c r="AN259" s="284"/>
      <c r="AO259" s="284"/>
      <c r="AP259" s="284"/>
      <c r="AQ259" s="284"/>
      <c r="AR259" s="284"/>
      <c r="AS259" s="284"/>
      <c r="AT259" s="284"/>
      <c r="AU259" s="284"/>
    </row>
    <row r="260" spans="1:47" ht="27" customHeight="1" x14ac:dyDescent="0.2">
      <c r="A260" s="284"/>
      <c r="B260" s="284"/>
      <c r="C260" s="284"/>
      <c r="D260" s="284"/>
      <c r="E260" s="284"/>
      <c r="F260" s="284"/>
      <c r="G260" s="284"/>
      <c r="H260" s="284"/>
      <c r="I260" s="283"/>
      <c r="J260" s="283"/>
      <c r="K260" s="283"/>
      <c r="L260" s="283"/>
      <c r="M260" s="283"/>
      <c r="N260" s="283"/>
      <c r="O260" s="283"/>
      <c r="P260" s="283"/>
      <c r="Q260" s="283"/>
      <c r="R260" s="283"/>
      <c r="S260" s="283"/>
      <c r="T260" s="283"/>
      <c r="U260" s="283"/>
      <c r="V260" s="283"/>
      <c r="W260" s="283"/>
      <c r="X260" s="283"/>
      <c r="Y260" s="283"/>
      <c r="Z260" s="283"/>
      <c r="AA260" s="283"/>
      <c r="AB260" s="284"/>
      <c r="AC260" s="284"/>
      <c r="AD260" s="284"/>
      <c r="AE260" s="284"/>
      <c r="AF260" s="284"/>
      <c r="AG260" s="284"/>
      <c r="AH260" s="284"/>
      <c r="AI260" s="284"/>
      <c r="AJ260" s="284"/>
      <c r="AK260" s="284"/>
      <c r="AL260" s="284"/>
      <c r="AM260" s="284"/>
      <c r="AN260" s="284"/>
      <c r="AO260" s="284"/>
      <c r="AP260" s="284"/>
      <c r="AQ260" s="284"/>
      <c r="AR260" s="284"/>
      <c r="AS260" s="284"/>
      <c r="AT260" s="284"/>
      <c r="AU260" s="284"/>
    </row>
    <row r="261" spans="1:47" ht="27" customHeight="1" x14ac:dyDescent="0.2">
      <c r="A261" s="284"/>
      <c r="B261" s="284"/>
      <c r="C261" s="284"/>
      <c r="D261" s="284"/>
      <c r="E261" s="284"/>
      <c r="F261" s="284"/>
      <c r="G261" s="284"/>
      <c r="H261" s="284"/>
      <c r="I261" s="283"/>
      <c r="J261" s="283"/>
      <c r="K261" s="283"/>
      <c r="L261" s="283"/>
      <c r="M261" s="283"/>
      <c r="N261" s="283"/>
      <c r="O261" s="283"/>
      <c r="P261" s="283"/>
      <c r="Q261" s="283"/>
      <c r="R261" s="283"/>
      <c r="S261" s="283"/>
      <c r="T261" s="283"/>
      <c r="U261" s="283"/>
      <c r="V261" s="283"/>
      <c r="W261" s="283"/>
      <c r="X261" s="283"/>
      <c r="Y261" s="283"/>
      <c r="Z261" s="283"/>
      <c r="AA261" s="283"/>
      <c r="AB261" s="284"/>
      <c r="AC261" s="284"/>
      <c r="AD261" s="284"/>
      <c r="AE261" s="284"/>
      <c r="AF261" s="284"/>
      <c r="AG261" s="284"/>
      <c r="AH261" s="284"/>
      <c r="AI261" s="284"/>
      <c r="AJ261" s="284"/>
      <c r="AK261" s="284"/>
      <c r="AL261" s="284"/>
      <c r="AM261" s="284"/>
      <c r="AN261" s="284"/>
      <c r="AO261" s="284"/>
      <c r="AP261" s="284"/>
      <c r="AQ261" s="284"/>
      <c r="AR261" s="284"/>
      <c r="AS261" s="284"/>
      <c r="AT261" s="284"/>
      <c r="AU261" s="284"/>
    </row>
    <row r="262" spans="1:47" ht="27" customHeight="1" x14ac:dyDescent="0.2">
      <c r="A262" s="284"/>
      <c r="B262" s="284"/>
      <c r="C262" s="284"/>
      <c r="D262" s="284"/>
      <c r="E262" s="284"/>
      <c r="F262" s="284"/>
      <c r="G262" s="284"/>
      <c r="H262" s="284"/>
      <c r="I262" s="283"/>
      <c r="J262" s="283"/>
      <c r="K262" s="283"/>
      <c r="L262" s="283"/>
      <c r="M262" s="283"/>
      <c r="N262" s="283"/>
      <c r="O262" s="283"/>
      <c r="P262" s="283"/>
      <c r="Q262" s="283"/>
      <c r="R262" s="283"/>
      <c r="S262" s="283"/>
      <c r="T262" s="283"/>
      <c r="U262" s="283"/>
      <c r="V262" s="283"/>
      <c r="W262" s="283"/>
      <c r="X262" s="283"/>
      <c r="Y262" s="283"/>
      <c r="Z262" s="283"/>
      <c r="AA262" s="283"/>
      <c r="AB262" s="284"/>
      <c r="AC262" s="284"/>
      <c r="AD262" s="284"/>
      <c r="AE262" s="284"/>
      <c r="AF262" s="284"/>
      <c r="AG262" s="284"/>
      <c r="AH262" s="284"/>
      <c r="AI262" s="284"/>
      <c r="AJ262" s="284"/>
      <c r="AK262" s="284"/>
      <c r="AL262" s="284"/>
      <c r="AM262" s="284"/>
      <c r="AN262" s="284"/>
      <c r="AO262" s="284"/>
      <c r="AP262" s="284"/>
      <c r="AQ262" s="284"/>
      <c r="AR262" s="284"/>
      <c r="AS262" s="284"/>
      <c r="AT262" s="284"/>
      <c r="AU262" s="284"/>
    </row>
    <row r="263" spans="1:47" ht="27" customHeight="1" x14ac:dyDescent="0.2">
      <c r="A263" s="284"/>
      <c r="B263" s="284"/>
      <c r="C263" s="284"/>
      <c r="D263" s="284"/>
      <c r="E263" s="284"/>
      <c r="F263" s="284"/>
      <c r="G263" s="284"/>
      <c r="H263" s="284"/>
      <c r="I263" s="283"/>
      <c r="J263" s="283"/>
      <c r="K263" s="283"/>
      <c r="L263" s="283"/>
      <c r="M263" s="283"/>
      <c r="N263" s="283"/>
      <c r="O263" s="283"/>
      <c r="P263" s="283"/>
      <c r="Q263" s="283"/>
      <c r="R263" s="283"/>
      <c r="S263" s="283"/>
      <c r="T263" s="283"/>
      <c r="U263" s="283"/>
      <c r="V263" s="283"/>
      <c r="W263" s="283"/>
      <c r="X263" s="283"/>
      <c r="Y263" s="283"/>
      <c r="Z263" s="283"/>
      <c r="AA263" s="283"/>
      <c r="AB263" s="284"/>
      <c r="AC263" s="284"/>
      <c r="AD263" s="284"/>
      <c r="AE263" s="284"/>
      <c r="AF263" s="284"/>
      <c r="AG263" s="284"/>
      <c r="AH263" s="284"/>
      <c r="AI263" s="284"/>
      <c r="AJ263" s="284"/>
      <c r="AK263" s="284"/>
      <c r="AL263" s="284"/>
      <c r="AM263" s="284"/>
      <c r="AN263" s="284"/>
      <c r="AO263" s="284"/>
      <c r="AP263" s="284"/>
      <c r="AQ263" s="284"/>
      <c r="AR263" s="284"/>
      <c r="AS263" s="284"/>
      <c r="AT263" s="284"/>
      <c r="AU263" s="284"/>
    </row>
    <row r="264" spans="1:47" ht="27" customHeight="1" x14ac:dyDescent="0.2">
      <c r="A264" s="284"/>
      <c r="B264" s="284"/>
      <c r="C264" s="284"/>
      <c r="D264" s="284"/>
      <c r="E264" s="284"/>
      <c r="F264" s="284"/>
      <c r="G264" s="284"/>
      <c r="H264" s="284"/>
      <c r="I264" s="283"/>
      <c r="J264" s="283"/>
      <c r="K264" s="283"/>
      <c r="L264" s="283"/>
      <c r="M264" s="283"/>
      <c r="N264" s="283"/>
      <c r="O264" s="283"/>
      <c r="P264" s="283"/>
      <c r="Q264" s="283"/>
      <c r="R264" s="283"/>
      <c r="S264" s="283"/>
      <c r="T264" s="283"/>
      <c r="U264" s="283"/>
      <c r="V264" s="283"/>
      <c r="W264" s="283"/>
      <c r="X264" s="283"/>
      <c r="Y264" s="283"/>
      <c r="Z264" s="283"/>
      <c r="AA264" s="283"/>
      <c r="AB264" s="284"/>
      <c r="AC264" s="284"/>
      <c r="AD264" s="284"/>
      <c r="AE264" s="284"/>
      <c r="AF264" s="284"/>
      <c r="AG264" s="284"/>
      <c r="AH264" s="284"/>
      <c r="AI264" s="284"/>
      <c r="AJ264" s="284"/>
      <c r="AK264" s="284"/>
      <c r="AL264" s="284"/>
      <c r="AM264" s="284"/>
      <c r="AN264" s="284"/>
      <c r="AO264" s="284"/>
      <c r="AP264" s="284"/>
      <c r="AQ264" s="284"/>
      <c r="AR264" s="284"/>
      <c r="AS264" s="284"/>
      <c r="AT264" s="284"/>
      <c r="AU264" s="284"/>
    </row>
    <row r="265" spans="1:47" ht="27" customHeight="1" x14ac:dyDescent="0.2">
      <c r="A265" s="284"/>
      <c r="B265" s="284"/>
      <c r="C265" s="284"/>
      <c r="D265" s="284"/>
      <c r="E265" s="284"/>
      <c r="F265" s="284"/>
      <c r="G265" s="284"/>
      <c r="H265" s="284"/>
      <c r="I265" s="283"/>
      <c r="J265" s="283"/>
      <c r="K265" s="283"/>
      <c r="L265" s="283"/>
      <c r="M265" s="283"/>
      <c r="N265" s="283"/>
      <c r="O265" s="283"/>
      <c r="P265" s="283"/>
      <c r="Q265" s="283"/>
      <c r="R265" s="283"/>
      <c r="S265" s="283"/>
      <c r="T265" s="283"/>
      <c r="U265" s="283"/>
      <c r="V265" s="283"/>
      <c r="W265" s="283"/>
      <c r="X265" s="283"/>
      <c r="Y265" s="283"/>
      <c r="Z265" s="283"/>
      <c r="AA265" s="283"/>
      <c r="AB265" s="284"/>
      <c r="AC265" s="284"/>
      <c r="AD265" s="284"/>
      <c r="AE265" s="284"/>
      <c r="AF265" s="284"/>
      <c r="AG265" s="284"/>
      <c r="AH265" s="284"/>
      <c r="AI265" s="284"/>
      <c r="AJ265" s="284"/>
      <c r="AK265" s="284"/>
      <c r="AL265" s="284"/>
      <c r="AM265" s="284"/>
      <c r="AN265" s="284"/>
      <c r="AO265" s="284"/>
      <c r="AP265" s="284"/>
      <c r="AQ265" s="284"/>
      <c r="AR265" s="284"/>
      <c r="AS265" s="284"/>
      <c r="AT265" s="284"/>
      <c r="AU265" s="284"/>
    </row>
    <row r="266" spans="1:47" ht="27" customHeight="1" x14ac:dyDescent="0.2">
      <c r="A266" s="284"/>
      <c r="B266" s="284"/>
      <c r="C266" s="284"/>
      <c r="D266" s="284"/>
      <c r="E266" s="284"/>
      <c r="F266" s="284"/>
      <c r="G266" s="284"/>
      <c r="H266" s="284"/>
      <c r="I266" s="283"/>
      <c r="J266" s="283"/>
      <c r="K266" s="283"/>
      <c r="L266" s="283"/>
      <c r="M266" s="283"/>
      <c r="N266" s="283"/>
      <c r="O266" s="283"/>
      <c r="P266" s="283"/>
      <c r="Q266" s="283"/>
      <c r="R266" s="283"/>
      <c r="S266" s="283"/>
      <c r="T266" s="283"/>
      <c r="U266" s="283"/>
      <c r="V266" s="283"/>
      <c r="W266" s="283"/>
      <c r="X266" s="283"/>
      <c r="Y266" s="283"/>
      <c r="Z266" s="283"/>
      <c r="AA266" s="283"/>
      <c r="AB266" s="284"/>
      <c r="AC266" s="284"/>
      <c r="AD266" s="284"/>
      <c r="AE266" s="284"/>
      <c r="AF266" s="284"/>
      <c r="AG266" s="284"/>
      <c r="AH266" s="284"/>
      <c r="AI266" s="284"/>
      <c r="AJ266" s="284"/>
      <c r="AK266" s="284"/>
      <c r="AL266" s="284"/>
      <c r="AM266" s="284"/>
      <c r="AN266" s="284"/>
      <c r="AO266" s="284"/>
      <c r="AP266" s="284"/>
      <c r="AQ266" s="284"/>
      <c r="AR266" s="284"/>
      <c r="AS266" s="284"/>
      <c r="AT266" s="284"/>
      <c r="AU266" s="284"/>
    </row>
    <row r="267" spans="1:47" ht="27" customHeight="1" x14ac:dyDescent="0.2">
      <c r="A267" s="284"/>
      <c r="B267" s="284"/>
      <c r="C267" s="284"/>
      <c r="D267" s="284"/>
      <c r="E267" s="284"/>
      <c r="F267" s="284"/>
      <c r="G267" s="284"/>
      <c r="H267" s="284"/>
      <c r="I267" s="283"/>
      <c r="J267" s="283"/>
      <c r="K267" s="283"/>
      <c r="L267" s="283"/>
      <c r="M267" s="283"/>
      <c r="N267" s="283"/>
      <c r="O267" s="283"/>
      <c r="P267" s="283"/>
      <c r="Q267" s="283"/>
      <c r="R267" s="283"/>
      <c r="S267" s="283"/>
      <c r="T267" s="283"/>
      <c r="U267" s="283"/>
      <c r="V267" s="283"/>
      <c r="W267" s="283"/>
      <c r="X267" s="283"/>
      <c r="Y267" s="283"/>
      <c r="Z267" s="283"/>
      <c r="AA267" s="283"/>
      <c r="AB267" s="284"/>
      <c r="AC267" s="284"/>
      <c r="AD267" s="284"/>
      <c r="AE267" s="284"/>
      <c r="AF267" s="284"/>
      <c r="AG267" s="284"/>
      <c r="AH267" s="284"/>
      <c r="AI267" s="284"/>
      <c r="AJ267" s="284"/>
      <c r="AK267" s="284"/>
      <c r="AL267" s="284"/>
      <c r="AM267" s="284"/>
      <c r="AN267" s="284"/>
      <c r="AO267" s="284"/>
      <c r="AP267" s="284"/>
      <c r="AQ267" s="284"/>
      <c r="AR267" s="284"/>
      <c r="AS267" s="284"/>
      <c r="AT267" s="284"/>
      <c r="AU267" s="284"/>
    </row>
    <row r="268" spans="1:47" ht="27" customHeight="1" x14ac:dyDescent="0.2">
      <c r="A268" s="284"/>
      <c r="B268" s="284"/>
      <c r="C268" s="284"/>
      <c r="D268" s="284"/>
      <c r="E268" s="284"/>
      <c r="F268" s="284"/>
      <c r="G268" s="284"/>
      <c r="H268" s="284"/>
      <c r="I268" s="283"/>
      <c r="J268" s="283"/>
      <c r="K268" s="283"/>
      <c r="L268" s="283"/>
      <c r="M268" s="283"/>
      <c r="N268" s="283"/>
      <c r="O268" s="283"/>
      <c r="P268" s="283"/>
      <c r="Q268" s="283"/>
      <c r="R268" s="283"/>
      <c r="S268" s="283"/>
      <c r="T268" s="283"/>
      <c r="U268" s="283"/>
      <c r="V268" s="283"/>
      <c r="W268" s="283"/>
      <c r="X268" s="283"/>
      <c r="Y268" s="283"/>
      <c r="Z268" s="283"/>
      <c r="AA268" s="283"/>
      <c r="AB268" s="284"/>
      <c r="AC268" s="284"/>
      <c r="AD268" s="284"/>
      <c r="AE268" s="284"/>
      <c r="AF268" s="284"/>
      <c r="AG268" s="284"/>
      <c r="AH268" s="284"/>
      <c r="AI268" s="284"/>
      <c r="AJ268" s="284"/>
      <c r="AK268" s="284"/>
      <c r="AL268" s="284"/>
      <c r="AM268" s="284"/>
      <c r="AN268" s="284"/>
      <c r="AO268" s="284"/>
      <c r="AP268" s="284"/>
      <c r="AQ268" s="284"/>
      <c r="AR268" s="284"/>
      <c r="AS268" s="284"/>
      <c r="AT268" s="284"/>
      <c r="AU268" s="284"/>
    </row>
    <row r="269" spans="1:47" ht="27" customHeight="1" x14ac:dyDescent="0.2">
      <c r="A269" s="284"/>
      <c r="B269" s="284"/>
      <c r="C269" s="284"/>
      <c r="D269" s="284"/>
      <c r="E269" s="284"/>
      <c r="F269" s="284"/>
      <c r="G269" s="284"/>
      <c r="H269" s="284"/>
      <c r="I269" s="283"/>
      <c r="J269" s="283"/>
      <c r="K269" s="283"/>
      <c r="L269" s="283"/>
      <c r="M269" s="283"/>
      <c r="N269" s="283"/>
      <c r="O269" s="283"/>
      <c r="P269" s="283"/>
      <c r="Q269" s="283"/>
      <c r="R269" s="283"/>
      <c r="S269" s="283"/>
      <c r="T269" s="283"/>
      <c r="U269" s="283"/>
      <c r="V269" s="283"/>
      <c r="W269" s="283"/>
      <c r="X269" s="283"/>
      <c r="Y269" s="283"/>
      <c r="Z269" s="283"/>
      <c r="AA269" s="283"/>
      <c r="AB269" s="284"/>
      <c r="AC269" s="284"/>
      <c r="AD269" s="284"/>
      <c r="AE269" s="284"/>
      <c r="AF269" s="284"/>
      <c r="AG269" s="284"/>
      <c r="AH269" s="284"/>
      <c r="AI269" s="284"/>
      <c r="AJ269" s="284"/>
      <c r="AK269" s="284"/>
      <c r="AL269" s="284"/>
      <c r="AM269" s="284"/>
      <c r="AN269" s="284"/>
      <c r="AO269" s="284"/>
      <c r="AP269" s="284"/>
      <c r="AQ269" s="284"/>
      <c r="AR269" s="284"/>
      <c r="AS269" s="284"/>
      <c r="AT269" s="284"/>
      <c r="AU269" s="284"/>
    </row>
    <row r="270" spans="1:47" ht="27" customHeight="1" x14ac:dyDescent="0.2">
      <c r="A270" s="284"/>
      <c r="B270" s="284"/>
      <c r="C270" s="284"/>
      <c r="D270" s="284"/>
      <c r="E270" s="284"/>
      <c r="F270" s="284"/>
      <c r="G270" s="284"/>
      <c r="H270" s="284"/>
      <c r="I270" s="283"/>
      <c r="J270" s="283"/>
      <c r="K270" s="283"/>
      <c r="L270" s="283"/>
      <c r="M270" s="283"/>
      <c r="N270" s="283"/>
      <c r="O270" s="283"/>
      <c r="P270" s="283"/>
      <c r="Q270" s="283"/>
      <c r="R270" s="283"/>
      <c r="S270" s="283"/>
      <c r="T270" s="283"/>
      <c r="U270" s="283"/>
      <c r="V270" s="283"/>
      <c r="W270" s="283"/>
      <c r="X270" s="283"/>
      <c r="Y270" s="283"/>
      <c r="Z270" s="283"/>
      <c r="AA270" s="283"/>
      <c r="AB270" s="284"/>
      <c r="AC270" s="284"/>
      <c r="AD270" s="284"/>
      <c r="AE270" s="284"/>
      <c r="AF270" s="284"/>
      <c r="AG270" s="284"/>
      <c r="AH270" s="284"/>
      <c r="AI270" s="284"/>
      <c r="AJ270" s="284"/>
      <c r="AK270" s="284"/>
      <c r="AL270" s="284"/>
      <c r="AM270" s="284"/>
      <c r="AN270" s="284"/>
      <c r="AO270" s="284"/>
      <c r="AP270" s="284"/>
      <c r="AQ270" s="284"/>
      <c r="AR270" s="284"/>
      <c r="AS270" s="284"/>
      <c r="AT270" s="284"/>
      <c r="AU270" s="284"/>
    </row>
    <row r="271" spans="1:47" ht="27" customHeight="1" x14ac:dyDescent="0.2">
      <c r="A271" s="284"/>
      <c r="B271" s="284"/>
      <c r="C271" s="284"/>
      <c r="D271" s="284"/>
      <c r="E271" s="284"/>
      <c r="F271" s="284"/>
      <c r="G271" s="284"/>
      <c r="H271" s="284"/>
      <c r="I271" s="283"/>
      <c r="J271" s="283"/>
      <c r="K271" s="283"/>
      <c r="L271" s="283"/>
      <c r="M271" s="283"/>
      <c r="N271" s="283"/>
      <c r="O271" s="283"/>
      <c r="P271" s="283"/>
      <c r="Q271" s="283"/>
      <c r="R271" s="283"/>
      <c r="S271" s="283"/>
      <c r="T271" s="283"/>
      <c r="U271" s="283"/>
      <c r="V271" s="283"/>
      <c r="W271" s="283"/>
      <c r="X271" s="283"/>
      <c r="Y271" s="283"/>
      <c r="Z271" s="283"/>
      <c r="AA271" s="283"/>
      <c r="AB271" s="284"/>
      <c r="AC271" s="284"/>
      <c r="AD271" s="284"/>
      <c r="AE271" s="284"/>
      <c r="AF271" s="284"/>
      <c r="AG271" s="284"/>
      <c r="AH271" s="284"/>
      <c r="AI271" s="284"/>
      <c r="AJ271" s="284"/>
      <c r="AK271" s="284"/>
      <c r="AL271" s="284"/>
      <c r="AM271" s="284"/>
      <c r="AN271" s="284"/>
      <c r="AO271" s="284"/>
      <c r="AP271" s="284"/>
      <c r="AQ271" s="284"/>
      <c r="AR271" s="284"/>
      <c r="AS271" s="284"/>
      <c r="AT271" s="284"/>
      <c r="AU271" s="284"/>
    </row>
    <row r="272" spans="1:47" ht="27" customHeight="1" x14ac:dyDescent="0.2">
      <c r="A272" s="284"/>
      <c r="B272" s="284"/>
      <c r="C272" s="284"/>
      <c r="D272" s="284"/>
      <c r="E272" s="284"/>
      <c r="F272" s="284"/>
      <c r="G272" s="284"/>
      <c r="H272" s="284"/>
      <c r="I272" s="283"/>
      <c r="J272" s="283"/>
      <c r="K272" s="283"/>
      <c r="L272" s="283"/>
      <c r="M272" s="283"/>
      <c r="N272" s="283"/>
      <c r="O272" s="283"/>
      <c r="P272" s="283"/>
      <c r="Q272" s="283"/>
      <c r="R272" s="283"/>
      <c r="S272" s="283"/>
      <c r="T272" s="283"/>
      <c r="U272" s="283"/>
      <c r="V272" s="283"/>
      <c r="W272" s="283"/>
      <c r="X272" s="283"/>
      <c r="Y272" s="283"/>
      <c r="Z272" s="283"/>
      <c r="AA272" s="283"/>
      <c r="AB272" s="284"/>
      <c r="AC272" s="284"/>
      <c r="AD272" s="284"/>
      <c r="AE272" s="284"/>
      <c r="AF272" s="284"/>
      <c r="AG272" s="284"/>
      <c r="AH272" s="284"/>
      <c r="AI272" s="284"/>
      <c r="AJ272" s="284"/>
      <c r="AK272" s="284"/>
      <c r="AL272" s="284"/>
      <c r="AM272" s="284"/>
      <c r="AN272" s="284"/>
      <c r="AO272" s="284"/>
      <c r="AP272" s="284"/>
      <c r="AQ272" s="284"/>
      <c r="AR272" s="284"/>
      <c r="AS272" s="284"/>
      <c r="AT272" s="284"/>
      <c r="AU272" s="284"/>
    </row>
    <row r="273" spans="1:47" ht="27" customHeight="1" x14ac:dyDescent="0.2">
      <c r="A273" s="284"/>
      <c r="B273" s="284"/>
      <c r="C273" s="284"/>
      <c r="D273" s="284"/>
      <c r="E273" s="284"/>
      <c r="F273" s="284"/>
      <c r="G273" s="284"/>
      <c r="H273" s="284"/>
      <c r="I273" s="283"/>
      <c r="J273" s="283"/>
      <c r="K273" s="283"/>
      <c r="L273" s="283"/>
      <c r="M273" s="283"/>
      <c r="N273" s="283"/>
      <c r="O273" s="283"/>
      <c r="P273" s="283"/>
      <c r="Q273" s="283"/>
      <c r="R273" s="283"/>
      <c r="S273" s="283"/>
      <c r="T273" s="283"/>
      <c r="U273" s="283"/>
      <c r="V273" s="283"/>
      <c r="W273" s="283"/>
      <c r="X273" s="283"/>
      <c r="Y273" s="283"/>
      <c r="Z273" s="283"/>
      <c r="AA273" s="283"/>
      <c r="AB273" s="284"/>
      <c r="AC273" s="284"/>
      <c r="AD273" s="284"/>
      <c r="AE273" s="284"/>
      <c r="AF273" s="284"/>
      <c r="AG273" s="284"/>
      <c r="AH273" s="284"/>
      <c r="AI273" s="284"/>
      <c r="AJ273" s="284"/>
      <c r="AK273" s="284"/>
      <c r="AL273" s="284"/>
      <c r="AM273" s="284"/>
      <c r="AN273" s="284"/>
      <c r="AO273" s="284"/>
      <c r="AP273" s="284"/>
      <c r="AQ273" s="284"/>
      <c r="AR273" s="284"/>
      <c r="AS273" s="284"/>
      <c r="AT273" s="284"/>
      <c r="AU273" s="284"/>
    </row>
    <row r="274" spans="1:47" ht="27" customHeight="1" x14ac:dyDescent="0.2">
      <c r="A274" s="284"/>
      <c r="B274" s="284"/>
      <c r="C274" s="284"/>
      <c r="D274" s="284"/>
      <c r="E274" s="284"/>
      <c r="F274" s="284"/>
      <c r="G274" s="284"/>
      <c r="H274" s="284"/>
      <c r="I274" s="283"/>
      <c r="J274" s="283"/>
      <c r="K274" s="283"/>
      <c r="L274" s="283"/>
      <c r="M274" s="283"/>
      <c r="N274" s="283"/>
      <c r="O274" s="283"/>
      <c r="P274" s="283"/>
      <c r="Q274" s="283"/>
      <c r="R274" s="283"/>
      <c r="S274" s="283"/>
      <c r="T274" s="283"/>
      <c r="U274" s="283"/>
      <c r="V274" s="283"/>
      <c r="W274" s="283"/>
      <c r="X274" s="283"/>
      <c r="Y274" s="283"/>
      <c r="Z274" s="283"/>
      <c r="AA274" s="283"/>
      <c r="AB274" s="284"/>
      <c r="AC274" s="284"/>
      <c r="AD274" s="284"/>
      <c r="AE274" s="284"/>
      <c r="AF274" s="284"/>
      <c r="AG274" s="284"/>
      <c r="AH274" s="284"/>
      <c r="AI274" s="284"/>
      <c r="AJ274" s="284"/>
      <c r="AK274" s="284"/>
      <c r="AL274" s="284"/>
      <c r="AM274" s="284"/>
      <c r="AN274" s="284"/>
      <c r="AO274" s="284"/>
      <c r="AP274" s="284"/>
      <c r="AQ274" s="284"/>
      <c r="AR274" s="284"/>
      <c r="AS274" s="284"/>
      <c r="AT274" s="284"/>
      <c r="AU274" s="284"/>
    </row>
    <row r="275" spans="1:47" ht="27" customHeight="1" x14ac:dyDescent="0.2">
      <c r="A275" s="284"/>
      <c r="B275" s="284"/>
      <c r="C275" s="284"/>
      <c r="D275" s="284"/>
      <c r="E275" s="284"/>
      <c r="F275" s="284"/>
      <c r="G275" s="284"/>
      <c r="H275" s="284"/>
      <c r="I275" s="283"/>
      <c r="J275" s="283"/>
      <c r="K275" s="283"/>
      <c r="L275" s="283"/>
      <c r="M275" s="283"/>
      <c r="N275" s="283"/>
      <c r="O275" s="283"/>
      <c r="P275" s="283"/>
      <c r="Q275" s="283"/>
      <c r="R275" s="283"/>
      <c r="S275" s="283"/>
      <c r="T275" s="283"/>
      <c r="U275" s="283"/>
      <c r="V275" s="283"/>
      <c r="W275" s="283"/>
      <c r="X275" s="283"/>
      <c r="Y275" s="283"/>
      <c r="Z275" s="283"/>
      <c r="AA275" s="283"/>
      <c r="AB275" s="284"/>
      <c r="AC275" s="284"/>
      <c r="AD275" s="284"/>
      <c r="AE275" s="284"/>
      <c r="AF275" s="284"/>
      <c r="AG275" s="284"/>
      <c r="AH275" s="284"/>
      <c r="AI275" s="284"/>
      <c r="AJ275" s="284"/>
      <c r="AK275" s="284"/>
      <c r="AL275" s="284"/>
      <c r="AM275" s="284"/>
      <c r="AN275" s="284"/>
      <c r="AO275" s="284"/>
      <c r="AP275" s="284"/>
      <c r="AQ275" s="284"/>
      <c r="AR275" s="284"/>
      <c r="AS275" s="284"/>
      <c r="AT275" s="284"/>
      <c r="AU275" s="284"/>
    </row>
    <row r="276" spans="1:47" ht="27" customHeight="1" x14ac:dyDescent="0.2">
      <c r="A276" s="284"/>
      <c r="B276" s="284"/>
      <c r="C276" s="284"/>
      <c r="D276" s="284"/>
      <c r="E276" s="284"/>
      <c r="F276" s="284"/>
      <c r="G276" s="284"/>
      <c r="H276" s="284"/>
      <c r="I276" s="283"/>
      <c r="J276" s="283"/>
      <c r="K276" s="283"/>
      <c r="L276" s="283"/>
      <c r="M276" s="283"/>
      <c r="N276" s="283"/>
      <c r="O276" s="283"/>
      <c r="P276" s="283"/>
      <c r="Q276" s="283"/>
      <c r="R276" s="283"/>
      <c r="S276" s="283"/>
      <c r="T276" s="283"/>
      <c r="U276" s="283"/>
      <c r="V276" s="283"/>
      <c r="W276" s="283"/>
      <c r="X276" s="283"/>
      <c r="Y276" s="283"/>
      <c r="Z276" s="283"/>
      <c r="AA276" s="283"/>
      <c r="AB276" s="284"/>
      <c r="AC276" s="284"/>
      <c r="AD276" s="284"/>
      <c r="AE276" s="284"/>
      <c r="AF276" s="284"/>
      <c r="AG276" s="284"/>
      <c r="AH276" s="284"/>
      <c r="AI276" s="284"/>
      <c r="AJ276" s="284"/>
      <c r="AK276" s="284"/>
      <c r="AL276" s="284"/>
      <c r="AM276" s="284"/>
      <c r="AN276" s="284"/>
      <c r="AO276" s="284"/>
      <c r="AP276" s="284"/>
      <c r="AQ276" s="284"/>
      <c r="AR276" s="284"/>
      <c r="AS276" s="284"/>
      <c r="AT276" s="284"/>
      <c r="AU276" s="284"/>
    </row>
    <row r="277" spans="1:47" ht="27" customHeight="1" x14ac:dyDescent="0.2">
      <c r="A277" s="284"/>
      <c r="B277" s="284"/>
      <c r="C277" s="284"/>
      <c r="D277" s="284"/>
      <c r="E277" s="284"/>
      <c r="F277" s="284"/>
      <c r="G277" s="284"/>
      <c r="H277" s="284"/>
      <c r="I277" s="283"/>
      <c r="J277" s="283"/>
      <c r="K277" s="283"/>
      <c r="L277" s="283"/>
      <c r="M277" s="283"/>
      <c r="N277" s="283"/>
      <c r="O277" s="283"/>
      <c r="P277" s="283"/>
      <c r="Q277" s="283"/>
      <c r="R277" s="283"/>
      <c r="S277" s="283"/>
      <c r="T277" s="283"/>
      <c r="U277" s="283"/>
      <c r="V277" s="283"/>
      <c r="W277" s="283"/>
      <c r="X277" s="283"/>
      <c r="Y277" s="283"/>
      <c r="Z277" s="283"/>
      <c r="AA277" s="283"/>
      <c r="AB277" s="284"/>
      <c r="AC277" s="284"/>
      <c r="AD277" s="284"/>
      <c r="AE277" s="284"/>
      <c r="AF277" s="284"/>
      <c r="AG277" s="284"/>
      <c r="AH277" s="284"/>
      <c r="AI277" s="284"/>
      <c r="AJ277" s="284"/>
      <c r="AK277" s="284"/>
      <c r="AL277" s="284"/>
      <c r="AM277" s="284"/>
      <c r="AN277" s="284"/>
      <c r="AO277" s="284"/>
      <c r="AP277" s="284"/>
      <c r="AQ277" s="284"/>
      <c r="AR277" s="284"/>
      <c r="AS277" s="284"/>
      <c r="AT277" s="284"/>
      <c r="AU277" s="284"/>
    </row>
    <row r="278" spans="1:47" ht="27" customHeight="1" x14ac:dyDescent="0.2">
      <c r="A278" s="284"/>
      <c r="B278" s="284"/>
      <c r="C278" s="284"/>
      <c r="D278" s="284"/>
      <c r="E278" s="284"/>
      <c r="F278" s="284"/>
      <c r="G278" s="284"/>
      <c r="H278" s="284"/>
      <c r="I278" s="283"/>
      <c r="J278" s="283"/>
      <c r="K278" s="283"/>
      <c r="L278" s="283"/>
      <c r="M278" s="283"/>
      <c r="N278" s="283"/>
      <c r="O278" s="283"/>
      <c r="P278" s="283"/>
      <c r="Q278" s="283"/>
      <c r="R278" s="283"/>
      <c r="S278" s="283"/>
      <c r="T278" s="283"/>
      <c r="U278" s="283"/>
      <c r="V278" s="283"/>
      <c r="W278" s="283"/>
      <c r="X278" s="283"/>
      <c r="Y278" s="283"/>
      <c r="Z278" s="283"/>
      <c r="AA278" s="283"/>
      <c r="AB278" s="284"/>
      <c r="AC278" s="284"/>
      <c r="AD278" s="284"/>
      <c r="AE278" s="284"/>
      <c r="AF278" s="284"/>
      <c r="AG278" s="284"/>
      <c r="AH278" s="284"/>
      <c r="AI278" s="284"/>
      <c r="AJ278" s="284"/>
      <c r="AK278" s="284"/>
      <c r="AL278" s="284"/>
      <c r="AM278" s="284"/>
      <c r="AN278" s="284"/>
      <c r="AO278" s="284"/>
      <c r="AP278" s="284"/>
      <c r="AQ278" s="284"/>
      <c r="AR278" s="284"/>
      <c r="AS278" s="284"/>
      <c r="AT278" s="284"/>
      <c r="AU278" s="284"/>
    </row>
    <row r="279" spans="1:47" ht="27" customHeight="1" x14ac:dyDescent="0.2">
      <c r="A279" s="284"/>
      <c r="B279" s="284"/>
      <c r="C279" s="284"/>
      <c r="D279" s="284"/>
      <c r="E279" s="284"/>
      <c r="F279" s="284"/>
      <c r="G279" s="284"/>
      <c r="H279" s="284"/>
      <c r="I279" s="283"/>
      <c r="J279" s="283"/>
      <c r="K279" s="283"/>
      <c r="L279" s="283"/>
      <c r="M279" s="283"/>
      <c r="N279" s="283"/>
      <c r="O279" s="283"/>
      <c r="P279" s="283"/>
      <c r="Q279" s="283"/>
      <c r="R279" s="283"/>
      <c r="S279" s="283"/>
      <c r="T279" s="283"/>
      <c r="U279" s="283"/>
      <c r="V279" s="283"/>
      <c r="W279" s="283"/>
      <c r="X279" s="283"/>
      <c r="Y279" s="283"/>
      <c r="Z279" s="283"/>
      <c r="AA279" s="283"/>
      <c r="AB279" s="284"/>
      <c r="AC279" s="284"/>
      <c r="AD279" s="284"/>
      <c r="AE279" s="284"/>
      <c r="AF279" s="284"/>
      <c r="AG279" s="284"/>
      <c r="AH279" s="284"/>
      <c r="AI279" s="284"/>
      <c r="AJ279" s="284"/>
      <c r="AK279" s="284"/>
      <c r="AL279" s="284"/>
      <c r="AM279" s="284"/>
      <c r="AN279" s="284"/>
      <c r="AO279" s="284"/>
      <c r="AP279" s="284"/>
      <c r="AQ279" s="284"/>
      <c r="AR279" s="284"/>
      <c r="AS279" s="284"/>
      <c r="AT279" s="284"/>
      <c r="AU279" s="284"/>
    </row>
    <row r="280" spans="1:47" ht="27" customHeight="1" x14ac:dyDescent="0.2">
      <c r="A280" s="284"/>
      <c r="B280" s="284"/>
      <c r="C280" s="284"/>
      <c r="D280" s="284"/>
      <c r="E280" s="284"/>
      <c r="F280" s="284"/>
      <c r="G280" s="284"/>
      <c r="H280" s="284"/>
      <c r="I280" s="283"/>
      <c r="J280" s="283"/>
      <c r="K280" s="283"/>
      <c r="L280" s="283"/>
      <c r="M280" s="283"/>
      <c r="N280" s="283"/>
      <c r="O280" s="283"/>
      <c r="P280" s="283"/>
      <c r="Q280" s="283"/>
      <c r="R280" s="283"/>
      <c r="S280" s="283"/>
      <c r="T280" s="283"/>
      <c r="U280" s="283"/>
      <c r="V280" s="283"/>
      <c r="W280" s="283"/>
      <c r="X280" s="283"/>
      <c r="Y280" s="283"/>
      <c r="Z280" s="283"/>
      <c r="AA280" s="283"/>
      <c r="AB280" s="284"/>
      <c r="AC280" s="284"/>
      <c r="AD280" s="284"/>
      <c r="AE280" s="284"/>
      <c r="AF280" s="284"/>
      <c r="AG280" s="284"/>
      <c r="AH280" s="284"/>
      <c r="AI280" s="284"/>
      <c r="AJ280" s="284"/>
      <c r="AK280" s="284"/>
      <c r="AL280" s="284"/>
      <c r="AM280" s="284"/>
      <c r="AN280" s="284"/>
      <c r="AO280" s="284"/>
      <c r="AP280" s="284"/>
      <c r="AQ280" s="284"/>
      <c r="AR280" s="284"/>
      <c r="AS280" s="284"/>
      <c r="AT280" s="284"/>
      <c r="AU280" s="284"/>
    </row>
    <row r="281" spans="1:47" ht="27" customHeight="1" x14ac:dyDescent="0.2">
      <c r="A281" s="284"/>
      <c r="B281" s="284"/>
      <c r="C281" s="284"/>
      <c r="D281" s="284"/>
      <c r="E281" s="284"/>
      <c r="F281" s="284"/>
      <c r="G281" s="284"/>
      <c r="H281" s="284"/>
      <c r="I281" s="283"/>
      <c r="J281" s="283"/>
      <c r="K281" s="283"/>
      <c r="L281" s="283"/>
      <c r="M281" s="283"/>
      <c r="N281" s="283"/>
      <c r="O281" s="283"/>
      <c r="P281" s="283"/>
      <c r="Q281" s="283"/>
      <c r="R281" s="283"/>
      <c r="S281" s="283"/>
      <c r="T281" s="283"/>
      <c r="U281" s="283"/>
      <c r="V281" s="283"/>
      <c r="W281" s="283"/>
      <c r="X281" s="283"/>
      <c r="Y281" s="283"/>
      <c r="Z281" s="283"/>
      <c r="AA281" s="283"/>
      <c r="AB281" s="284"/>
      <c r="AC281" s="284"/>
      <c r="AD281" s="284"/>
      <c r="AE281" s="284"/>
      <c r="AF281" s="284"/>
      <c r="AG281" s="284"/>
      <c r="AH281" s="284"/>
      <c r="AI281" s="284"/>
      <c r="AJ281" s="284"/>
      <c r="AK281" s="284"/>
      <c r="AL281" s="284"/>
      <c r="AM281" s="284"/>
      <c r="AN281" s="284"/>
      <c r="AO281" s="284"/>
      <c r="AP281" s="284"/>
      <c r="AQ281" s="284"/>
      <c r="AR281" s="284"/>
      <c r="AS281" s="284"/>
      <c r="AT281" s="284"/>
      <c r="AU281" s="284"/>
    </row>
    <row r="282" spans="1:47" ht="27" customHeight="1" x14ac:dyDescent="0.2">
      <c r="A282" s="284"/>
      <c r="B282" s="284"/>
      <c r="C282" s="284"/>
      <c r="D282" s="284"/>
      <c r="E282" s="284"/>
      <c r="F282" s="284"/>
      <c r="G282" s="284"/>
      <c r="H282" s="284"/>
      <c r="I282" s="283"/>
      <c r="J282" s="283"/>
      <c r="K282" s="283"/>
      <c r="L282" s="283"/>
      <c r="M282" s="283"/>
      <c r="N282" s="283"/>
      <c r="O282" s="283"/>
      <c r="P282" s="283"/>
      <c r="Q282" s="283"/>
      <c r="R282" s="283"/>
      <c r="S282" s="283"/>
      <c r="T282" s="283"/>
      <c r="U282" s="283"/>
      <c r="V282" s="283"/>
      <c r="W282" s="283"/>
      <c r="X282" s="283"/>
      <c r="Y282" s="283"/>
      <c r="Z282" s="283"/>
      <c r="AA282" s="283"/>
      <c r="AB282" s="284"/>
      <c r="AC282" s="284"/>
      <c r="AD282" s="284"/>
      <c r="AE282" s="284"/>
      <c r="AF282" s="284"/>
      <c r="AG282" s="284"/>
      <c r="AH282" s="284"/>
      <c r="AI282" s="284"/>
      <c r="AJ282" s="284"/>
      <c r="AK282" s="284"/>
      <c r="AL282" s="284"/>
      <c r="AM282" s="284"/>
      <c r="AN282" s="284"/>
      <c r="AO282" s="284"/>
      <c r="AP282" s="284"/>
      <c r="AQ282" s="284"/>
      <c r="AR282" s="284"/>
      <c r="AS282" s="284"/>
      <c r="AT282" s="284"/>
      <c r="AU282" s="284"/>
    </row>
    <row r="283" spans="1:47" ht="27" customHeight="1" x14ac:dyDescent="0.2">
      <c r="A283" s="284"/>
      <c r="B283" s="284"/>
      <c r="C283" s="284"/>
      <c r="D283" s="284"/>
      <c r="E283" s="284"/>
      <c r="F283" s="284"/>
      <c r="G283" s="284"/>
      <c r="H283" s="284"/>
      <c r="I283" s="283"/>
      <c r="J283" s="283"/>
      <c r="K283" s="283"/>
      <c r="L283" s="283"/>
      <c r="M283" s="283"/>
      <c r="N283" s="283"/>
      <c r="O283" s="283"/>
      <c r="P283" s="283"/>
      <c r="Q283" s="283"/>
      <c r="R283" s="283"/>
      <c r="S283" s="283"/>
      <c r="T283" s="283"/>
      <c r="U283" s="283"/>
      <c r="V283" s="283"/>
      <c r="W283" s="283"/>
      <c r="X283" s="283"/>
      <c r="Y283" s="283"/>
      <c r="Z283" s="283"/>
      <c r="AA283" s="283"/>
      <c r="AB283" s="284"/>
      <c r="AC283" s="284"/>
      <c r="AD283" s="284"/>
      <c r="AE283" s="284"/>
      <c r="AF283" s="284"/>
      <c r="AG283" s="284"/>
      <c r="AH283" s="284"/>
      <c r="AI283" s="284"/>
      <c r="AJ283" s="284"/>
      <c r="AK283" s="284"/>
      <c r="AL283" s="284"/>
      <c r="AM283" s="284"/>
      <c r="AN283" s="284"/>
      <c r="AO283" s="284"/>
      <c r="AP283" s="284"/>
      <c r="AQ283" s="284"/>
      <c r="AR283" s="284"/>
      <c r="AS283" s="284"/>
      <c r="AT283" s="284"/>
      <c r="AU283" s="284"/>
    </row>
    <row r="284" spans="1:47" ht="27" customHeight="1" x14ac:dyDescent="0.2">
      <c r="A284" s="284"/>
      <c r="B284" s="284"/>
      <c r="C284" s="284"/>
      <c r="D284" s="284"/>
      <c r="E284" s="284"/>
      <c r="F284" s="284"/>
      <c r="G284" s="284"/>
      <c r="H284" s="284"/>
      <c r="I284" s="283"/>
      <c r="J284" s="283"/>
      <c r="K284" s="283"/>
      <c r="L284" s="283"/>
      <c r="M284" s="283"/>
      <c r="N284" s="283"/>
      <c r="O284" s="283"/>
      <c r="P284" s="283"/>
      <c r="Q284" s="283"/>
      <c r="R284" s="283"/>
      <c r="S284" s="283"/>
      <c r="T284" s="283"/>
      <c r="U284" s="283"/>
      <c r="V284" s="283"/>
      <c r="W284" s="283"/>
      <c r="X284" s="283"/>
      <c r="Y284" s="283"/>
      <c r="Z284" s="283"/>
      <c r="AA284" s="283"/>
      <c r="AB284" s="284"/>
      <c r="AC284" s="284"/>
      <c r="AD284" s="284"/>
      <c r="AE284" s="284"/>
      <c r="AF284" s="284"/>
      <c r="AG284" s="284"/>
      <c r="AH284" s="284"/>
      <c r="AI284" s="284"/>
      <c r="AJ284" s="284"/>
      <c r="AK284" s="284"/>
      <c r="AL284" s="284"/>
      <c r="AM284" s="284"/>
      <c r="AN284" s="284"/>
      <c r="AO284" s="284"/>
      <c r="AP284" s="284"/>
      <c r="AQ284" s="284"/>
      <c r="AR284" s="284"/>
      <c r="AS284" s="284"/>
      <c r="AT284" s="284"/>
      <c r="AU284" s="284"/>
    </row>
    <row r="285" spans="1:47" ht="27" customHeight="1" x14ac:dyDescent="0.2">
      <c r="A285" s="284"/>
      <c r="B285" s="284"/>
      <c r="C285" s="284"/>
      <c r="D285" s="284"/>
      <c r="E285" s="284"/>
      <c r="F285" s="284"/>
      <c r="G285" s="284"/>
      <c r="H285" s="284"/>
      <c r="I285" s="283"/>
      <c r="J285" s="283"/>
      <c r="K285" s="283"/>
      <c r="L285" s="283"/>
      <c r="M285" s="283"/>
      <c r="N285" s="283"/>
      <c r="O285" s="283"/>
      <c r="P285" s="283"/>
      <c r="Q285" s="283"/>
      <c r="R285" s="283"/>
      <c r="S285" s="283"/>
      <c r="T285" s="283"/>
      <c r="U285" s="283"/>
      <c r="V285" s="283"/>
      <c r="W285" s="283"/>
      <c r="X285" s="283"/>
      <c r="Y285" s="283"/>
      <c r="Z285" s="283"/>
      <c r="AA285" s="283"/>
      <c r="AB285" s="284"/>
      <c r="AC285" s="284"/>
      <c r="AD285" s="284"/>
      <c r="AE285" s="284"/>
      <c r="AF285" s="284"/>
      <c r="AG285" s="284"/>
      <c r="AH285" s="284"/>
      <c r="AI285" s="284"/>
      <c r="AJ285" s="284"/>
      <c r="AK285" s="284"/>
      <c r="AL285" s="284"/>
      <c r="AM285" s="284"/>
      <c r="AN285" s="284"/>
      <c r="AO285" s="284"/>
      <c r="AP285" s="284"/>
      <c r="AQ285" s="284"/>
      <c r="AR285" s="284"/>
      <c r="AS285" s="284"/>
      <c r="AT285" s="284"/>
      <c r="AU285" s="284"/>
    </row>
    <row r="286" spans="1:47" ht="27" customHeight="1" x14ac:dyDescent="0.2">
      <c r="A286" s="284"/>
      <c r="B286" s="284"/>
      <c r="C286" s="284"/>
      <c r="D286" s="284"/>
      <c r="E286" s="284"/>
      <c r="F286" s="284"/>
      <c r="G286" s="284"/>
      <c r="H286" s="284"/>
      <c r="I286" s="283"/>
      <c r="J286" s="283"/>
      <c r="K286" s="283"/>
      <c r="L286" s="283"/>
      <c r="M286" s="283"/>
      <c r="N286" s="283"/>
      <c r="O286" s="283"/>
      <c r="P286" s="283"/>
      <c r="Q286" s="283"/>
      <c r="R286" s="283"/>
      <c r="S286" s="283"/>
      <c r="T286" s="283"/>
      <c r="U286" s="283"/>
      <c r="V286" s="283"/>
      <c r="W286" s="283"/>
      <c r="X286" s="283"/>
      <c r="Y286" s="283"/>
      <c r="Z286" s="283"/>
      <c r="AA286" s="283"/>
      <c r="AB286" s="284"/>
      <c r="AC286" s="284"/>
      <c r="AD286" s="284"/>
      <c r="AE286" s="284"/>
      <c r="AF286" s="284"/>
      <c r="AG286" s="284"/>
      <c r="AH286" s="284"/>
      <c r="AI286" s="284"/>
      <c r="AJ286" s="284"/>
      <c r="AK286" s="284"/>
      <c r="AL286" s="284"/>
      <c r="AM286" s="284"/>
      <c r="AN286" s="284"/>
      <c r="AO286" s="284"/>
      <c r="AP286" s="284"/>
      <c r="AQ286" s="284"/>
      <c r="AR286" s="284"/>
      <c r="AS286" s="284"/>
      <c r="AT286" s="284"/>
      <c r="AU286" s="284"/>
    </row>
    <row r="287" spans="1:47" ht="27" customHeight="1" x14ac:dyDescent="0.2">
      <c r="A287" s="284"/>
      <c r="B287" s="284"/>
      <c r="C287" s="284"/>
      <c r="D287" s="284"/>
      <c r="E287" s="284"/>
      <c r="F287" s="284"/>
      <c r="G287" s="284"/>
      <c r="H287" s="284"/>
      <c r="I287" s="283"/>
      <c r="J287" s="283"/>
      <c r="K287" s="283"/>
      <c r="L287" s="283"/>
      <c r="M287" s="283"/>
      <c r="N287" s="283"/>
      <c r="O287" s="283"/>
      <c r="P287" s="283"/>
      <c r="Q287" s="283"/>
      <c r="R287" s="283"/>
      <c r="S287" s="283"/>
      <c r="T287" s="283"/>
      <c r="U287" s="283"/>
      <c r="V287" s="283"/>
      <c r="W287" s="283"/>
      <c r="X287" s="283"/>
      <c r="Y287" s="283"/>
      <c r="Z287" s="283"/>
      <c r="AA287" s="283"/>
      <c r="AB287" s="284"/>
      <c r="AC287" s="284"/>
      <c r="AD287" s="284"/>
      <c r="AE287" s="284"/>
      <c r="AF287" s="284"/>
      <c r="AG287" s="284"/>
      <c r="AH287" s="284"/>
      <c r="AI287" s="284"/>
      <c r="AJ287" s="284"/>
      <c r="AK287" s="284"/>
      <c r="AL287" s="284"/>
      <c r="AM287" s="284"/>
      <c r="AN287" s="284"/>
      <c r="AO287" s="284"/>
      <c r="AP287" s="284"/>
      <c r="AQ287" s="284"/>
      <c r="AR287" s="284"/>
      <c r="AS287" s="284"/>
      <c r="AT287" s="284"/>
      <c r="AU287" s="284"/>
    </row>
    <row r="288" spans="1:47" ht="27" customHeight="1" x14ac:dyDescent="0.2">
      <c r="A288" s="284"/>
      <c r="B288" s="284"/>
      <c r="C288" s="284"/>
      <c r="D288" s="284"/>
      <c r="E288" s="284"/>
      <c r="F288" s="284"/>
      <c r="G288" s="284"/>
      <c r="H288" s="284"/>
      <c r="I288" s="283"/>
      <c r="J288" s="283"/>
      <c r="K288" s="283"/>
      <c r="L288" s="283"/>
      <c r="M288" s="283"/>
      <c r="N288" s="283"/>
      <c r="O288" s="283"/>
      <c r="P288" s="283"/>
      <c r="Q288" s="283"/>
      <c r="R288" s="283"/>
      <c r="S288" s="283"/>
      <c r="T288" s="283"/>
      <c r="U288" s="283"/>
      <c r="V288" s="283"/>
      <c r="W288" s="283"/>
      <c r="X288" s="283"/>
      <c r="Y288" s="283"/>
      <c r="Z288" s="283"/>
      <c r="AA288" s="283"/>
      <c r="AB288" s="284"/>
      <c r="AC288" s="284"/>
      <c r="AD288" s="284"/>
      <c r="AE288" s="284"/>
      <c r="AF288" s="284"/>
      <c r="AG288" s="284"/>
      <c r="AH288" s="284"/>
      <c r="AI288" s="284"/>
      <c r="AJ288" s="284"/>
      <c r="AK288" s="284"/>
      <c r="AL288" s="284"/>
      <c r="AM288" s="284"/>
      <c r="AN288" s="284"/>
      <c r="AO288" s="284"/>
      <c r="AP288" s="284"/>
      <c r="AQ288" s="284"/>
      <c r="AR288" s="284"/>
      <c r="AS288" s="284"/>
      <c r="AT288" s="284"/>
      <c r="AU288" s="284"/>
    </row>
    <row r="289" spans="1:47" ht="27" customHeight="1" x14ac:dyDescent="0.2">
      <c r="A289" s="284"/>
      <c r="B289" s="284"/>
      <c r="C289" s="284"/>
      <c r="D289" s="284"/>
      <c r="E289" s="284"/>
      <c r="F289" s="284"/>
      <c r="G289" s="284"/>
      <c r="H289" s="284"/>
      <c r="I289" s="283"/>
      <c r="J289" s="283"/>
      <c r="K289" s="283"/>
      <c r="L289" s="283"/>
      <c r="M289" s="283"/>
      <c r="N289" s="283"/>
      <c r="O289" s="283"/>
      <c r="P289" s="283"/>
      <c r="Q289" s="283"/>
      <c r="R289" s="283"/>
      <c r="S289" s="283"/>
      <c r="T289" s="283"/>
      <c r="U289" s="283"/>
      <c r="V289" s="283"/>
      <c r="W289" s="283"/>
      <c r="X289" s="283"/>
      <c r="Y289" s="283"/>
      <c r="Z289" s="283"/>
      <c r="AA289" s="283"/>
      <c r="AB289" s="284"/>
      <c r="AC289" s="284"/>
      <c r="AD289" s="284"/>
      <c r="AE289" s="284"/>
      <c r="AF289" s="284"/>
      <c r="AG289" s="284"/>
      <c r="AH289" s="284"/>
      <c r="AI289" s="284"/>
      <c r="AJ289" s="284"/>
      <c r="AK289" s="284"/>
      <c r="AL289" s="284"/>
      <c r="AM289" s="284"/>
      <c r="AN289" s="284"/>
      <c r="AO289" s="284"/>
      <c r="AP289" s="284"/>
      <c r="AQ289" s="284"/>
      <c r="AR289" s="284"/>
      <c r="AS289" s="284"/>
      <c r="AT289" s="284"/>
      <c r="AU289" s="284"/>
    </row>
    <row r="290" spans="1:47" ht="27" customHeight="1" x14ac:dyDescent="0.2">
      <c r="A290" s="284"/>
      <c r="B290" s="284"/>
      <c r="C290" s="284"/>
      <c r="D290" s="284"/>
      <c r="E290" s="284"/>
      <c r="F290" s="284"/>
      <c r="G290" s="284"/>
      <c r="H290" s="284"/>
      <c r="I290" s="283"/>
      <c r="J290" s="283"/>
      <c r="K290" s="283"/>
      <c r="L290" s="283"/>
      <c r="M290" s="283"/>
      <c r="N290" s="283"/>
      <c r="O290" s="283"/>
      <c r="P290" s="283"/>
      <c r="Q290" s="283"/>
      <c r="R290" s="283"/>
      <c r="S290" s="283"/>
      <c r="T290" s="283"/>
      <c r="U290" s="283"/>
      <c r="V290" s="283"/>
      <c r="W290" s="283"/>
      <c r="X290" s="283"/>
      <c r="Y290" s="283"/>
      <c r="Z290" s="283"/>
      <c r="AA290" s="283"/>
      <c r="AB290" s="284"/>
      <c r="AC290" s="284"/>
      <c r="AD290" s="284"/>
      <c r="AE290" s="284"/>
      <c r="AF290" s="284"/>
      <c r="AG290" s="284"/>
      <c r="AH290" s="284"/>
      <c r="AI290" s="284"/>
      <c r="AJ290" s="284"/>
      <c r="AK290" s="284"/>
      <c r="AL290" s="284"/>
      <c r="AM290" s="284"/>
      <c r="AN290" s="284"/>
      <c r="AO290" s="284"/>
      <c r="AP290" s="284"/>
      <c r="AQ290" s="284"/>
      <c r="AR290" s="284"/>
      <c r="AS290" s="284"/>
      <c r="AT290" s="284"/>
      <c r="AU290" s="284"/>
    </row>
    <row r="291" spans="1:47" ht="27" customHeight="1" x14ac:dyDescent="0.2">
      <c r="A291" s="284"/>
      <c r="B291" s="284"/>
      <c r="C291" s="284"/>
      <c r="D291" s="284"/>
      <c r="E291" s="284"/>
      <c r="F291" s="284"/>
      <c r="G291" s="284"/>
      <c r="H291" s="284"/>
      <c r="I291" s="283"/>
      <c r="J291" s="283"/>
      <c r="K291" s="283"/>
      <c r="L291" s="283"/>
      <c r="M291" s="283"/>
      <c r="N291" s="283"/>
      <c r="O291" s="283"/>
      <c r="P291" s="283"/>
      <c r="Q291" s="283"/>
      <c r="R291" s="283"/>
      <c r="S291" s="283"/>
      <c r="T291" s="283"/>
      <c r="U291" s="283"/>
      <c r="V291" s="283"/>
      <c r="W291" s="283"/>
      <c r="X291" s="283"/>
      <c r="Y291" s="283"/>
      <c r="Z291" s="283"/>
      <c r="AA291" s="283"/>
      <c r="AB291" s="284"/>
      <c r="AC291" s="284"/>
      <c r="AD291" s="284"/>
      <c r="AE291" s="284"/>
      <c r="AF291" s="284"/>
      <c r="AG291" s="284"/>
      <c r="AH291" s="284"/>
      <c r="AI291" s="284"/>
      <c r="AJ291" s="284"/>
      <c r="AK291" s="284"/>
      <c r="AL291" s="284"/>
      <c r="AM291" s="284"/>
      <c r="AN291" s="284"/>
      <c r="AO291" s="284"/>
      <c r="AP291" s="284"/>
      <c r="AQ291" s="284"/>
      <c r="AR291" s="284"/>
      <c r="AS291" s="284"/>
      <c r="AT291" s="284"/>
      <c r="AU291" s="284"/>
    </row>
    <row r="292" spans="1:47" ht="27" customHeight="1" x14ac:dyDescent="0.2">
      <c r="A292" s="284"/>
      <c r="B292" s="284"/>
      <c r="C292" s="284"/>
      <c r="D292" s="284"/>
      <c r="E292" s="284"/>
      <c r="F292" s="284"/>
      <c r="G292" s="284"/>
      <c r="H292" s="284"/>
      <c r="I292" s="283"/>
      <c r="J292" s="283"/>
      <c r="K292" s="283"/>
      <c r="L292" s="283"/>
      <c r="M292" s="283"/>
      <c r="N292" s="283"/>
      <c r="O292" s="283"/>
      <c r="P292" s="283"/>
      <c r="Q292" s="283"/>
      <c r="R292" s="283"/>
      <c r="S292" s="283"/>
      <c r="T292" s="283"/>
      <c r="U292" s="283"/>
      <c r="V292" s="283"/>
      <c r="W292" s="283"/>
      <c r="X292" s="283"/>
      <c r="Y292" s="283"/>
      <c r="Z292" s="283"/>
      <c r="AA292" s="283"/>
      <c r="AB292" s="284"/>
      <c r="AC292" s="284"/>
      <c r="AD292" s="284"/>
      <c r="AE292" s="284"/>
      <c r="AF292" s="284"/>
      <c r="AG292" s="284"/>
      <c r="AH292" s="284"/>
      <c r="AI292" s="284"/>
      <c r="AJ292" s="284"/>
      <c r="AK292" s="284"/>
      <c r="AL292" s="284"/>
      <c r="AM292" s="284"/>
      <c r="AN292" s="284"/>
      <c r="AO292" s="284"/>
      <c r="AP292" s="284"/>
      <c r="AQ292" s="284"/>
      <c r="AR292" s="284"/>
      <c r="AS292" s="284"/>
      <c r="AT292" s="284"/>
      <c r="AU292" s="284"/>
    </row>
    <row r="293" spans="1:47" ht="27" customHeight="1" x14ac:dyDescent="0.2">
      <c r="A293" s="284"/>
      <c r="B293" s="284"/>
      <c r="C293" s="284"/>
      <c r="D293" s="284"/>
      <c r="E293" s="284"/>
      <c r="F293" s="284"/>
      <c r="G293" s="284"/>
      <c r="H293" s="284"/>
      <c r="I293" s="283"/>
      <c r="J293" s="283"/>
      <c r="K293" s="283"/>
      <c r="L293" s="283"/>
      <c r="M293" s="283"/>
      <c r="N293" s="283"/>
      <c r="O293" s="283"/>
      <c r="P293" s="283"/>
      <c r="Q293" s="283"/>
      <c r="R293" s="283"/>
      <c r="S293" s="283"/>
      <c r="T293" s="283"/>
      <c r="U293" s="283"/>
      <c r="V293" s="283"/>
      <c r="W293" s="283"/>
      <c r="X293" s="283"/>
      <c r="Y293" s="283"/>
      <c r="Z293" s="283"/>
      <c r="AA293" s="283"/>
      <c r="AB293" s="284"/>
      <c r="AC293" s="284"/>
      <c r="AD293" s="284"/>
      <c r="AE293" s="284"/>
      <c r="AF293" s="284"/>
      <c r="AG293" s="284"/>
      <c r="AH293" s="284"/>
      <c r="AI293" s="284"/>
      <c r="AJ293" s="284"/>
      <c r="AK293" s="284"/>
      <c r="AL293" s="284"/>
      <c r="AM293" s="284"/>
      <c r="AN293" s="284"/>
      <c r="AO293" s="284"/>
      <c r="AP293" s="284"/>
      <c r="AQ293" s="284"/>
      <c r="AR293" s="284"/>
      <c r="AS293" s="284"/>
      <c r="AT293" s="284"/>
      <c r="AU293" s="284"/>
    </row>
    <row r="294" spans="1:47" ht="27" customHeight="1" x14ac:dyDescent="0.2">
      <c r="A294" s="284"/>
      <c r="B294" s="284"/>
      <c r="C294" s="284"/>
      <c r="D294" s="284"/>
      <c r="E294" s="284"/>
      <c r="F294" s="284"/>
      <c r="G294" s="284"/>
      <c r="H294" s="284"/>
      <c r="I294" s="283"/>
      <c r="J294" s="283"/>
      <c r="K294" s="283"/>
      <c r="L294" s="283"/>
      <c r="M294" s="283"/>
      <c r="N294" s="283"/>
      <c r="O294" s="283"/>
      <c r="P294" s="283"/>
      <c r="Q294" s="283"/>
      <c r="R294" s="283"/>
      <c r="S294" s="283"/>
      <c r="T294" s="283"/>
      <c r="U294" s="283"/>
      <c r="V294" s="283"/>
      <c r="W294" s="283"/>
      <c r="X294" s="283"/>
      <c r="Y294" s="283"/>
      <c r="Z294" s="283"/>
      <c r="AA294" s="283"/>
      <c r="AB294" s="284"/>
      <c r="AC294" s="284"/>
      <c r="AD294" s="284"/>
      <c r="AE294" s="284"/>
      <c r="AF294" s="284"/>
      <c r="AG294" s="284"/>
      <c r="AH294" s="284"/>
      <c r="AI294" s="284"/>
      <c r="AJ294" s="284"/>
      <c r="AK294" s="284"/>
      <c r="AL294" s="284"/>
      <c r="AM294" s="284"/>
      <c r="AN294" s="284"/>
      <c r="AO294" s="284"/>
      <c r="AP294" s="284"/>
      <c r="AQ294" s="284"/>
      <c r="AR294" s="284"/>
      <c r="AS294" s="284"/>
      <c r="AT294" s="284"/>
      <c r="AU294" s="284"/>
    </row>
    <row r="295" spans="1:47" ht="27" customHeight="1" x14ac:dyDescent="0.2">
      <c r="A295" s="284"/>
      <c r="B295" s="284"/>
      <c r="C295" s="284"/>
      <c r="D295" s="284"/>
      <c r="E295" s="284"/>
      <c r="F295" s="284"/>
      <c r="G295" s="284"/>
      <c r="H295" s="284"/>
      <c r="I295" s="283"/>
      <c r="J295" s="283"/>
      <c r="K295" s="283"/>
      <c r="L295" s="283"/>
      <c r="M295" s="283"/>
      <c r="N295" s="283"/>
      <c r="O295" s="283"/>
      <c r="P295" s="283"/>
      <c r="Q295" s="283"/>
      <c r="R295" s="283"/>
      <c r="S295" s="283"/>
      <c r="T295" s="283"/>
      <c r="U295" s="283"/>
      <c r="V295" s="283"/>
      <c r="W295" s="283"/>
      <c r="X295" s="283"/>
      <c r="Y295" s="283"/>
      <c r="Z295" s="283"/>
      <c r="AA295" s="283"/>
      <c r="AB295" s="284"/>
      <c r="AC295" s="284"/>
      <c r="AD295" s="284"/>
      <c r="AE295" s="284"/>
      <c r="AF295" s="284"/>
      <c r="AG295" s="284"/>
      <c r="AH295" s="284"/>
      <c r="AI295" s="284"/>
      <c r="AJ295" s="284"/>
      <c r="AK295" s="284"/>
      <c r="AL295" s="284"/>
      <c r="AM295" s="284"/>
      <c r="AN295" s="284"/>
      <c r="AO295" s="284"/>
      <c r="AP295" s="284"/>
      <c r="AQ295" s="284"/>
      <c r="AR295" s="284"/>
      <c r="AS295" s="284"/>
      <c r="AT295" s="284"/>
      <c r="AU295" s="284"/>
    </row>
    <row r="296" spans="1:47" ht="27" customHeight="1" x14ac:dyDescent="0.2">
      <c r="A296" s="284"/>
      <c r="B296" s="284"/>
      <c r="C296" s="284"/>
      <c r="D296" s="284"/>
      <c r="E296" s="284"/>
      <c r="F296" s="284"/>
      <c r="G296" s="284"/>
      <c r="H296" s="284"/>
      <c r="I296" s="283"/>
      <c r="J296" s="283"/>
      <c r="K296" s="283"/>
      <c r="L296" s="283"/>
      <c r="M296" s="283"/>
      <c r="N296" s="283"/>
      <c r="O296" s="283"/>
      <c r="P296" s="283"/>
      <c r="Q296" s="283"/>
      <c r="R296" s="283"/>
      <c r="S296" s="283"/>
      <c r="T296" s="283"/>
      <c r="U296" s="283"/>
      <c r="V296" s="283"/>
      <c r="W296" s="283"/>
      <c r="X296" s="283"/>
      <c r="Y296" s="283"/>
      <c r="Z296" s="283"/>
      <c r="AA296" s="283"/>
      <c r="AB296" s="284"/>
      <c r="AC296" s="284"/>
      <c r="AD296" s="284"/>
      <c r="AE296" s="284"/>
      <c r="AF296" s="284"/>
      <c r="AG296" s="284"/>
      <c r="AH296" s="284"/>
      <c r="AI296" s="284"/>
      <c r="AJ296" s="284"/>
      <c r="AK296" s="284"/>
      <c r="AL296" s="284"/>
      <c r="AM296" s="284"/>
      <c r="AN296" s="284"/>
      <c r="AO296" s="284"/>
      <c r="AP296" s="284"/>
      <c r="AQ296" s="284"/>
      <c r="AR296" s="284"/>
      <c r="AS296" s="284"/>
      <c r="AT296" s="284"/>
      <c r="AU296" s="284"/>
    </row>
    <row r="297" spans="1:47" ht="27" customHeight="1" x14ac:dyDescent="0.2">
      <c r="A297" s="284"/>
      <c r="B297" s="284"/>
      <c r="C297" s="284"/>
      <c r="D297" s="284"/>
      <c r="E297" s="284"/>
      <c r="F297" s="284"/>
      <c r="G297" s="284"/>
      <c r="H297" s="284"/>
      <c r="I297" s="283"/>
      <c r="J297" s="283"/>
      <c r="K297" s="283"/>
      <c r="L297" s="283"/>
      <c r="M297" s="283"/>
      <c r="N297" s="283"/>
      <c r="O297" s="283"/>
      <c r="P297" s="283"/>
      <c r="Q297" s="283"/>
      <c r="R297" s="283"/>
      <c r="S297" s="283"/>
      <c r="T297" s="283"/>
      <c r="U297" s="283"/>
      <c r="V297" s="283"/>
      <c r="W297" s="283"/>
      <c r="X297" s="283"/>
      <c r="Y297" s="283"/>
      <c r="Z297" s="283"/>
      <c r="AA297" s="283"/>
      <c r="AB297" s="284"/>
      <c r="AC297" s="284"/>
      <c r="AD297" s="284"/>
      <c r="AE297" s="284"/>
      <c r="AF297" s="284"/>
      <c r="AG297" s="284"/>
      <c r="AH297" s="284"/>
      <c r="AI297" s="284"/>
      <c r="AJ297" s="284"/>
      <c r="AK297" s="284"/>
      <c r="AL297" s="284"/>
      <c r="AM297" s="284"/>
      <c r="AN297" s="284"/>
      <c r="AO297" s="284"/>
      <c r="AP297" s="284"/>
      <c r="AQ297" s="284"/>
      <c r="AR297" s="284"/>
      <c r="AS297" s="284"/>
      <c r="AT297" s="284"/>
      <c r="AU297" s="284"/>
    </row>
    <row r="298" spans="1:47" ht="27" customHeight="1" x14ac:dyDescent="0.2">
      <c r="A298" s="284"/>
      <c r="B298" s="284"/>
      <c r="C298" s="284"/>
      <c r="D298" s="284"/>
      <c r="E298" s="284"/>
      <c r="F298" s="284"/>
      <c r="G298" s="284"/>
      <c r="H298" s="284"/>
      <c r="I298" s="283"/>
      <c r="J298" s="283"/>
      <c r="K298" s="283"/>
      <c r="L298" s="283"/>
      <c r="M298" s="283"/>
      <c r="N298" s="283"/>
      <c r="O298" s="283"/>
      <c r="P298" s="283"/>
      <c r="Q298" s="283"/>
      <c r="R298" s="283"/>
      <c r="S298" s="283"/>
      <c r="T298" s="283"/>
      <c r="U298" s="283"/>
      <c r="V298" s="283"/>
      <c r="W298" s="283"/>
      <c r="X298" s="283"/>
      <c r="Y298" s="283"/>
      <c r="Z298" s="283"/>
      <c r="AA298" s="283"/>
      <c r="AB298" s="284"/>
      <c r="AC298" s="284"/>
      <c r="AD298" s="284"/>
      <c r="AE298" s="284"/>
      <c r="AF298" s="284"/>
      <c r="AG298" s="284"/>
      <c r="AH298" s="284"/>
      <c r="AI298" s="284"/>
      <c r="AJ298" s="284"/>
      <c r="AK298" s="284"/>
      <c r="AL298" s="284"/>
      <c r="AM298" s="284"/>
      <c r="AN298" s="284"/>
      <c r="AO298" s="284"/>
      <c r="AP298" s="284"/>
      <c r="AQ298" s="284"/>
      <c r="AR298" s="284"/>
      <c r="AS298" s="284"/>
      <c r="AT298" s="284"/>
      <c r="AU298" s="284"/>
    </row>
    <row r="299" spans="1:47" ht="27" customHeight="1" x14ac:dyDescent="0.2">
      <c r="A299" s="284"/>
      <c r="B299" s="284"/>
      <c r="C299" s="284"/>
      <c r="D299" s="284"/>
      <c r="E299" s="284"/>
      <c r="F299" s="284"/>
      <c r="G299" s="284"/>
      <c r="H299" s="284"/>
      <c r="I299" s="283"/>
      <c r="J299" s="283"/>
      <c r="K299" s="283"/>
      <c r="L299" s="283"/>
      <c r="M299" s="283"/>
      <c r="N299" s="283"/>
      <c r="O299" s="283"/>
      <c r="P299" s="283"/>
      <c r="Q299" s="283"/>
      <c r="R299" s="283"/>
      <c r="S299" s="283"/>
      <c r="T299" s="283"/>
      <c r="U299" s="283"/>
      <c r="V299" s="283"/>
      <c r="W299" s="283"/>
      <c r="X299" s="283"/>
      <c r="Y299" s="283"/>
      <c r="Z299" s="283"/>
      <c r="AA299" s="283"/>
      <c r="AB299" s="284"/>
      <c r="AC299" s="284"/>
      <c r="AD299" s="284"/>
      <c r="AE299" s="284"/>
      <c r="AF299" s="284"/>
      <c r="AG299" s="284"/>
      <c r="AH299" s="284"/>
      <c r="AI299" s="284"/>
      <c r="AJ299" s="284"/>
      <c r="AK299" s="284"/>
      <c r="AL299" s="284"/>
      <c r="AM299" s="284"/>
      <c r="AN299" s="284"/>
      <c r="AO299" s="284"/>
      <c r="AP299" s="284"/>
      <c r="AQ299" s="284"/>
      <c r="AR299" s="284"/>
      <c r="AS299" s="284"/>
      <c r="AT299" s="284"/>
      <c r="AU299" s="284"/>
    </row>
    <row r="300" spans="1:47" ht="27" customHeight="1" x14ac:dyDescent="0.2">
      <c r="A300" s="284"/>
      <c r="B300" s="284"/>
      <c r="C300" s="284"/>
      <c r="D300" s="284"/>
      <c r="E300" s="284"/>
      <c r="F300" s="284"/>
      <c r="G300" s="284"/>
      <c r="H300" s="284"/>
      <c r="I300" s="283"/>
      <c r="J300" s="283"/>
      <c r="K300" s="283"/>
      <c r="L300" s="283"/>
      <c r="M300" s="283"/>
      <c r="N300" s="283"/>
      <c r="O300" s="283"/>
      <c r="P300" s="283"/>
      <c r="Q300" s="283"/>
      <c r="R300" s="283"/>
      <c r="S300" s="283"/>
      <c r="T300" s="283"/>
      <c r="U300" s="283"/>
      <c r="V300" s="283"/>
      <c r="W300" s="283"/>
      <c r="X300" s="283"/>
      <c r="Y300" s="283"/>
      <c r="Z300" s="283"/>
      <c r="AA300" s="283"/>
      <c r="AB300" s="284"/>
      <c r="AC300" s="284"/>
      <c r="AD300" s="284"/>
      <c r="AE300" s="284"/>
      <c r="AF300" s="284"/>
      <c r="AG300" s="284"/>
      <c r="AH300" s="284"/>
      <c r="AI300" s="284"/>
      <c r="AJ300" s="284"/>
      <c r="AK300" s="284"/>
      <c r="AL300" s="284"/>
      <c r="AM300" s="284"/>
      <c r="AN300" s="284"/>
      <c r="AO300" s="284"/>
      <c r="AP300" s="284"/>
      <c r="AQ300" s="284"/>
      <c r="AR300" s="284"/>
      <c r="AS300" s="284"/>
      <c r="AT300" s="284"/>
      <c r="AU300" s="284"/>
    </row>
    <row r="301" spans="1:47" ht="27" customHeight="1" x14ac:dyDescent="0.2">
      <c r="A301" s="284"/>
      <c r="B301" s="284"/>
      <c r="C301" s="284"/>
      <c r="D301" s="284"/>
      <c r="E301" s="284"/>
      <c r="F301" s="284"/>
      <c r="G301" s="284"/>
      <c r="H301" s="284"/>
      <c r="I301" s="283"/>
      <c r="J301" s="283"/>
      <c r="K301" s="283"/>
      <c r="L301" s="283"/>
      <c r="M301" s="283"/>
      <c r="N301" s="283"/>
      <c r="O301" s="283"/>
      <c r="P301" s="283"/>
      <c r="Q301" s="283"/>
      <c r="R301" s="283"/>
      <c r="S301" s="283"/>
      <c r="T301" s="283"/>
      <c r="U301" s="283"/>
      <c r="V301" s="283"/>
      <c r="W301" s="283"/>
      <c r="X301" s="283"/>
      <c r="Y301" s="283"/>
      <c r="Z301" s="283"/>
      <c r="AA301" s="283"/>
      <c r="AB301" s="284"/>
      <c r="AC301" s="284"/>
      <c r="AD301" s="284"/>
      <c r="AE301" s="284"/>
      <c r="AF301" s="284"/>
      <c r="AG301" s="284"/>
      <c r="AH301" s="284"/>
      <c r="AI301" s="284"/>
      <c r="AJ301" s="284"/>
      <c r="AK301" s="284"/>
      <c r="AL301" s="284"/>
      <c r="AM301" s="284"/>
      <c r="AN301" s="284"/>
      <c r="AO301" s="284"/>
      <c r="AP301" s="284"/>
      <c r="AQ301" s="284"/>
      <c r="AR301" s="284"/>
      <c r="AS301" s="284"/>
      <c r="AT301" s="284"/>
      <c r="AU301" s="284"/>
    </row>
    <row r="302" spans="1:47" ht="27" customHeight="1" x14ac:dyDescent="0.2">
      <c r="A302" s="284"/>
      <c r="B302" s="284"/>
      <c r="C302" s="284"/>
      <c r="D302" s="284"/>
      <c r="E302" s="284"/>
      <c r="F302" s="284"/>
      <c r="G302" s="284"/>
      <c r="H302" s="284"/>
      <c r="I302" s="283"/>
      <c r="J302" s="283"/>
      <c r="K302" s="283"/>
      <c r="L302" s="283"/>
      <c r="M302" s="283"/>
      <c r="N302" s="283"/>
      <c r="O302" s="283"/>
      <c r="P302" s="283"/>
      <c r="Q302" s="283"/>
      <c r="R302" s="283"/>
      <c r="S302" s="283"/>
      <c r="T302" s="283"/>
      <c r="U302" s="283"/>
      <c r="V302" s="283"/>
      <c r="W302" s="283"/>
      <c r="X302" s="283"/>
      <c r="Y302" s="283"/>
      <c r="Z302" s="283"/>
      <c r="AA302" s="283"/>
      <c r="AB302" s="284"/>
      <c r="AC302" s="284"/>
      <c r="AD302" s="284"/>
      <c r="AE302" s="284"/>
      <c r="AF302" s="284"/>
      <c r="AG302" s="284"/>
      <c r="AH302" s="284"/>
      <c r="AI302" s="284"/>
      <c r="AJ302" s="284"/>
      <c r="AK302" s="284"/>
      <c r="AL302" s="284"/>
      <c r="AM302" s="284"/>
      <c r="AN302" s="284"/>
      <c r="AO302" s="284"/>
      <c r="AP302" s="284"/>
      <c r="AQ302" s="284"/>
      <c r="AR302" s="284"/>
      <c r="AS302" s="284"/>
      <c r="AT302" s="284"/>
      <c r="AU302" s="284"/>
    </row>
    <row r="303" spans="1:47" ht="27" customHeight="1" x14ac:dyDescent="0.2">
      <c r="A303" s="284"/>
      <c r="B303" s="284"/>
      <c r="C303" s="284"/>
      <c r="D303" s="284"/>
      <c r="E303" s="284"/>
      <c r="F303" s="284"/>
      <c r="G303" s="284"/>
      <c r="H303" s="284"/>
      <c r="I303" s="283"/>
      <c r="J303" s="283"/>
      <c r="K303" s="283"/>
      <c r="L303" s="283"/>
      <c r="M303" s="283"/>
      <c r="N303" s="283"/>
      <c r="O303" s="283"/>
      <c r="P303" s="283"/>
      <c r="Q303" s="283"/>
      <c r="R303" s="283"/>
      <c r="S303" s="283"/>
      <c r="T303" s="283"/>
      <c r="U303" s="283"/>
      <c r="V303" s="283"/>
      <c r="W303" s="283"/>
      <c r="X303" s="283"/>
      <c r="Y303" s="283"/>
      <c r="Z303" s="283"/>
      <c r="AA303" s="283"/>
      <c r="AB303" s="284"/>
      <c r="AC303" s="284"/>
      <c r="AD303" s="284"/>
      <c r="AE303" s="284"/>
      <c r="AF303" s="284"/>
      <c r="AG303" s="284"/>
      <c r="AH303" s="284"/>
      <c r="AI303" s="284"/>
      <c r="AJ303" s="284"/>
      <c r="AK303" s="284"/>
      <c r="AL303" s="284"/>
      <c r="AM303" s="284"/>
      <c r="AN303" s="284"/>
      <c r="AO303" s="284"/>
      <c r="AP303" s="284"/>
      <c r="AQ303" s="284"/>
      <c r="AR303" s="284"/>
      <c r="AS303" s="284"/>
      <c r="AT303" s="284"/>
      <c r="AU303" s="284"/>
    </row>
    <row r="304" spans="1:47" ht="27" customHeight="1" x14ac:dyDescent="0.2">
      <c r="A304" s="284"/>
      <c r="B304" s="284"/>
      <c r="C304" s="284"/>
      <c r="D304" s="284"/>
      <c r="E304" s="284"/>
      <c r="F304" s="284"/>
      <c r="G304" s="284"/>
      <c r="H304" s="284"/>
      <c r="I304" s="283"/>
      <c r="J304" s="283"/>
      <c r="K304" s="283"/>
      <c r="L304" s="283"/>
      <c r="M304" s="283"/>
      <c r="N304" s="283"/>
      <c r="O304" s="283"/>
      <c r="P304" s="283"/>
      <c r="Q304" s="283"/>
      <c r="R304" s="283"/>
      <c r="S304" s="283"/>
      <c r="T304" s="283"/>
      <c r="U304" s="283"/>
      <c r="V304" s="283"/>
      <c r="W304" s="283"/>
      <c r="X304" s="283"/>
      <c r="Y304" s="283"/>
      <c r="Z304" s="283"/>
      <c r="AA304" s="283"/>
      <c r="AB304" s="284"/>
      <c r="AC304" s="284"/>
      <c r="AD304" s="284"/>
      <c r="AE304" s="284"/>
      <c r="AF304" s="284"/>
      <c r="AG304" s="284"/>
      <c r="AH304" s="284"/>
      <c r="AI304" s="284"/>
      <c r="AJ304" s="284"/>
      <c r="AK304" s="284"/>
      <c r="AL304" s="284"/>
      <c r="AM304" s="284"/>
      <c r="AN304" s="284"/>
      <c r="AO304" s="284"/>
      <c r="AP304" s="284"/>
      <c r="AQ304" s="284"/>
      <c r="AR304" s="284"/>
      <c r="AS304" s="284"/>
      <c r="AT304" s="284"/>
      <c r="AU304" s="284"/>
    </row>
    <row r="305" spans="1:47" ht="27" customHeight="1" x14ac:dyDescent="0.2">
      <c r="A305" s="284"/>
      <c r="B305" s="284"/>
      <c r="C305" s="284"/>
      <c r="D305" s="284"/>
      <c r="E305" s="284"/>
      <c r="F305" s="284"/>
      <c r="G305" s="284"/>
      <c r="H305" s="284"/>
      <c r="I305" s="283"/>
      <c r="J305" s="283"/>
      <c r="K305" s="283"/>
      <c r="L305" s="283"/>
      <c r="M305" s="283"/>
      <c r="N305" s="283"/>
      <c r="O305" s="283"/>
      <c r="P305" s="283"/>
      <c r="Q305" s="283"/>
      <c r="R305" s="283"/>
      <c r="S305" s="283"/>
      <c r="T305" s="283"/>
      <c r="U305" s="283"/>
      <c r="V305" s="283"/>
      <c r="W305" s="283"/>
      <c r="X305" s="283"/>
      <c r="Y305" s="283"/>
      <c r="Z305" s="283"/>
      <c r="AA305" s="283"/>
      <c r="AB305" s="284"/>
      <c r="AC305" s="284"/>
      <c r="AD305" s="284"/>
      <c r="AE305" s="284"/>
      <c r="AF305" s="284"/>
      <c r="AG305" s="284"/>
      <c r="AH305" s="284"/>
      <c r="AI305" s="284"/>
      <c r="AJ305" s="284"/>
      <c r="AK305" s="284"/>
      <c r="AL305" s="284"/>
      <c r="AM305" s="284"/>
      <c r="AN305" s="284"/>
      <c r="AO305" s="284"/>
      <c r="AP305" s="284"/>
      <c r="AQ305" s="284"/>
      <c r="AR305" s="284"/>
      <c r="AS305" s="284"/>
      <c r="AT305" s="284"/>
      <c r="AU305" s="284"/>
    </row>
    <row r="306" spans="1:47" ht="27" customHeight="1" x14ac:dyDescent="0.2">
      <c r="A306" s="284"/>
      <c r="B306" s="284"/>
      <c r="C306" s="284"/>
      <c r="D306" s="284"/>
      <c r="E306" s="284"/>
      <c r="F306" s="284"/>
      <c r="G306" s="284"/>
      <c r="H306" s="284"/>
      <c r="I306" s="283"/>
      <c r="J306" s="283"/>
      <c r="K306" s="283"/>
      <c r="L306" s="283"/>
      <c r="M306" s="283"/>
      <c r="N306" s="283"/>
      <c r="O306" s="283"/>
      <c r="P306" s="283"/>
      <c r="Q306" s="283"/>
      <c r="R306" s="283"/>
      <c r="S306" s="283"/>
      <c r="T306" s="283"/>
      <c r="U306" s="283"/>
      <c r="V306" s="283"/>
      <c r="W306" s="283"/>
      <c r="X306" s="283"/>
      <c r="Y306" s="283"/>
      <c r="Z306" s="283"/>
      <c r="AA306" s="283"/>
      <c r="AB306" s="284"/>
      <c r="AC306" s="284"/>
      <c r="AD306" s="284"/>
      <c r="AE306" s="284"/>
      <c r="AF306" s="284"/>
      <c r="AG306" s="284"/>
      <c r="AH306" s="284"/>
      <c r="AI306" s="284"/>
      <c r="AJ306" s="284"/>
      <c r="AK306" s="284"/>
      <c r="AL306" s="284"/>
      <c r="AM306" s="284"/>
      <c r="AN306" s="284"/>
      <c r="AO306" s="284"/>
      <c r="AP306" s="284"/>
      <c r="AQ306" s="284"/>
      <c r="AR306" s="284"/>
      <c r="AS306" s="284"/>
      <c r="AT306" s="284"/>
      <c r="AU306" s="284"/>
    </row>
  </sheetData>
  <mergeCells count="26">
    <mergeCell ref="E2:F2"/>
    <mergeCell ref="G2:H2"/>
    <mergeCell ref="I2:J2"/>
    <mergeCell ref="K2:K3"/>
    <mergeCell ref="L2:L3"/>
    <mergeCell ref="H17:K17"/>
    <mergeCell ref="L17:O17"/>
    <mergeCell ref="P17:S17"/>
    <mergeCell ref="T17:W17"/>
    <mergeCell ref="X17:AA17"/>
    <mergeCell ref="A63:A83"/>
    <mergeCell ref="A84:C84"/>
    <mergeCell ref="A85:A105"/>
    <mergeCell ref="A106:C106"/>
    <mergeCell ref="A2:A3"/>
    <mergeCell ref="A4:A6"/>
    <mergeCell ref="A7:A9"/>
    <mergeCell ref="A10:A12"/>
    <mergeCell ref="A13:A15"/>
    <mergeCell ref="B2:B3"/>
    <mergeCell ref="C2:D2"/>
    <mergeCell ref="A40:C40"/>
    <mergeCell ref="A41:A61"/>
    <mergeCell ref="A62:C62"/>
    <mergeCell ref="D17:G17"/>
    <mergeCell ref="A19:A39"/>
  </mergeCells>
  <dataValidations count="1">
    <dataValidation type="decimal" allowBlank="1" showInputMessage="1" prompt="PROGRAMACIÓN - Relacione por unidad operativa la programación vigencia y reserva de presupuesto y magnitud. Debe coincidir con la herramienta financiera." sqref="D40:AA40 D62:AA62 D84:AA84 D106:AA106" xr:uid="{00000000-0002-0000-0700-000000000000}">
      <formula1>0</formula1>
      <formula2>10000000000000</formula2>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X1000"/>
  <sheetViews>
    <sheetView workbookViewId="0"/>
  </sheetViews>
  <sheetFormatPr baseColWidth="10" defaultColWidth="12.625" defaultRowHeight="15" customHeight="1" x14ac:dyDescent="0.2"/>
  <cols>
    <col min="1" max="1" width="3.875" customWidth="1"/>
    <col min="2" max="2" width="2.875" customWidth="1"/>
    <col min="3" max="3" width="8" customWidth="1"/>
    <col min="4" max="4" width="173.875" customWidth="1"/>
    <col min="5" max="24" width="8" customWidth="1"/>
  </cols>
  <sheetData>
    <row r="1" spans="1:24" x14ac:dyDescent="0.25">
      <c r="A1" s="318"/>
      <c r="B1" s="318"/>
      <c r="C1" s="319"/>
      <c r="D1" s="320"/>
      <c r="E1" s="321"/>
      <c r="F1" s="318"/>
      <c r="G1" s="318"/>
      <c r="H1" s="318"/>
      <c r="I1" s="318"/>
      <c r="J1" s="318"/>
      <c r="K1" s="318"/>
      <c r="L1" s="318"/>
      <c r="M1" s="318"/>
      <c r="N1" s="318"/>
      <c r="O1" s="318"/>
      <c r="P1" s="318"/>
      <c r="Q1" s="318"/>
      <c r="R1" s="318"/>
      <c r="S1" s="318"/>
      <c r="T1" s="318"/>
      <c r="U1" s="318"/>
      <c r="V1" s="318"/>
      <c r="W1" s="318"/>
      <c r="X1" s="318"/>
    </row>
    <row r="2" spans="1:24" ht="14.25" customHeight="1" x14ac:dyDescent="0.25">
      <c r="A2" s="322"/>
      <c r="B2" s="665">
        <v>1</v>
      </c>
      <c r="C2" s="663" t="s">
        <v>506</v>
      </c>
      <c r="D2" s="664"/>
      <c r="E2" s="323"/>
      <c r="F2" s="322"/>
      <c r="G2" s="322"/>
      <c r="H2" s="322"/>
      <c r="I2" s="322"/>
      <c r="J2" s="322"/>
      <c r="K2" s="322"/>
      <c r="L2" s="322"/>
      <c r="M2" s="322"/>
      <c r="N2" s="322"/>
      <c r="O2" s="322"/>
      <c r="P2" s="322"/>
      <c r="Q2" s="322"/>
      <c r="R2" s="322"/>
      <c r="S2" s="322"/>
      <c r="T2" s="322"/>
      <c r="U2" s="322"/>
      <c r="V2" s="322"/>
      <c r="W2" s="322"/>
      <c r="X2" s="322"/>
    </row>
    <row r="3" spans="1:24" x14ac:dyDescent="0.25">
      <c r="A3" s="322"/>
      <c r="B3" s="666"/>
      <c r="C3" s="324">
        <v>1</v>
      </c>
      <c r="D3" s="325" t="s">
        <v>507</v>
      </c>
      <c r="E3" s="323"/>
      <c r="F3" s="322"/>
      <c r="G3" s="322"/>
      <c r="H3" s="322"/>
      <c r="I3" s="322"/>
      <c r="J3" s="322"/>
      <c r="K3" s="322"/>
      <c r="L3" s="322"/>
      <c r="M3" s="322"/>
      <c r="N3" s="322"/>
      <c r="O3" s="322"/>
      <c r="P3" s="322"/>
      <c r="Q3" s="322"/>
      <c r="R3" s="322"/>
      <c r="S3" s="322"/>
      <c r="T3" s="322"/>
      <c r="U3" s="322"/>
      <c r="V3" s="322"/>
      <c r="W3" s="322"/>
      <c r="X3" s="322"/>
    </row>
    <row r="4" spans="1:24" x14ac:dyDescent="0.25">
      <c r="A4" s="322"/>
      <c r="B4" s="666"/>
      <c r="C4" s="324">
        <v>2</v>
      </c>
      <c r="D4" s="325" t="s">
        <v>508</v>
      </c>
      <c r="E4" s="323"/>
      <c r="F4" s="322"/>
      <c r="G4" s="322"/>
      <c r="H4" s="322"/>
      <c r="I4" s="322"/>
      <c r="J4" s="322"/>
      <c r="K4" s="322"/>
      <c r="L4" s="322"/>
      <c r="M4" s="322"/>
      <c r="N4" s="322"/>
      <c r="O4" s="322"/>
      <c r="P4" s="322"/>
      <c r="Q4" s="322"/>
      <c r="R4" s="322"/>
      <c r="S4" s="322"/>
      <c r="T4" s="322"/>
      <c r="U4" s="322"/>
      <c r="V4" s="322"/>
      <c r="W4" s="322"/>
      <c r="X4" s="322"/>
    </row>
    <row r="5" spans="1:24" x14ac:dyDescent="0.25">
      <c r="A5" s="322"/>
      <c r="B5" s="666"/>
      <c r="C5" s="324">
        <v>3</v>
      </c>
      <c r="D5" s="325" t="s">
        <v>509</v>
      </c>
      <c r="E5" s="323"/>
      <c r="F5" s="322"/>
      <c r="G5" s="322"/>
      <c r="H5" s="322"/>
      <c r="I5" s="322"/>
      <c r="J5" s="322"/>
      <c r="K5" s="322"/>
      <c r="L5" s="322"/>
      <c r="M5" s="322"/>
      <c r="N5" s="322"/>
      <c r="O5" s="322"/>
      <c r="P5" s="322"/>
      <c r="Q5" s="322"/>
      <c r="R5" s="322"/>
      <c r="S5" s="322"/>
      <c r="T5" s="322"/>
      <c r="U5" s="322"/>
      <c r="V5" s="322"/>
      <c r="W5" s="322"/>
      <c r="X5" s="322"/>
    </row>
    <row r="6" spans="1:24" ht="24" x14ac:dyDescent="0.25">
      <c r="A6" s="322"/>
      <c r="B6" s="666"/>
      <c r="C6" s="324">
        <v>4</v>
      </c>
      <c r="D6" s="325" t="s">
        <v>510</v>
      </c>
      <c r="E6" s="323"/>
      <c r="F6" s="322"/>
      <c r="G6" s="322"/>
      <c r="H6" s="322"/>
      <c r="I6" s="322"/>
      <c r="J6" s="322"/>
      <c r="K6" s="322"/>
      <c r="L6" s="322"/>
      <c r="M6" s="322"/>
      <c r="N6" s="322"/>
      <c r="O6" s="322"/>
      <c r="P6" s="322"/>
      <c r="Q6" s="322"/>
      <c r="R6" s="322"/>
      <c r="S6" s="322"/>
      <c r="T6" s="322"/>
      <c r="U6" s="322"/>
      <c r="V6" s="322"/>
      <c r="W6" s="322"/>
      <c r="X6" s="322"/>
    </row>
    <row r="7" spans="1:24" ht="24" x14ac:dyDescent="0.25">
      <c r="A7" s="322"/>
      <c r="B7" s="666"/>
      <c r="C7" s="324">
        <v>5</v>
      </c>
      <c r="D7" s="325" t="s">
        <v>511</v>
      </c>
      <c r="E7" s="323"/>
      <c r="F7" s="322"/>
      <c r="G7" s="322"/>
      <c r="H7" s="322"/>
      <c r="I7" s="322"/>
      <c r="J7" s="322"/>
      <c r="K7" s="322"/>
      <c r="L7" s="322"/>
      <c r="M7" s="322"/>
      <c r="N7" s="322"/>
      <c r="O7" s="322"/>
      <c r="P7" s="322"/>
      <c r="Q7" s="322"/>
      <c r="R7" s="322"/>
      <c r="S7" s="322"/>
      <c r="T7" s="322"/>
      <c r="U7" s="322"/>
      <c r="V7" s="322"/>
      <c r="W7" s="322"/>
      <c r="X7" s="322"/>
    </row>
    <row r="8" spans="1:24" ht="24" x14ac:dyDescent="0.25">
      <c r="A8" s="322"/>
      <c r="B8" s="666"/>
      <c r="C8" s="324">
        <v>6</v>
      </c>
      <c r="D8" s="325" t="s">
        <v>512</v>
      </c>
      <c r="E8" s="323"/>
      <c r="F8" s="322"/>
      <c r="G8" s="322"/>
      <c r="H8" s="322"/>
      <c r="I8" s="322"/>
      <c r="J8" s="322"/>
      <c r="K8" s="322"/>
      <c r="L8" s="322"/>
      <c r="M8" s="322"/>
      <c r="N8" s="322"/>
      <c r="O8" s="322"/>
      <c r="P8" s="322"/>
      <c r="Q8" s="322"/>
      <c r="R8" s="322"/>
      <c r="S8" s="322"/>
      <c r="T8" s="322"/>
      <c r="U8" s="322"/>
      <c r="V8" s="322"/>
      <c r="W8" s="322"/>
      <c r="X8" s="322"/>
    </row>
    <row r="9" spans="1:24" ht="24" x14ac:dyDescent="0.25">
      <c r="A9" s="322"/>
      <c r="B9" s="667"/>
      <c r="C9" s="324">
        <v>7</v>
      </c>
      <c r="D9" s="325" t="s">
        <v>513</v>
      </c>
      <c r="E9" s="323"/>
      <c r="F9" s="322"/>
      <c r="G9" s="322"/>
      <c r="H9" s="322"/>
      <c r="I9" s="322"/>
      <c r="J9" s="322"/>
      <c r="K9" s="322"/>
      <c r="L9" s="322"/>
      <c r="M9" s="322"/>
      <c r="N9" s="322"/>
      <c r="O9" s="322"/>
      <c r="P9" s="322"/>
      <c r="Q9" s="322"/>
      <c r="R9" s="322"/>
      <c r="S9" s="322"/>
      <c r="T9" s="322"/>
      <c r="U9" s="322"/>
      <c r="V9" s="322"/>
      <c r="W9" s="322"/>
      <c r="X9" s="322"/>
    </row>
    <row r="10" spans="1:24" x14ac:dyDescent="0.25">
      <c r="A10" s="322"/>
      <c r="B10" s="665">
        <v>2</v>
      </c>
      <c r="C10" s="663" t="s">
        <v>514</v>
      </c>
      <c r="D10" s="664"/>
      <c r="E10" s="323"/>
      <c r="F10" s="322"/>
      <c r="G10" s="322"/>
      <c r="H10" s="322"/>
      <c r="I10" s="322"/>
      <c r="J10" s="322"/>
      <c r="K10" s="322"/>
      <c r="L10" s="322"/>
      <c r="M10" s="322"/>
      <c r="N10" s="322"/>
      <c r="O10" s="322"/>
      <c r="P10" s="322"/>
      <c r="Q10" s="322"/>
      <c r="R10" s="322"/>
      <c r="S10" s="322"/>
      <c r="T10" s="322"/>
      <c r="U10" s="322"/>
      <c r="V10" s="322"/>
      <c r="W10" s="322"/>
      <c r="X10" s="322"/>
    </row>
    <row r="11" spans="1:24" x14ac:dyDescent="0.25">
      <c r="A11" s="322"/>
      <c r="B11" s="666"/>
      <c r="C11" s="324">
        <v>8</v>
      </c>
      <c r="D11" s="325" t="s">
        <v>515</v>
      </c>
      <c r="E11" s="323"/>
      <c r="F11" s="322"/>
      <c r="G11" s="322"/>
      <c r="H11" s="322"/>
      <c r="I11" s="322"/>
      <c r="J11" s="322"/>
      <c r="K11" s="322"/>
      <c r="L11" s="322"/>
      <c r="M11" s="322"/>
      <c r="N11" s="322"/>
      <c r="O11" s="322"/>
      <c r="P11" s="322"/>
      <c r="Q11" s="322"/>
      <c r="R11" s="322"/>
      <c r="S11" s="322"/>
      <c r="T11" s="322"/>
      <c r="U11" s="322"/>
      <c r="V11" s="322"/>
      <c r="W11" s="322"/>
      <c r="X11" s="322"/>
    </row>
    <row r="12" spans="1:24" ht="24" x14ac:dyDescent="0.25">
      <c r="A12" s="322"/>
      <c r="B12" s="666"/>
      <c r="C12" s="324">
        <v>9</v>
      </c>
      <c r="D12" s="325" t="s">
        <v>516</v>
      </c>
      <c r="E12" s="323"/>
      <c r="F12" s="322"/>
      <c r="G12" s="322"/>
      <c r="H12" s="322"/>
      <c r="I12" s="322"/>
      <c r="J12" s="322"/>
      <c r="K12" s="322"/>
      <c r="L12" s="322"/>
      <c r="M12" s="322"/>
      <c r="N12" s="322"/>
      <c r="O12" s="322"/>
      <c r="P12" s="322"/>
      <c r="Q12" s="322"/>
      <c r="R12" s="322"/>
      <c r="S12" s="322"/>
      <c r="T12" s="322"/>
      <c r="U12" s="322"/>
      <c r="V12" s="322"/>
      <c r="W12" s="322"/>
      <c r="X12" s="322"/>
    </row>
    <row r="13" spans="1:24" ht="24" x14ac:dyDescent="0.25">
      <c r="A13" s="322"/>
      <c r="B13" s="666"/>
      <c r="C13" s="324">
        <v>10</v>
      </c>
      <c r="D13" s="325" t="s">
        <v>517</v>
      </c>
      <c r="E13" s="323"/>
      <c r="F13" s="322"/>
      <c r="G13" s="322"/>
      <c r="H13" s="322"/>
      <c r="I13" s="322"/>
      <c r="J13" s="322"/>
      <c r="K13" s="322"/>
      <c r="L13" s="322"/>
      <c r="M13" s="322"/>
      <c r="N13" s="322"/>
      <c r="O13" s="322"/>
      <c r="P13" s="322"/>
      <c r="Q13" s="322"/>
      <c r="R13" s="322"/>
      <c r="S13" s="322"/>
      <c r="T13" s="322"/>
      <c r="U13" s="322"/>
      <c r="V13" s="322"/>
      <c r="W13" s="322"/>
      <c r="X13" s="322"/>
    </row>
    <row r="14" spans="1:24" ht="24" x14ac:dyDescent="0.25">
      <c r="A14" s="322"/>
      <c r="B14" s="666"/>
      <c r="C14" s="324">
        <v>11</v>
      </c>
      <c r="D14" s="325" t="s">
        <v>518</v>
      </c>
      <c r="E14" s="323"/>
      <c r="F14" s="322"/>
      <c r="G14" s="322"/>
      <c r="H14" s="322"/>
      <c r="I14" s="322"/>
      <c r="J14" s="322"/>
      <c r="K14" s="322"/>
      <c r="L14" s="322"/>
      <c r="M14" s="322"/>
      <c r="N14" s="322"/>
      <c r="O14" s="322"/>
      <c r="P14" s="322"/>
      <c r="Q14" s="322"/>
      <c r="R14" s="322"/>
      <c r="S14" s="322"/>
      <c r="T14" s="322"/>
      <c r="U14" s="322"/>
      <c r="V14" s="322"/>
      <c r="W14" s="322"/>
      <c r="X14" s="322"/>
    </row>
    <row r="15" spans="1:24" ht="36" x14ac:dyDescent="0.25">
      <c r="A15" s="322"/>
      <c r="B15" s="666"/>
      <c r="C15" s="324">
        <v>12</v>
      </c>
      <c r="D15" s="325" t="s">
        <v>519</v>
      </c>
      <c r="E15" s="323"/>
      <c r="F15" s="322"/>
      <c r="G15" s="322"/>
      <c r="H15" s="322"/>
      <c r="I15" s="322"/>
      <c r="J15" s="322"/>
      <c r="K15" s="322"/>
      <c r="L15" s="322"/>
      <c r="M15" s="322"/>
      <c r="N15" s="322"/>
      <c r="O15" s="322"/>
      <c r="P15" s="322"/>
      <c r="Q15" s="322"/>
      <c r="R15" s="322"/>
      <c r="S15" s="322"/>
      <c r="T15" s="322"/>
      <c r="U15" s="322"/>
      <c r="V15" s="322"/>
      <c r="W15" s="322"/>
      <c r="X15" s="322"/>
    </row>
    <row r="16" spans="1:24" ht="24" x14ac:dyDescent="0.25">
      <c r="A16" s="322"/>
      <c r="B16" s="666"/>
      <c r="C16" s="324">
        <v>13</v>
      </c>
      <c r="D16" s="325" t="s">
        <v>520</v>
      </c>
      <c r="E16" s="323"/>
      <c r="F16" s="322"/>
      <c r="G16" s="322"/>
      <c r="H16" s="322"/>
      <c r="I16" s="322"/>
      <c r="J16" s="322"/>
      <c r="K16" s="322"/>
      <c r="L16" s="322"/>
      <c r="M16" s="322"/>
      <c r="N16" s="322"/>
      <c r="O16" s="322"/>
      <c r="P16" s="322"/>
      <c r="Q16" s="322"/>
      <c r="R16" s="322"/>
      <c r="S16" s="322"/>
      <c r="T16" s="322"/>
      <c r="U16" s="322"/>
      <c r="V16" s="322"/>
      <c r="W16" s="322"/>
      <c r="X16" s="322"/>
    </row>
    <row r="17" spans="1:24" ht="24" x14ac:dyDescent="0.25">
      <c r="A17" s="322"/>
      <c r="B17" s="666"/>
      <c r="C17" s="324">
        <v>14</v>
      </c>
      <c r="D17" s="325" t="s">
        <v>521</v>
      </c>
      <c r="E17" s="323"/>
      <c r="F17" s="322"/>
      <c r="G17" s="322"/>
      <c r="H17" s="322"/>
      <c r="I17" s="322"/>
      <c r="J17" s="322"/>
      <c r="K17" s="322"/>
      <c r="L17" s="322"/>
      <c r="M17" s="322"/>
      <c r="N17" s="322"/>
      <c r="O17" s="322"/>
      <c r="P17" s="322"/>
      <c r="Q17" s="322"/>
      <c r="R17" s="322"/>
      <c r="S17" s="322"/>
      <c r="T17" s="322"/>
      <c r="U17" s="322"/>
      <c r="V17" s="322"/>
      <c r="W17" s="322"/>
      <c r="X17" s="322"/>
    </row>
    <row r="18" spans="1:24" ht="24" x14ac:dyDescent="0.25">
      <c r="A18" s="322"/>
      <c r="B18" s="667"/>
      <c r="C18" s="324">
        <v>15</v>
      </c>
      <c r="D18" s="325" t="s">
        <v>522</v>
      </c>
      <c r="E18" s="323"/>
      <c r="F18" s="322"/>
      <c r="G18" s="322"/>
      <c r="H18" s="322"/>
      <c r="I18" s="322"/>
      <c r="J18" s="322"/>
      <c r="K18" s="322"/>
      <c r="L18" s="322"/>
      <c r="M18" s="322"/>
      <c r="N18" s="322"/>
      <c r="O18" s="322"/>
      <c r="P18" s="322"/>
      <c r="Q18" s="322"/>
      <c r="R18" s="322"/>
      <c r="S18" s="322"/>
      <c r="T18" s="322"/>
      <c r="U18" s="322"/>
      <c r="V18" s="322"/>
      <c r="W18" s="322"/>
      <c r="X18" s="322"/>
    </row>
    <row r="19" spans="1:24" x14ac:dyDescent="0.25">
      <c r="A19" s="322"/>
      <c r="B19" s="665">
        <v>3</v>
      </c>
      <c r="C19" s="663" t="s">
        <v>523</v>
      </c>
      <c r="D19" s="664"/>
      <c r="E19" s="323"/>
      <c r="F19" s="322"/>
      <c r="G19" s="322"/>
      <c r="H19" s="322"/>
      <c r="I19" s="322"/>
      <c r="J19" s="322"/>
      <c r="K19" s="322"/>
      <c r="L19" s="322"/>
      <c r="M19" s="322"/>
      <c r="N19" s="322"/>
      <c r="O19" s="322"/>
      <c r="P19" s="322"/>
      <c r="Q19" s="322"/>
      <c r="R19" s="322"/>
      <c r="S19" s="322"/>
      <c r="T19" s="322"/>
      <c r="U19" s="322"/>
      <c r="V19" s="322"/>
      <c r="W19" s="322"/>
      <c r="X19" s="322"/>
    </row>
    <row r="20" spans="1:24" x14ac:dyDescent="0.25">
      <c r="A20" s="322"/>
      <c r="B20" s="666"/>
      <c r="C20" s="324">
        <v>16</v>
      </c>
      <c r="D20" s="325" t="s">
        <v>524</v>
      </c>
      <c r="E20" s="323"/>
      <c r="F20" s="322"/>
      <c r="G20" s="322"/>
      <c r="H20" s="322"/>
      <c r="I20" s="322"/>
      <c r="J20" s="322"/>
      <c r="K20" s="322"/>
      <c r="L20" s="322"/>
      <c r="M20" s="322"/>
      <c r="N20" s="322"/>
      <c r="O20" s="322"/>
      <c r="P20" s="322"/>
      <c r="Q20" s="322"/>
      <c r="R20" s="322"/>
      <c r="S20" s="322"/>
      <c r="T20" s="322"/>
      <c r="U20" s="322"/>
      <c r="V20" s="322"/>
      <c r="W20" s="322"/>
      <c r="X20" s="322"/>
    </row>
    <row r="21" spans="1:24" ht="15.75" customHeight="1" x14ac:dyDescent="0.25">
      <c r="A21" s="322"/>
      <c r="B21" s="666"/>
      <c r="C21" s="324">
        <v>17</v>
      </c>
      <c r="D21" s="325" t="s">
        <v>525</v>
      </c>
      <c r="E21" s="323"/>
      <c r="F21" s="322"/>
      <c r="G21" s="322"/>
      <c r="H21" s="322"/>
      <c r="I21" s="322"/>
      <c r="J21" s="322"/>
      <c r="K21" s="322"/>
      <c r="L21" s="322"/>
      <c r="M21" s="322"/>
      <c r="N21" s="322"/>
      <c r="O21" s="322"/>
      <c r="P21" s="322"/>
      <c r="Q21" s="322"/>
      <c r="R21" s="322"/>
      <c r="S21" s="322"/>
      <c r="T21" s="322"/>
      <c r="U21" s="322"/>
      <c r="V21" s="322"/>
      <c r="W21" s="322"/>
      <c r="X21" s="322"/>
    </row>
    <row r="22" spans="1:24" ht="15.75" customHeight="1" x14ac:dyDescent="0.25">
      <c r="A22" s="322"/>
      <c r="B22" s="666"/>
      <c r="C22" s="324">
        <v>18</v>
      </c>
      <c r="D22" s="325" t="s">
        <v>526</v>
      </c>
      <c r="E22" s="323"/>
      <c r="F22" s="322"/>
      <c r="G22" s="322"/>
      <c r="H22" s="322"/>
      <c r="I22" s="322"/>
      <c r="J22" s="322"/>
      <c r="K22" s="322"/>
      <c r="L22" s="322"/>
      <c r="M22" s="322"/>
      <c r="N22" s="322"/>
      <c r="O22" s="322"/>
      <c r="P22" s="322"/>
      <c r="Q22" s="322"/>
      <c r="R22" s="322"/>
      <c r="S22" s="322"/>
      <c r="T22" s="322"/>
      <c r="U22" s="322"/>
      <c r="V22" s="322"/>
      <c r="W22" s="322"/>
      <c r="X22" s="322"/>
    </row>
    <row r="23" spans="1:24" ht="15.75" customHeight="1" x14ac:dyDescent="0.25">
      <c r="A23" s="322"/>
      <c r="B23" s="666"/>
      <c r="C23" s="324">
        <v>19</v>
      </c>
      <c r="D23" s="325" t="s">
        <v>527</v>
      </c>
      <c r="E23" s="323"/>
      <c r="F23" s="322"/>
      <c r="G23" s="322"/>
      <c r="H23" s="322"/>
      <c r="I23" s="322"/>
      <c r="J23" s="322"/>
      <c r="K23" s="322"/>
      <c r="L23" s="322"/>
      <c r="M23" s="322"/>
      <c r="N23" s="322"/>
      <c r="O23" s="322"/>
      <c r="P23" s="322"/>
      <c r="Q23" s="322"/>
      <c r="R23" s="322"/>
      <c r="S23" s="322"/>
      <c r="T23" s="322"/>
      <c r="U23" s="322"/>
      <c r="V23" s="322"/>
      <c r="W23" s="322"/>
      <c r="X23" s="322"/>
    </row>
    <row r="24" spans="1:24" ht="15.75" customHeight="1" x14ac:dyDescent="0.25">
      <c r="A24" s="322"/>
      <c r="B24" s="666"/>
      <c r="C24" s="324">
        <v>20</v>
      </c>
      <c r="D24" s="325" t="s">
        <v>528</v>
      </c>
      <c r="E24" s="323"/>
      <c r="F24" s="322"/>
      <c r="G24" s="322"/>
      <c r="H24" s="322"/>
      <c r="I24" s="322"/>
      <c r="J24" s="322"/>
      <c r="K24" s="322"/>
      <c r="L24" s="322"/>
      <c r="M24" s="322"/>
      <c r="N24" s="322"/>
      <c r="O24" s="322"/>
      <c r="P24" s="322"/>
      <c r="Q24" s="322"/>
      <c r="R24" s="322"/>
      <c r="S24" s="322"/>
      <c r="T24" s="322"/>
      <c r="U24" s="322"/>
      <c r="V24" s="322"/>
      <c r="W24" s="322"/>
      <c r="X24" s="322"/>
    </row>
    <row r="25" spans="1:24" ht="15.75" customHeight="1" x14ac:dyDescent="0.25">
      <c r="A25" s="322"/>
      <c r="B25" s="666"/>
      <c r="C25" s="326">
        <v>21</v>
      </c>
      <c r="D25" s="327" t="s">
        <v>529</v>
      </c>
      <c r="E25" s="323"/>
      <c r="F25" s="322"/>
      <c r="G25" s="322"/>
      <c r="H25" s="322"/>
      <c r="I25" s="322"/>
      <c r="J25" s="322"/>
      <c r="K25" s="322"/>
      <c r="L25" s="322"/>
      <c r="M25" s="322"/>
      <c r="N25" s="322"/>
      <c r="O25" s="322"/>
      <c r="P25" s="322"/>
      <c r="Q25" s="322"/>
      <c r="R25" s="322"/>
      <c r="S25" s="322"/>
      <c r="T25" s="322"/>
      <c r="U25" s="322"/>
      <c r="V25" s="322"/>
      <c r="W25" s="322"/>
      <c r="X25" s="322"/>
    </row>
    <row r="26" spans="1:24" ht="15.75" customHeight="1" x14ac:dyDescent="0.25">
      <c r="A26" s="322"/>
      <c r="B26" s="666"/>
      <c r="C26" s="324">
        <v>22</v>
      </c>
      <c r="D26" s="325" t="s">
        <v>530</v>
      </c>
      <c r="E26" s="323"/>
      <c r="F26" s="322"/>
      <c r="G26" s="322"/>
      <c r="H26" s="322"/>
      <c r="I26" s="322"/>
      <c r="J26" s="322"/>
      <c r="K26" s="322"/>
      <c r="L26" s="322"/>
      <c r="M26" s="322"/>
      <c r="N26" s="322"/>
      <c r="O26" s="322"/>
      <c r="P26" s="322"/>
      <c r="Q26" s="322"/>
      <c r="R26" s="322"/>
      <c r="S26" s="322"/>
      <c r="T26" s="322"/>
      <c r="U26" s="322"/>
      <c r="V26" s="322"/>
      <c r="W26" s="322"/>
      <c r="X26" s="322"/>
    </row>
    <row r="27" spans="1:24" ht="15.75" customHeight="1" x14ac:dyDescent="0.25">
      <c r="A27" s="322"/>
      <c r="B27" s="666"/>
      <c r="C27" s="324">
        <v>23</v>
      </c>
      <c r="D27" s="325" t="s">
        <v>531</v>
      </c>
      <c r="E27" s="323"/>
      <c r="F27" s="322"/>
      <c r="G27" s="322"/>
      <c r="H27" s="322"/>
      <c r="I27" s="322"/>
      <c r="J27" s="322"/>
      <c r="K27" s="322"/>
      <c r="L27" s="322"/>
      <c r="M27" s="322"/>
      <c r="N27" s="322"/>
      <c r="O27" s="322"/>
      <c r="P27" s="322"/>
      <c r="Q27" s="322"/>
      <c r="R27" s="322"/>
      <c r="S27" s="322"/>
      <c r="T27" s="322"/>
      <c r="U27" s="322"/>
      <c r="V27" s="322"/>
      <c r="W27" s="322"/>
      <c r="X27" s="322"/>
    </row>
    <row r="28" spans="1:24" ht="15.75" customHeight="1" x14ac:dyDescent="0.25">
      <c r="A28" s="322"/>
      <c r="B28" s="666"/>
      <c r="C28" s="324">
        <v>24</v>
      </c>
      <c r="D28" s="325" t="s">
        <v>532</v>
      </c>
      <c r="E28" s="323"/>
      <c r="F28" s="322"/>
      <c r="G28" s="322"/>
      <c r="H28" s="322"/>
      <c r="I28" s="322"/>
      <c r="J28" s="322"/>
      <c r="K28" s="322"/>
      <c r="L28" s="322"/>
      <c r="M28" s="322"/>
      <c r="N28" s="322"/>
      <c r="O28" s="322"/>
      <c r="P28" s="322"/>
      <c r="Q28" s="322"/>
      <c r="R28" s="322"/>
      <c r="S28" s="322"/>
      <c r="T28" s="322"/>
      <c r="U28" s="322"/>
      <c r="V28" s="322"/>
      <c r="W28" s="322"/>
      <c r="X28" s="322"/>
    </row>
    <row r="29" spans="1:24" ht="15.75" customHeight="1" x14ac:dyDescent="0.25">
      <c r="A29" s="322"/>
      <c r="B29" s="666"/>
      <c r="C29" s="324">
        <v>25</v>
      </c>
      <c r="D29" s="325" t="s">
        <v>533</v>
      </c>
      <c r="E29" s="323"/>
      <c r="F29" s="322"/>
      <c r="G29" s="322"/>
      <c r="H29" s="322"/>
      <c r="I29" s="322"/>
      <c r="J29" s="322"/>
      <c r="K29" s="322"/>
      <c r="L29" s="322"/>
      <c r="M29" s="322"/>
      <c r="N29" s="322"/>
      <c r="O29" s="322"/>
      <c r="P29" s="322"/>
      <c r="Q29" s="322"/>
      <c r="R29" s="322"/>
      <c r="S29" s="322"/>
      <c r="T29" s="322"/>
      <c r="U29" s="322"/>
      <c r="V29" s="322"/>
      <c r="W29" s="322"/>
      <c r="X29" s="322"/>
    </row>
    <row r="30" spans="1:24" ht="15.75" customHeight="1" x14ac:dyDescent="0.25">
      <c r="A30" s="322"/>
      <c r="B30" s="666"/>
      <c r="C30" s="324">
        <v>26</v>
      </c>
      <c r="D30" s="325" t="s">
        <v>534</v>
      </c>
      <c r="E30" s="323"/>
      <c r="F30" s="322"/>
      <c r="G30" s="322"/>
      <c r="H30" s="322"/>
      <c r="I30" s="322"/>
      <c r="J30" s="322"/>
      <c r="K30" s="322"/>
      <c r="L30" s="322"/>
      <c r="M30" s="322"/>
      <c r="N30" s="322"/>
      <c r="O30" s="322"/>
      <c r="P30" s="322"/>
      <c r="Q30" s="322"/>
      <c r="R30" s="322"/>
      <c r="S30" s="322"/>
      <c r="T30" s="322"/>
      <c r="U30" s="322"/>
      <c r="V30" s="322"/>
      <c r="W30" s="322"/>
      <c r="X30" s="322"/>
    </row>
    <row r="31" spans="1:24" ht="15.75" customHeight="1" x14ac:dyDescent="0.25">
      <c r="A31" s="322"/>
      <c r="B31" s="666"/>
      <c r="C31" s="324">
        <v>27</v>
      </c>
      <c r="D31" s="325" t="s">
        <v>535</v>
      </c>
      <c r="E31" s="323"/>
      <c r="F31" s="322"/>
      <c r="G31" s="322"/>
      <c r="H31" s="322"/>
      <c r="I31" s="322"/>
      <c r="J31" s="322"/>
      <c r="K31" s="322"/>
      <c r="L31" s="322"/>
      <c r="M31" s="322"/>
      <c r="N31" s="322"/>
      <c r="O31" s="322"/>
      <c r="P31" s="322"/>
      <c r="Q31" s="322"/>
      <c r="R31" s="322"/>
      <c r="S31" s="322"/>
      <c r="T31" s="322"/>
      <c r="U31" s="322"/>
      <c r="V31" s="322"/>
      <c r="W31" s="322"/>
      <c r="X31" s="322"/>
    </row>
    <row r="32" spans="1:24" ht="15.75" customHeight="1" x14ac:dyDescent="0.25">
      <c r="A32" s="322"/>
      <c r="B32" s="667"/>
      <c r="C32" s="324">
        <v>28</v>
      </c>
      <c r="D32" s="325" t="s">
        <v>536</v>
      </c>
      <c r="E32" s="323"/>
      <c r="F32" s="322"/>
      <c r="G32" s="322"/>
      <c r="H32" s="322"/>
      <c r="I32" s="322"/>
      <c r="J32" s="322"/>
      <c r="K32" s="322"/>
      <c r="L32" s="322"/>
      <c r="M32" s="322"/>
      <c r="N32" s="322"/>
      <c r="O32" s="322"/>
      <c r="P32" s="322"/>
      <c r="Q32" s="322"/>
      <c r="R32" s="322"/>
      <c r="S32" s="322"/>
      <c r="T32" s="322"/>
      <c r="U32" s="322"/>
      <c r="V32" s="322"/>
      <c r="W32" s="322"/>
      <c r="X32" s="322"/>
    </row>
    <row r="33" spans="1:24" ht="15.75" customHeight="1" x14ac:dyDescent="0.25">
      <c r="A33" s="322"/>
      <c r="B33" s="665">
        <v>4</v>
      </c>
      <c r="C33" s="663" t="s">
        <v>537</v>
      </c>
      <c r="D33" s="664"/>
      <c r="E33" s="323"/>
      <c r="F33" s="322"/>
      <c r="G33" s="322"/>
      <c r="H33" s="322"/>
      <c r="I33" s="322"/>
      <c r="J33" s="322"/>
      <c r="K33" s="322"/>
      <c r="L33" s="322"/>
      <c r="M33" s="322"/>
      <c r="N33" s="322"/>
      <c r="O33" s="322"/>
      <c r="P33" s="322"/>
      <c r="Q33" s="322"/>
      <c r="R33" s="322"/>
      <c r="S33" s="322"/>
      <c r="T33" s="322"/>
      <c r="U33" s="322"/>
      <c r="V33" s="322"/>
      <c r="W33" s="322"/>
      <c r="X33" s="322"/>
    </row>
    <row r="34" spans="1:24" ht="15.75" customHeight="1" x14ac:dyDescent="0.25">
      <c r="A34" s="322"/>
      <c r="B34" s="666"/>
      <c r="C34" s="324">
        <v>29</v>
      </c>
      <c r="D34" s="325" t="s">
        <v>538</v>
      </c>
      <c r="E34" s="323"/>
      <c r="F34" s="322"/>
      <c r="G34" s="322"/>
      <c r="H34" s="322"/>
      <c r="I34" s="322"/>
      <c r="J34" s="322"/>
      <c r="K34" s="322"/>
      <c r="L34" s="322"/>
      <c r="M34" s="322"/>
      <c r="N34" s="322"/>
      <c r="O34" s="322"/>
      <c r="P34" s="322"/>
      <c r="Q34" s="322"/>
      <c r="R34" s="322"/>
      <c r="S34" s="322"/>
      <c r="T34" s="322"/>
      <c r="U34" s="322"/>
      <c r="V34" s="322"/>
      <c r="W34" s="322"/>
      <c r="X34" s="322"/>
    </row>
    <row r="35" spans="1:24" ht="15.75" customHeight="1" x14ac:dyDescent="0.25">
      <c r="A35" s="322"/>
      <c r="B35" s="666"/>
      <c r="C35" s="324">
        <v>30</v>
      </c>
      <c r="D35" s="325" t="s">
        <v>539</v>
      </c>
      <c r="E35" s="323"/>
      <c r="F35" s="322"/>
      <c r="G35" s="322"/>
      <c r="H35" s="322"/>
      <c r="I35" s="322"/>
      <c r="J35" s="322"/>
      <c r="K35" s="322"/>
      <c r="L35" s="322"/>
      <c r="M35" s="322"/>
      <c r="N35" s="322"/>
      <c r="O35" s="322"/>
      <c r="P35" s="322"/>
      <c r="Q35" s="322"/>
      <c r="R35" s="322"/>
      <c r="S35" s="322"/>
      <c r="T35" s="322"/>
      <c r="U35" s="322"/>
      <c r="V35" s="322"/>
      <c r="W35" s="322"/>
      <c r="X35" s="322"/>
    </row>
    <row r="36" spans="1:24" ht="15.75" customHeight="1" x14ac:dyDescent="0.25">
      <c r="A36" s="322"/>
      <c r="B36" s="666"/>
      <c r="C36" s="324">
        <v>31</v>
      </c>
      <c r="D36" s="325" t="s">
        <v>540</v>
      </c>
      <c r="E36" s="323"/>
      <c r="F36" s="322"/>
      <c r="G36" s="322"/>
      <c r="H36" s="322"/>
      <c r="I36" s="322"/>
      <c r="J36" s="322"/>
      <c r="K36" s="322"/>
      <c r="L36" s="322"/>
      <c r="M36" s="322"/>
      <c r="N36" s="322"/>
      <c r="O36" s="322"/>
      <c r="P36" s="322"/>
      <c r="Q36" s="322"/>
      <c r="R36" s="322"/>
      <c r="S36" s="322"/>
      <c r="T36" s="322"/>
      <c r="U36" s="322"/>
      <c r="V36" s="322"/>
      <c r="W36" s="322"/>
      <c r="X36" s="322"/>
    </row>
    <row r="37" spans="1:24" ht="15.75" customHeight="1" x14ac:dyDescent="0.25">
      <c r="A37" s="322"/>
      <c r="B37" s="666"/>
      <c r="C37" s="324">
        <v>32</v>
      </c>
      <c r="D37" s="325" t="s">
        <v>541</v>
      </c>
      <c r="E37" s="323"/>
      <c r="F37" s="322"/>
      <c r="G37" s="322"/>
      <c r="H37" s="322"/>
      <c r="I37" s="322"/>
      <c r="J37" s="322"/>
      <c r="K37" s="322"/>
      <c r="L37" s="322"/>
      <c r="M37" s="322"/>
      <c r="N37" s="322"/>
      <c r="O37" s="322"/>
      <c r="P37" s="322"/>
      <c r="Q37" s="322"/>
      <c r="R37" s="322"/>
      <c r="S37" s="322"/>
      <c r="T37" s="322"/>
      <c r="U37" s="322"/>
      <c r="V37" s="322"/>
      <c r="W37" s="322"/>
      <c r="X37" s="322"/>
    </row>
    <row r="38" spans="1:24" ht="15.75" customHeight="1" x14ac:dyDescent="0.25">
      <c r="A38" s="322"/>
      <c r="B38" s="666"/>
      <c r="C38" s="324">
        <v>33</v>
      </c>
      <c r="D38" s="325" t="s">
        <v>542</v>
      </c>
      <c r="E38" s="323"/>
      <c r="F38" s="322"/>
      <c r="G38" s="322"/>
      <c r="H38" s="322"/>
      <c r="I38" s="322"/>
      <c r="J38" s="322"/>
      <c r="K38" s="322"/>
      <c r="L38" s="322"/>
      <c r="M38" s="322"/>
      <c r="N38" s="322"/>
      <c r="O38" s="322"/>
      <c r="P38" s="322"/>
      <c r="Q38" s="322"/>
      <c r="R38" s="322"/>
      <c r="S38" s="322"/>
      <c r="T38" s="322"/>
      <c r="U38" s="322"/>
      <c r="V38" s="322"/>
      <c r="W38" s="322"/>
      <c r="X38" s="322"/>
    </row>
    <row r="39" spans="1:24" ht="15.75" customHeight="1" x14ac:dyDescent="0.25">
      <c r="A39" s="322"/>
      <c r="B39" s="666"/>
      <c r="C39" s="324">
        <v>34</v>
      </c>
      <c r="D39" s="325" t="s">
        <v>543</v>
      </c>
      <c r="E39" s="323"/>
      <c r="F39" s="322"/>
      <c r="G39" s="322"/>
      <c r="H39" s="322"/>
      <c r="I39" s="322"/>
      <c r="J39" s="322"/>
      <c r="K39" s="322"/>
      <c r="L39" s="322"/>
      <c r="M39" s="322"/>
      <c r="N39" s="322"/>
      <c r="O39" s="322"/>
      <c r="P39" s="322"/>
      <c r="Q39" s="322"/>
      <c r="R39" s="322"/>
      <c r="S39" s="322"/>
      <c r="T39" s="322"/>
      <c r="U39" s="322"/>
      <c r="V39" s="322"/>
      <c r="W39" s="322"/>
      <c r="X39" s="322"/>
    </row>
    <row r="40" spans="1:24" ht="15.75" customHeight="1" x14ac:dyDescent="0.25">
      <c r="A40" s="322"/>
      <c r="B40" s="666"/>
      <c r="C40" s="324">
        <v>35</v>
      </c>
      <c r="D40" s="325" t="s">
        <v>544</v>
      </c>
      <c r="E40" s="323"/>
      <c r="F40" s="322"/>
      <c r="G40" s="322"/>
      <c r="H40" s="322"/>
      <c r="I40" s="322"/>
      <c r="J40" s="322"/>
      <c r="K40" s="322"/>
      <c r="L40" s="322"/>
      <c r="M40" s="322"/>
      <c r="N40" s="322"/>
      <c r="O40" s="322"/>
      <c r="P40" s="322"/>
      <c r="Q40" s="322"/>
      <c r="R40" s="322"/>
      <c r="S40" s="322"/>
      <c r="T40" s="322"/>
      <c r="U40" s="322"/>
      <c r="V40" s="322"/>
      <c r="W40" s="322"/>
      <c r="X40" s="322"/>
    </row>
    <row r="41" spans="1:24" ht="15.75" customHeight="1" x14ac:dyDescent="0.25">
      <c r="A41" s="322"/>
      <c r="B41" s="666"/>
      <c r="C41" s="324">
        <v>36</v>
      </c>
      <c r="D41" s="325" t="s">
        <v>545</v>
      </c>
      <c r="E41" s="323"/>
      <c r="F41" s="322"/>
      <c r="G41" s="322"/>
      <c r="H41" s="322"/>
      <c r="I41" s="322"/>
      <c r="J41" s="322"/>
      <c r="K41" s="322"/>
      <c r="L41" s="322"/>
      <c r="M41" s="322"/>
      <c r="N41" s="322"/>
      <c r="O41" s="322"/>
      <c r="P41" s="322"/>
      <c r="Q41" s="322"/>
      <c r="R41" s="322"/>
      <c r="S41" s="322"/>
      <c r="T41" s="322"/>
      <c r="U41" s="322"/>
      <c r="V41" s="322"/>
      <c r="W41" s="322"/>
      <c r="X41" s="322"/>
    </row>
    <row r="42" spans="1:24" ht="15.75" customHeight="1" x14ac:dyDescent="0.25">
      <c r="A42" s="322"/>
      <c r="B42" s="666"/>
      <c r="C42" s="324">
        <v>37</v>
      </c>
      <c r="D42" s="325" t="s">
        <v>546</v>
      </c>
      <c r="E42" s="323"/>
      <c r="F42" s="322"/>
      <c r="G42" s="322"/>
      <c r="H42" s="322"/>
      <c r="I42" s="322"/>
      <c r="J42" s="322"/>
      <c r="K42" s="322"/>
      <c r="L42" s="322"/>
      <c r="M42" s="322"/>
      <c r="N42" s="322"/>
      <c r="O42" s="322"/>
      <c r="P42" s="322"/>
      <c r="Q42" s="322"/>
      <c r="R42" s="322"/>
      <c r="S42" s="322"/>
      <c r="T42" s="322"/>
      <c r="U42" s="322"/>
      <c r="V42" s="322"/>
      <c r="W42" s="322"/>
      <c r="X42" s="322"/>
    </row>
    <row r="43" spans="1:24" ht="15.75" customHeight="1" x14ac:dyDescent="0.25">
      <c r="A43" s="322"/>
      <c r="B43" s="667"/>
      <c r="C43" s="324">
        <v>38</v>
      </c>
      <c r="D43" s="325" t="s">
        <v>547</v>
      </c>
      <c r="E43" s="323"/>
      <c r="F43" s="322"/>
      <c r="G43" s="322"/>
      <c r="H43" s="322"/>
      <c r="I43" s="322"/>
      <c r="J43" s="322"/>
      <c r="K43" s="322"/>
      <c r="L43" s="322"/>
      <c r="M43" s="322"/>
      <c r="N43" s="322"/>
      <c r="O43" s="322"/>
      <c r="P43" s="322"/>
      <c r="Q43" s="322"/>
      <c r="R43" s="322"/>
      <c r="S43" s="322"/>
      <c r="T43" s="322"/>
      <c r="U43" s="322"/>
      <c r="V43" s="322"/>
      <c r="W43" s="322"/>
      <c r="X43" s="322"/>
    </row>
    <row r="44" spans="1:24" ht="15.75" customHeight="1" x14ac:dyDescent="0.25">
      <c r="A44" s="322"/>
      <c r="B44" s="665">
        <v>5</v>
      </c>
      <c r="C44" s="663" t="s">
        <v>548</v>
      </c>
      <c r="D44" s="664"/>
      <c r="E44" s="323"/>
      <c r="F44" s="322"/>
      <c r="G44" s="322"/>
      <c r="H44" s="322"/>
      <c r="I44" s="322"/>
      <c r="J44" s="322"/>
      <c r="K44" s="322"/>
      <c r="L44" s="322"/>
      <c r="M44" s="322"/>
      <c r="N44" s="322"/>
      <c r="O44" s="322"/>
      <c r="P44" s="322"/>
      <c r="Q44" s="322"/>
      <c r="R44" s="322"/>
      <c r="S44" s="322"/>
      <c r="T44" s="322"/>
      <c r="U44" s="322"/>
      <c r="V44" s="322"/>
      <c r="W44" s="322"/>
      <c r="X44" s="322"/>
    </row>
    <row r="45" spans="1:24" ht="15.75" customHeight="1" x14ac:dyDescent="0.25">
      <c r="A45" s="322"/>
      <c r="B45" s="666"/>
      <c r="C45" s="324">
        <v>39</v>
      </c>
      <c r="D45" s="325" t="s">
        <v>549</v>
      </c>
      <c r="E45" s="323"/>
      <c r="F45" s="322"/>
      <c r="G45" s="322"/>
      <c r="H45" s="322"/>
      <c r="I45" s="322"/>
      <c r="J45" s="322"/>
      <c r="K45" s="322"/>
      <c r="L45" s="322"/>
      <c r="M45" s="322"/>
      <c r="N45" s="322"/>
      <c r="O45" s="322"/>
      <c r="P45" s="322"/>
      <c r="Q45" s="322"/>
      <c r="R45" s="322"/>
      <c r="S45" s="322"/>
      <c r="T45" s="322"/>
      <c r="U45" s="322"/>
      <c r="V45" s="322"/>
      <c r="W45" s="322"/>
      <c r="X45" s="322"/>
    </row>
    <row r="46" spans="1:24" ht="15.75" customHeight="1" x14ac:dyDescent="0.25">
      <c r="A46" s="322"/>
      <c r="B46" s="666"/>
      <c r="C46" s="324">
        <v>40</v>
      </c>
      <c r="D46" s="325" t="s">
        <v>550</v>
      </c>
      <c r="E46" s="323"/>
      <c r="F46" s="322"/>
      <c r="G46" s="322"/>
      <c r="H46" s="322"/>
      <c r="I46" s="322"/>
      <c r="J46" s="322"/>
      <c r="K46" s="322"/>
      <c r="L46" s="322"/>
      <c r="M46" s="322"/>
      <c r="N46" s="322"/>
      <c r="O46" s="322"/>
      <c r="P46" s="322"/>
      <c r="Q46" s="322"/>
      <c r="R46" s="322"/>
      <c r="S46" s="322"/>
      <c r="T46" s="322"/>
      <c r="U46" s="322"/>
      <c r="V46" s="322"/>
      <c r="W46" s="322"/>
      <c r="X46" s="322"/>
    </row>
    <row r="47" spans="1:24" ht="15.75" customHeight="1" x14ac:dyDescent="0.25">
      <c r="A47" s="322"/>
      <c r="B47" s="666"/>
      <c r="C47" s="324">
        <v>41</v>
      </c>
      <c r="D47" s="325" t="s">
        <v>551</v>
      </c>
      <c r="E47" s="323"/>
      <c r="F47" s="322"/>
      <c r="G47" s="322"/>
      <c r="H47" s="322"/>
      <c r="I47" s="322"/>
      <c r="J47" s="322"/>
      <c r="K47" s="322"/>
      <c r="L47" s="322"/>
      <c r="M47" s="322"/>
      <c r="N47" s="322"/>
      <c r="O47" s="322"/>
      <c r="P47" s="322"/>
      <c r="Q47" s="322"/>
      <c r="R47" s="322"/>
      <c r="S47" s="322"/>
      <c r="T47" s="322"/>
      <c r="U47" s="322"/>
      <c r="V47" s="322"/>
      <c r="W47" s="322"/>
      <c r="X47" s="322"/>
    </row>
    <row r="48" spans="1:24" ht="15.75" customHeight="1" x14ac:dyDescent="0.25">
      <c r="A48" s="322"/>
      <c r="B48" s="666"/>
      <c r="C48" s="324">
        <v>42</v>
      </c>
      <c r="D48" s="325" t="s">
        <v>552</v>
      </c>
      <c r="E48" s="323"/>
      <c r="F48" s="322"/>
      <c r="G48" s="322"/>
      <c r="H48" s="322"/>
      <c r="I48" s="322"/>
      <c r="J48" s="322"/>
      <c r="K48" s="322"/>
      <c r="L48" s="322"/>
      <c r="M48" s="322"/>
      <c r="N48" s="322"/>
      <c r="O48" s="322"/>
      <c r="P48" s="322"/>
      <c r="Q48" s="322"/>
      <c r="R48" s="322"/>
      <c r="S48" s="322"/>
      <c r="T48" s="322"/>
      <c r="U48" s="322"/>
      <c r="V48" s="322"/>
      <c r="W48" s="322"/>
      <c r="X48" s="322"/>
    </row>
    <row r="49" spans="1:24" ht="15.75" customHeight="1" x14ac:dyDescent="0.25">
      <c r="A49" s="322"/>
      <c r="B49" s="666"/>
      <c r="C49" s="324">
        <v>43</v>
      </c>
      <c r="D49" s="325" t="s">
        <v>553</v>
      </c>
      <c r="E49" s="323"/>
      <c r="F49" s="322"/>
      <c r="G49" s="322"/>
      <c r="H49" s="322"/>
      <c r="I49" s="322"/>
      <c r="J49" s="322"/>
      <c r="K49" s="322"/>
      <c r="L49" s="322"/>
      <c r="M49" s="322"/>
      <c r="N49" s="322"/>
      <c r="O49" s="322"/>
      <c r="P49" s="322"/>
      <c r="Q49" s="322"/>
      <c r="R49" s="322"/>
      <c r="S49" s="322"/>
      <c r="T49" s="322"/>
      <c r="U49" s="322"/>
      <c r="V49" s="322"/>
      <c r="W49" s="322"/>
      <c r="X49" s="322"/>
    </row>
    <row r="50" spans="1:24" ht="15.75" customHeight="1" x14ac:dyDescent="0.25">
      <c r="A50" s="322"/>
      <c r="B50" s="666"/>
      <c r="C50" s="324">
        <v>44</v>
      </c>
      <c r="D50" s="325" t="s">
        <v>554</v>
      </c>
      <c r="E50" s="323"/>
      <c r="F50" s="322"/>
      <c r="G50" s="322"/>
      <c r="H50" s="322"/>
      <c r="I50" s="322"/>
      <c r="J50" s="322"/>
      <c r="K50" s="322"/>
      <c r="L50" s="322"/>
      <c r="M50" s="322"/>
      <c r="N50" s="322"/>
      <c r="O50" s="322"/>
      <c r="P50" s="322"/>
      <c r="Q50" s="322"/>
      <c r="R50" s="322"/>
      <c r="S50" s="322"/>
      <c r="T50" s="322"/>
      <c r="U50" s="322"/>
      <c r="V50" s="322"/>
      <c r="W50" s="322"/>
      <c r="X50" s="322"/>
    </row>
    <row r="51" spans="1:24" ht="15.75" customHeight="1" x14ac:dyDescent="0.25">
      <c r="A51" s="322"/>
      <c r="B51" s="666"/>
      <c r="C51" s="324">
        <v>45</v>
      </c>
      <c r="D51" s="325" t="s">
        <v>555</v>
      </c>
      <c r="E51" s="323"/>
      <c r="F51" s="322"/>
      <c r="G51" s="322"/>
      <c r="H51" s="322"/>
      <c r="I51" s="322"/>
      <c r="J51" s="322"/>
      <c r="K51" s="322"/>
      <c r="L51" s="322"/>
      <c r="M51" s="322"/>
      <c r="N51" s="322"/>
      <c r="O51" s="322"/>
      <c r="P51" s="322"/>
      <c r="Q51" s="322"/>
      <c r="R51" s="322"/>
      <c r="S51" s="322"/>
      <c r="T51" s="322"/>
      <c r="U51" s="322"/>
      <c r="V51" s="322"/>
      <c r="W51" s="322"/>
      <c r="X51" s="322"/>
    </row>
    <row r="52" spans="1:24" ht="15.75" customHeight="1" x14ac:dyDescent="0.25">
      <c r="A52" s="322"/>
      <c r="B52" s="666"/>
      <c r="C52" s="324">
        <v>46</v>
      </c>
      <c r="D52" s="325" t="s">
        <v>556</v>
      </c>
      <c r="E52" s="323"/>
      <c r="F52" s="322"/>
      <c r="G52" s="322"/>
      <c r="H52" s="322"/>
      <c r="I52" s="322"/>
      <c r="J52" s="322"/>
      <c r="K52" s="322"/>
      <c r="L52" s="322"/>
      <c r="M52" s="322"/>
      <c r="N52" s="322"/>
      <c r="O52" s="322"/>
      <c r="P52" s="322"/>
      <c r="Q52" s="322"/>
      <c r="R52" s="322"/>
      <c r="S52" s="322"/>
      <c r="T52" s="322"/>
      <c r="U52" s="322"/>
      <c r="V52" s="322"/>
      <c r="W52" s="322"/>
      <c r="X52" s="322"/>
    </row>
    <row r="53" spans="1:24" ht="15.75" customHeight="1" x14ac:dyDescent="0.25">
      <c r="A53" s="322"/>
      <c r="B53" s="667"/>
      <c r="C53" s="324">
        <v>47</v>
      </c>
      <c r="D53" s="325" t="s">
        <v>557</v>
      </c>
      <c r="E53" s="323"/>
      <c r="F53" s="322"/>
      <c r="G53" s="322"/>
      <c r="H53" s="322"/>
      <c r="I53" s="322"/>
      <c r="J53" s="322"/>
      <c r="K53" s="322"/>
      <c r="L53" s="322"/>
      <c r="M53" s="322"/>
      <c r="N53" s="322"/>
      <c r="O53" s="322"/>
      <c r="P53" s="322"/>
      <c r="Q53" s="322"/>
      <c r="R53" s="322"/>
      <c r="S53" s="322"/>
      <c r="T53" s="322"/>
      <c r="U53" s="322"/>
      <c r="V53" s="322"/>
      <c r="W53" s="322"/>
      <c r="X53" s="322"/>
    </row>
    <row r="54" spans="1:24" ht="15.75" customHeight="1" x14ac:dyDescent="0.25">
      <c r="A54" s="322"/>
      <c r="B54" s="665">
        <v>6</v>
      </c>
      <c r="C54" s="663" t="s">
        <v>558</v>
      </c>
      <c r="D54" s="664"/>
      <c r="E54" s="323"/>
      <c r="F54" s="322"/>
      <c r="G54" s="322"/>
      <c r="H54" s="322"/>
      <c r="I54" s="322"/>
      <c r="J54" s="322"/>
      <c r="K54" s="322"/>
      <c r="L54" s="322"/>
      <c r="M54" s="322"/>
      <c r="N54" s="322"/>
      <c r="O54" s="322"/>
      <c r="P54" s="322"/>
      <c r="Q54" s="322"/>
      <c r="R54" s="322"/>
      <c r="S54" s="322"/>
      <c r="T54" s="322"/>
      <c r="U54" s="322"/>
      <c r="V54" s="322"/>
      <c r="W54" s="322"/>
      <c r="X54" s="322"/>
    </row>
    <row r="55" spans="1:24" ht="15.75" customHeight="1" x14ac:dyDescent="0.25">
      <c r="A55" s="322"/>
      <c r="B55" s="666"/>
      <c r="C55" s="324">
        <v>48</v>
      </c>
      <c r="D55" s="325" t="s">
        <v>559</v>
      </c>
      <c r="E55" s="323"/>
      <c r="F55" s="322"/>
      <c r="G55" s="322"/>
      <c r="H55" s="322"/>
      <c r="I55" s="322"/>
      <c r="J55" s="322"/>
      <c r="K55" s="322"/>
      <c r="L55" s="322"/>
      <c r="M55" s="322"/>
      <c r="N55" s="322"/>
      <c r="O55" s="322"/>
      <c r="P55" s="322"/>
      <c r="Q55" s="322"/>
      <c r="R55" s="322"/>
      <c r="S55" s="322"/>
      <c r="T55" s="322"/>
      <c r="U55" s="322"/>
      <c r="V55" s="322"/>
      <c r="W55" s="322"/>
      <c r="X55" s="322"/>
    </row>
    <row r="56" spans="1:24" ht="15.75" customHeight="1" x14ac:dyDescent="0.25">
      <c r="A56" s="322"/>
      <c r="B56" s="666"/>
      <c r="C56" s="324">
        <v>49</v>
      </c>
      <c r="D56" s="325" t="s">
        <v>560</v>
      </c>
      <c r="E56" s="323"/>
      <c r="F56" s="322"/>
      <c r="G56" s="322"/>
      <c r="H56" s="322"/>
      <c r="I56" s="322"/>
      <c r="J56" s="322"/>
      <c r="K56" s="322"/>
      <c r="L56" s="322"/>
      <c r="M56" s="322"/>
      <c r="N56" s="322"/>
      <c r="O56" s="322"/>
      <c r="P56" s="322"/>
      <c r="Q56" s="322"/>
      <c r="R56" s="322"/>
      <c r="S56" s="322"/>
      <c r="T56" s="322"/>
      <c r="U56" s="322"/>
      <c r="V56" s="322"/>
      <c r="W56" s="322"/>
      <c r="X56" s="322"/>
    </row>
    <row r="57" spans="1:24" ht="15.75" customHeight="1" x14ac:dyDescent="0.25">
      <c r="A57" s="322"/>
      <c r="B57" s="666"/>
      <c r="C57" s="324">
        <v>50</v>
      </c>
      <c r="D57" s="325" t="s">
        <v>561</v>
      </c>
      <c r="E57" s="323"/>
      <c r="F57" s="322"/>
      <c r="G57" s="322"/>
      <c r="H57" s="322"/>
      <c r="I57" s="322"/>
      <c r="J57" s="322"/>
      <c r="K57" s="322"/>
      <c r="L57" s="322"/>
      <c r="M57" s="322"/>
      <c r="N57" s="322"/>
      <c r="O57" s="322"/>
      <c r="P57" s="322"/>
      <c r="Q57" s="322"/>
      <c r="R57" s="322"/>
      <c r="S57" s="322"/>
      <c r="T57" s="322"/>
      <c r="U57" s="322"/>
      <c r="V57" s="322"/>
      <c r="W57" s="322"/>
      <c r="X57" s="322"/>
    </row>
    <row r="58" spans="1:24" ht="15.75" customHeight="1" x14ac:dyDescent="0.25">
      <c r="A58" s="322"/>
      <c r="B58" s="666"/>
      <c r="C58" s="324">
        <v>51</v>
      </c>
      <c r="D58" s="325" t="s">
        <v>562</v>
      </c>
      <c r="E58" s="323"/>
      <c r="F58" s="322"/>
      <c r="G58" s="322"/>
      <c r="H58" s="322"/>
      <c r="I58" s="322"/>
      <c r="J58" s="322"/>
      <c r="K58" s="322"/>
      <c r="L58" s="322"/>
      <c r="M58" s="322"/>
      <c r="N58" s="322"/>
      <c r="O58" s="322"/>
      <c r="P58" s="322"/>
      <c r="Q58" s="322"/>
      <c r="R58" s="322"/>
      <c r="S58" s="322"/>
      <c r="T58" s="322"/>
      <c r="U58" s="322"/>
      <c r="V58" s="322"/>
      <c r="W58" s="322"/>
      <c r="X58" s="322"/>
    </row>
    <row r="59" spans="1:24" ht="15.75" customHeight="1" x14ac:dyDescent="0.25">
      <c r="A59" s="322"/>
      <c r="B59" s="666"/>
      <c r="C59" s="324">
        <v>52</v>
      </c>
      <c r="D59" s="325" t="s">
        <v>563</v>
      </c>
      <c r="E59" s="323"/>
      <c r="F59" s="322"/>
      <c r="G59" s="322"/>
      <c r="H59" s="322"/>
      <c r="I59" s="322"/>
      <c r="J59" s="322"/>
      <c r="K59" s="322"/>
      <c r="L59" s="322"/>
      <c r="M59" s="322"/>
      <c r="N59" s="322"/>
      <c r="O59" s="322"/>
      <c r="P59" s="322"/>
      <c r="Q59" s="322"/>
      <c r="R59" s="322"/>
      <c r="S59" s="322"/>
      <c r="T59" s="322"/>
      <c r="U59" s="322"/>
      <c r="V59" s="322"/>
      <c r="W59" s="322"/>
      <c r="X59" s="322"/>
    </row>
    <row r="60" spans="1:24" ht="15.75" customHeight="1" x14ac:dyDescent="0.25">
      <c r="A60" s="322"/>
      <c r="B60" s="666"/>
      <c r="C60" s="324">
        <v>53</v>
      </c>
      <c r="D60" s="325" t="s">
        <v>564</v>
      </c>
      <c r="E60" s="323"/>
      <c r="F60" s="322"/>
      <c r="G60" s="322"/>
      <c r="H60" s="322"/>
      <c r="I60" s="322"/>
      <c r="J60" s="322"/>
      <c r="K60" s="322"/>
      <c r="L60" s="322"/>
      <c r="M60" s="322"/>
      <c r="N60" s="322"/>
      <c r="O60" s="322"/>
      <c r="P60" s="322"/>
      <c r="Q60" s="322"/>
      <c r="R60" s="322"/>
      <c r="S60" s="322"/>
      <c r="T60" s="322"/>
      <c r="U60" s="322"/>
      <c r="V60" s="322"/>
      <c r="W60" s="322"/>
      <c r="X60" s="322"/>
    </row>
    <row r="61" spans="1:24" ht="15.75" customHeight="1" x14ac:dyDescent="0.25">
      <c r="A61" s="322"/>
      <c r="B61" s="666"/>
      <c r="C61" s="324">
        <v>54</v>
      </c>
      <c r="D61" s="325" t="s">
        <v>565</v>
      </c>
      <c r="E61" s="323"/>
      <c r="F61" s="322"/>
      <c r="G61" s="322"/>
      <c r="H61" s="322"/>
      <c r="I61" s="322"/>
      <c r="J61" s="322"/>
      <c r="K61" s="322"/>
      <c r="L61" s="322"/>
      <c r="M61" s="322"/>
      <c r="N61" s="322"/>
      <c r="O61" s="322"/>
      <c r="P61" s="322"/>
      <c r="Q61" s="322"/>
      <c r="R61" s="322"/>
      <c r="S61" s="322"/>
      <c r="T61" s="322"/>
      <c r="U61" s="322"/>
      <c r="V61" s="322"/>
      <c r="W61" s="322"/>
      <c r="X61" s="322"/>
    </row>
    <row r="62" spans="1:24" ht="15.75" customHeight="1" x14ac:dyDescent="0.25">
      <c r="A62" s="322"/>
      <c r="B62" s="667"/>
      <c r="C62" s="324">
        <v>55</v>
      </c>
      <c r="D62" s="325" t="s">
        <v>566</v>
      </c>
      <c r="E62" s="323"/>
      <c r="F62" s="322"/>
      <c r="G62" s="322"/>
      <c r="H62" s="322"/>
      <c r="I62" s="322"/>
      <c r="J62" s="322"/>
      <c r="K62" s="322"/>
      <c r="L62" s="322"/>
      <c r="M62" s="322"/>
      <c r="N62" s="322"/>
      <c r="O62" s="322"/>
      <c r="P62" s="322"/>
      <c r="Q62" s="322"/>
      <c r="R62" s="322"/>
      <c r="S62" s="322"/>
      <c r="T62" s="322"/>
      <c r="U62" s="322"/>
      <c r="V62" s="322"/>
      <c r="W62" s="322"/>
      <c r="X62" s="322"/>
    </row>
    <row r="63" spans="1:24" ht="15.75" customHeight="1" x14ac:dyDescent="0.25">
      <c r="A63" s="322"/>
      <c r="B63" s="665">
        <v>7</v>
      </c>
      <c r="C63" s="663" t="s">
        <v>567</v>
      </c>
      <c r="D63" s="664"/>
      <c r="E63" s="323"/>
      <c r="F63" s="322"/>
      <c r="G63" s="322"/>
      <c r="H63" s="322"/>
      <c r="I63" s="322"/>
      <c r="J63" s="322"/>
      <c r="K63" s="322"/>
      <c r="L63" s="322"/>
      <c r="M63" s="322"/>
      <c r="N63" s="322"/>
      <c r="O63" s="322"/>
      <c r="P63" s="322"/>
      <c r="Q63" s="322"/>
      <c r="R63" s="322"/>
      <c r="S63" s="322"/>
      <c r="T63" s="322"/>
      <c r="U63" s="322"/>
      <c r="V63" s="322"/>
      <c r="W63" s="322"/>
      <c r="X63" s="322"/>
    </row>
    <row r="64" spans="1:24" ht="15.75" customHeight="1" x14ac:dyDescent="0.25">
      <c r="A64" s="322"/>
      <c r="B64" s="666"/>
      <c r="C64" s="324">
        <v>56</v>
      </c>
      <c r="D64" s="325" t="s">
        <v>568</v>
      </c>
      <c r="E64" s="323"/>
      <c r="F64" s="322"/>
      <c r="G64" s="322"/>
      <c r="H64" s="322"/>
      <c r="I64" s="322"/>
      <c r="J64" s="322"/>
      <c r="K64" s="322"/>
      <c r="L64" s="322"/>
      <c r="M64" s="322"/>
      <c r="N64" s="322"/>
      <c r="O64" s="322"/>
      <c r="P64" s="322"/>
      <c r="Q64" s="322"/>
      <c r="R64" s="322"/>
      <c r="S64" s="322"/>
      <c r="T64" s="322"/>
      <c r="U64" s="322"/>
      <c r="V64" s="322"/>
      <c r="W64" s="322"/>
      <c r="X64" s="322"/>
    </row>
    <row r="65" spans="1:24" ht="15.75" customHeight="1" x14ac:dyDescent="0.25">
      <c r="A65" s="322"/>
      <c r="B65" s="666"/>
      <c r="C65" s="324">
        <v>57</v>
      </c>
      <c r="D65" s="325" t="s">
        <v>569</v>
      </c>
      <c r="E65" s="323"/>
      <c r="F65" s="322"/>
      <c r="G65" s="322"/>
      <c r="H65" s="322"/>
      <c r="I65" s="322"/>
      <c r="J65" s="322"/>
      <c r="K65" s="322"/>
      <c r="L65" s="322"/>
      <c r="M65" s="322"/>
      <c r="N65" s="322"/>
      <c r="O65" s="322"/>
      <c r="P65" s="322"/>
      <c r="Q65" s="322"/>
      <c r="R65" s="322"/>
      <c r="S65" s="322"/>
      <c r="T65" s="322"/>
      <c r="U65" s="322"/>
      <c r="V65" s="322"/>
      <c r="W65" s="322"/>
      <c r="X65" s="322"/>
    </row>
    <row r="66" spans="1:24" ht="15.75" customHeight="1" x14ac:dyDescent="0.25">
      <c r="A66" s="322"/>
      <c r="B66" s="666"/>
      <c r="C66" s="324">
        <v>58</v>
      </c>
      <c r="D66" s="325" t="s">
        <v>570</v>
      </c>
      <c r="E66" s="323"/>
      <c r="F66" s="322"/>
      <c r="G66" s="322"/>
      <c r="H66" s="322"/>
      <c r="I66" s="322"/>
      <c r="J66" s="322"/>
      <c r="K66" s="322"/>
      <c r="L66" s="322"/>
      <c r="M66" s="322"/>
      <c r="N66" s="322"/>
      <c r="O66" s="322"/>
      <c r="P66" s="322"/>
      <c r="Q66" s="322"/>
      <c r="R66" s="322"/>
      <c r="S66" s="322"/>
      <c r="T66" s="322"/>
      <c r="U66" s="322"/>
      <c r="V66" s="322"/>
      <c r="W66" s="322"/>
      <c r="X66" s="322"/>
    </row>
    <row r="67" spans="1:24" ht="15.75" customHeight="1" x14ac:dyDescent="0.25">
      <c r="A67" s="322"/>
      <c r="B67" s="666"/>
      <c r="C67" s="324">
        <v>59</v>
      </c>
      <c r="D67" s="325" t="s">
        <v>571</v>
      </c>
      <c r="E67" s="323"/>
      <c r="F67" s="322"/>
      <c r="G67" s="322"/>
      <c r="H67" s="322"/>
      <c r="I67" s="322"/>
      <c r="J67" s="322"/>
      <c r="K67" s="322"/>
      <c r="L67" s="322"/>
      <c r="M67" s="322"/>
      <c r="N67" s="322"/>
      <c r="O67" s="322"/>
      <c r="P67" s="322"/>
      <c r="Q67" s="322"/>
      <c r="R67" s="322"/>
      <c r="S67" s="322"/>
      <c r="T67" s="322"/>
      <c r="U67" s="322"/>
      <c r="V67" s="322"/>
      <c r="W67" s="322"/>
      <c r="X67" s="322"/>
    </row>
    <row r="68" spans="1:24" ht="15.75" customHeight="1" x14ac:dyDescent="0.25">
      <c r="A68" s="322"/>
      <c r="B68" s="667"/>
      <c r="C68" s="324">
        <v>60</v>
      </c>
      <c r="D68" s="325" t="s">
        <v>572</v>
      </c>
      <c r="E68" s="323"/>
      <c r="F68" s="322"/>
      <c r="G68" s="322"/>
      <c r="H68" s="322"/>
      <c r="I68" s="322"/>
      <c r="J68" s="322"/>
      <c r="K68" s="322"/>
      <c r="L68" s="322"/>
      <c r="M68" s="322"/>
      <c r="N68" s="322"/>
      <c r="O68" s="322"/>
      <c r="P68" s="322"/>
      <c r="Q68" s="322"/>
      <c r="R68" s="322"/>
      <c r="S68" s="322"/>
      <c r="T68" s="322"/>
      <c r="U68" s="322"/>
      <c r="V68" s="322"/>
      <c r="W68" s="322"/>
      <c r="X68" s="322"/>
    </row>
    <row r="69" spans="1:24" ht="15.75" customHeight="1" x14ac:dyDescent="0.25">
      <c r="A69" s="322"/>
      <c r="B69" s="665">
        <v>8</v>
      </c>
      <c r="C69" s="663" t="s">
        <v>573</v>
      </c>
      <c r="D69" s="664"/>
      <c r="E69" s="323"/>
      <c r="F69" s="322"/>
      <c r="G69" s="322"/>
      <c r="H69" s="322"/>
      <c r="I69" s="322"/>
      <c r="J69" s="322"/>
      <c r="K69" s="322"/>
      <c r="L69" s="322"/>
      <c r="M69" s="322"/>
      <c r="N69" s="322"/>
      <c r="O69" s="322"/>
      <c r="P69" s="322"/>
      <c r="Q69" s="322"/>
      <c r="R69" s="322"/>
      <c r="S69" s="322"/>
      <c r="T69" s="322"/>
      <c r="U69" s="322"/>
      <c r="V69" s="322"/>
      <c r="W69" s="322"/>
      <c r="X69" s="322"/>
    </row>
    <row r="70" spans="1:24" ht="15.75" customHeight="1" x14ac:dyDescent="0.25">
      <c r="A70" s="322"/>
      <c r="B70" s="666"/>
      <c r="C70" s="324">
        <v>61</v>
      </c>
      <c r="D70" s="325" t="s">
        <v>574</v>
      </c>
      <c r="E70" s="323"/>
      <c r="F70" s="322"/>
      <c r="G70" s="322"/>
      <c r="H70" s="322"/>
      <c r="I70" s="322"/>
      <c r="J70" s="322"/>
      <c r="K70" s="322"/>
      <c r="L70" s="322"/>
      <c r="M70" s="322"/>
      <c r="N70" s="322"/>
      <c r="O70" s="322"/>
      <c r="P70" s="322"/>
      <c r="Q70" s="322"/>
      <c r="R70" s="322"/>
      <c r="S70" s="322"/>
      <c r="T70" s="322"/>
      <c r="U70" s="322"/>
      <c r="V70" s="322"/>
      <c r="W70" s="322"/>
      <c r="X70" s="322"/>
    </row>
    <row r="71" spans="1:24" ht="15.75" customHeight="1" x14ac:dyDescent="0.25">
      <c r="A71" s="322"/>
      <c r="B71" s="666"/>
      <c r="C71" s="324">
        <v>62</v>
      </c>
      <c r="D71" s="325" t="s">
        <v>575</v>
      </c>
      <c r="E71" s="323"/>
      <c r="F71" s="322"/>
      <c r="G71" s="322"/>
      <c r="H71" s="322"/>
      <c r="I71" s="322"/>
      <c r="J71" s="322"/>
      <c r="K71" s="322"/>
      <c r="L71" s="322"/>
      <c r="M71" s="322"/>
      <c r="N71" s="322"/>
      <c r="O71" s="322"/>
      <c r="P71" s="322"/>
      <c r="Q71" s="322"/>
      <c r="R71" s="322"/>
      <c r="S71" s="322"/>
      <c r="T71" s="322"/>
      <c r="U71" s="322"/>
      <c r="V71" s="322"/>
      <c r="W71" s="322"/>
      <c r="X71" s="322"/>
    </row>
    <row r="72" spans="1:24" ht="15.75" customHeight="1" x14ac:dyDescent="0.25">
      <c r="A72" s="322"/>
      <c r="B72" s="666"/>
      <c r="C72" s="324">
        <v>63</v>
      </c>
      <c r="D72" s="325" t="s">
        <v>576</v>
      </c>
      <c r="E72" s="323"/>
      <c r="F72" s="322"/>
      <c r="G72" s="322"/>
      <c r="H72" s="322"/>
      <c r="I72" s="322"/>
      <c r="J72" s="322"/>
      <c r="K72" s="322"/>
      <c r="L72" s="322"/>
      <c r="M72" s="322"/>
      <c r="N72" s="322"/>
      <c r="O72" s="322"/>
      <c r="P72" s="322"/>
      <c r="Q72" s="322"/>
      <c r="R72" s="322"/>
      <c r="S72" s="322"/>
      <c r="T72" s="322"/>
      <c r="U72" s="322"/>
      <c r="V72" s="322"/>
      <c r="W72" s="322"/>
      <c r="X72" s="322"/>
    </row>
    <row r="73" spans="1:24" ht="15.75" customHeight="1" x14ac:dyDescent="0.25">
      <c r="A73" s="322"/>
      <c r="B73" s="666"/>
      <c r="C73" s="324">
        <v>64</v>
      </c>
      <c r="D73" s="325" t="s">
        <v>577</v>
      </c>
      <c r="E73" s="323"/>
      <c r="F73" s="322"/>
      <c r="G73" s="322"/>
      <c r="H73" s="322"/>
      <c r="I73" s="322"/>
      <c r="J73" s="322"/>
      <c r="K73" s="322"/>
      <c r="L73" s="322"/>
      <c r="M73" s="322"/>
      <c r="N73" s="322"/>
      <c r="O73" s="322"/>
      <c r="P73" s="322"/>
      <c r="Q73" s="322"/>
      <c r="R73" s="322"/>
      <c r="S73" s="322"/>
      <c r="T73" s="322"/>
      <c r="U73" s="322"/>
      <c r="V73" s="322"/>
      <c r="W73" s="322"/>
      <c r="X73" s="322"/>
    </row>
    <row r="74" spans="1:24" ht="15.75" customHeight="1" x14ac:dyDescent="0.25">
      <c r="A74" s="322"/>
      <c r="B74" s="666"/>
      <c r="C74" s="324">
        <v>65</v>
      </c>
      <c r="D74" s="325" t="s">
        <v>578</v>
      </c>
      <c r="E74" s="323"/>
      <c r="F74" s="322"/>
      <c r="G74" s="322"/>
      <c r="H74" s="322"/>
      <c r="I74" s="322"/>
      <c r="J74" s="322"/>
      <c r="K74" s="322"/>
      <c r="L74" s="322"/>
      <c r="M74" s="322"/>
      <c r="N74" s="322"/>
      <c r="O74" s="322"/>
      <c r="P74" s="322"/>
      <c r="Q74" s="322"/>
      <c r="R74" s="322"/>
      <c r="S74" s="322"/>
      <c r="T74" s="322"/>
      <c r="U74" s="322"/>
      <c r="V74" s="322"/>
      <c r="W74" s="322"/>
      <c r="X74" s="322"/>
    </row>
    <row r="75" spans="1:24" ht="15.75" customHeight="1" x14ac:dyDescent="0.25">
      <c r="A75" s="322"/>
      <c r="B75" s="666"/>
      <c r="C75" s="324">
        <v>66</v>
      </c>
      <c r="D75" s="325" t="s">
        <v>579</v>
      </c>
      <c r="E75" s="323"/>
      <c r="F75" s="322"/>
      <c r="G75" s="322"/>
      <c r="H75" s="322"/>
      <c r="I75" s="322"/>
      <c r="J75" s="322"/>
      <c r="K75" s="322"/>
      <c r="L75" s="322"/>
      <c r="M75" s="322"/>
      <c r="N75" s="322"/>
      <c r="O75" s="322"/>
      <c r="P75" s="322"/>
      <c r="Q75" s="322"/>
      <c r="R75" s="322"/>
      <c r="S75" s="322"/>
      <c r="T75" s="322"/>
      <c r="U75" s="322"/>
      <c r="V75" s="322"/>
      <c r="W75" s="322"/>
      <c r="X75" s="322"/>
    </row>
    <row r="76" spans="1:24" ht="15.75" customHeight="1" x14ac:dyDescent="0.25">
      <c r="A76" s="322"/>
      <c r="B76" s="666"/>
      <c r="C76" s="324">
        <v>67</v>
      </c>
      <c r="D76" s="325" t="s">
        <v>580</v>
      </c>
      <c r="E76" s="323"/>
      <c r="F76" s="322"/>
      <c r="G76" s="322"/>
      <c r="H76" s="322"/>
      <c r="I76" s="322"/>
      <c r="J76" s="322"/>
      <c r="K76" s="322"/>
      <c r="L76" s="322"/>
      <c r="M76" s="322"/>
      <c r="N76" s="322"/>
      <c r="O76" s="322"/>
      <c r="P76" s="322"/>
      <c r="Q76" s="322"/>
      <c r="R76" s="322"/>
      <c r="S76" s="322"/>
      <c r="T76" s="322"/>
      <c r="U76" s="322"/>
      <c r="V76" s="322"/>
      <c r="W76" s="322"/>
      <c r="X76" s="322"/>
    </row>
    <row r="77" spans="1:24" ht="15.75" customHeight="1" x14ac:dyDescent="0.25">
      <c r="A77" s="322"/>
      <c r="B77" s="666"/>
      <c r="C77" s="324">
        <v>68</v>
      </c>
      <c r="D77" s="325" t="s">
        <v>581</v>
      </c>
      <c r="E77" s="323"/>
      <c r="F77" s="322"/>
      <c r="G77" s="322"/>
      <c r="H77" s="322"/>
      <c r="I77" s="322"/>
      <c r="J77" s="322"/>
      <c r="K77" s="322"/>
      <c r="L77" s="322"/>
      <c r="M77" s="322"/>
      <c r="N77" s="322"/>
      <c r="O77" s="322"/>
      <c r="P77" s="322"/>
      <c r="Q77" s="322"/>
      <c r="R77" s="322"/>
      <c r="S77" s="322"/>
      <c r="T77" s="322"/>
      <c r="U77" s="322"/>
      <c r="V77" s="322"/>
      <c r="W77" s="322"/>
      <c r="X77" s="322"/>
    </row>
    <row r="78" spans="1:24" ht="15.75" customHeight="1" x14ac:dyDescent="0.25">
      <c r="A78" s="322"/>
      <c r="B78" s="666"/>
      <c r="C78" s="324">
        <v>69</v>
      </c>
      <c r="D78" s="325" t="s">
        <v>582</v>
      </c>
      <c r="E78" s="323"/>
      <c r="F78" s="322"/>
      <c r="G78" s="322"/>
      <c r="H78" s="322"/>
      <c r="I78" s="322"/>
      <c r="J78" s="322"/>
      <c r="K78" s="322"/>
      <c r="L78" s="322"/>
      <c r="M78" s="322"/>
      <c r="N78" s="322"/>
      <c r="O78" s="322"/>
      <c r="P78" s="322"/>
      <c r="Q78" s="322"/>
      <c r="R78" s="322"/>
      <c r="S78" s="322"/>
      <c r="T78" s="322"/>
      <c r="U78" s="322"/>
      <c r="V78" s="322"/>
      <c r="W78" s="322"/>
      <c r="X78" s="322"/>
    </row>
    <row r="79" spans="1:24" ht="15.75" customHeight="1" x14ac:dyDescent="0.25">
      <c r="A79" s="322"/>
      <c r="B79" s="666"/>
      <c r="C79" s="324">
        <v>70</v>
      </c>
      <c r="D79" s="325" t="s">
        <v>583</v>
      </c>
      <c r="E79" s="323"/>
      <c r="F79" s="322"/>
      <c r="G79" s="322"/>
      <c r="H79" s="322"/>
      <c r="I79" s="322"/>
      <c r="J79" s="322"/>
      <c r="K79" s="322"/>
      <c r="L79" s="322"/>
      <c r="M79" s="322"/>
      <c r="N79" s="322"/>
      <c r="O79" s="322"/>
      <c r="P79" s="322"/>
      <c r="Q79" s="322"/>
      <c r="R79" s="322"/>
      <c r="S79" s="322"/>
      <c r="T79" s="322"/>
      <c r="U79" s="322"/>
      <c r="V79" s="322"/>
      <c r="W79" s="322"/>
      <c r="X79" s="322"/>
    </row>
    <row r="80" spans="1:24" ht="15.75" customHeight="1" x14ac:dyDescent="0.25">
      <c r="A80" s="322"/>
      <c r="B80" s="666"/>
      <c r="C80" s="324">
        <v>71</v>
      </c>
      <c r="D80" s="325" t="s">
        <v>584</v>
      </c>
      <c r="E80" s="323"/>
      <c r="F80" s="322"/>
      <c r="G80" s="322"/>
      <c r="H80" s="322"/>
      <c r="I80" s="322"/>
      <c r="J80" s="322"/>
      <c r="K80" s="322"/>
      <c r="L80" s="322"/>
      <c r="M80" s="322"/>
      <c r="N80" s="322"/>
      <c r="O80" s="322"/>
      <c r="P80" s="322"/>
      <c r="Q80" s="322"/>
      <c r="R80" s="322"/>
      <c r="S80" s="322"/>
      <c r="T80" s="322"/>
      <c r="U80" s="322"/>
      <c r="V80" s="322"/>
      <c r="W80" s="322"/>
      <c r="X80" s="322"/>
    </row>
    <row r="81" spans="1:24" ht="15.75" customHeight="1" x14ac:dyDescent="0.25">
      <c r="A81" s="322"/>
      <c r="B81" s="667"/>
      <c r="C81" s="324">
        <v>72</v>
      </c>
      <c r="D81" s="325" t="s">
        <v>585</v>
      </c>
      <c r="E81" s="323"/>
      <c r="F81" s="322"/>
      <c r="G81" s="322"/>
      <c r="H81" s="322"/>
      <c r="I81" s="322"/>
      <c r="J81" s="322"/>
      <c r="K81" s="322"/>
      <c r="L81" s="322"/>
      <c r="M81" s="322"/>
      <c r="N81" s="322"/>
      <c r="O81" s="322"/>
      <c r="P81" s="322"/>
      <c r="Q81" s="322"/>
      <c r="R81" s="322"/>
      <c r="S81" s="322"/>
      <c r="T81" s="322"/>
      <c r="U81" s="322"/>
      <c r="V81" s="322"/>
      <c r="W81" s="322"/>
      <c r="X81" s="322"/>
    </row>
    <row r="82" spans="1:24" ht="15.75" customHeight="1" x14ac:dyDescent="0.25">
      <c r="A82" s="322"/>
      <c r="B82" s="665">
        <v>9</v>
      </c>
      <c r="C82" s="663" t="s">
        <v>586</v>
      </c>
      <c r="D82" s="664"/>
      <c r="E82" s="323"/>
      <c r="F82" s="322"/>
      <c r="G82" s="322"/>
      <c r="H82" s="322"/>
      <c r="I82" s="322"/>
      <c r="J82" s="322"/>
      <c r="K82" s="322"/>
      <c r="L82" s="322"/>
      <c r="M82" s="322"/>
      <c r="N82" s="322"/>
      <c r="O82" s="322"/>
      <c r="P82" s="322"/>
      <c r="Q82" s="322"/>
      <c r="R82" s="322"/>
      <c r="S82" s="322"/>
      <c r="T82" s="322"/>
      <c r="U82" s="322"/>
      <c r="V82" s="322"/>
      <c r="W82" s="322"/>
      <c r="X82" s="322"/>
    </row>
    <row r="83" spans="1:24" ht="15.75" customHeight="1" x14ac:dyDescent="0.25">
      <c r="A83" s="322"/>
      <c r="B83" s="666"/>
      <c r="C83" s="324">
        <v>73</v>
      </c>
      <c r="D83" s="325" t="s">
        <v>587</v>
      </c>
      <c r="E83" s="323"/>
      <c r="F83" s="322"/>
      <c r="G83" s="322"/>
      <c r="H83" s="322"/>
      <c r="I83" s="322"/>
      <c r="J83" s="322"/>
      <c r="K83" s="322"/>
      <c r="L83" s="322"/>
      <c r="M83" s="322"/>
      <c r="N83" s="322"/>
      <c r="O83" s="322"/>
      <c r="P83" s="322"/>
      <c r="Q83" s="322"/>
      <c r="R83" s="322"/>
      <c r="S83" s="322"/>
      <c r="T83" s="322"/>
      <c r="U83" s="322"/>
      <c r="V83" s="322"/>
      <c r="W83" s="322"/>
      <c r="X83" s="322"/>
    </row>
    <row r="84" spans="1:24" ht="15.75" customHeight="1" x14ac:dyDescent="0.25">
      <c r="A84" s="322"/>
      <c r="B84" s="666"/>
      <c r="C84" s="324">
        <v>74</v>
      </c>
      <c r="D84" s="325" t="s">
        <v>588</v>
      </c>
      <c r="E84" s="323"/>
      <c r="F84" s="322"/>
      <c r="G84" s="322"/>
      <c r="H84" s="322"/>
      <c r="I84" s="322"/>
      <c r="J84" s="322"/>
      <c r="K84" s="322"/>
      <c r="L84" s="322"/>
      <c r="M84" s="322"/>
      <c r="N84" s="322"/>
      <c r="O84" s="322"/>
      <c r="P84" s="322"/>
      <c r="Q84" s="322"/>
      <c r="R84" s="322"/>
      <c r="S84" s="322"/>
      <c r="T84" s="322"/>
      <c r="U84" s="322"/>
      <c r="V84" s="322"/>
      <c r="W84" s="322"/>
      <c r="X84" s="322"/>
    </row>
    <row r="85" spans="1:24" ht="15.75" customHeight="1" x14ac:dyDescent="0.25">
      <c r="A85" s="322"/>
      <c r="B85" s="666"/>
      <c r="C85" s="324">
        <v>75</v>
      </c>
      <c r="D85" s="325" t="s">
        <v>589</v>
      </c>
      <c r="E85" s="323"/>
      <c r="F85" s="322"/>
      <c r="G85" s="322"/>
      <c r="H85" s="322"/>
      <c r="I85" s="322"/>
      <c r="J85" s="322"/>
      <c r="K85" s="322"/>
      <c r="L85" s="322"/>
      <c r="M85" s="322"/>
      <c r="N85" s="322"/>
      <c r="O85" s="322"/>
      <c r="P85" s="322"/>
      <c r="Q85" s="322"/>
      <c r="R85" s="322"/>
      <c r="S85" s="322"/>
      <c r="T85" s="322"/>
      <c r="U85" s="322"/>
      <c r="V85" s="322"/>
      <c r="W85" s="322"/>
      <c r="X85" s="322"/>
    </row>
    <row r="86" spans="1:24" ht="15.75" customHeight="1" x14ac:dyDescent="0.25">
      <c r="A86" s="322"/>
      <c r="B86" s="666"/>
      <c r="C86" s="324">
        <v>76</v>
      </c>
      <c r="D86" s="325" t="s">
        <v>590</v>
      </c>
      <c r="E86" s="323"/>
      <c r="F86" s="322"/>
      <c r="G86" s="322"/>
      <c r="H86" s="322"/>
      <c r="I86" s="322"/>
      <c r="J86" s="322"/>
      <c r="K86" s="322"/>
      <c r="L86" s="322"/>
      <c r="M86" s="322"/>
      <c r="N86" s="322"/>
      <c r="O86" s="322"/>
      <c r="P86" s="322"/>
      <c r="Q86" s="322"/>
      <c r="R86" s="322"/>
      <c r="S86" s="322"/>
      <c r="T86" s="322"/>
      <c r="U86" s="322"/>
      <c r="V86" s="322"/>
      <c r="W86" s="322"/>
      <c r="X86" s="322"/>
    </row>
    <row r="87" spans="1:24" ht="15.75" customHeight="1" x14ac:dyDescent="0.25">
      <c r="A87" s="322"/>
      <c r="B87" s="666"/>
      <c r="C87" s="324">
        <v>77</v>
      </c>
      <c r="D87" s="325" t="s">
        <v>591</v>
      </c>
      <c r="E87" s="323"/>
      <c r="F87" s="322"/>
      <c r="G87" s="322"/>
      <c r="H87" s="322"/>
      <c r="I87" s="322"/>
      <c r="J87" s="322"/>
      <c r="K87" s="322"/>
      <c r="L87" s="322"/>
      <c r="M87" s="322"/>
      <c r="N87" s="322"/>
      <c r="O87" s="322"/>
      <c r="P87" s="322"/>
      <c r="Q87" s="322"/>
      <c r="R87" s="322"/>
      <c r="S87" s="322"/>
      <c r="T87" s="322"/>
      <c r="U87" s="322"/>
      <c r="V87" s="322"/>
      <c r="W87" s="322"/>
      <c r="X87" s="322"/>
    </row>
    <row r="88" spans="1:24" ht="15.75" customHeight="1" x14ac:dyDescent="0.25">
      <c r="A88" s="322"/>
      <c r="B88" s="666"/>
      <c r="C88" s="324">
        <v>78</v>
      </c>
      <c r="D88" s="325" t="s">
        <v>592</v>
      </c>
      <c r="E88" s="323"/>
      <c r="F88" s="322"/>
      <c r="G88" s="322"/>
      <c r="H88" s="322"/>
      <c r="I88" s="322"/>
      <c r="J88" s="322"/>
      <c r="K88" s="322"/>
      <c r="L88" s="322"/>
      <c r="M88" s="322"/>
      <c r="N88" s="322"/>
      <c r="O88" s="322"/>
      <c r="P88" s="322"/>
      <c r="Q88" s="322"/>
      <c r="R88" s="322"/>
      <c r="S88" s="322"/>
      <c r="T88" s="322"/>
      <c r="U88" s="322"/>
      <c r="V88" s="322"/>
      <c r="W88" s="322"/>
      <c r="X88" s="322"/>
    </row>
    <row r="89" spans="1:24" ht="15.75" customHeight="1" x14ac:dyDescent="0.25">
      <c r="A89" s="322"/>
      <c r="B89" s="666"/>
      <c r="C89" s="324">
        <v>79</v>
      </c>
      <c r="D89" s="325" t="s">
        <v>593</v>
      </c>
      <c r="E89" s="323"/>
      <c r="F89" s="322"/>
      <c r="G89" s="322"/>
      <c r="H89" s="322"/>
      <c r="I89" s="322"/>
      <c r="J89" s="322"/>
      <c r="K89" s="322"/>
      <c r="L89" s="322"/>
      <c r="M89" s="322"/>
      <c r="N89" s="322"/>
      <c r="O89" s="322"/>
      <c r="P89" s="322"/>
      <c r="Q89" s="322"/>
      <c r="R89" s="322"/>
      <c r="S89" s="322"/>
      <c r="T89" s="322"/>
      <c r="U89" s="322"/>
      <c r="V89" s="322"/>
      <c r="W89" s="322"/>
      <c r="X89" s="322"/>
    </row>
    <row r="90" spans="1:24" ht="15.75" customHeight="1" x14ac:dyDescent="0.25">
      <c r="A90" s="322"/>
      <c r="B90" s="667"/>
      <c r="C90" s="324">
        <v>80</v>
      </c>
      <c r="D90" s="325" t="s">
        <v>594</v>
      </c>
      <c r="E90" s="323"/>
      <c r="F90" s="322"/>
      <c r="G90" s="322"/>
      <c r="H90" s="322"/>
      <c r="I90" s="322"/>
      <c r="J90" s="322"/>
      <c r="K90" s="322"/>
      <c r="L90" s="322"/>
      <c r="M90" s="322"/>
      <c r="N90" s="322"/>
      <c r="O90" s="322"/>
      <c r="P90" s="322"/>
      <c r="Q90" s="322"/>
      <c r="R90" s="322"/>
      <c r="S90" s="322"/>
      <c r="T90" s="322"/>
      <c r="U90" s="322"/>
      <c r="V90" s="322"/>
      <c r="W90" s="322"/>
      <c r="X90" s="322"/>
    </row>
    <row r="91" spans="1:24" ht="15.75" customHeight="1" x14ac:dyDescent="0.25">
      <c r="A91" s="322"/>
      <c r="B91" s="665">
        <v>10</v>
      </c>
      <c r="C91" s="663" t="s">
        <v>595</v>
      </c>
      <c r="D91" s="664"/>
      <c r="E91" s="323"/>
      <c r="F91" s="322"/>
      <c r="G91" s="322"/>
      <c r="H91" s="322"/>
      <c r="I91" s="322"/>
      <c r="J91" s="322"/>
      <c r="K91" s="322"/>
      <c r="L91" s="322"/>
      <c r="M91" s="322"/>
      <c r="N91" s="322"/>
      <c r="O91" s="322"/>
      <c r="P91" s="322"/>
      <c r="Q91" s="322"/>
      <c r="R91" s="322"/>
      <c r="S91" s="322"/>
      <c r="T91" s="322"/>
      <c r="U91" s="322"/>
      <c r="V91" s="322"/>
      <c r="W91" s="322"/>
      <c r="X91" s="322"/>
    </row>
    <row r="92" spans="1:24" ht="15.75" customHeight="1" x14ac:dyDescent="0.25">
      <c r="A92" s="322"/>
      <c r="B92" s="666"/>
      <c r="C92" s="324">
        <v>81</v>
      </c>
      <c r="D92" s="325" t="s">
        <v>596</v>
      </c>
      <c r="E92" s="323"/>
      <c r="F92" s="322"/>
      <c r="G92" s="322"/>
      <c r="H92" s="322"/>
      <c r="I92" s="322"/>
      <c r="J92" s="322"/>
      <c r="K92" s="322"/>
      <c r="L92" s="322"/>
      <c r="M92" s="322"/>
      <c r="N92" s="322"/>
      <c r="O92" s="322"/>
      <c r="P92" s="322"/>
      <c r="Q92" s="322"/>
      <c r="R92" s="322"/>
      <c r="S92" s="322"/>
      <c r="T92" s="322"/>
      <c r="U92" s="322"/>
      <c r="V92" s="322"/>
      <c r="W92" s="322"/>
      <c r="X92" s="322"/>
    </row>
    <row r="93" spans="1:24" ht="15.75" customHeight="1" x14ac:dyDescent="0.25">
      <c r="A93" s="322"/>
      <c r="B93" s="666"/>
      <c r="C93" s="324">
        <v>82</v>
      </c>
      <c r="D93" s="325" t="s">
        <v>597</v>
      </c>
      <c r="E93" s="323"/>
      <c r="F93" s="322"/>
      <c r="G93" s="322"/>
      <c r="H93" s="322"/>
      <c r="I93" s="322"/>
      <c r="J93" s="322"/>
      <c r="K93" s="322"/>
      <c r="L93" s="322"/>
      <c r="M93" s="322"/>
      <c r="N93" s="322"/>
      <c r="O93" s="322"/>
      <c r="P93" s="322"/>
      <c r="Q93" s="322"/>
      <c r="R93" s="322"/>
      <c r="S93" s="322"/>
      <c r="T93" s="322"/>
      <c r="U93" s="322"/>
      <c r="V93" s="322"/>
      <c r="W93" s="322"/>
      <c r="X93" s="322"/>
    </row>
    <row r="94" spans="1:24" ht="15.75" customHeight="1" x14ac:dyDescent="0.25">
      <c r="A94" s="322"/>
      <c r="B94" s="666"/>
      <c r="C94" s="324">
        <v>83</v>
      </c>
      <c r="D94" s="325" t="s">
        <v>598</v>
      </c>
      <c r="E94" s="323"/>
      <c r="F94" s="322"/>
      <c r="G94" s="322"/>
      <c r="H94" s="322"/>
      <c r="I94" s="322"/>
      <c r="J94" s="322"/>
      <c r="K94" s="322"/>
      <c r="L94" s="322"/>
      <c r="M94" s="322"/>
      <c r="N94" s="322"/>
      <c r="O94" s="322"/>
      <c r="P94" s="322"/>
      <c r="Q94" s="322"/>
      <c r="R94" s="322"/>
      <c r="S94" s="322"/>
      <c r="T94" s="322"/>
      <c r="U94" s="322"/>
      <c r="V94" s="322"/>
      <c r="W94" s="322"/>
      <c r="X94" s="322"/>
    </row>
    <row r="95" spans="1:24" ht="15.75" customHeight="1" x14ac:dyDescent="0.25">
      <c r="A95" s="322"/>
      <c r="B95" s="666"/>
      <c r="C95" s="324">
        <v>84</v>
      </c>
      <c r="D95" s="325" t="s">
        <v>599</v>
      </c>
      <c r="E95" s="323"/>
      <c r="F95" s="322"/>
      <c r="G95" s="322"/>
      <c r="H95" s="322"/>
      <c r="I95" s="322"/>
      <c r="J95" s="322"/>
      <c r="K95" s="322"/>
      <c r="L95" s="322"/>
      <c r="M95" s="322"/>
      <c r="N95" s="322"/>
      <c r="O95" s="322"/>
      <c r="P95" s="322"/>
      <c r="Q95" s="322"/>
      <c r="R95" s="322"/>
      <c r="S95" s="322"/>
      <c r="T95" s="322"/>
      <c r="U95" s="322"/>
      <c r="V95" s="322"/>
      <c r="W95" s="322"/>
      <c r="X95" s="322"/>
    </row>
    <row r="96" spans="1:24" ht="15.75" customHeight="1" x14ac:dyDescent="0.25">
      <c r="A96" s="322"/>
      <c r="B96" s="666"/>
      <c r="C96" s="324">
        <v>85</v>
      </c>
      <c r="D96" s="325" t="s">
        <v>600</v>
      </c>
      <c r="E96" s="323"/>
      <c r="F96" s="322"/>
      <c r="G96" s="322"/>
      <c r="H96" s="322"/>
      <c r="I96" s="322"/>
      <c r="J96" s="322"/>
      <c r="K96" s="322"/>
      <c r="L96" s="322"/>
      <c r="M96" s="322"/>
      <c r="N96" s="322"/>
      <c r="O96" s="322"/>
      <c r="P96" s="322"/>
      <c r="Q96" s="322"/>
      <c r="R96" s="322"/>
      <c r="S96" s="322"/>
      <c r="T96" s="322"/>
      <c r="U96" s="322"/>
      <c r="V96" s="322"/>
      <c r="W96" s="322"/>
      <c r="X96" s="322"/>
    </row>
    <row r="97" spans="1:24" ht="15.75" customHeight="1" x14ac:dyDescent="0.25">
      <c r="A97" s="322"/>
      <c r="B97" s="666"/>
      <c r="C97" s="324">
        <v>86</v>
      </c>
      <c r="D97" s="325" t="s">
        <v>601</v>
      </c>
      <c r="E97" s="323"/>
      <c r="F97" s="322"/>
      <c r="G97" s="322"/>
      <c r="H97" s="322"/>
      <c r="I97" s="322"/>
      <c r="J97" s="322"/>
      <c r="K97" s="322"/>
      <c r="L97" s="322"/>
      <c r="M97" s="322"/>
      <c r="N97" s="322"/>
      <c r="O97" s="322"/>
      <c r="P97" s="322"/>
      <c r="Q97" s="322"/>
      <c r="R97" s="322"/>
      <c r="S97" s="322"/>
      <c r="T97" s="322"/>
      <c r="U97" s="322"/>
      <c r="V97" s="322"/>
      <c r="W97" s="322"/>
      <c r="X97" s="322"/>
    </row>
    <row r="98" spans="1:24" ht="15.75" customHeight="1" x14ac:dyDescent="0.25">
      <c r="A98" s="322"/>
      <c r="B98" s="666"/>
      <c r="C98" s="324">
        <v>87</v>
      </c>
      <c r="D98" s="325" t="s">
        <v>602</v>
      </c>
      <c r="E98" s="323"/>
      <c r="F98" s="322"/>
      <c r="G98" s="322"/>
      <c r="H98" s="322"/>
      <c r="I98" s="322"/>
      <c r="J98" s="322"/>
      <c r="K98" s="322"/>
      <c r="L98" s="322"/>
      <c r="M98" s="322"/>
      <c r="N98" s="322"/>
      <c r="O98" s="322"/>
      <c r="P98" s="322"/>
      <c r="Q98" s="322"/>
      <c r="R98" s="322"/>
      <c r="S98" s="322"/>
      <c r="T98" s="322"/>
      <c r="U98" s="322"/>
      <c r="V98" s="322"/>
      <c r="W98" s="322"/>
      <c r="X98" s="322"/>
    </row>
    <row r="99" spans="1:24" ht="15.75" customHeight="1" x14ac:dyDescent="0.25">
      <c r="A99" s="322"/>
      <c r="B99" s="666"/>
      <c r="C99" s="324">
        <v>88</v>
      </c>
      <c r="D99" s="325" t="s">
        <v>603</v>
      </c>
      <c r="E99" s="323"/>
      <c r="F99" s="322"/>
      <c r="G99" s="322"/>
      <c r="H99" s="322"/>
      <c r="I99" s="322"/>
      <c r="J99" s="322"/>
      <c r="K99" s="322"/>
      <c r="L99" s="322"/>
      <c r="M99" s="322"/>
      <c r="N99" s="322"/>
      <c r="O99" s="322"/>
      <c r="P99" s="322"/>
      <c r="Q99" s="322"/>
      <c r="R99" s="322"/>
      <c r="S99" s="322"/>
      <c r="T99" s="322"/>
      <c r="U99" s="322"/>
      <c r="V99" s="322"/>
      <c r="W99" s="322"/>
      <c r="X99" s="322"/>
    </row>
    <row r="100" spans="1:24" ht="15.75" customHeight="1" x14ac:dyDescent="0.25">
      <c r="A100" s="322"/>
      <c r="B100" s="666"/>
      <c r="C100" s="324">
        <v>89</v>
      </c>
      <c r="D100" s="325" t="s">
        <v>604</v>
      </c>
      <c r="E100" s="323"/>
      <c r="F100" s="322"/>
      <c r="G100" s="322"/>
      <c r="H100" s="322"/>
      <c r="I100" s="322"/>
      <c r="J100" s="322"/>
      <c r="K100" s="322"/>
      <c r="L100" s="322"/>
      <c r="M100" s="322"/>
      <c r="N100" s="322"/>
      <c r="O100" s="322"/>
      <c r="P100" s="322"/>
      <c r="Q100" s="322"/>
      <c r="R100" s="322"/>
      <c r="S100" s="322"/>
      <c r="T100" s="322"/>
      <c r="U100" s="322"/>
      <c r="V100" s="322"/>
      <c r="W100" s="322"/>
      <c r="X100" s="322"/>
    </row>
    <row r="101" spans="1:24" ht="15.75" customHeight="1" x14ac:dyDescent="0.25">
      <c r="A101" s="322"/>
      <c r="B101" s="667"/>
      <c r="C101" s="324">
        <v>90</v>
      </c>
      <c r="D101" s="325" t="s">
        <v>605</v>
      </c>
      <c r="E101" s="323"/>
      <c r="F101" s="322"/>
      <c r="G101" s="322"/>
      <c r="H101" s="322"/>
      <c r="I101" s="322"/>
      <c r="J101" s="322"/>
      <c r="K101" s="322"/>
      <c r="L101" s="322"/>
      <c r="M101" s="322"/>
      <c r="N101" s="322"/>
      <c r="O101" s="322"/>
      <c r="P101" s="322"/>
      <c r="Q101" s="322"/>
      <c r="R101" s="322"/>
      <c r="S101" s="322"/>
      <c r="T101" s="322"/>
      <c r="U101" s="322"/>
      <c r="V101" s="322"/>
      <c r="W101" s="322"/>
      <c r="X101" s="322"/>
    </row>
    <row r="102" spans="1:24" ht="15.75" customHeight="1" x14ac:dyDescent="0.25">
      <c r="A102" s="322"/>
      <c r="B102" s="665">
        <v>11</v>
      </c>
      <c r="C102" s="663" t="s">
        <v>606</v>
      </c>
      <c r="D102" s="664"/>
      <c r="E102" s="323"/>
      <c r="F102" s="322"/>
      <c r="G102" s="322"/>
      <c r="H102" s="322"/>
      <c r="I102" s="322"/>
      <c r="J102" s="322"/>
      <c r="K102" s="322"/>
      <c r="L102" s="322"/>
      <c r="M102" s="322"/>
      <c r="N102" s="322"/>
      <c r="O102" s="322"/>
      <c r="P102" s="322"/>
      <c r="Q102" s="322"/>
      <c r="R102" s="322"/>
      <c r="S102" s="322"/>
      <c r="T102" s="322"/>
      <c r="U102" s="322"/>
      <c r="V102" s="322"/>
      <c r="W102" s="322"/>
      <c r="X102" s="322"/>
    </row>
    <row r="103" spans="1:24" ht="15.75" customHeight="1" x14ac:dyDescent="0.25">
      <c r="A103" s="322"/>
      <c r="B103" s="666"/>
      <c r="C103" s="326">
        <v>91</v>
      </c>
      <c r="D103" s="327" t="s">
        <v>607</v>
      </c>
      <c r="E103" s="323"/>
      <c r="F103" s="322"/>
      <c r="G103" s="322"/>
      <c r="H103" s="322"/>
      <c r="I103" s="322"/>
      <c r="J103" s="322"/>
      <c r="K103" s="322"/>
      <c r="L103" s="322"/>
      <c r="M103" s="322"/>
      <c r="N103" s="322"/>
      <c r="O103" s="322"/>
      <c r="P103" s="322"/>
      <c r="Q103" s="322"/>
      <c r="R103" s="322"/>
      <c r="S103" s="322"/>
      <c r="T103" s="322"/>
      <c r="U103" s="322"/>
      <c r="V103" s="322"/>
      <c r="W103" s="322"/>
      <c r="X103" s="322"/>
    </row>
    <row r="104" spans="1:24" ht="15.75" customHeight="1" x14ac:dyDescent="0.25">
      <c r="A104" s="322"/>
      <c r="B104" s="666"/>
      <c r="C104" s="326">
        <v>92</v>
      </c>
      <c r="D104" s="327" t="s">
        <v>608</v>
      </c>
      <c r="E104" s="323"/>
      <c r="F104" s="322"/>
      <c r="G104" s="322"/>
      <c r="H104" s="322"/>
      <c r="I104" s="322"/>
      <c r="J104" s="322"/>
      <c r="K104" s="322"/>
      <c r="L104" s="322"/>
      <c r="M104" s="322"/>
      <c r="N104" s="322"/>
      <c r="O104" s="322"/>
      <c r="P104" s="322"/>
      <c r="Q104" s="322"/>
      <c r="R104" s="322"/>
      <c r="S104" s="322"/>
      <c r="T104" s="322"/>
      <c r="U104" s="322"/>
      <c r="V104" s="322"/>
      <c r="W104" s="322"/>
      <c r="X104" s="322"/>
    </row>
    <row r="105" spans="1:24" ht="15.75" customHeight="1" x14ac:dyDescent="0.25">
      <c r="A105" s="322"/>
      <c r="B105" s="666"/>
      <c r="C105" s="324">
        <v>93</v>
      </c>
      <c r="D105" s="325" t="s">
        <v>609</v>
      </c>
      <c r="E105" s="323"/>
      <c r="F105" s="322"/>
      <c r="G105" s="322"/>
      <c r="H105" s="322"/>
      <c r="I105" s="322"/>
      <c r="J105" s="322"/>
      <c r="K105" s="322"/>
      <c r="L105" s="322"/>
      <c r="M105" s="322"/>
      <c r="N105" s="322"/>
      <c r="O105" s="322"/>
      <c r="P105" s="322"/>
      <c r="Q105" s="322"/>
      <c r="R105" s="322"/>
      <c r="S105" s="322"/>
      <c r="T105" s="322"/>
      <c r="U105" s="322"/>
      <c r="V105" s="322"/>
      <c r="W105" s="322"/>
      <c r="X105" s="322"/>
    </row>
    <row r="106" spans="1:24" ht="15.75" customHeight="1" x14ac:dyDescent="0.25">
      <c r="A106" s="322"/>
      <c r="B106" s="666"/>
      <c r="C106" s="324">
        <v>94</v>
      </c>
      <c r="D106" s="325" t="s">
        <v>610</v>
      </c>
      <c r="E106" s="323"/>
      <c r="F106" s="322"/>
      <c r="G106" s="322"/>
      <c r="H106" s="322"/>
      <c r="I106" s="322"/>
      <c r="J106" s="322"/>
      <c r="K106" s="322"/>
      <c r="L106" s="322"/>
      <c r="M106" s="322"/>
      <c r="N106" s="322"/>
      <c r="O106" s="322"/>
      <c r="P106" s="322"/>
      <c r="Q106" s="322"/>
      <c r="R106" s="322"/>
      <c r="S106" s="322"/>
      <c r="T106" s="322"/>
      <c r="U106" s="322"/>
      <c r="V106" s="322"/>
      <c r="W106" s="322"/>
      <c r="X106" s="322"/>
    </row>
    <row r="107" spans="1:24" ht="15.75" customHeight="1" x14ac:dyDescent="0.25">
      <c r="A107" s="322"/>
      <c r="B107" s="666"/>
      <c r="C107" s="324">
        <v>95</v>
      </c>
      <c r="D107" s="325" t="s">
        <v>611</v>
      </c>
      <c r="E107" s="323"/>
      <c r="F107" s="322"/>
      <c r="G107" s="322"/>
      <c r="H107" s="322"/>
      <c r="I107" s="322"/>
      <c r="J107" s="322"/>
      <c r="K107" s="322"/>
      <c r="L107" s="322"/>
      <c r="M107" s="322"/>
      <c r="N107" s="322"/>
      <c r="O107" s="322"/>
      <c r="P107" s="322"/>
      <c r="Q107" s="322"/>
      <c r="R107" s="322"/>
      <c r="S107" s="322"/>
      <c r="T107" s="322"/>
      <c r="U107" s="322"/>
      <c r="V107" s="322"/>
      <c r="W107" s="322"/>
      <c r="X107" s="322"/>
    </row>
    <row r="108" spans="1:24" ht="15.75" customHeight="1" x14ac:dyDescent="0.25">
      <c r="A108" s="322"/>
      <c r="B108" s="666"/>
      <c r="C108" s="324">
        <v>96</v>
      </c>
      <c r="D108" s="325" t="s">
        <v>612</v>
      </c>
      <c r="E108" s="323"/>
      <c r="F108" s="322"/>
      <c r="G108" s="322"/>
      <c r="H108" s="322"/>
      <c r="I108" s="322"/>
      <c r="J108" s="322"/>
      <c r="K108" s="322"/>
      <c r="L108" s="322"/>
      <c r="M108" s="322"/>
      <c r="N108" s="322"/>
      <c r="O108" s="322"/>
      <c r="P108" s="322"/>
      <c r="Q108" s="322"/>
      <c r="R108" s="322"/>
      <c r="S108" s="322"/>
      <c r="T108" s="322"/>
      <c r="U108" s="322"/>
      <c r="V108" s="322"/>
      <c r="W108" s="322"/>
      <c r="X108" s="322"/>
    </row>
    <row r="109" spans="1:24" ht="15.75" customHeight="1" x14ac:dyDescent="0.25">
      <c r="A109" s="322"/>
      <c r="B109" s="666"/>
      <c r="C109" s="324">
        <v>97</v>
      </c>
      <c r="D109" s="325" t="s">
        <v>613</v>
      </c>
      <c r="E109" s="323"/>
      <c r="F109" s="322"/>
      <c r="G109" s="322"/>
      <c r="H109" s="322"/>
      <c r="I109" s="322"/>
      <c r="J109" s="322"/>
      <c r="K109" s="322"/>
      <c r="L109" s="322"/>
      <c r="M109" s="322"/>
      <c r="N109" s="322"/>
      <c r="O109" s="322"/>
      <c r="P109" s="322"/>
      <c r="Q109" s="322"/>
      <c r="R109" s="322"/>
      <c r="S109" s="322"/>
      <c r="T109" s="322"/>
      <c r="U109" s="322"/>
      <c r="V109" s="322"/>
      <c r="W109" s="322"/>
      <c r="X109" s="322"/>
    </row>
    <row r="110" spans="1:24" ht="15.75" customHeight="1" x14ac:dyDescent="0.25">
      <c r="A110" s="322"/>
      <c r="B110" s="666"/>
      <c r="C110" s="324">
        <v>98</v>
      </c>
      <c r="D110" s="325" t="s">
        <v>614</v>
      </c>
      <c r="E110" s="323"/>
      <c r="F110" s="322"/>
      <c r="G110" s="322"/>
      <c r="H110" s="322"/>
      <c r="I110" s="322"/>
      <c r="J110" s="322"/>
      <c r="K110" s="322"/>
      <c r="L110" s="322"/>
      <c r="M110" s="322"/>
      <c r="N110" s="322"/>
      <c r="O110" s="322"/>
      <c r="P110" s="322"/>
      <c r="Q110" s="322"/>
      <c r="R110" s="322"/>
      <c r="S110" s="322"/>
      <c r="T110" s="322"/>
      <c r="U110" s="322"/>
      <c r="V110" s="322"/>
      <c r="W110" s="322"/>
      <c r="X110" s="322"/>
    </row>
    <row r="111" spans="1:24" ht="15.75" customHeight="1" x14ac:dyDescent="0.25">
      <c r="A111" s="322"/>
      <c r="B111" s="666"/>
      <c r="C111" s="324">
        <v>99</v>
      </c>
      <c r="D111" s="325" t="s">
        <v>615</v>
      </c>
      <c r="E111" s="323"/>
      <c r="F111" s="322"/>
      <c r="G111" s="322"/>
      <c r="H111" s="322"/>
      <c r="I111" s="322"/>
      <c r="J111" s="322"/>
      <c r="K111" s="322"/>
      <c r="L111" s="322"/>
      <c r="M111" s="322"/>
      <c r="N111" s="322"/>
      <c r="O111" s="322"/>
      <c r="P111" s="322"/>
      <c r="Q111" s="322"/>
      <c r="R111" s="322"/>
      <c r="S111" s="322"/>
      <c r="T111" s="322"/>
      <c r="U111" s="322"/>
      <c r="V111" s="322"/>
      <c r="W111" s="322"/>
      <c r="X111" s="322"/>
    </row>
    <row r="112" spans="1:24" ht="15.75" customHeight="1" x14ac:dyDescent="0.25">
      <c r="A112" s="322"/>
      <c r="B112" s="667"/>
      <c r="C112" s="324">
        <v>100</v>
      </c>
      <c r="D112" s="325" t="s">
        <v>616</v>
      </c>
      <c r="E112" s="323"/>
      <c r="F112" s="322"/>
      <c r="G112" s="322"/>
      <c r="H112" s="322"/>
      <c r="I112" s="322"/>
      <c r="J112" s="322"/>
      <c r="K112" s="322"/>
      <c r="L112" s="322"/>
      <c r="M112" s="322"/>
      <c r="N112" s="322"/>
      <c r="O112" s="322"/>
      <c r="P112" s="322"/>
      <c r="Q112" s="322"/>
      <c r="R112" s="322"/>
      <c r="S112" s="322"/>
      <c r="T112" s="322"/>
      <c r="U112" s="322"/>
      <c r="V112" s="322"/>
      <c r="W112" s="322"/>
      <c r="X112" s="322"/>
    </row>
    <row r="113" spans="1:24" ht="15.75" customHeight="1" x14ac:dyDescent="0.25">
      <c r="A113" s="322"/>
      <c r="B113" s="665">
        <v>12</v>
      </c>
      <c r="C113" s="663" t="s">
        <v>617</v>
      </c>
      <c r="D113" s="664"/>
      <c r="E113" s="323"/>
      <c r="F113" s="322"/>
      <c r="G113" s="322"/>
      <c r="H113" s="322"/>
      <c r="I113" s="322"/>
      <c r="J113" s="322"/>
      <c r="K113" s="322"/>
      <c r="L113" s="322"/>
      <c r="M113" s="322"/>
      <c r="N113" s="322"/>
      <c r="O113" s="322"/>
      <c r="P113" s="322"/>
      <c r="Q113" s="322"/>
      <c r="R113" s="322"/>
      <c r="S113" s="322"/>
      <c r="T113" s="322"/>
      <c r="U113" s="322"/>
      <c r="V113" s="322"/>
      <c r="W113" s="322"/>
      <c r="X113" s="322"/>
    </row>
    <row r="114" spans="1:24" ht="15.75" customHeight="1" x14ac:dyDescent="0.25">
      <c r="A114" s="322"/>
      <c r="B114" s="666"/>
      <c r="C114" s="324">
        <v>101</v>
      </c>
      <c r="D114" s="325" t="s">
        <v>618</v>
      </c>
      <c r="E114" s="323"/>
      <c r="F114" s="322"/>
      <c r="G114" s="322"/>
      <c r="H114" s="322"/>
      <c r="I114" s="322"/>
      <c r="J114" s="322"/>
      <c r="K114" s="322"/>
      <c r="L114" s="322"/>
      <c r="M114" s="322"/>
      <c r="N114" s="322"/>
      <c r="O114" s="322"/>
      <c r="P114" s="322"/>
      <c r="Q114" s="322"/>
      <c r="R114" s="322"/>
      <c r="S114" s="322"/>
      <c r="T114" s="322"/>
      <c r="U114" s="322"/>
      <c r="V114" s="322"/>
      <c r="W114" s="322"/>
      <c r="X114" s="322"/>
    </row>
    <row r="115" spans="1:24" ht="15.75" customHeight="1" x14ac:dyDescent="0.25">
      <c r="A115" s="322"/>
      <c r="B115" s="666"/>
      <c r="C115" s="324">
        <v>102</v>
      </c>
      <c r="D115" s="325" t="s">
        <v>619</v>
      </c>
      <c r="E115" s="323"/>
      <c r="F115" s="322"/>
      <c r="G115" s="322"/>
      <c r="H115" s="322"/>
      <c r="I115" s="322"/>
      <c r="J115" s="322"/>
      <c r="K115" s="322"/>
      <c r="L115" s="322"/>
      <c r="M115" s="322"/>
      <c r="N115" s="322"/>
      <c r="O115" s="322"/>
      <c r="P115" s="322"/>
      <c r="Q115" s="322"/>
      <c r="R115" s="322"/>
      <c r="S115" s="322"/>
      <c r="T115" s="322"/>
      <c r="U115" s="322"/>
      <c r="V115" s="322"/>
      <c r="W115" s="322"/>
      <c r="X115" s="322"/>
    </row>
    <row r="116" spans="1:24" ht="15.75" customHeight="1" x14ac:dyDescent="0.25">
      <c r="A116" s="322"/>
      <c r="B116" s="666"/>
      <c r="C116" s="324">
        <v>103</v>
      </c>
      <c r="D116" s="325" t="s">
        <v>620</v>
      </c>
      <c r="E116" s="323"/>
      <c r="F116" s="322"/>
      <c r="G116" s="322"/>
      <c r="H116" s="322"/>
      <c r="I116" s="322"/>
      <c r="J116" s="322"/>
      <c r="K116" s="322"/>
      <c r="L116" s="322"/>
      <c r="M116" s="322"/>
      <c r="N116" s="322"/>
      <c r="O116" s="322"/>
      <c r="P116" s="322"/>
      <c r="Q116" s="322"/>
      <c r="R116" s="322"/>
      <c r="S116" s="322"/>
      <c r="T116" s="322"/>
      <c r="U116" s="322"/>
      <c r="V116" s="322"/>
      <c r="W116" s="322"/>
      <c r="X116" s="322"/>
    </row>
    <row r="117" spans="1:24" ht="15.75" customHeight="1" x14ac:dyDescent="0.25">
      <c r="A117" s="322"/>
      <c r="B117" s="666"/>
      <c r="C117" s="324">
        <v>104</v>
      </c>
      <c r="D117" s="325" t="s">
        <v>621</v>
      </c>
      <c r="E117" s="323"/>
      <c r="F117" s="322"/>
      <c r="G117" s="322"/>
      <c r="H117" s="322"/>
      <c r="I117" s="322"/>
      <c r="J117" s="322"/>
      <c r="K117" s="322"/>
      <c r="L117" s="322"/>
      <c r="M117" s="322"/>
      <c r="N117" s="322"/>
      <c r="O117" s="322"/>
      <c r="P117" s="322"/>
      <c r="Q117" s="322"/>
      <c r="R117" s="322"/>
      <c r="S117" s="322"/>
      <c r="T117" s="322"/>
      <c r="U117" s="322"/>
      <c r="V117" s="322"/>
      <c r="W117" s="322"/>
      <c r="X117" s="322"/>
    </row>
    <row r="118" spans="1:24" ht="15.75" customHeight="1" x14ac:dyDescent="0.25">
      <c r="A118" s="322"/>
      <c r="B118" s="666"/>
      <c r="C118" s="324">
        <v>105</v>
      </c>
      <c r="D118" s="325" t="s">
        <v>622</v>
      </c>
      <c r="E118" s="323"/>
      <c r="F118" s="322"/>
      <c r="G118" s="322"/>
      <c r="H118" s="322"/>
      <c r="I118" s="322"/>
      <c r="J118" s="322"/>
      <c r="K118" s="322"/>
      <c r="L118" s="322"/>
      <c r="M118" s="322"/>
      <c r="N118" s="322"/>
      <c r="O118" s="322"/>
      <c r="P118" s="322"/>
      <c r="Q118" s="322"/>
      <c r="R118" s="322"/>
      <c r="S118" s="322"/>
      <c r="T118" s="322"/>
      <c r="U118" s="322"/>
      <c r="V118" s="322"/>
      <c r="W118" s="322"/>
      <c r="X118" s="322"/>
    </row>
    <row r="119" spans="1:24" ht="15.75" customHeight="1" x14ac:dyDescent="0.25">
      <c r="A119" s="322"/>
      <c r="B119" s="666"/>
      <c r="C119" s="324">
        <v>106</v>
      </c>
      <c r="D119" s="325" t="s">
        <v>623</v>
      </c>
      <c r="E119" s="323"/>
      <c r="F119" s="322"/>
      <c r="G119" s="322"/>
      <c r="H119" s="322"/>
      <c r="I119" s="322"/>
      <c r="J119" s="322"/>
      <c r="K119" s="322"/>
      <c r="L119" s="322"/>
      <c r="M119" s="322"/>
      <c r="N119" s="322"/>
      <c r="O119" s="322"/>
      <c r="P119" s="322"/>
      <c r="Q119" s="322"/>
      <c r="R119" s="322"/>
      <c r="S119" s="322"/>
      <c r="T119" s="322"/>
      <c r="U119" s="322"/>
      <c r="V119" s="322"/>
      <c r="W119" s="322"/>
      <c r="X119" s="322"/>
    </row>
    <row r="120" spans="1:24" ht="15.75" customHeight="1" x14ac:dyDescent="0.25">
      <c r="A120" s="322"/>
      <c r="B120" s="666"/>
      <c r="C120" s="324">
        <v>107</v>
      </c>
      <c r="D120" s="325" t="s">
        <v>624</v>
      </c>
      <c r="E120" s="323"/>
      <c r="F120" s="322"/>
      <c r="G120" s="322"/>
      <c r="H120" s="322"/>
      <c r="I120" s="322"/>
      <c r="J120" s="322"/>
      <c r="K120" s="322"/>
      <c r="L120" s="322"/>
      <c r="M120" s="322"/>
      <c r="N120" s="322"/>
      <c r="O120" s="322"/>
      <c r="P120" s="322"/>
      <c r="Q120" s="322"/>
      <c r="R120" s="322"/>
      <c r="S120" s="322"/>
      <c r="T120" s="322"/>
      <c r="U120" s="322"/>
      <c r="V120" s="322"/>
      <c r="W120" s="322"/>
      <c r="X120" s="322"/>
    </row>
    <row r="121" spans="1:24" ht="15.75" customHeight="1" x14ac:dyDescent="0.25">
      <c r="A121" s="322"/>
      <c r="B121" s="666"/>
      <c r="C121" s="324">
        <v>108</v>
      </c>
      <c r="D121" s="325" t="s">
        <v>625</v>
      </c>
      <c r="E121" s="323"/>
      <c r="F121" s="322"/>
      <c r="G121" s="322"/>
      <c r="H121" s="322"/>
      <c r="I121" s="322"/>
      <c r="J121" s="322"/>
      <c r="K121" s="322"/>
      <c r="L121" s="322"/>
      <c r="M121" s="322"/>
      <c r="N121" s="322"/>
      <c r="O121" s="322"/>
      <c r="P121" s="322"/>
      <c r="Q121" s="322"/>
      <c r="R121" s="322"/>
      <c r="S121" s="322"/>
      <c r="T121" s="322"/>
      <c r="U121" s="322"/>
      <c r="V121" s="322"/>
      <c r="W121" s="322"/>
      <c r="X121" s="322"/>
    </row>
    <row r="122" spans="1:24" ht="15.75" customHeight="1" x14ac:dyDescent="0.25">
      <c r="A122" s="322"/>
      <c r="B122" s="666"/>
      <c r="C122" s="324">
        <v>109</v>
      </c>
      <c r="D122" s="325" t="s">
        <v>626</v>
      </c>
      <c r="E122" s="323"/>
      <c r="F122" s="322"/>
      <c r="G122" s="322"/>
      <c r="H122" s="322"/>
      <c r="I122" s="322"/>
      <c r="J122" s="322"/>
      <c r="K122" s="322"/>
      <c r="L122" s="322"/>
      <c r="M122" s="322"/>
      <c r="N122" s="322"/>
      <c r="O122" s="322"/>
      <c r="P122" s="322"/>
      <c r="Q122" s="322"/>
      <c r="R122" s="322"/>
      <c r="S122" s="322"/>
      <c r="T122" s="322"/>
      <c r="U122" s="322"/>
      <c r="V122" s="322"/>
      <c r="W122" s="322"/>
      <c r="X122" s="322"/>
    </row>
    <row r="123" spans="1:24" ht="15.75" customHeight="1" x14ac:dyDescent="0.25">
      <c r="A123" s="322"/>
      <c r="B123" s="666"/>
      <c r="C123" s="324">
        <v>110</v>
      </c>
      <c r="D123" s="325" t="s">
        <v>627</v>
      </c>
      <c r="E123" s="323"/>
      <c r="F123" s="322"/>
      <c r="G123" s="322"/>
      <c r="H123" s="322"/>
      <c r="I123" s="322"/>
      <c r="J123" s="322"/>
      <c r="K123" s="322"/>
      <c r="L123" s="322"/>
      <c r="M123" s="322"/>
      <c r="N123" s="322"/>
      <c r="O123" s="322"/>
      <c r="P123" s="322"/>
      <c r="Q123" s="322"/>
      <c r="R123" s="322"/>
      <c r="S123" s="322"/>
      <c r="T123" s="322"/>
      <c r="U123" s="322"/>
      <c r="V123" s="322"/>
      <c r="W123" s="322"/>
      <c r="X123" s="322"/>
    </row>
    <row r="124" spans="1:24" ht="15.75" customHeight="1" x14ac:dyDescent="0.25">
      <c r="A124" s="322"/>
      <c r="B124" s="667"/>
      <c r="C124" s="324">
        <v>111</v>
      </c>
      <c r="D124" s="325" t="s">
        <v>628</v>
      </c>
      <c r="E124" s="323"/>
      <c r="F124" s="322"/>
      <c r="G124" s="322"/>
      <c r="H124" s="322"/>
      <c r="I124" s="322"/>
      <c r="J124" s="322"/>
      <c r="K124" s="322"/>
      <c r="L124" s="322"/>
      <c r="M124" s="322"/>
      <c r="N124" s="322"/>
      <c r="O124" s="322"/>
      <c r="P124" s="322"/>
      <c r="Q124" s="322"/>
      <c r="R124" s="322"/>
      <c r="S124" s="322"/>
      <c r="T124" s="322"/>
      <c r="U124" s="322"/>
      <c r="V124" s="322"/>
      <c r="W124" s="322"/>
      <c r="X124" s="322"/>
    </row>
    <row r="125" spans="1:24" ht="15.75" customHeight="1" x14ac:dyDescent="0.25">
      <c r="A125" s="322"/>
      <c r="B125" s="665">
        <v>13</v>
      </c>
      <c r="C125" s="663" t="s">
        <v>629</v>
      </c>
      <c r="D125" s="664"/>
      <c r="E125" s="323"/>
      <c r="F125" s="322"/>
      <c r="G125" s="322"/>
      <c r="H125" s="322"/>
      <c r="I125" s="322"/>
      <c r="J125" s="322"/>
      <c r="K125" s="322"/>
      <c r="L125" s="322"/>
      <c r="M125" s="322"/>
      <c r="N125" s="322"/>
      <c r="O125" s="322"/>
      <c r="P125" s="322"/>
      <c r="Q125" s="322"/>
      <c r="R125" s="322"/>
      <c r="S125" s="322"/>
      <c r="T125" s="322"/>
      <c r="U125" s="322"/>
      <c r="V125" s="322"/>
      <c r="W125" s="322"/>
      <c r="X125" s="322"/>
    </row>
    <row r="126" spans="1:24" ht="15.75" customHeight="1" x14ac:dyDescent="0.25">
      <c r="A126" s="322"/>
      <c r="B126" s="666"/>
      <c r="C126" s="324">
        <v>112</v>
      </c>
      <c r="D126" s="325" t="s">
        <v>630</v>
      </c>
      <c r="E126" s="323"/>
      <c r="F126" s="322"/>
      <c r="G126" s="322"/>
      <c r="H126" s="322"/>
      <c r="I126" s="322"/>
      <c r="J126" s="322"/>
      <c r="K126" s="322"/>
      <c r="L126" s="322"/>
      <c r="M126" s="322"/>
      <c r="N126" s="322"/>
      <c r="O126" s="322"/>
      <c r="P126" s="322"/>
      <c r="Q126" s="322"/>
      <c r="R126" s="322"/>
      <c r="S126" s="322"/>
      <c r="T126" s="322"/>
      <c r="U126" s="322"/>
      <c r="V126" s="322"/>
      <c r="W126" s="322"/>
      <c r="X126" s="322"/>
    </row>
    <row r="127" spans="1:24" ht="15.75" customHeight="1" x14ac:dyDescent="0.25">
      <c r="A127" s="322"/>
      <c r="B127" s="666"/>
      <c r="C127" s="324">
        <v>113</v>
      </c>
      <c r="D127" s="325" t="s">
        <v>631</v>
      </c>
      <c r="E127" s="323"/>
      <c r="F127" s="322"/>
      <c r="G127" s="322"/>
      <c r="H127" s="322"/>
      <c r="I127" s="322"/>
      <c r="J127" s="322"/>
      <c r="K127" s="322"/>
      <c r="L127" s="322"/>
      <c r="M127" s="322"/>
      <c r="N127" s="322"/>
      <c r="O127" s="322"/>
      <c r="P127" s="322"/>
      <c r="Q127" s="322"/>
      <c r="R127" s="322"/>
      <c r="S127" s="322"/>
      <c r="T127" s="322"/>
      <c r="U127" s="322"/>
      <c r="V127" s="322"/>
      <c r="W127" s="322"/>
      <c r="X127" s="322"/>
    </row>
    <row r="128" spans="1:24" ht="15.75" customHeight="1" x14ac:dyDescent="0.25">
      <c r="A128" s="322"/>
      <c r="B128" s="666"/>
      <c r="C128" s="324">
        <v>114</v>
      </c>
      <c r="D128" s="325" t="s">
        <v>632</v>
      </c>
      <c r="E128" s="323"/>
      <c r="F128" s="322"/>
      <c r="G128" s="322"/>
      <c r="H128" s="322"/>
      <c r="I128" s="322"/>
      <c r="J128" s="322"/>
      <c r="K128" s="322"/>
      <c r="L128" s="322"/>
      <c r="M128" s="322"/>
      <c r="N128" s="322"/>
      <c r="O128" s="322"/>
      <c r="P128" s="322"/>
      <c r="Q128" s="322"/>
      <c r="R128" s="322"/>
      <c r="S128" s="322"/>
      <c r="T128" s="322"/>
      <c r="U128" s="322"/>
      <c r="V128" s="322"/>
      <c r="W128" s="322"/>
      <c r="X128" s="322"/>
    </row>
    <row r="129" spans="1:24" ht="15.75" customHeight="1" x14ac:dyDescent="0.25">
      <c r="A129" s="322"/>
      <c r="B129" s="666"/>
      <c r="C129" s="324">
        <v>115</v>
      </c>
      <c r="D129" s="325" t="s">
        <v>633</v>
      </c>
      <c r="E129" s="323"/>
      <c r="F129" s="322"/>
      <c r="G129" s="322"/>
      <c r="H129" s="322"/>
      <c r="I129" s="322"/>
      <c r="J129" s="322"/>
      <c r="K129" s="322"/>
      <c r="L129" s="322"/>
      <c r="M129" s="322"/>
      <c r="N129" s="322"/>
      <c r="O129" s="322"/>
      <c r="P129" s="322"/>
      <c r="Q129" s="322"/>
      <c r="R129" s="322"/>
      <c r="S129" s="322"/>
      <c r="T129" s="322"/>
      <c r="U129" s="322"/>
      <c r="V129" s="322"/>
      <c r="W129" s="322"/>
      <c r="X129" s="322"/>
    </row>
    <row r="130" spans="1:24" ht="15.75" customHeight="1" x14ac:dyDescent="0.25">
      <c r="A130" s="322"/>
      <c r="B130" s="667"/>
      <c r="C130" s="324">
        <v>116</v>
      </c>
      <c r="D130" s="325" t="s">
        <v>634</v>
      </c>
      <c r="E130" s="323"/>
      <c r="F130" s="322"/>
      <c r="G130" s="322"/>
      <c r="H130" s="322"/>
      <c r="I130" s="322"/>
      <c r="J130" s="322"/>
      <c r="K130" s="322"/>
      <c r="L130" s="322"/>
      <c r="M130" s="322"/>
      <c r="N130" s="322"/>
      <c r="O130" s="322"/>
      <c r="P130" s="322"/>
      <c r="Q130" s="322"/>
      <c r="R130" s="322"/>
      <c r="S130" s="322"/>
      <c r="T130" s="322"/>
      <c r="U130" s="322"/>
      <c r="V130" s="322"/>
      <c r="W130" s="322"/>
      <c r="X130" s="322"/>
    </row>
    <row r="131" spans="1:24" ht="15.75" customHeight="1" x14ac:dyDescent="0.25">
      <c r="A131" s="322"/>
      <c r="B131" s="665">
        <v>14</v>
      </c>
      <c r="C131" s="663" t="s">
        <v>635</v>
      </c>
      <c r="D131" s="664"/>
      <c r="E131" s="323"/>
      <c r="F131" s="322"/>
      <c r="G131" s="322"/>
      <c r="H131" s="322"/>
      <c r="I131" s="322"/>
      <c r="J131" s="322"/>
      <c r="K131" s="322"/>
      <c r="L131" s="322"/>
      <c r="M131" s="322"/>
      <c r="N131" s="322"/>
      <c r="O131" s="322"/>
      <c r="P131" s="322"/>
      <c r="Q131" s="322"/>
      <c r="R131" s="322"/>
      <c r="S131" s="322"/>
      <c r="T131" s="322"/>
      <c r="U131" s="322"/>
      <c r="V131" s="322"/>
      <c r="W131" s="322"/>
      <c r="X131" s="322"/>
    </row>
    <row r="132" spans="1:24" ht="15.75" customHeight="1" x14ac:dyDescent="0.25">
      <c r="A132" s="322"/>
      <c r="B132" s="666"/>
      <c r="C132" s="324">
        <v>117</v>
      </c>
      <c r="D132" s="325" t="s">
        <v>636</v>
      </c>
      <c r="E132" s="323"/>
      <c r="F132" s="322"/>
      <c r="G132" s="322"/>
      <c r="H132" s="322"/>
      <c r="I132" s="322"/>
      <c r="J132" s="322"/>
      <c r="K132" s="322"/>
      <c r="L132" s="322"/>
      <c r="M132" s="322"/>
      <c r="N132" s="322"/>
      <c r="O132" s="322"/>
      <c r="P132" s="322"/>
      <c r="Q132" s="322"/>
      <c r="R132" s="322"/>
      <c r="S132" s="322"/>
      <c r="T132" s="322"/>
      <c r="U132" s="322"/>
      <c r="V132" s="322"/>
      <c r="W132" s="322"/>
      <c r="X132" s="322"/>
    </row>
    <row r="133" spans="1:24" ht="15.75" customHeight="1" x14ac:dyDescent="0.25">
      <c r="A133" s="322"/>
      <c r="B133" s="666"/>
      <c r="C133" s="324">
        <v>118</v>
      </c>
      <c r="D133" s="325" t="s">
        <v>637</v>
      </c>
      <c r="E133" s="323"/>
      <c r="F133" s="322"/>
      <c r="G133" s="322"/>
      <c r="H133" s="322"/>
      <c r="I133" s="322"/>
      <c r="J133" s="322"/>
      <c r="K133" s="322"/>
      <c r="L133" s="322"/>
      <c r="M133" s="322"/>
      <c r="N133" s="322"/>
      <c r="O133" s="322"/>
      <c r="P133" s="322"/>
      <c r="Q133" s="322"/>
      <c r="R133" s="322"/>
      <c r="S133" s="322"/>
      <c r="T133" s="322"/>
      <c r="U133" s="322"/>
      <c r="V133" s="322"/>
      <c r="W133" s="322"/>
      <c r="X133" s="322"/>
    </row>
    <row r="134" spans="1:24" ht="15.75" customHeight="1" x14ac:dyDescent="0.25">
      <c r="A134" s="322"/>
      <c r="B134" s="666"/>
      <c r="C134" s="324">
        <v>119</v>
      </c>
      <c r="D134" s="325" t="s">
        <v>638</v>
      </c>
      <c r="E134" s="323"/>
      <c r="F134" s="322"/>
      <c r="G134" s="322"/>
      <c r="H134" s="322"/>
      <c r="I134" s="322"/>
      <c r="J134" s="322"/>
      <c r="K134" s="322"/>
      <c r="L134" s="322"/>
      <c r="M134" s="322"/>
      <c r="N134" s="322"/>
      <c r="O134" s="322"/>
      <c r="P134" s="322"/>
      <c r="Q134" s="322"/>
      <c r="R134" s="322"/>
      <c r="S134" s="322"/>
      <c r="T134" s="322"/>
      <c r="U134" s="322"/>
      <c r="V134" s="322"/>
      <c r="W134" s="322"/>
      <c r="X134" s="322"/>
    </row>
    <row r="135" spans="1:24" ht="15.75" customHeight="1" x14ac:dyDescent="0.25">
      <c r="A135" s="322"/>
      <c r="B135" s="666"/>
      <c r="C135" s="324">
        <v>120</v>
      </c>
      <c r="D135" s="325" t="s">
        <v>639</v>
      </c>
      <c r="E135" s="323"/>
      <c r="F135" s="322"/>
      <c r="G135" s="322"/>
      <c r="H135" s="322"/>
      <c r="I135" s="322"/>
      <c r="J135" s="322"/>
      <c r="K135" s="322"/>
      <c r="L135" s="322"/>
      <c r="M135" s="322"/>
      <c r="N135" s="322"/>
      <c r="O135" s="322"/>
      <c r="P135" s="322"/>
      <c r="Q135" s="322"/>
      <c r="R135" s="322"/>
      <c r="S135" s="322"/>
      <c r="T135" s="322"/>
      <c r="U135" s="322"/>
      <c r="V135" s="322"/>
      <c r="W135" s="322"/>
      <c r="X135" s="322"/>
    </row>
    <row r="136" spans="1:24" ht="15.75" customHeight="1" x14ac:dyDescent="0.25">
      <c r="A136" s="322"/>
      <c r="B136" s="666"/>
      <c r="C136" s="324">
        <v>121</v>
      </c>
      <c r="D136" s="325" t="s">
        <v>640</v>
      </c>
      <c r="E136" s="323"/>
      <c r="F136" s="322"/>
      <c r="G136" s="322"/>
      <c r="H136" s="322"/>
      <c r="I136" s="322"/>
      <c r="J136" s="322"/>
      <c r="K136" s="322"/>
      <c r="L136" s="322"/>
      <c r="M136" s="322"/>
      <c r="N136" s="322"/>
      <c r="O136" s="322"/>
      <c r="P136" s="322"/>
      <c r="Q136" s="322"/>
      <c r="R136" s="322"/>
      <c r="S136" s="322"/>
      <c r="T136" s="322"/>
      <c r="U136" s="322"/>
      <c r="V136" s="322"/>
      <c r="W136" s="322"/>
      <c r="X136" s="322"/>
    </row>
    <row r="137" spans="1:24" ht="15.75" customHeight="1" x14ac:dyDescent="0.25">
      <c r="A137" s="322"/>
      <c r="B137" s="666"/>
      <c r="C137" s="324">
        <v>122</v>
      </c>
      <c r="D137" s="325" t="s">
        <v>641</v>
      </c>
      <c r="E137" s="323"/>
      <c r="F137" s="322"/>
      <c r="G137" s="322"/>
      <c r="H137" s="322"/>
      <c r="I137" s="322"/>
      <c r="J137" s="322"/>
      <c r="K137" s="322"/>
      <c r="L137" s="322"/>
      <c r="M137" s="322"/>
      <c r="N137" s="322"/>
      <c r="O137" s="322"/>
      <c r="P137" s="322"/>
      <c r="Q137" s="322"/>
      <c r="R137" s="322"/>
      <c r="S137" s="322"/>
      <c r="T137" s="322"/>
      <c r="U137" s="322"/>
      <c r="V137" s="322"/>
      <c r="W137" s="322"/>
      <c r="X137" s="322"/>
    </row>
    <row r="138" spans="1:24" ht="15.75" customHeight="1" x14ac:dyDescent="0.25">
      <c r="A138" s="322"/>
      <c r="B138" s="666"/>
      <c r="C138" s="324">
        <v>123</v>
      </c>
      <c r="D138" s="325" t="s">
        <v>642</v>
      </c>
      <c r="E138" s="323"/>
      <c r="F138" s="322"/>
      <c r="G138" s="322"/>
      <c r="H138" s="322"/>
      <c r="I138" s="322"/>
      <c r="J138" s="322"/>
      <c r="K138" s="322"/>
      <c r="L138" s="322"/>
      <c r="M138" s="322"/>
      <c r="N138" s="322"/>
      <c r="O138" s="322"/>
      <c r="P138" s="322"/>
      <c r="Q138" s="322"/>
      <c r="R138" s="322"/>
      <c r="S138" s="322"/>
      <c r="T138" s="322"/>
      <c r="U138" s="322"/>
      <c r="V138" s="322"/>
      <c r="W138" s="322"/>
      <c r="X138" s="322"/>
    </row>
    <row r="139" spans="1:24" ht="15.75" customHeight="1" x14ac:dyDescent="0.25">
      <c r="A139" s="322"/>
      <c r="B139" s="666"/>
      <c r="C139" s="324">
        <v>124</v>
      </c>
      <c r="D139" s="325" t="s">
        <v>643</v>
      </c>
      <c r="E139" s="323"/>
      <c r="F139" s="322"/>
      <c r="G139" s="322"/>
      <c r="H139" s="322"/>
      <c r="I139" s="322"/>
      <c r="J139" s="322"/>
      <c r="K139" s="322"/>
      <c r="L139" s="322"/>
      <c r="M139" s="322"/>
      <c r="N139" s="322"/>
      <c r="O139" s="322"/>
      <c r="P139" s="322"/>
      <c r="Q139" s="322"/>
      <c r="R139" s="322"/>
      <c r="S139" s="322"/>
      <c r="T139" s="322"/>
      <c r="U139" s="322"/>
      <c r="V139" s="322"/>
      <c r="W139" s="322"/>
      <c r="X139" s="322"/>
    </row>
    <row r="140" spans="1:24" ht="15.75" customHeight="1" x14ac:dyDescent="0.25">
      <c r="A140" s="322"/>
      <c r="B140" s="666"/>
      <c r="C140" s="324">
        <v>125</v>
      </c>
      <c r="D140" s="325" t="s">
        <v>644</v>
      </c>
      <c r="E140" s="323"/>
      <c r="F140" s="322"/>
      <c r="G140" s="322"/>
      <c r="H140" s="322"/>
      <c r="I140" s="322"/>
      <c r="J140" s="322"/>
      <c r="K140" s="322"/>
      <c r="L140" s="322"/>
      <c r="M140" s="322"/>
      <c r="N140" s="322"/>
      <c r="O140" s="322"/>
      <c r="P140" s="322"/>
      <c r="Q140" s="322"/>
      <c r="R140" s="322"/>
      <c r="S140" s="322"/>
      <c r="T140" s="322"/>
      <c r="U140" s="322"/>
      <c r="V140" s="322"/>
      <c r="W140" s="322"/>
      <c r="X140" s="322"/>
    </row>
    <row r="141" spans="1:24" ht="15.75" customHeight="1" x14ac:dyDescent="0.25">
      <c r="A141" s="322"/>
      <c r="B141" s="667"/>
      <c r="C141" s="324">
        <v>126</v>
      </c>
      <c r="D141" s="325" t="s">
        <v>645</v>
      </c>
      <c r="E141" s="323"/>
      <c r="F141" s="322"/>
      <c r="G141" s="322"/>
      <c r="H141" s="322"/>
      <c r="I141" s="322"/>
      <c r="J141" s="322"/>
      <c r="K141" s="322"/>
      <c r="L141" s="322"/>
      <c r="M141" s="322"/>
      <c r="N141" s="322"/>
      <c r="O141" s="322"/>
      <c r="P141" s="322"/>
      <c r="Q141" s="322"/>
      <c r="R141" s="322"/>
      <c r="S141" s="322"/>
      <c r="T141" s="322"/>
      <c r="U141" s="322"/>
      <c r="V141" s="322"/>
      <c r="W141" s="322"/>
      <c r="X141" s="322"/>
    </row>
    <row r="142" spans="1:24" ht="15.75" customHeight="1" x14ac:dyDescent="0.25">
      <c r="A142" s="322"/>
      <c r="B142" s="665">
        <v>15</v>
      </c>
      <c r="C142" s="663" t="s">
        <v>646</v>
      </c>
      <c r="D142" s="664"/>
      <c r="E142" s="323"/>
      <c r="F142" s="322"/>
      <c r="G142" s="322"/>
      <c r="H142" s="322"/>
      <c r="I142" s="322"/>
      <c r="J142" s="322"/>
      <c r="K142" s="322"/>
      <c r="L142" s="322"/>
      <c r="M142" s="322"/>
      <c r="N142" s="322"/>
      <c r="O142" s="322"/>
      <c r="P142" s="322"/>
      <c r="Q142" s="322"/>
      <c r="R142" s="322"/>
      <c r="S142" s="322"/>
      <c r="T142" s="322"/>
      <c r="U142" s="322"/>
      <c r="V142" s="322"/>
      <c r="W142" s="322"/>
      <c r="X142" s="322"/>
    </row>
    <row r="143" spans="1:24" ht="15.75" customHeight="1" x14ac:dyDescent="0.25">
      <c r="A143" s="322"/>
      <c r="B143" s="666"/>
      <c r="C143" s="324">
        <v>127</v>
      </c>
      <c r="D143" s="325" t="s">
        <v>647</v>
      </c>
      <c r="E143" s="323"/>
      <c r="F143" s="322"/>
      <c r="G143" s="322"/>
      <c r="H143" s="322"/>
      <c r="I143" s="322"/>
      <c r="J143" s="322"/>
      <c r="K143" s="322"/>
      <c r="L143" s="322"/>
      <c r="M143" s="322"/>
      <c r="N143" s="322"/>
      <c r="O143" s="322"/>
      <c r="P143" s="322"/>
      <c r="Q143" s="322"/>
      <c r="R143" s="322"/>
      <c r="S143" s="322"/>
      <c r="T143" s="322"/>
      <c r="U143" s="322"/>
      <c r="V143" s="322"/>
      <c r="W143" s="322"/>
      <c r="X143" s="322"/>
    </row>
    <row r="144" spans="1:24" ht="15.75" customHeight="1" x14ac:dyDescent="0.25">
      <c r="A144" s="322"/>
      <c r="B144" s="666"/>
      <c r="C144" s="324">
        <v>128</v>
      </c>
      <c r="D144" s="325" t="s">
        <v>648</v>
      </c>
      <c r="E144" s="323"/>
      <c r="F144" s="322"/>
      <c r="G144" s="322"/>
      <c r="H144" s="322"/>
      <c r="I144" s="322"/>
      <c r="J144" s="322"/>
      <c r="K144" s="322"/>
      <c r="L144" s="322"/>
      <c r="M144" s="322"/>
      <c r="N144" s="322"/>
      <c r="O144" s="322"/>
      <c r="P144" s="322"/>
      <c r="Q144" s="322"/>
      <c r="R144" s="322"/>
      <c r="S144" s="322"/>
      <c r="T144" s="322"/>
      <c r="U144" s="322"/>
      <c r="V144" s="322"/>
      <c r="W144" s="322"/>
      <c r="X144" s="322"/>
    </row>
    <row r="145" spans="1:24" ht="15.75" customHeight="1" x14ac:dyDescent="0.25">
      <c r="A145" s="322"/>
      <c r="B145" s="666"/>
      <c r="C145" s="324">
        <v>129</v>
      </c>
      <c r="D145" s="325" t="s">
        <v>649</v>
      </c>
      <c r="E145" s="323"/>
      <c r="F145" s="322"/>
      <c r="G145" s="322"/>
      <c r="H145" s="322"/>
      <c r="I145" s="322"/>
      <c r="J145" s="322"/>
      <c r="K145" s="322"/>
      <c r="L145" s="322"/>
      <c r="M145" s="322"/>
      <c r="N145" s="322"/>
      <c r="O145" s="322"/>
      <c r="P145" s="322"/>
      <c r="Q145" s="322"/>
      <c r="R145" s="322"/>
      <c r="S145" s="322"/>
      <c r="T145" s="322"/>
      <c r="U145" s="322"/>
      <c r="V145" s="322"/>
      <c r="W145" s="322"/>
      <c r="X145" s="322"/>
    </row>
    <row r="146" spans="1:24" ht="15.75" customHeight="1" x14ac:dyDescent="0.25">
      <c r="A146" s="322"/>
      <c r="B146" s="666"/>
      <c r="C146" s="324">
        <v>130</v>
      </c>
      <c r="D146" s="325" t="s">
        <v>650</v>
      </c>
      <c r="E146" s="323"/>
      <c r="F146" s="322"/>
      <c r="G146" s="322"/>
      <c r="H146" s="322"/>
      <c r="I146" s="322"/>
      <c r="J146" s="322"/>
      <c r="K146" s="322"/>
      <c r="L146" s="322"/>
      <c r="M146" s="322"/>
      <c r="N146" s="322"/>
      <c r="O146" s="322"/>
      <c r="P146" s="322"/>
      <c r="Q146" s="322"/>
      <c r="R146" s="322"/>
      <c r="S146" s="322"/>
      <c r="T146" s="322"/>
      <c r="U146" s="322"/>
      <c r="V146" s="322"/>
      <c r="W146" s="322"/>
      <c r="X146" s="322"/>
    </row>
    <row r="147" spans="1:24" ht="15.75" customHeight="1" x14ac:dyDescent="0.25">
      <c r="A147" s="322"/>
      <c r="B147" s="666"/>
      <c r="C147" s="324">
        <v>131</v>
      </c>
      <c r="D147" s="325" t="s">
        <v>651</v>
      </c>
      <c r="E147" s="323"/>
      <c r="F147" s="322"/>
      <c r="G147" s="322"/>
      <c r="H147" s="322"/>
      <c r="I147" s="322"/>
      <c r="J147" s="322"/>
      <c r="K147" s="322"/>
      <c r="L147" s="322"/>
      <c r="M147" s="322"/>
      <c r="N147" s="322"/>
      <c r="O147" s="322"/>
      <c r="P147" s="322"/>
      <c r="Q147" s="322"/>
      <c r="R147" s="322"/>
      <c r="S147" s="322"/>
      <c r="T147" s="322"/>
      <c r="U147" s="322"/>
      <c r="V147" s="322"/>
      <c r="W147" s="322"/>
      <c r="X147" s="322"/>
    </row>
    <row r="148" spans="1:24" ht="15.75" customHeight="1" x14ac:dyDescent="0.25">
      <c r="A148" s="322"/>
      <c r="B148" s="666"/>
      <c r="C148" s="324">
        <v>132</v>
      </c>
      <c r="D148" s="325" t="s">
        <v>652</v>
      </c>
      <c r="E148" s="323"/>
      <c r="F148" s="322"/>
      <c r="G148" s="322"/>
      <c r="H148" s="322"/>
      <c r="I148" s="322"/>
      <c r="J148" s="322"/>
      <c r="K148" s="322"/>
      <c r="L148" s="322"/>
      <c r="M148" s="322"/>
      <c r="N148" s="322"/>
      <c r="O148" s="322"/>
      <c r="P148" s="322"/>
      <c r="Q148" s="322"/>
      <c r="R148" s="322"/>
      <c r="S148" s="322"/>
      <c r="T148" s="322"/>
      <c r="U148" s="322"/>
      <c r="V148" s="322"/>
      <c r="W148" s="322"/>
      <c r="X148" s="322"/>
    </row>
    <row r="149" spans="1:24" ht="15.75" customHeight="1" x14ac:dyDescent="0.25">
      <c r="A149" s="322"/>
      <c r="B149" s="666"/>
      <c r="C149" s="324">
        <v>133</v>
      </c>
      <c r="D149" s="325" t="s">
        <v>653</v>
      </c>
      <c r="E149" s="323"/>
      <c r="F149" s="322"/>
      <c r="G149" s="322"/>
      <c r="H149" s="322"/>
      <c r="I149" s="322"/>
      <c r="J149" s="322"/>
      <c r="K149" s="322"/>
      <c r="L149" s="322"/>
      <c r="M149" s="322"/>
      <c r="N149" s="322"/>
      <c r="O149" s="322"/>
      <c r="P149" s="322"/>
      <c r="Q149" s="322"/>
      <c r="R149" s="322"/>
      <c r="S149" s="322"/>
      <c r="T149" s="322"/>
      <c r="U149" s="322"/>
      <c r="V149" s="322"/>
      <c r="W149" s="322"/>
      <c r="X149" s="322"/>
    </row>
    <row r="150" spans="1:24" ht="15.75" customHeight="1" x14ac:dyDescent="0.25">
      <c r="A150" s="322"/>
      <c r="B150" s="666"/>
      <c r="C150" s="324">
        <v>134</v>
      </c>
      <c r="D150" s="325" t="s">
        <v>654</v>
      </c>
      <c r="E150" s="323"/>
      <c r="F150" s="322"/>
      <c r="G150" s="322"/>
      <c r="H150" s="322"/>
      <c r="I150" s="322"/>
      <c r="J150" s="322"/>
      <c r="K150" s="322"/>
      <c r="L150" s="322"/>
      <c r="M150" s="322"/>
      <c r="N150" s="322"/>
      <c r="O150" s="322"/>
      <c r="P150" s="322"/>
      <c r="Q150" s="322"/>
      <c r="R150" s="322"/>
      <c r="S150" s="322"/>
      <c r="T150" s="322"/>
      <c r="U150" s="322"/>
      <c r="V150" s="322"/>
      <c r="W150" s="322"/>
      <c r="X150" s="322"/>
    </row>
    <row r="151" spans="1:24" ht="15.75" customHeight="1" x14ac:dyDescent="0.25">
      <c r="A151" s="322"/>
      <c r="B151" s="666"/>
      <c r="C151" s="324">
        <v>135</v>
      </c>
      <c r="D151" s="325" t="s">
        <v>655</v>
      </c>
      <c r="E151" s="323"/>
      <c r="F151" s="322"/>
      <c r="G151" s="322"/>
      <c r="H151" s="322"/>
      <c r="I151" s="322"/>
      <c r="J151" s="322"/>
      <c r="K151" s="322"/>
      <c r="L151" s="322"/>
      <c r="M151" s="322"/>
      <c r="N151" s="322"/>
      <c r="O151" s="322"/>
      <c r="P151" s="322"/>
      <c r="Q151" s="322"/>
      <c r="R151" s="322"/>
      <c r="S151" s="322"/>
      <c r="T151" s="322"/>
      <c r="U151" s="322"/>
      <c r="V151" s="322"/>
      <c r="W151" s="322"/>
      <c r="X151" s="322"/>
    </row>
    <row r="152" spans="1:24" ht="15.75" customHeight="1" x14ac:dyDescent="0.25">
      <c r="A152" s="322"/>
      <c r="B152" s="666"/>
      <c r="C152" s="324">
        <v>136</v>
      </c>
      <c r="D152" s="325" t="s">
        <v>656</v>
      </c>
      <c r="E152" s="323"/>
      <c r="F152" s="322"/>
      <c r="G152" s="322"/>
      <c r="H152" s="322"/>
      <c r="I152" s="322"/>
      <c r="J152" s="322"/>
      <c r="K152" s="322"/>
      <c r="L152" s="322"/>
      <c r="M152" s="322"/>
      <c r="N152" s="322"/>
      <c r="O152" s="322"/>
      <c r="P152" s="322"/>
      <c r="Q152" s="322"/>
      <c r="R152" s="322"/>
      <c r="S152" s="322"/>
      <c r="T152" s="322"/>
      <c r="U152" s="322"/>
      <c r="V152" s="322"/>
      <c r="W152" s="322"/>
      <c r="X152" s="322"/>
    </row>
    <row r="153" spans="1:24" ht="15.75" customHeight="1" x14ac:dyDescent="0.25">
      <c r="A153" s="322"/>
      <c r="B153" s="666"/>
      <c r="C153" s="324">
        <v>137</v>
      </c>
      <c r="D153" s="325" t="s">
        <v>657</v>
      </c>
      <c r="E153" s="323"/>
      <c r="F153" s="322"/>
      <c r="G153" s="322"/>
      <c r="H153" s="322"/>
      <c r="I153" s="322"/>
      <c r="J153" s="322"/>
      <c r="K153" s="322"/>
      <c r="L153" s="322"/>
      <c r="M153" s="322"/>
      <c r="N153" s="322"/>
      <c r="O153" s="322"/>
      <c r="P153" s="322"/>
      <c r="Q153" s="322"/>
      <c r="R153" s="322"/>
      <c r="S153" s="322"/>
      <c r="T153" s="322"/>
      <c r="U153" s="322"/>
      <c r="V153" s="322"/>
      <c r="W153" s="322"/>
      <c r="X153" s="322"/>
    </row>
    <row r="154" spans="1:24" ht="15.75" customHeight="1" x14ac:dyDescent="0.25">
      <c r="A154" s="322"/>
      <c r="B154" s="667"/>
      <c r="C154" s="324">
        <v>138</v>
      </c>
      <c r="D154" s="325" t="s">
        <v>658</v>
      </c>
      <c r="E154" s="323"/>
      <c r="F154" s="322"/>
      <c r="G154" s="322"/>
      <c r="H154" s="322"/>
      <c r="I154" s="322"/>
      <c r="J154" s="322"/>
      <c r="K154" s="322"/>
      <c r="L154" s="322"/>
      <c r="M154" s="322"/>
      <c r="N154" s="322"/>
      <c r="O154" s="322"/>
      <c r="P154" s="322"/>
      <c r="Q154" s="322"/>
      <c r="R154" s="322"/>
      <c r="S154" s="322"/>
      <c r="T154" s="322"/>
      <c r="U154" s="322"/>
      <c r="V154" s="322"/>
      <c r="W154" s="322"/>
      <c r="X154" s="322"/>
    </row>
    <row r="155" spans="1:24" ht="15.75" customHeight="1" x14ac:dyDescent="0.25">
      <c r="A155" s="322"/>
      <c r="B155" s="665">
        <v>16</v>
      </c>
      <c r="C155" s="663" t="s">
        <v>659</v>
      </c>
      <c r="D155" s="664"/>
      <c r="E155" s="323"/>
      <c r="F155" s="322"/>
      <c r="G155" s="322"/>
      <c r="H155" s="322"/>
      <c r="I155" s="322"/>
      <c r="J155" s="322"/>
      <c r="K155" s="322"/>
      <c r="L155" s="322"/>
      <c r="M155" s="322"/>
      <c r="N155" s="322"/>
      <c r="O155" s="322"/>
      <c r="P155" s="322"/>
      <c r="Q155" s="322"/>
      <c r="R155" s="322"/>
      <c r="S155" s="322"/>
      <c r="T155" s="322"/>
      <c r="U155" s="322"/>
      <c r="V155" s="322"/>
      <c r="W155" s="322"/>
      <c r="X155" s="322"/>
    </row>
    <row r="156" spans="1:24" ht="15.75" customHeight="1" x14ac:dyDescent="0.25">
      <c r="A156" s="322"/>
      <c r="B156" s="666"/>
      <c r="C156" s="324">
        <v>139</v>
      </c>
      <c r="D156" s="328" t="s">
        <v>660</v>
      </c>
      <c r="E156" s="323"/>
      <c r="F156" s="322"/>
      <c r="G156" s="322"/>
      <c r="H156" s="322"/>
      <c r="I156" s="322"/>
      <c r="J156" s="322"/>
      <c r="K156" s="322"/>
      <c r="L156" s="322"/>
      <c r="M156" s="322"/>
      <c r="N156" s="322"/>
      <c r="O156" s="322"/>
      <c r="P156" s="322"/>
      <c r="Q156" s="322"/>
      <c r="R156" s="322"/>
      <c r="S156" s="322"/>
      <c r="T156" s="322"/>
      <c r="U156" s="322"/>
      <c r="V156" s="322"/>
      <c r="W156" s="322"/>
      <c r="X156" s="322"/>
    </row>
    <row r="157" spans="1:24" ht="15.75" customHeight="1" x14ac:dyDescent="0.25">
      <c r="A157" s="322"/>
      <c r="B157" s="666"/>
      <c r="C157" s="324">
        <v>140</v>
      </c>
      <c r="D157" s="325" t="s">
        <v>661</v>
      </c>
      <c r="E157" s="323"/>
      <c r="F157" s="322"/>
      <c r="G157" s="322"/>
      <c r="H157" s="322"/>
      <c r="I157" s="322"/>
      <c r="J157" s="322"/>
      <c r="K157" s="322"/>
      <c r="L157" s="322"/>
      <c r="M157" s="322"/>
      <c r="N157" s="322"/>
      <c r="O157" s="322"/>
      <c r="P157" s="322"/>
      <c r="Q157" s="322"/>
      <c r="R157" s="322"/>
      <c r="S157" s="322"/>
      <c r="T157" s="322"/>
      <c r="U157" s="322"/>
      <c r="V157" s="322"/>
      <c r="W157" s="322"/>
      <c r="X157" s="322"/>
    </row>
    <row r="158" spans="1:24" ht="15.75" customHeight="1" x14ac:dyDescent="0.25">
      <c r="A158" s="322"/>
      <c r="B158" s="666"/>
      <c r="C158" s="324">
        <v>141</v>
      </c>
      <c r="D158" s="325" t="s">
        <v>662</v>
      </c>
      <c r="E158" s="323"/>
      <c r="F158" s="322"/>
      <c r="G158" s="322"/>
      <c r="H158" s="322"/>
      <c r="I158" s="322"/>
      <c r="J158" s="322"/>
      <c r="K158" s="322"/>
      <c r="L158" s="322"/>
      <c r="M158" s="322"/>
      <c r="N158" s="322"/>
      <c r="O158" s="322"/>
      <c r="P158" s="322"/>
      <c r="Q158" s="322"/>
      <c r="R158" s="322"/>
      <c r="S158" s="322"/>
      <c r="T158" s="322"/>
      <c r="U158" s="322"/>
      <c r="V158" s="322"/>
      <c r="W158" s="322"/>
      <c r="X158" s="322"/>
    </row>
    <row r="159" spans="1:24" ht="15.75" customHeight="1" x14ac:dyDescent="0.25">
      <c r="A159" s="322"/>
      <c r="B159" s="666"/>
      <c r="C159" s="324">
        <v>142</v>
      </c>
      <c r="D159" s="325" t="s">
        <v>663</v>
      </c>
      <c r="E159" s="323"/>
      <c r="F159" s="322"/>
      <c r="G159" s="322"/>
      <c r="H159" s="322"/>
      <c r="I159" s="322"/>
      <c r="J159" s="322"/>
      <c r="K159" s="322"/>
      <c r="L159" s="322"/>
      <c r="M159" s="322"/>
      <c r="N159" s="322"/>
      <c r="O159" s="322"/>
      <c r="P159" s="322"/>
      <c r="Q159" s="322"/>
      <c r="R159" s="322"/>
      <c r="S159" s="322"/>
      <c r="T159" s="322"/>
      <c r="U159" s="322"/>
      <c r="V159" s="322"/>
      <c r="W159" s="322"/>
      <c r="X159" s="322"/>
    </row>
    <row r="160" spans="1:24" ht="15.75" customHeight="1" x14ac:dyDescent="0.25">
      <c r="A160" s="322"/>
      <c r="B160" s="666"/>
      <c r="C160" s="326">
        <v>143</v>
      </c>
      <c r="D160" s="327" t="s">
        <v>664</v>
      </c>
      <c r="E160" s="323"/>
      <c r="F160" s="322"/>
      <c r="G160" s="322"/>
      <c r="H160" s="322"/>
      <c r="I160" s="322"/>
      <c r="J160" s="322"/>
      <c r="K160" s="322"/>
      <c r="L160" s="322"/>
      <c r="M160" s="322"/>
      <c r="N160" s="322"/>
      <c r="O160" s="322"/>
      <c r="P160" s="322"/>
      <c r="Q160" s="322"/>
      <c r="R160" s="322"/>
      <c r="S160" s="322"/>
      <c r="T160" s="322"/>
      <c r="U160" s="322"/>
      <c r="V160" s="322"/>
      <c r="W160" s="322"/>
      <c r="X160" s="322"/>
    </row>
    <row r="161" spans="1:24" ht="15.75" customHeight="1" x14ac:dyDescent="0.25">
      <c r="A161" s="322"/>
      <c r="B161" s="666"/>
      <c r="C161" s="326">
        <v>144</v>
      </c>
      <c r="D161" s="327" t="s">
        <v>665</v>
      </c>
      <c r="E161" s="323"/>
      <c r="F161" s="322"/>
      <c r="G161" s="322"/>
      <c r="H161" s="322"/>
      <c r="I161" s="322"/>
      <c r="J161" s="322"/>
      <c r="K161" s="322"/>
      <c r="L161" s="322"/>
      <c r="M161" s="322"/>
      <c r="N161" s="322"/>
      <c r="O161" s="322"/>
      <c r="P161" s="322"/>
      <c r="Q161" s="322"/>
      <c r="R161" s="322"/>
      <c r="S161" s="322"/>
      <c r="T161" s="322"/>
      <c r="U161" s="322"/>
      <c r="V161" s="322"/>
      <c r="W161" s="322"/>
      <c r="X161" s="322"/>
    </row>
    <row r="162" spans="1:24" ht="15.75" customHeight="1" x14ac:dyDescent="0.25">
      <c r="A162" s="322"/>
      <c r="B162" s="666"/>
      <c r="C162" s="326">
        <v>145</v>
      </c>
      <c r="D162" s="327" t="s">
        <v>666</v>
      </c>
      <c r="E162" s="323"/>
      <c r="F162" s="322"/>
      <c r="G162" s="322"/>
      <c r="H162" s="322"/>
      <c r="I162" s="322"/>
      <c r="J162" s="322"/>
      <c r="K162" s="322"/>
      <c r="L162" s="322"/>
      <c r="M162" s="322"/>
      <c r="N162" s="322"/>
      <c r="O162" s="322"/>
      <c r="P162" s="322"/>
      <c r="Q162" s="322"/>
      <c r="R162" s="322"/>
      <c r="S162" s="322"/>
      <c r="T162" s="322"/>
      <c r="U162" s="322"/>
      <c r="V162" s="322"/>
      <c r="W162" s="322"/>
      <c r="X162" s="322"/>
    </row>
    <row r="163" spans="1:24" ht="15.75" customHeight="1" x14ac:dyDescent="0.25">
      <c r="A163" s="322"/>
      <c r="B163" s="666"/>
      <c r="C163" s="324">
        <v>146</v>
      </c>
      <c r="D163" s="325" t="s">
        <v>667</v>
      </c>
      <c r="E163" s="323"/>
      <c r="F163" s="322"/>
      <c r="G163" s="322"/>
      <c r="H163" s="322"/>
      <c r="I163" s="322"/>
      <c r="J163" s="322"/>
      <c r="K163" s="322"/>
      <c r="L163" s="322"/>
      <c r="M163" s="322"/>
      <c r="N163" s="322"/>
      <c r="O163" s="322"/>
      <c r="P163" s="322"/>
      <c r="Q163" s="322"/>
      <c r="R163" s="322"/>
      <c r="S163" s="322"/>
      <c r="T163" s="322"/>
      <c r="U163" s="322"/>
      <c r="V163" s="322"/>
      <c r="W163" s="322"/>
      <c r="X163" s="322"/>
    </row>
    <row r="164" spans="1:24" ht="15.75" customHeight="1" x14ac:dyDescent="0.25">
      <c r="A164" s="322"/>
      <c r="B164" s="666"/>
      <c r="C164" s="324">
        <v>147</v>
      </c>
      <c r="D164" s="325" t="s">
        <v>668</v>
      </c>
      <c r="E164" s="323"/>
      <c r="F164" s="322"/>
      <c r="G164" s="322"/>
      <c r="H164" s="322"/>
      <c r="I164" s="322"/>
      <c r="J164" s="322"/>
      <c r="K164" s="322"/>
      <c r="L164" s="322"/>
      <c r="M164" s="322"/>
      <c r="N164" s="322"/>
      <c r="O164" s="322"/>
      <c r="P164" s="322"/>
      <c r="Q164" s="322"/>
      <c r="R164" s="322"/>
      <c r="S164" s="322"/>
      <c r="T164" s="322"/>
      <c r="U164" s="322"/>
      <c r="V164" s="322"/>
      <c r="W164" s="322"/>
      <c r="X164" s="322"/>
    </row>
    <row r="165" spans="1:24" ht="15.75" customHeight="1" x14ac:dyDescent="0.25">
      <c r="A165" s="322"/>
      <c r="B165" s="666"/>
      <c r="C165" s="326">
        <v>148</v>
      </c>
      <c r="D165" s="327" t="s">
        <v>669</v>
      </c>
      <c r="E165" s="323"/>
      <c r="F165" s="322"/>
      <c r="G165" s="322"/>
      <c r="H165" s="322"/>
      <c r="I165" s="322"/>
      <c r="J165" s="322"/>
      <c r="K165" s="322"/>
      <c r="L165" s="322"/>
      <c r="M165" s="322"/>
      <c r="N165" s="322"/>
      <c r="O165" s="322"/>
      <c r="P165" s="322"/>
      <c r="Q165" s="322"/>
      <c r="R165" s="322"/>
      <c r="S165" s="322"/>
      <c r="T165" s="322"/>
      <c r="U165" s="322"/>
      <c r="V165" s="322"/>
      <c r="W165" s="322"/>
      <c r="X165" s="322"/>
    </row>
    <row r="166" spans="1:24" ht="15.75" customHeight="1" x14ac:dyDescent="0.25">
      <c r="A166" s="322"/>
      <c r="B166" s="666"/>
      <c r="C166" s="324">
        <v>149</v>
      </c>
      <c r="D166" s="325" t="s">
        <v>670</v>
      </c>
      <c r="E166" s="323"/>
      <c r="F166" s="322"/>
      <c r="G166" s="322"/>
      <c r="H166" s="322"/>
      <c r="I166" s="322"/>
      <c r="J166" s="322"/>
      <c r="K166" s="322"/>
      <c r="L166" s="322"/>
      <c r="M166" s="322"/>
      <c r="N166" s="322"/>
      <c r="O166" s="322"/>
      <c r="P166" s="322"/>
      <c r="Q166" s="322"/>
      <c r="R166" s="322"/>
      <c r="S166" s="322"/>
      <c r="T166" s="322"/>
      <c r="U166" s="322"/>
      <c r="V166" s="322"/>
      <c r="W166" s="322"/>
      <c r="X166" s="322"/>
    </row>
    <row r="167" spans="1:24" ht="15.75" customHeight="1" x14ac:dyDescent="0.25">
      <c r="A167" s="322"/>
      <c r="B167" s="667"/>
      <c r="C167" s="324">
        <v>150</v>
      </c>
      <c r="D167" s="325" t="s">
        <v>671</v>
      </c>
      <c r="E167" s="323"/>
      <c r="F167" s="322"/>
      <c r="G167" s="322"/>
      <c r="H167" s="322"/>
      <c r="I167" s="322"/>
      <c r="J167" s="322"/>
      <c r="K167" s="322"/>
      <c r="L167" s="322"/>
      <c r="M167" s="322"/>
      <c r="N167" s="322"/>
      <c r="O167" s="322"/>
      <c r="P167" s="322"/>
      <c r="Q167" s="322"/>
      <c r="R167" s="322"/>
      <c r="S167" s="322"/>
      <c r="T167" s="322"/>
      <c r="U167" s="322"/>
      <c r="V167" s="322"/>
      <c r="W167" s="322"/>
      <c r="X167" s="322"/>
    </row>
    <row r="168" spans="1:24" ht="15.75" customHeight="1" x14ac:dyDescent="0.25">
      <c r="A168" s="322"/>
      <c r="B168" s="665">
        <v>17</v>
      </c>
      <c r="C168" s="663" t="s">
        <v>672</v>
      </c>
      <c r="D168" s="664"/>
      <c r="E168" s="323"/>
      <c r="F168" s="322"/>
      <c r="G168" s="322"/>
      <c r="H168" s="322"/>
      <c r="I168" s="322"/>
      <c r="J168" s="322"/>
      <c r="K168" s="322"/>
      <c r="L168" s="322"/>
      <c r="M168" s="322"/>
      <c r="N168" s="322"/>
      <c r="O168" s="322"/>
      <c r="P168" s="322"/>
      <c r="Q168" s="322"/>
      <c r="R168" s="322"/>
      <c r="S168" s="322"/>
      <c r="T168" s="322"/>
      <c r="U168" s="322"/>
      <c r="V168" s="322"/>
      <c r="W168" s="322"/>
      <c r="X168" s="322"/>
    </row>
    <row r="169" spans="1:24" ht="15.75" customHeight="1" x14ac:dyDescent="0.25">
      <c r="A169" s="322"/>
      <c r="B169" s="666"/>
      <c r="C169" s="324">
        <v>151</v>
      </c>
      <c r="D169" s="325" t="s">
        <v>673</v>
      </c>
      <c r="E169" s="323"/>
      <c r="F169" s="322"/>
      <c r="G169" s="322"/>
      <c r="H169" s="322"/>
      <c r="I169" s="322"/>
      <c r="J169" s="322"/>
      <c r="K169" s="322"/>
      <c r="L169" s="322"/>
      <c r="M169" s="322"/>
      <c r="N169" s="322"/>
      <c r="O169" s="322"/>
      <c r="P169" s="322"/>
      <c r="Q169" s="322"/>
      <c r="R169" s="322"/>
      <c r="S169" s="322"/>
      <c r="T169" s="322"/>
      <c r="U169" s="322"/>
      <c r="V169" s="322"/>
      <c r="W169" s="322"/>
      <c r="X169" s="322"/>
    </row>
    <row r="170" spans="1:24" ht="15.75" customHeight="1" x14ac:dyDescent="0.25">
      <c r="A170" s="322"/>
      <c r="B170" s="666"/>
      <c r="C170" s="324">
        <v>152</v>
      </c>
      <c r="D170" s="325" t="s">
        <v>674</v>
      </c>
      <c r="E170" s="323"/>
      <c r="F170" s="322"/>
      <c r="G170" s="322"/>
      <c r="H170" s="322"/>
      <c r="I170" s="322"/>
      <c r="J170" s="322"/>
      <c r="K170" s="322"/>
      <c r="L170" s="322"/>
      <c r="M170" s="322"/>
      <c r="N170" s="322"/>
      <c r="O170" s="322"/>
      <c r="P170" s="322"/>
      <c r="Q170" s="322"/>
      <c r="R170" s="322"/>
      <c r="S170" s="322"/>
      <c r="T170" s="322"/>
      <c r="U170" s="322"/>
      <c r="V170" s="322"/>
      <c r="W170" s="322"/>
      <c r="X170" s="322"/>
    </row>
    <row r="171" spans="1:24" ht="15.75" customHeight="1" x14ac:dyDescent="0.25">
      <c r="A171" s="322"/>
      <c r="B171" s="666"/>
      <c r="C171" s="324">
        <v>153</v>
      </c>
      <c r="D171" s="325" t="s">
        <v>675</v>
      </c>
      <c r="E171" s="323"/>
      <c r="F171" s="322"/>
      <c r="G171" s="322"/>
      <c r="H171" s="322"/>
      <c r="I171" s="322"/>
      <c r="J171" s="322"/>
      <c r="K171" s="322"/>
      <c r="L171" s="322"/>
      <c r="M171" s="322"/>
      <c r="N171" s="322"/>
      <c r="O171" s="322"/>
      <c r="P171" s="322"/>
      <c r="Q171" s="322"/>
      <c r="R171" s="322"/>
      <c r="S171" s="322"/>
      <c r="T171" s="322"/>
      <c r="U171" s="322"/>
      <c r="V171" s="322"/>
      <c r="W171" s="322"/>
      <c r="X171" s="322"/>
    </row>
    <row r="172" spans="1:24" ht="15.75" customHeight="1" x14ac:dyDescent="0.25">
      <c r="A172" s="322"/>
      <c r="B172" s="666"/>
      <c r="C172" s="324">
        <v>154</v>
      </c>
      <c r="D172" s="325" t="s">
        <v>676</v>
      </c>
      <c r="E172" s="323"/>
      <c r="F172" s="322"/>
      <c r="G172" s="322"/>
      <c r="H172" s="322"/>
      <c r="I172" s="322"/>
      <c r="J172" s="322"/>
      <c r="K172" s="322"/>
      <c r="L172" s="322"/>
      <c r="M172" s="322"/>
      <c r="N172" s="322"/>
      <c r="O172" s="322"/>
      <c r="P172" s="322"/>
      <c r="Q172" s="322"/>
      <c r="R172" s="322"/>
      <c r="S172" s="322"/>
      <c r="T172" s="322"/>
      <c r="U172" s="322"/>
      <c r="V172" s="322"/>
      <c r="W172" s="322"/>
      <c r="X172" s="322"/>
    </row>
    <row r="173" spans="1:24" ht="15.75" customHeight="1" x14ac:dyDescent="0.25">
      <c r="A173" s="322"/>
      <c r="B173" s="666"/>
      <c r="C173" s="324">
        <v>155</v>
      </c>
      <c r="D173" s="325" t="s">
        <v>677</v>
      </c>
      <c r="E173" s="323"/>
      <c r="F173" s="322"/>
      <c r="G173" s="322"/>
      <c r="H173" s="322"/>
      <c r="I173" s="322"/>
      <c r="J173" s="322"/>
      <c r="K173" s="322"/>
      <c r="L173" s="322"/>
      <c r="M173" s="322"/>
      <c r="N173" s="322"/>
      <c r="O173" s="322"/>
      <c r="P173" s="322"/>
      <c r="Q173" s="322"/>
      <c r="R173" s="322"/>
      <c r="S173" s="322"/>
      <c r="T173" s="322"/>
      <c r="U173" s="322"/>
      <c r="V173" s="322"/>
      <c r="W173" s="322"/>
      <c r="X173" s="322"/>
    </row>
    <row r="174" spans="1:24" ht="15.75" customHeight="1" x14ac:dyDescent="0.25">
      <c r="A174" s="322"/>
      <c r="B174" s="666"/>
      <c r="C174" s="324">
        <v>156</v>
      </c>
      <c r="D174" s="325" t="s">
        <v>678</v>
      </c>
      <c r="E174" s="323"/>
      <c r="F174" s="322"/>
      <c r="G174" s="322"/>
      <c r="H174" s="322"/>
      <c r="I174" s="322"/>
      <c r="J174" s="322"/>
      <c r="K174" s="322"/>
      <c r="L174" s="322"/>
      <c r="M174" s="322"/>
      <c r="N174" s="322"/>
      <c r="O174" s="322"/>
      <c r="P174" s="322"/>
      <c r="Q174" s="322"/>
      <c r="R174" s="322"/>
      <c r="S174" s="322"/>
      <c r="T174" s="322"/>
      <c r="U174" s="322"/>
      <c r="V174" s="322"/>
      <c r="W174" s="322"/>
      <c r="X174" s="322"/>
    </row>
    <row r="175" spans="1:24" ht="15.75" customHeight="1" x14ac:dyDescent="0.25">
      <c r="A175" s="322"/>
      <c r="B175" s="666"/>
      <c r="C175" s="324">
        <v>157</v>
      </c>
      <c r="D175" s="325" t="s">
        <v>679</v>
      </c>
      <c r="E175" s="323"/>
      <c r="F175" s="322"/>
      <c r="G175" s="322"/>
      <c r="H175" s="322"/>
      <c r="I175" s="322"/>
      <c r="J175" s="322"/>
      <c r="K175" s="322"/>
      <c r="L175" s="322"/>
      <c r="M175" s="322"/>
      <c r="N175" s="322"/>
      <c r="O175" s="322"/>
      <c r="P175" s="322"/>
      <c r="Q175" s="322"/>
      <c r="R175" s="322"/>
      <c r="S175" s="322"/>
      <c r="T175" s="322"/>
      <c r="U175" s="322"/>
      <c r="V175" s="322"/>
      <c r="W175" s="322"/>
      <c r="X175" s="322"/>
    </row>
    <row r="176" spans="1:24" ht="15.75" customHeight="1" x14ac:dyDescent="0.25">
      <c r="A176" s="322"/>
      <c r="B176" s="666"/>
      <c r="C176" s="324">
        <v>158</v>
      </c>
      <c r="D176" s="325" t="s">
        <v>680</v>
      </c>
      <c r="E176" s="323"/>
      <c r="F176" s="322"/>
      <c r="G176" s="322"/>
      <c r="H176" s="322"/>
      <c r="I176" s="322"/>
      <c r="J176" s="322"/>
      <c r="K176" s="322"/>
      <c r="L176" s="322"/>
      <c r="M176" s="322"/>
      <c r="N176" s="322"/>
      <c r="O176" s="322"/>
      <c r="P176" s="322"/>
      <c r="Q176" s="322"/>
      <c r="R176" s="322"/>
      <c r="S176" s="322"/>
      <c r="T176" s="322"/>
      <c r="U176" s="322"/>
      <c r="V176" s="322"/>
      <c r="W176" s="322"/>
      <c r="X176" s="322"/>
    </row>
    <row r="177" spans="1:24" ht="15.75" customHeight="1" x14ac:dyDescent="0.25">
      <c r="A177" s="322"/>
      <c r="B177" s="666"/>
      <c r="C177" s="324">
        <v>159</v>
      </c>
      <c r="D177" s="325" t="s">
        <v>681</v>
      </c>
      <c r="E177" s="323"/>
      <c r="F177" s="322"/>
      <c r="G177" s="322"/>
      <c r="H177" s="322"/>
      <c r="I177" s="322"/>
      <c r="J177" s="322"/>
      <c r="K177" s="322"/>
      <c r="L177" s="322"/>
      <c r="M177" s="322"/>
      <c r="N177" s="322"/>
      <c r="O177" s="322"/>
      <c r="P177" s="322"/>
      <c r="Q177" s="322"/>
      <c r="R177" s="322"/>
      <c r="S177" s="322"/>
      <c r="T177" s="322"/>
      <c r="U177" s="322"/>
      <c r="V177" s="322"/>
      <c r="W177" s="322"/>
      <c r="X177" s="322"/>
    </row>
    <row r="178" spans="1:24" ht="15.75" customHeight="1" x14ac:dyDescent="0.25">
      <c r="A178" s="322"/>
      <c r="B178" s="666"/>
      <c r="C178" s="324">
        <v>160</v>
      </c>
      <c r="D178" s="325" t="s">
        <v>682</v>
      </c>
      <c r="E178" s="323"/>
      <c r="F178" s="322"/>
      <c r="G178" s="322"/>
      <c r="H178" s="322"/>
      <c r="I178" s="322"/>
      <c r="J178" s="322"/>
      <c r="K178" s="322"/>
      <c r="L178" s="322"/>
      <c r="M178" s="322"/>
      <c r="N178" s="322"/>
      <c r="O178" s="322"/>
      <c r="P178" s="322"/>
      <c r="Q178" s="322"/>
      <c r="R178" s="322"/>
      <c r="S178" s="322"/>
      <c r="T178" s="322"/>
      <c r="U178" s="322"/>
      <c r="V178" s="322"/>
      <c r="W178" s="322"/>
      <c r="X178" s="322"/>
    </row>
    <row r="179" spans="1:24" ht="15.75" customHeight="1" x14ac:dyDescent="0.25">
      <c r="A179" s="322"/>
      <c r="B179" s="666"/>
      <c r="C179" s="324">
        <v>161</v>
      </c>
      <c r="D179" s="325" t="s">
        <v>683</v>
      </c>
      <c r="E179" s="323"/>
      <c r="F179" s="322"/>
      <c r="G179" s="322"/>
      <c r="H179" s="322"/>
      <c r="I179" s="322"/>
      <c r="J179" s="322"/>
      <c r="K179" s="322"/>
      <c r="L179" s="322"/>
      <c r="M179" s="322"/>
      <c r="N179" s="322"/>
      <c r="O179" s="322"/>
      <c r="P179" s="322"/>
      <c r="Q179" s="322"/>
      <c r="R179" s="322"/>
      <c r="S179" s="322"/>
      <c r="T179" s="322"/>
      <c r="U179" s="322"/>
      <c r="V179" s="322"/>
      <c r="W179" s="322"/>
      <c r="X179" s="322"/>
    </row>
    <row r="180" spans="1:24" ht="15.75" customHeight="1" x14ac:dyDescent="0.25">
      <c r="A180" s="322"/>
      <c r="B180" s="666"/>
      <c r="C180" s="324">
        <v>162</v>
      </c>
      <c r="D180" s="325" t="s">
        <v>684</v>
      </c>
      <c r="E180" s="323"/>
      <c r="F180" s="322"/>
      <c r="G180" s="322"/>
      <c r="H180" s="322"/>
      <c r="I180" s="322"/>
      <c r="J180" s="322"/>
      <c r="K180" s="322"/>
      <c r="L180" s="322"/>
      <c r="M180" s="322"/>
      <c r="N180" s="322"/>
      <c r="O180" s="322"/>
      <c r="P180" s="322"/>
      <c r="Q180" s="322"/>
      <c r="R180" s="322"/>
      <c r="S180" s="322"/>
      <c r="T180" s="322"/>
      <c r="U180" s="322"/>
      <c r="V180" s="322"/>
      <c r="W180" s="322"/>
      <c r="X180" s="322"/>
    </row>
    <row r="181" spans="1:24" ht="15.75" customHeight="1" x14ac:dyDescent="0.25">
      <c r="A181" s="322"/>
      <c r="B181" s="666"/>
      <c r="C181" s="324">
        <v>163</v>
      </c>
      <c r="D181" s="325" t="s">
        <v>685</v>
      </c>
      <c r="E181" s="323"/>
      <c r="F181" s="322"/>
      <c r="G181" s="322"/>
      <c r="H181" s="322"/>
      <c r="I181" s="322"/>
      <c r="J181" s="322"/>
      <c r="K181" s="322"/>
      <c r="L181" s="322"/>
      <c r="M181" s="322"/>
      <c r="N181" s="322"/>
      <c r="O181" s="322"/>
      <c r="P181" s="322"/>
      <c r="Q181" s="322"/>
      <c r="R181" s="322"/>
      <c r="S181" s="322"/>
      <c r="T181" s="322"/>
      <c r="U181" s="322"/>
      <c r="V181" s="322"/>
      <c r="W181" s="322"/>
      <c r="X181" s="322"/>
    </row>
    <row r="182" spans="1:24" ht="15.75" customHeight="1" x14ac:dyDescent="0.25">
      <c r="A182" s="322"/>
      <c r="B182" s="666"/>
      <c r="C182" s="324">
        <v>164</v>
      </c>
      <c r="D182" s="325" t="s">
        <v>686</v>
      </c>
      <c r="E182" s="323"/>
      <c r="F182" s="322"/>
      <c r="G182" s="322"/>
      <c r="H182" s="322"/>
      <c r="I182" s="322"/>
      <c r="J182" s="322"/>
      <c r="K182" s="322"/>
      <c r="L182" s="322"/>
      <c r="M182" s="322"/>
      <c r="N182" s="322"/>
      <c r="O182" s="322"/>
      <c r="P182" s="322"/>
      <c r="Q182" s="322"/>
      <c r="R182" s="322"/>
      <c r="S182" s="322"/>
      <c r="T182" s="322"/>
      <c r="U182" s="322"/>
      <c r="V182" s="322"/>
      <c r="W182" s="322"/>
      <c r="X182" s="322"/>
    </row>
    <row r="183" spans="1:24" ht="15.75" customHeight="1" x14ac:dyDescent="0.25">
      <c r="A183" s="322"/>
      <c r="B183" s="666"/>
      <c r="C183" s="324">
        <v>165</v>
      </c>
      <c r="D183" s="325" t="s">
        <v>687</v>
      </c>
      <c r="E183" s="323"/>
      <c r="F183" s="322"/>
      <c r="G183" s="322"/>
      <c r="H183" s="322"/>
      <c r="I183" s="322"/>
      <c r="J183" s="322"/>
      <c r="K183" s="322"/>
      <c r="L183" s="322"/>
      <c r="M183" s="322"/>
      <c r="N183" s="322"/>
      <c r="O183" s="322"/>
      <c r="P183" s="322"/>
      <c r="Q183" s="322"/>
      <c r="R183" s="322"/>
      <c r="S183" s="322"/>
      <c r="T183" s="322"/>
      <c r="U183" s="322"/>
      <c r="V183" s="322"/>
      <c r="W183" s="322"/>
      <c r="X183" s="322"/>
    </row>
    <row r="184" spans="1:24" ht="15.75" customHeight="1" x14ac:dyDescent="0.25">
      <c r="A184" s="322"/>
      <c r="B184" s="666"/>
      <c r="C184" s="324">
        <v>166</v>
      </c>
      <c r="D184" s="325" t="s">
        <v>688</v>
      </c>
      <c r="E184" s="323"/>
      <c r="F184" s="322"/>
      <c r="G184" s="322"/>
      <c r="H184" s="322"/>
      <c r="I184" s="322"/>
      <c r="J184" s="322"/>
      <c r="K184" s="322"/>
      <c r="L184" s="322"/>
      <c r="M184" s="322"/>
      <c r="N184" s="322"/>
      <c r="O184" s="322"/>
      <c r="P184" s="322"/>
      <c r="Q184" s="322"/>
      <c r="R184" s="322"/>
      <c r="S184" s="322"/>
      <c r="T184" s="322"/>
      <c r="U184" s="322"/>
      <c r="V184" s="322"/>
      <c r="W184" s="322"/>
      <c r="X184" s="322"/>
    </row>
    <row r="185" spans="1:24" ht="15.75" customHeight="1" x14ac:dyDescent="0.25">
      <c r="A185" s="322"/>
      <c r="B185" s="666"/>
      <c r="C185" s="324">
        <v>167</v>
      </c>
      <c r="D185" s="325" t="s">
        <v>689</v>
      </c>
      <c r="E185" s="323"/>
      <c r="F185" s="322"/>
      <c r="G185" s="322"/>
      <c r="H185" s="322"/>
      <c r="I185" s="322"/>
      <c r="J185" s="322"/>
      <c r="K185" s="322"/>
      <c r="L185" s="322"/>
      <c r="M185" s="322"/>
      <c r="N185" s="322"/>
      <c r="O185" s="322"/>
      <c r="P185" s="322"/>
      <c r="Q185" s="322"/>
      <c r="R185" s="322"/>
      <c r="S185" s="322"/>
      <c r="T185" s="322"/>
      <c r="U185" s="322"/>
      <c r="V185" s="322"/>
      <c r="W185" s="322"/>
      <c r="X185" s="322"/>
    </row>
    <row r="186" spans="1:24" ht="15.75" customHeight="1" x14ac:dyDescent="0.25">
      <c r="A186" s="322"/>
      <c r="B186" s="666"/>
      <c r="C186" s="324">
        <v>168</v>
      </c>
      <c r="D186" s="325" t="s">
        <v>690</v>
      </c>
      <c r="E186" s="323"/>
      <c r="F186" s="322"/>
      <c r="G186" s="322"/>
      <c r="H186" s="322"/>
      <c r="I186" s="322"/>
      <c r="J186" s="322"/>
      <c r="K186" s="322"/>
      <c r="L186" s="322"/>
      <c r="M186" s="322"/>
      <c r="N186" s="322"/>
      <c r="O186" s="322"/>
      <c r="P186" s="322"/>
      <c r="Q186" s="322"/>
      <c r="R186" s="322"/>
      <c r="S186" s="322"/>
      <c r="T186" s="322"/>
      <c r="U186" s="322"/>
      <c r="V186" s="322"/>
      <c r="W186" s="322"/>
      <c r="X186" s="322"/>
    </row>
    <row r="187" spans="1:24" ht="15.75" customHeight="1" x14ac:dyDescent="0.25">
      <c r="A187" s="322"/>
      <c r="B187" s="667"/>
      <c r="C187" s="324">
        <v>169</v>
      </c>
      <c r="D187" s="325" t="s">
        <v>691</v>
      </c>
      <c r="E187" s="323"/>
      <c r="F187" s="322"/>
      <c r="G187" s="322"/>
      <c r="H187" s="322"/>
      <c r="I187" s="322"/>
      <c r="J187" s="322"/>
      <c r="K187" s="322"/>
      <c r="L187" s="322"/>
      <c r="M187" s="322"/>
      <c r="N187" s="322"/>
      <c r="O187" s="322"/>
      <c r="P187" s="322"/>
      <c r="Q187" s="322"/>
      <c r="R187" s="322"/>
      <c r="S187" s="322"/>
      <c r="T187" s="322"/>
      <c r="U187" s="322"/>
      <c r="V187" s="322"/>
      <c r="W187" s="322"/>
      <c r="X187" s="322"/>
    </row>
    <row r="188" spans="1:24" ht="15.75" customHeight="1" x14ac:dyDescent="0.25">
      <c r="A188" s="322"/>
      <c r="B188" s="322"/>
      <c r="C188" s="329"/>
      <c r="D188" s="330"/>
      <c r="E188" s="323"/>
      <c r="F188" s="322"/>
      <c r="G188" s="322"/>
      <c r="H188" s="322"/>
      <c r="I188" s="322"/>
      <c r="J188" s="322"/>
      <c r="K188" s="322"/>
      <c r="L188" s="322"/>
      <c r="M188" s="322"/>
      <c r="N188" s="322"/>
      <c r="O188" s="322"/>
      <c r="P188" s="322"/>
      <c r="Q188" s="322"/>
      <c r="R188" s="322"/>
      <c r="S188" s="322"/>
      <c r="T188" s="322"/>
      <c r="U188" s="322"/>
      <c r="V188" s="322"/>
      <c r="W188" s="322"/>
      <c r="X188" s="322"/>
    </row>
    <row r="189" spans="1:24" ht="15.75" customHeight="1" x14ac:dyDescent="0.25">
      <c r="A189" s="322"/>
      <c r="B189" s="322"/>
      <c r="C189" s="329"/>
      <c r="D189" s="330"/>
      <c r="E189" s="323"/>
      <c r="F189" s="322"/>
      <c r="G189" s="322"/>
      <c r="H189" s="322"/>
      <c r="I189" s="322"/>
      <c r="J189" s="322"/>
      <c r="K189" s="322"/>
      <c r="L189" s="322"/>
      <c r="M189" s="322"/>
      <c r="N189" s="322"/>
      <c r="O189" s="322"/>
      <c r="P189" s="322"/>
      <c r="Q189" s="322"/>
      <c r="R189" s="322"/>
      <c r="S189" s="322"/>
      <c r="T189" s="322"/>
      <c r="U189" s="322"/>
      <c r="V189" s="322"/>
      <c r="W189" s="322"/>
      <c r="X189" s="322"/>
    </row>
    <row r="190" spans="1:24" ht="15.75" customHeight="1" x14ac:dyDescent="0.25">
      <c r="A190" s="322"/>
      <c r="B190" s="322"/>
      <c r="C190" s="329"/>
      <c r="D190" s="330"/>
      <c r="E190" s="323"/>
      <c r="F190" s="322"/>
      <c r="G190" s="322"/>
      <c r="H190" s="322"/>
      <c r="I190" s="322"/>
      <c r="J190" s="322"/>
      <c r="K190" s="322"/>
      <c r="L190" s="322"/>
      <c r="M190" s="322"/>
      <c r="N190" s="322"/>
      <c r="O190" s="322"/>
      <c r="P190" s="322"/>
      <c r="Q190" s="322"/>
      <c r="R190" s="322"/>
      <c r="S190" s="322"/>
      <c r="T190" s="322"/>
      <c r="U190" s="322"/>
      <c r="V190" s="322"/>
      <c r="W190" s="322"/>
      <c r="X190" s="322"/>
    </row>
    <row r="191" spans="1:24" ht="15.75" customHeight="1" x14ac:dyDescent="0.25">
      <c r="A191" s="322"/>
      <c r="B191" s="322"/>
      <c r="C191" s="329"/>
      <c r="D191" s="330"/>
      <c r="E191" s="323"/>
      <c r="F191" s="322"/>
      <c r="G191" s="322"/>
      <c r="H191" s="322"/>
      <c r="I191" s="322"/>
      <c r="J191" s="322"/>
      <c r="K191" s="322"/>
      <c r="L191" s="322"/>
      <c r="M191" s="322"/>
      <c r="N191" s="322"/>
      <c r="O191" s="322"/>
      <c r="P191" s="322"/>
      <c r="Q191" s="322"/>
      <c r="R191" s="322"/>
      <c r="S191" s="322"/>
      <c r="T191" s="322"/>
      <c r="U191" s="322"/>
      <c r="V191" s="322"/>
      <c r="W191" s="322"/>
      <c r="X191" s="322"/>
    </row>
    <row r="192" spans="1:24" ht="15.75" customHeight="1" x14ac:dyDescent="0.25">
      <c r="A192" s="322"/>
      <c r="B192" s="322"/>
      <c r="C192" s="329"/>
      <c r="D192" s="330"/>
      <c r="E192" s="323"/>
      <c r="F192" s="322"/>
      <c r="G192" s="322"/>
      <c r="H192" s="322"/>
      <c r="I192" s="322"/>
      <c r="J192" s="322"/>
      <c r="K192" s="322"/>
      <c r="L192" s="322"/>
      <c r="M192" s="322"/>
      <c r="N192" s="322"/>
      <c r="O192" s="322"/>
      <c r="P192" s="322"/>
      <c r="Q192" s="322"/>
      <c r="R192" s="322"/>
      <c r="S192" s="322"/>
      <c r="T192" s="322"/>
      <c r="U192" s="322"/>
      <c r="V192" s="322"/>
      <c r="W192" s="322"/>
      <c r="X192" s="322"/>
    </row>
    <row r="193" spans="1:24" ht="15.75" customHeight="1" x14ac:dyDescent="0.25">
      <c r="A193" s="322"/>
      <c r="B193" s="322"/>
      <c r="C193" s="329"/>
      <c r="D193" s="330"/>
      <c r="E193" s="323"/>
      <c r="F193" s="322"/>
      <c r="G193" s="322"/>
      <c r="H193" s="322"/>
      <c r="I193" s="322"/>
      <c r="J193" s="322"/>
      <c r="K193" s="322"/>
      <c r="L193" s="322"/>
      <c r="M193" s="322"/>
      <c r="N193" s="322"/>
      <c r="O193" s="322"/>
      <c r="P193" s="322"/>
      <c r="Q193" s="322"/>
      <c r="R193" s="322"/>
      <c r="S193" s="322"/>
      <c r="T193" s="322"/>
      <c r="U193" s="322"/>
      <c r="V193" s="322"/>
      <c r="W193" s="322"/>
      <c r="X193" s="322"/>
    </row>
    <row r="194" spans="1:24" ht="15.75" customHeight="1" x14ac:dyDescent="0.25">
      <c r="A194" s="322"/>
      <c r="B194" s="322"/>
      <c r="C194" s="329"/>
      <c r="D194" s="330"/>
      <c r="E194" s="323"/>
      <c r="F194" s="322"/>
      <c r="G194" s="322"/>
      <c r="H194" s="322"/>
      <c r="I194" s="322"/>
      <c r="J194" s="322"/>
      <c r="K194" s="322"/>
      <c r="L194" s="322"/>
      <c r="M194" s="322"/>
      <c r="N194" s="322"/>
      <c r="O194" s="322"/>
      <c r="P194" s="322"/>
      <c r="Q194" s="322"/>
      <c r="R194" s="322"/>
      <c r="S194" s="322"/>
      <c r="T194" s="322"/>
      <c r="U194" s="322"/>
      <c r="V194" s="322"/>
      <c r="W194" s="322"/>
      <c r="X194" s="322"/>
    </row>
    <row r="195" spans="1:24" ht="15.75" customHeight="1" x14ac:dyDescent="0.25">
      <c r="A195" s="322"/>
      <c r="B195" s="322"/>
      <c r="C195" s="329"/>
      <c r="D195" s="330"/>
      <c r="E195" s="323"/>
      <c r="F195" s="322"/>
      <c r="G195" s="322"/>
      <c r="H195" s="322"/>
      <c r="I195" s="322"/>
      <c r="J195" s="322"/>
      <c r="K195" s="322"/>
      <c r="L195" s="322"/>
      <c r="M195" s="322"/>
      <c r="N195" s="322"/>
      <c r="O195" s="322"/>
      <c r="P195" s="322"/>
      <c r="Q195" s="322"/>
      <c r="R195" s="322"/>
      <c r="S195" s="322"/>
      <c r="T195" s="322"/>
      <c r="U195" s="322"/>
      <c r="V195" s="322"/>
      <c r="W195" s="322"/>
      <c r="X195" s="322"/>
    </row>
    <row r="196" spans="1:24" ht="15.75" customHeight="1" x14ac:dyDescent="0.25">
      <c r="A196" s="322"/>
      <c r="B196" s="322"/>
      <c r="C196" s="329"/>
      <c r="D196" s="330"/>
      <c r="E196" s="323"/>
      <c r="F196" s="322"/>
      <c r="G196" s="322"/>
      <c r="H196" s="322"/>
      <c r="I196" s="322"/>
      <c r="J196" s="322"/>
      <c r="K196" s="322"/>
      <c r="L196" s="322"/>
      <c r="M196" s="322"/>
      <c r="N196" s="322"/>
      <c r="O196" s="322"/>
      <c r="P196" s="322"/>
      <c r="Q196" s="322"/>
      <c r="R196" s="322"/>
      <c r="S196" s="322"/>
      <c r="T196" s="322"/>
      <c r="U196" s="322"/>
      <c r="V196" s="322"/>
      <c r="W196" s="322"/>
      <c r="X196" s="322"/>
    </row>
    <row r="197" spans="1:24" ht="15.75" customHeight="1" x14ac:dyDescent="0.25">
      <c r="A197" s="322"/>
      <c r="B197" s="322"/>
      <c r="C197" s="329"/>
      <c r="D197" s="330"/>
      <c r="E197" s="323"/>
      <c r="F197" s="322"/>
      <c r="G197" s="322"/>
      <c r="H197" s="322"/>
      <c r="I197" s="322"/>
      <c r="J197" s="322"/>
      <c r="K197" s="322"/>
      <c r="L197" s="322"/>
      <c r="M197" s="322"/>
      <c r="N197" s="322"/>
      <c r="O197" s="322"/>
      <c r="P197" s="322"/>
      <c r="Q197" s="322"/>
      <c r="R197" s="322"/>
      <c r="S197" s="322"/>
      <c r="T197" s="322"/>
      <c r="U197" s="322"/>
      <c r="V197" s="322"/>
      <c r="W197" s="322"/>
      <c r="X197" s="322"/>
    </row>
    <row r="198" spans="1:24" ht="15.75" customHeight="1" x14ac:dyDescent="0.25">
      <c r="A198" s="322"/>
      <c r="B198" s="322"/>
      <c r="C198" s="329"/>
      <c r="D198" s="330"/>
      <c r="E198" s="323"/>
      <c r="F198" s="322"/>
      <c r="G198" s="322"/>
      <c r="H198" s="322"/>
      <c r="I198" s="322"/>
      <c r="J198" s="322"/>
      <c r="K198" s="322"/>
      <c r="L198" s="322"/>
      <c r="M198" s="322"/>
      <c r="N198" s="322"/>
      <c r="O198" s="322"/>
      <c r="P198" s="322"/>
      <c r="Q198" s="322"/>
      <c r="R198" s="322"/>
      <c r="S198" s="322"/>
      <c r="T198" s="322"/>
      <c r="U198" s="322"/>
      <c r="V198" s="322"/>
      <c r="W198" s="322"/>
      <c r="X198" s="322"/>
    </row>
    <row r="199" spans="1:24" ht="15.75" customHeight="1" x14ac:dyDescent="0.25">
      <c r="A199" s="322"/>
      <c r="B199" s="322"/>
      <c r="C199" s="329"/>
      <c r="D199" s="330"/>
      <c r="E199" s="323"/>
      <c r="F199" s="322"/>
      <c r="G199" s="322"/>
      <c r="H199" s="322"/>
      <c r="I199" s="322"/>
      <c r="J199" s="322"/>
      <c r="K199" s="322"/>
      <c r="L199" s="322"/>
      <c r="M199" s="322"/>
      <c r="N199" s="322"/>
      <c r="O199" s="322"/>
      <c r="P199" s="322"/>
      <c r="Q199" s="322"/>
      <c r="R199" s="322"/>
      <c r="S199" s="322"/>
      <c r="T199" s="322"/>
      <c r="U199" s="322"/>
      <c r="V199" s="322"/>
      <c r="W199" s="322"/>
      <c r="X199" s="322"/>
    </row>
    <row r="200" spans="1:24" ht="15.75" customHeight="1" x14ac:dyDescent="0.25">
      <c r="A200" s="322"/>
      <c r="B200" s="322"/>
      <c r="C200" s="329"/>
      <c r="D200" s="330"/>
      <c r="E200" s="323"/>
      <c r="F200" s="322"/>
      <c r="G200" s="322"/>
      <c r="H200" s="322"/>
      <c r="I200" s="322"/>
      <c r="J200" s="322"/>
      <c r="K200" s="322"/>
      <c r="L200" s="322"/>
      <c r="M200" s="322"/>
      <c r="N200" s="322"/>
      <c r="O200" s="322"/>
      <c r="P200" s="322"/>
      <c r="Q200" s="322"/>
      <c r="R200" s="322"/>
      <c r="S200" s="322"/>
      <c r="T200" s="322"/>
      <c r="U200" s="322"/>
      <c r="V200" s="322"/>
      <c r="W200" s="322"/>
      <c r="X200" s="322"/>
    </row>
    <row r="201" spans="1:24" ht="15.75" customHeight="1" x14ac:dyDescent="0.25">
      <c r="A201" s="322"/>
      <c r="B201" s="322"/>
      <c r="C201" s="329"/>
      <c r="D201" s="330"/>
      <c r="E201" s="323"/>
      <c r="F201" s="322"/>
      <c r="G201" s="322"/>
      <c r="H201" s="322"/>
      <c r="I201" s="322"/>
      <c r="J201" s="322"/>
      <c r="K201" s="322"/>
      <c r="L201" s="322"/>
      <c r="M201" s="322"/>
      <c r="N201" s="322"/>
      <c r="O201" s="322"/>
      <c r="P201" s="322"/>
      <c r="Q201" s="322"/>
      <c r="R201" s="322"/>
      <c r="S201" s="322"/>
      <c r="T201" s="322"/>
      <c r="U201" s="322"/>
      <c r="V201" s="322"/>
      <c r="W201" s="322"/>
      <c r="X201" s="322"/>
    </row>
    <row r="202" spans="1:24" ht="15.75" customHeight="1" x14ac:dyDescent="0.25">
      <c r="A202" s="322"/>
      <c r="B202" s="322"/>
      <c r="C202" s="329"/>
      <c r="D202" s="330"/>
      <c r="E202" s="323"/>
      <c r="F202" s="322"/>
      <c r="G202" s="322"/>
      <c r="H202" s="322"/>
      <c r="I202" s="322"/>
      <c r="J202" s="322"/>
      <c r="K202" s="322"/>
      <c r="L202" s="322"/>
      <c r="M202" s="322"/>
      <c r="N202" s="322"/>
      <c r="O202" s="322"/>
      <c r="P202" s="322"/>
      <c r="Q202" s="322"/>
      <c r="R202" s="322"/>
      <c r="S202" s="322"/>
      <c r="T202" s="322"/>
      <c r="U202" s="322"/>
      <c r="V202" s="322"/>
      <c r="W202" s="322"/>
      <c r="X202" s="322"/>
    </row>
    <row r="203" spans="1:24" ht="15.75" customHeight="1" x14ac:dyDescent="0.25">
      <c r="A203" s="322"/>
      <c r="B203" s="322"/>
      <c r="C203" s="329"/>
      <c r="D203" s="330"/>
      <c r="E203" s="323"/>
      <c r="F203" s="322"/>
      <c r="G203" s="322"/>
      <c r="H203" s="322"/>
      <c r="I203" s="322"/>
      <c r="J203" s="322"/>
      <c r="K203" s="322"/>
      <c r="L203" s="322"/>
      <c r="M203" s="322"/>
      <c r="N203" s="322"/>
      <c r="O203" s="322"/>
      <c r="P203" s="322"/>
      <c r="Q203" s="322"/>
      <c r="R203" s="322"/>
      <c r="S203" s="322"/>
      <c r="T203" s="322"/>
      <c r="U203" s="322"/>
      <c r="V203" s="322"/>
      <c r="W203" s="322"/>
      <c r="X203" s="322"/>
    </row>
    <row r="204" spans="1:24" ht="15.75" customHeight="1" x14ac:dyDescent="0.25">
      <c r="A204" s="322"/>
      <c r="B204" s="322"/>
      <c r="C204" s="329"/>
      <c r="D204" s="330"/>
      <c r="E204" s="323"/>
      <c r="F204" s="322"/>
      <c r="G204" s="322"/>
      <c r="H204" s="322"/>
      <c r="I204" s="322"/>
      <c r="J204" s="322"/>
      <c r="K204" s="322"/>
      <c r="L204" s="322"/>
      <c r="M204" s="322"/>
      <c r="N204" s="322"/>
      <c r="O204" s="322"/>
      <c r="P204" s="322"/>
      <c r="Q204" s="322"/>
      <c r="R204" s="322"/>
      <c r="S204" s="322"/>
      <c r="T204" s="322"/>
      <c r="U204" s="322"/>
      <c r="V204" s="322"/>
      <c r="W204" s="322"/>
      <c r="X204" s="322"/>
    </row>
    <row r="205" spans="1:24" ht="15.75" customHeight="1" x14ac:dyDescent="0.25">
      <c r="A205" s="322"/>
      <c r="B205" s="322"/>
      <c r="C205" s="329"/>
      <c r="D205" s="330"/>
      <c r="E205" s="323"/>
      <c r="F205" s="322"/>
      <c r="G205" s="322"/>
      <c r="H205" s="322"/>
      <c r="I205" s="322"/>
      <c r="J205" s="322"/>
      <c r="K205" s="322"/>
      <c r="L205" s="322"/>
      <c r="M205" s="322"/>
      <c r="N205" s="322"/>
      <c r="O205" s="322"/>
      <c r="P205" s="322"/>
      <c r="Q205" s="322"/>
      <c r="R205" s="322"/>
      <c r="S205" s="322"/>
      <c r="T205" s="322"/>
      <c r="U205" s="322"/>
      <c r="V205" s="322"/>
      <c r="W205" s="322"/>
      <c r="X205" s="322"/>
    </row>
    <row r="206" spans="1:24" ht="15.75" customHeight="1" x14ac:dyDescent="0.25">
      <c r="A206" s="322"/>
      <c r="B206" s="322"/>
      <c r="C206" s="329"/>
      <c r="D206" s="330"/>
      <c r="E206" s="323"/>
      <c r="F206" s="322"/>
      <c r="G206" s="322"/>
      <c r="H206" s="322"/>
      <c r="I206" s="322"/>
      <c r="J206" s="322"/>
      <c r="K206" s="322"/>
      <c r="L206" s="322"/>
      <c r="M206" s="322"/>
      <c r="N206" s="322"/>
      <c r="O206" s="322"/>
      <c r="P206" s="322"/>
      <c r="Q206" s="322"/>
      <c r="R206" s="322"/>
      <c r="S206" s="322"/>
      <c r="T206" s="322"/>
      <c r="U206" s="322"/>
      <c r="V206" s="322"/>
      <c r="W206" s="322"/>
      <c r="X206" s="322"/>
    </row>
    <row r="207" spans="1:24" ht="15.75" customHeight="1" x14ac:dyDescent="0.25">
      <c r="A207" s="322"/>
      <c r="B207" s="322"/>
      <c r="C207" s="329"/>
      <c r="D207" s="330"/>
      <c r="E207" s="323"/>
      <c r="F207" s="322"/>
      <c r="G207" s="322"/>
      <c r="H207" s="322"/>
      <c r="I207" s="322"/>
      <c r="J207" s="322"/>
      <c r="K207" s="322"/>
      <c r="L207" s="322"/>
      <c r="M207" s="322"/>
      <c r="N207" s="322"/>
      <c r="O207" s="322"/>
      <c r="P207" s="322"/>
      <c r="Q207" s="322"/>
      <c r="R207" s="322"/>
      <c r="S207" s="322"/>
      <c r="T207" s="322"/>
      <c r="U207" s="322"/>
      <c r="V207" s="322"/>
      <c r="W207" s="322"/>
      <c r="X207" s="322"/>
    </row>
    <row r="208" spans="1:24" ht="15.75" customHeight="1" x14ac:dyDescent="0.25">
      <c r="A208" s="322"/>
      <c r="B208" s="322"/>
      <c r="C208" s="329"/>
      <c r="D208" s="330"/>
      <c r="E208" s="323"/>
      <c r="F208" s="322"/>
      <c r="G208" s="322"/>
      <c r="H208" s="322"/>
      <c r="I208" s="322"/>
      <c r="J208" s="322"/>
      <c r="K208" s="322"/>
      <c r="L208" s="322"/>
      <c r="M208" s="322"/>
      <c r="N208" s="322"/>
      <c r="O208" s="322"/>
      <c r="P208" s="322"/>
      <c r="Q208" s="322"/>
      <c r="R208" s="322"/>
      <c r="S208" s="322"/>
      <c r="T208" s="322"/>
      <c r="U208" s="322"/>
      <c r="V208" s="322"/>
      <c r="W208" s="322"/>
      <c r="X208" s="322"/>
    </row>
    <row r="209" spans="1:24" ht="15.75" customHeight="1" x14ac:dyDescent="0.25">
      <c r="A209" s="322"/>
      <c r="B209" s="322"/>
      <c r="C209" s="329"/>
      <c r="D209" s="330"/>
      <c r="E209" s="323"/>
      <c r="F209" s="322"/>
      <c r="G209" s="322"/>
      <c r="H209" s="322"/>
      <c r="I209" s="322"/>
      <c r="J209" s="322"/>
      <c r="K209" s="322"/>
      <c r="L209" s="322"/>
      <c r="M209" s="322"/>
      <c r="N209" s="322"/>
      <c r="O209" s="322"/>
      <c r="P209" s="322"/>
      <c r="Q209" s="322"/>
      <c r="R209" s="322"/>
      <c r="S209" s="322"/>
      <c r="T209" s="322"/>
      <c r="U209" s="322"/>
      <c r="V209" s="322"/>
      <c r="W209" s="322"/>
      <c r="X209" s="322"/>
    </row>
    <row r="210" spans="1:24" ht="15.75" customHeight="1" x14ac:dyDescent="0.25">
      <c r="A210" s="322"/>
      <c r="B210" s="322"/>
      <c r="C210" s="329"/>
      <c r="D210" s="330"/>
      <c r="E210" s="323"/>
      <c r="F210" s="322"/>
      <c r="G210" s="322"/>
      <c r="H210" s="322"/>
      <c r="I210" s="322"/>
      <c r="J210" s="322"/>
      <c r="K210" s="322"/>
      <c r="L210" s="322"/>
      <c r="M210" s="322"/>
      <c r="N210" s="322"/>
      <c r="O210" s="322"/>
      <c r="P210" s="322"/>
      <c r="Q210" s="322"/>
      <c r="R210" s="322"/>
      <c r="S210" s="322"/>
      <c r="T210" s="322"/>
      <c r="U210" s="322"/>
      <c r="V210" s="322"/>
      <c r="W210" s="322"/>
      <c r="X210" s="322"/>
    </row>
    <row r="211" spans="1:24" ht="15.75" customHeight="1" x14ac:dyDescent="0.25">
      <c r="A211" s="322"/>
      <c r="B211" s="322"/>
      <c r="C211" s="329"/>
      <c r="D211" s="330"/>
      <c r="E211" s="323"/>
      <c r="F211" s="322"/>
      <c r="G211" s="322"/>
      <c r="H211" s="322"/>
      <c r="I211" s="322"/>
      <c r="J211" s="322"/>
      <c r="K211" s="322"/>
      <c r="L211" s="322"/>
      <c r="M211" s="322"/>
      <c r="N211" s="322"/>
      <c r="O211" s="322"/>
      <c r="P211" s="322"/>
      <c r="Q211" s="322"/>
      <c r="R211" s="322"/>
      <c r="S211" s="322"/>
      <c r="T211" s="322"/>
      <c r="U211" s="322"/>
      <c r="V211" s="322"/>
      <c r="W211" s="322"/>
      <c r="X211" s="322"/>
    </row>
    <row r="212" spans="1:24" ht="15.75" customHeight="1" x14ac:dyDescent="0.25">
      <c r="A212" s="322"/>
      <c r="B212" s="322"/>
      <c r="C212" s="329"/>
      <c r="D212" s="330"/>
      <c r="E212" s="323"/>
      <c r="F212" s="322"/>
      <c r="G212" s="322"/>
      <c r="H212" s="322"/>
      <c r="I212" s="322"/>
      <c r="J212" s="322"/>
      <c r="K212" s="322"/>
      <c r="L212" s="322"/>
      <c r="M212" s="322"/>
      <c r="N212" s="322"/>
      <c r="O212" s="322"/>
      <c r="P212" s="322"/>
      <c r="Q212" s="322"/>
      <c r="R212" s="322"/>
      <c r="S212" s="322"/>
      <c r="T212" s="322"/>
      <c r="U212" s="322"/>
      <c r="V212" s="322"/>
      <c r="W212" s="322"/>
      <c r="X212" s="322"/>
    </row>
    <row r="213" spans="1:24" ht="15.75" customHeight="1" x14ac:dyDescent="0.25">
      <c r="A213" s="322"/>
      <c r="B213" s="322"/>
      <c r="C213" s="329"/>
      <c r="D213" s="330"/>
      <c r="E213" s="323"/>
      <c r="F213" s="322"/>
      <c r="G213" s="322"/>
      <c r="H213" s="322"/>
      <c r="I213" s="322"/>
      <c r="J213" s="322"/>
      <c r="K213" s="322"/>
      <c r="L213" s="322"/>
      <c r="M213" s="322"/>
      <c r="N213" s="322"/>
      <c r="O213" s="322"/>
      <c r="P213" s="322"/>
      <c r="Q213" s="322"/>
      <c r="R213" s="322"/>
      <c r="S213" s="322"/>
      <c r="T213" s="322"/>
      <c r="U213" s="322"/>
      <c r="V213" s="322"/>
      <c r="W213" s="322"/>
      <c r="X213" s="322"/>
    </row>
    <row r="214" spans="1:24" ht="15.75" customHeight="1" x14ac:dyDescent="0.25">
      <c r="A214" s="322"/>
      <c r="B214" s="322"/>
      <c r="C214" s="329"/>
      <c r="D214" s="330"/>
      <c r="E214" s="323"/>
      <c r="F214" s="322"/>
      <c r="G214" s="322"/>
      <c r="H214" s="322"/>
      <c r="I214" s="322"/>
      <c r="J214" s="322"/>
      <c r="K214" s="322"/>
      <c r="L214" s="322"/>
      <c r="M214" s="322"/>
      <c r="N214" s="322"/>
      <c r="O214" s="322"/>
      <c r="P214" s="322"/>
      <c r="Q214" s="322"/>
      <c r="R214" s="322"/>
      <c r="S214" s="322"/>
      <c r="T214" s="322"/>
      <c r="U214" s="322"/>
      <c r="V214" s="322"/>
      <c r="W214" s="322"/>
      <c r="X214" s="322"/>
    </row>
    <row r="215" spans="1:24" ht="15.75" customHeight="1" x14ac:dyDescent="0.25">
      <c r="A215" s="322"/>
      <c r="B215" s="322"/>
      <c r="C215" s="329"/>
      <c r="D215" s="330"/>
      <c r="E215" s="323"/>
      <c r="F215" s="322"/>
      <c r="G215" s="322"/>
      <c r="H215" s="322"/>
      <c r="I215" s="322"/>
      <c r="J215" s="322"/>
      <c r="K215" s="322"/>
      <c r="L215" s="322"/>
      <c r="M215" s="322"/>
      <c r="N215" s="322"/>
      <c r="O215" s="322"/>
      <c r="P215" s="322"/>
      <c r="Q215" s="322"/>
      <c r="R215" s="322"/>
      <c r="S215" s="322"/>
      <c r="T215" s="322"/>
      <c r="U215" s="322"/>
      <c r="V215" s="322"/>
      <c r="W215" s="322"/>
      <c r="X215" s="322"/>
    </row>
    <row r="216" spans="1:24" ht="15.75" customHeight="1" x14ac:dyDescent="0.25">
      <c r="A216" s="322"/>
      <c r="B216" s="322"/>
      <c r="C216" s="329"/>
      <c r="D216" s="330"/>
      <c r="E216" s="323"/>
      <c r="F216" s="322"/>
      <c r="G216" s="322"/>
      <c r="H216" s="322"/>
      <c r="I216" s="322"/>
      <c r="J216" s="322"/>
      <c r="K216" s="322"/>
      <c r="L216" s="322"/>
      <c r="M216" s="322"/>
      <c r="N216" s="322"/>
      <c r="O216" s="322"/>
      <c r="P216" s="322"/>
      <c r="Q216" s="322"/>
      <c r="R216" s="322"/>
      <c r="S216" s="322"/>
      <c r="T216" s="322"/>
      <c r="U216" s="322"/>
      <c r="V216" s="322"/>
      <c r="W216" s="322"/>
      <c r="X216" s="322"/>
    </row>
    <row r="217" spans="1:24" ht="15.75" customHeight="1" x14ac:dyDescent="0.25">
      <c r="A217" s="322"/>
      <c r="B217" s="322"/>
      <c r="C217" s="329"/>
      <c r="D217" s="330"/>
      <c r="E217" s="323"/>
      <c r="F217" s="322"/>
      <c r="G217" s="322"/>
      <c r="H217" s="322"/>
      <c r="I217" s="322"/>
      <c r="J217" s="322"/>
      <c r="K217" s="322"/>
      <c r="L217" s="322"/>
      <c r="M217" s="322"/>
      <c r="N217" s="322"/>
      <c r="O217" s="322"/>
      <c r="P217" s="322"/>
      <c r="Q217" s="322"/>
      <c r="R217" s="322"/>
      <c r="S217" s="322"/>
      <c r="T217" s="322"/>
      <c r="U217" s="322"/>
      <c r="V217" s="322"/>
      <c r="W217" s="322"/>
      <c r="X217" s="322"/>
    </row>
    <row r="218" spans="1:24" ht="15.75" customHeight="1" x14ac:dyDescent="0.25">
      <c r="A218" s="322"/>
      <c r="B218" s="322"/>
      <c r="C218" s="329"/>
      <c r="D218" s="330"/>
      <c r="E218" s="323"/>
      <c r="F218" s="322"/>
      <c r="G218" s="322"/>
      <c r="H218" s="322"/>
      <c r="I218" s="322"/>
      <c r="J218" s="322"/>
      <c r="K218" s="322"/>
      <c r="L218" s="322"/>
      <c r="M218" s="322"/>
      <c r="N218" s="322"/>
      <c r="O218" s="322"/>
      <c r="P218" s="322"/>
      <c r="Q218" s="322"/>
      <c r="R218" s="322"/>
      <c r="S218" s="322"/>
      <c r="T218" s="322"/>
      <c r="U218" s="322"/>
      <c r="V218" s="322"/>
      <c r="W218" s="322"/>
      <c r="X218" s="322"/>
    </row>
    <row r="219" spans="1:24" ht="15.75" customHeight="1" x14ac:dyDescent="0.25">
      <c r="A219" s="322"/>
      <c r="B219" s="322"/>
      <c r="C219" s="329"/>
      <c r="D219" s="330"/>
      <c r="E219" s="323"/>
      <c r="F219" s="322"/>
      <c r="G219" s="322"/>
      <c r="H219" s="322"/>
      <c r="I219" s="322"/>
      <c r="J219" s="322"/>
      <c r="K219" s="322"/>
      <c r="L219" s="322"/>
      <c r="M219" s="322"/>
      <c r="N219" s="322"/>
      <c r="O219" s="322"/>
      <c r="P219" s="322"/>
      <c r="Q219" s="322"/>
      <c r="R219" s="322"/>
      <c r="S219" s="322"/>
      <c r="T219" s="322"/>
      <c r="U219" s="322"/>
      <c r="V219" s="322"/>
      <c r="W219" s="322"/>
      <c r="X219" s="322"/>
    </row>
    <row r="220" spans="1:24" ht="15.75" customHeight="1" x14ac:dyDescent="0.25">
      <c r="A220" s="322"/>
      <c r="B220" s="322"/>
      <c r="C220" s="329"/>
      <c r="D220" s="330"/>
      <c r="E220" s="323"/>
      <c r="F220" s="322"/>
      <c r="G220" s="322"/>
      <c r="H220" s="322"/>
      <c r="I220" s="322"/>
      <c r="J220" s="322"/>
      <c r="K220" s="322"/>
      <c r="L220" s="322"/>
      <c r="M220" s="322"/>
      <c r="N220" s="322"/>
      <c r="O220" s="322"/>
      <c r="P220" s="322"/>
      <c r="Q220" s="322"/>
      <c r="R220" s="322"/>
      <c r="S220" s="322"/>
      <c r="T220" s="322"/>
      <c r="U220" s="322"/>
      <c r="V220" s="322"/>
      <c r="W220" s="322"/>
      <c r="X220" s="322"/>
    </row>
    <row r="221" spans="1:24" ht="15.75" customHeight="1" x14ac:dyDescent="0.25">
      <c r="A221" s="322"/>
      <c r="B221" s="322"/>
      <c r="C221" s="329"/>
      <c r="D221" s="330"/>
      <c r="E221" s="323"/>
      <c r="F221" s="322"/>
      <c r="G221" s="322"/>
      <c r="H221" s="322"/>
      <c r="I221" s="322"/>
      <c r="J221" s="322"/>
      <c r="K221" s="322"/>
      <c r="L221" s="322"/>
      <c r="M221" s="322"/>
      <c r="N221" s="322"/>
      <c r="O221" s="322"/>
      <c r="P221" s="322"/>
      <c r="Q221" s="322"/>
      <c r="R221" s="322"/>
      <c r="S221" s="322"/>
      <c r="T221" s="322"/>
      <c r="U221" s="322"/>
      <c r="V221" s="322"/>
      <c r="W221" s="322"/>
      <c r="X221" s="322"/>
    </row>
    <row r="222" spans="1:24" ht="15.75" customHeight="1" x14ac:dyDescent="0.25">
      <c r="A222" s="322"/>
      <c r="B222" s="322"/>
      <c r="C222" s="329"/>
      <c r="D222" s="330"/>
      <c r="E222" s="323"/>
      <c r="F222" s="322"/>
      <c r="G222" s="322"/>
      <c r="H222" s="322"/>
      <c r="I222" s="322"/>
      <c r="J222" s="322"/>
      <c r="K222" s="322"/>
      <c r="L222" s="322"/>
      <c r="M222" s="322"/>
      <c r="N222" s="322"/>
      <c r="O222" s="322"/>
      <c r="P222" s="322"/>
      <c r="Q222" s="322"/>
      <c r="R222" s="322"/>
      <c r="S222" s="322"/>
      <c r="T222" s="322"/>
      <c r="U222" s="322"/>
      <c r="V222" s="322"/>
      <c r="W222" s="322"/>
      <c r="X222" s="322"/>
    </row>
    <row r="223" spans="1:24" ht="15.75" customHeight="1" x14ac:dyDescent="0.25">
      <c r="A223" s="322"/>
      <c r="B223" s="322"/>
      <c r="C223" s="329"/>
      <c r="D223" s="330"/>
      <c r="E223" s="323"/>
      <c r="F223" s="322"/>
      <c r="G223" s="322"/>
      <c r="H223" s="322"/>
      <c r="I223" s="322"/>
      <c r="J223" s="322"/>
      <c r="K223" s="322"/>
      <c r="L223" s="322"/>
      <c r="M223" s="322"/>
      <c r="N223" s="322"/>
      <c r="O223" s="322"/>
      <c r="P223" s="322"/>
      <c r="Q223" s="322"/>
      <c r="R223" s="322"/>
      <c r="S223" s="322"/>
      <c r="T223" s="322"/>
      <c r="U223" s="322"/>
      <c r="V223" s="322"/>
      <c r="W223" s="322"/>
      <c r="X223" s="322"/>
    </row>
    <row r="224" spans="1:24" ht="15.75" customHeight="1" x14ac:dyDescent="0.25">
      <c r="A224" s="322"/>
      <c r="B224" s="322"/>
      <c r="C224" s="329"/>
      <c r="D224" s="330"/>
      <c r="E224" s="323"/>
      <c r="F224" s="322"/>
      <c r="G224" s="322"/>
      <c r="H224" s="322"/>
      <c r="I224" s="322"/>
      <c r="J224" s="322"/>
      <c r="K224" s="322"/>
      <c r="L224" s="322"/>
      <c r="M224" s="322"/>
      <c r="N224" s="322"/>
      <c r="O224" s="322"/>
      <c r="P224" s="322"/>
      <c r="Q224" s="322"/>
      <c r="R224" s="322"/>
      <c r="S224" s="322"/>
      <c r="T224" s="322"/>
      <c r="U224" s="322"/>
      <c r="V224" s="322"/>
      <c r="W224" s="322"/>
      <c r="X224" s="322"/>
    </row>
    <row r="225" spans="1:24" ht="15.75" customHeight="1" x14ac:dyDescent="0.25">
      <c r="A225" s="322"/>
      <c r="B225" s="322"/>
      <c r="C225" s="329"/>
      <c r="D225" s="330"/>
      <c r="E225" s="323"/>
      <c r="F225" s="322"/>
      <c r="G225" s="322"/>
      <c r="H225" s="322"/>
      <c r="I225" s="322"/>
      <c r="J225" s="322"/>
      <c r="K225" s="322"/>
      <c r="L225" s="322"/>
      <c r="M225" s="322"/>
      <c r="N225" s="322"/>
      <c r="O225" s="322"/>
      <c r="P225" s="322"/>
      <c r="Q225" s="322"/>
      <c r="R225" s="322"/>
      <c r="S225" s="322"/>
      <c r="T225" s="322"/>
      <c r="U225" s="322"/>
      <c r="V225" s="322"/>
      <c r="W225" s="322"/>
      <c r="X225" s="322"/>
    </row>
    <row r="226" spans="1:24" ht="15.75" customHeight="1" x14ac:dyDescent="0.25">
      <c r="A226" s="322"/>
      <c r="B226" s="322"/>
      <c r="C226" s="329"/>
      <c r="D226" s="330"/>
      <c r="E226" s="323"/>
      <c r="F226" s="322"/>
      <c r="G226" s="322"/>
      <c r="H226" s="322"/>
      <c r="I226" s="322"/>
      <c r="J226" s="322"/>
      <c r="K226" s="322"/>
      <c r="L226" s="322"/>
      <c r="M226" s="322"/>
      <c r="N226" s="322"/>
      <c r="O226" s="322"/>
      <c r="P226" s="322"/>
      <c r="Q226" s="322"/>
      <c r="R226" s="322"/>
      <c r="S226" s="322"/>
      <c r="T226" s="322"/>
      <c r="U226" s="322"/>
      <c r="V226" s="322"/>
      <c r="W226" s="322"/>
      <c r="X226" s="322"/>
    </row>
    <row r="227" spans="1:24" ht="15.75" customHeight="1" x14ac:dyDescent="0.25">
      <c r="A227" s="322"/>
      <c r="B227" s="322"/>
      <c r="C227" s="329"/>
      <c r="D227" s="330"/>
      <c r="E227" s="323"/>
      <c r="F227" s="322"/>
      <c r="G227" s="322"/>
      <c r="H227" s="322"/>
      <c r="I227" s="322"/>
      <c r="J227" s="322"/>
      <c r="K227" s="322"/>
      <c r="L227" s="322"/>
      <c r="M227" s="322"/>
      <c r="N227" s="322"/>
      <c r="O227" s="322"/>
      <c r="P227" s="322"/>
      <c r="Q227" s="322"/>
      <c r="R227" s="322"/>
      <c r="S227" s="322"/>
      <c r="T227" s="322"/>
      <c r="U227" s="322"/>
      <c r="V227" s="322"/>
      <c r="W227" s="322"/>
      <c r="X227" s="322"/>
    </row>
    <row r="228" spans="1:24" ht="15.75" customHeight="1" x14ac:dyDescent="0.25">
      <c r="A228" s="322"/>
      <c r="B228" s="322"/>
      <c r="C228" s="329"/>
      <c r="D228" s="330"/>
      <c r="E228" s="323"/>
      <c r="F228" s="322"/>
      <c r="G228" s="322"/>
      <c r="H228" s="322"/>
      <c r="I228" s="322"/>
      <c r="J228" s="322"/>
      <c r="K228" s="322"/>
      <c r="L228" s="322"/>
      <c r="M228" s="322"/>
      <c r="N228" s="322"/>
      <c r="O228" s="322"/>
      <c r="P228" s="322"/>
      <c r="Q228" s="322"/>
      <c r="R228" s="322"/>
      <c r="S228" s="322"/>
      <c r="T228" s="322"/>
      <c r="U228" s="322"/>
      <c r="V228" s="322"/>
      <c r="W228" s="322"/>
      <c r="X228" s="322"/>
    </row>
    <row r="229" spans="1:24" ht="15.75" customHeight="1" x14ac:dyDescent="0.25">
      <c r="A229" s="322"/>
      <c r="B229" s="322"/>
      <c r="C229" s="329"/>
      <c r="D229" s="330"/>
      <c r="E229" s="323"/>
      <c r="F229" s="322"/>
      <c r="G229" s="322"/>
      <c r="H229" s="322"/>
      <c r="I229" s="322"/>
      <c r="J229" s="322"/>
      <c r="K229" s="322"/>
      <c r="L229" s="322"/>
      <c r="M229" s="322"/>
      <c r="N229" s="322"/>
      <c r="O229" s="322"/>
      <c r="P229" s="322"/>
      <c r="Q229" s="322"/>
      <c r="R229" s="322"/>
      <c r="S229" s="322"/>
      <c r="T229" s="322"/>
      <c r="U229" s="322"/>
      <c r="V229" s="322"/>
      <c r="W229" s="322"/>
      <c r="X229" s="322"/>
    </row>
    <row r="230" spans="1:24" ht="15.75" customHeight="1" x14ac:dyDescent="0.25">
      <c r="A230" s="322"/>
      <c r="B230" s="322"/>
      <c r="C230" s="329"/>
      <c r="D230" s="330"/>
      <c r="E230" s="323"/>
      <c r="F230" s="322"/>
      <c r="G230" s="322"/>
      <c r="H230" s="322"/>
      <c r="I230" s="322"/>
      <c r="J230" s="322"/>
      <c r="K230" s="322"/>
      <c r="L230" s="322"/>
      <c r="M230" s="322"/>
      <c r="N230" s="322"/>
      <c r="O230" s="322"/>
      <c r="P230" s="322"/>
      <c r="Q230" s="322"/>
      <c r="R230" s="322"/>
      <c r="S230" s="322"/>
      <c r="T230" s="322"/>
      <c r="U230" s="322"/>
      <c r="V230" s="322"/>
      <c r="W230" s="322"/>
      <c r="X230" s="322"/>
    </row>
    <row r="231" spans="1:24" ht="15.75" customHeight="1" x14ac:dyDescent="0.25">
      <c r="A231" s="322"/>
      <c r="B231" s="322"/>
      <c r="C231" s="329"/>
      <c r="D231" s="330"/>
      <c r="E231" s="323"/>
      <c r="F231" s="322"/>
      <c r="G231" s="322"/>
      <c r="H231" s="322"/>
      <c r="I231" s="322"/>
      <c r="J231" s="322"/>
      <c r="K231" s="322"/>
      <c r="L231" s="322"/>
      <c r="M231" s="322"/>
      <c r="N231" s="322"/>
      <c r="O231" s="322"/>
      <c r="P231" s="322"/>
      <c r="Q231" s="322"/>
      <c r="R231" s="322"/>
      <c r="S231" s="322"/>
      <c r="T231" s="322"/>
      <c r="U231" s="322"/>
      <c r="V231" s="322"/>
      <c r="W231" s="322"/>
      <c r="X231" s="322"/>
    </row>
    <row r="232" spans="1:24" ht="15.75" customHeight="1" x14ac:dyDescent="0.25">
      <c r="A232" s="322"/>
      <c r="B232" s="322"/>
      <c r="C232" s="329"/>
      <c r="D232" s="330"/>
      <c r="E232" s="323"/>
      <c r="F232" s="322"/>
      <c r="G232" s="322"/>
      <c r="H232" s="322"/>
      <c r="I232" s="322"/>
      <c r="J232" s="322"/>
      <c r="K232" s="322"/>
      <c r="L232" s="322"/>
      <c r="M232" s="322"/>
      <c r="N232" s="322"/>
      <c r="O232" s="322"/>
      <c r="P232" s="322"/>
      <c r="Q232" s="322"/>
      <c r="R232" s="322"/>
      <c r="S232" s="322"/>
      <c r="T232" s="322"/>
      <c r="U232" s="322"/>
      <c r="V232" s="322"/>
      <c r="W232" s="322"/>
      <c r="X232" s="322"/>
    </row>
    <row r="233" spans="1:24" ht="15.75" customHeight="1" x14ac:dyDescent="0.25">
      <c r="A233" s="322"/>
      <c r="B233" s="322"/>
      <c r="C233" s="329"/>
      <c r="D233" s="330"/>
      <c r="E233" s="323"/>
      <c r="F233" s="322"/>
      <c r="G233" s="322"/>
      <c r="H233" s="322"/>
      <c r="I233" s="322"/>
      <c r="J233" s="322"/>
      <c r="K233" s="322"/>
      <c r="L233" s="322"/>
      <c r="M233" s="322"/>
      <c r="N233" s="322"/>
      <c r="O233" s="322"/>
      <c r="P233" s="322"/>
      <c r="Q233" s="322"/>
      <c r="R233" s="322"/>
      <c r="S233" s="322"/>
      <c r="T233" s="322"/>
      <c r="U233" s="322"/>
      <c r="V233" s="322"/>
      <c r="W233" s="322"/>
      <c r="X233" s="322"/>
    </row>
    <row r="234" spans="1:24" ht="15.75" customHeight="1" x14ac:dyDescent="0.25">
      <c r="A234" s="322"/>
      <c r="B234" s="322"/>
      <c r="C234" s="329"/>
      <c r="D234" s="330"/>
      <c r="E234" s="323"/>
      <c r="F234" s="322"/>
      <c r="G234" s="322"/>
      <c r="H234" s="322"/>
      <c r="I234" s="322"/>
      <c r="J234" s="322"/>
      <c r="K234" s="322"/>
      <c r="L234" s="322"/>
      <c r="M234" s="322"/>
      <c r="N234" s="322"/>
      <c r="O234" s="322"/>
      <c r="P234" s="322"/>
      <c r="Q234" s="322"/>
      <c r="R234" s="322"/>
      <c r="S234" s="322"/>
      <c r="T234" s="322"/>
      <c r="U234" s="322"/>
      <c r="V234" s="322"/>
      <c r="W234" s="322"/>
      <c r="X234" s="322"/>
    </row>
    <row r="235" spans="1:24" ht="15.75" customHeight="1" x14ac:dyDescent="0.25">
      <c r="A235" s="322"/>
      <c r="B235" s="322"/>
      <c r="C235" s="329"/>
      <c r="D235" s="330"/>
      <c r="E235" s="323"/>
      <c r="F235" s="322"/>
      <c r="G235" s="322"/>
      <c r="H235" s="322"/>
      <c r="I235" s="322"/>
      <c r="J235" s="322"/>
      <c r="K235" s="322"/>
      <c r="L235" s="322"/>
      <c r="M235" s="322"/>
      <c r="N235" s="322"/>
      <c r="O235" s="322"/>
      <c r="P235" s="322"/>
      <c r="Q235" s="322"/>
      <c r="R235" s="322"/>
      <c r="S235" s="322"/>
      <c r="T235" s="322"/>
      <c r="U235" s="322"/>
      <c r="V235" s="322"/>
      <c r="W235" s="322"/>
      <c r="X235" s="322"/>
    </row>
    <row r="236" spans="1:24" ht="15.75" customHeight="1" x14ac:dyDescent="0.25">
      <c r="A236" s="322"/>
      <c r="B236" s="322"/>
      <c r="C236" s="329"/>
      <c r="D236" s="330"/>
      <c r="E236" s="323"/>
      <c r="F236" s="322"/>
      <c r="G236" s="322"/>
      <c r="H236" s="322"/>
      <c r="I236" s="322"/>
      <c r="J236" s="322"/>
      <c r="K236" s="322"/>
      <c r="L236" s="322"/>
      <c r="M236" s="322"/>
      <c r="N236" s="322"/>
      <c r="O236" s="322"/>
      <c r="P236" s="322"/>
      <c r="Q236" s="322"/>
      <c r="R236" s="322"/>
      <c r="S236" s="322"/>
      <c r="T236" s="322"/>
      <c r="U236" s="322"/>
      <c r="V236" s="322"/>
      <c r="W236" s="322"/>
      <c r="X236" s="322"/>
    </row>
    <row r="237" spans="1:24" ht="15.75" customHeight="1" x14ac:dyDescent="0.25">
      <c r="A237" s="322"/>
      <c r="B237" s="322"/>
      <c r="C237" s="329"/>
      <c r="D237" s="330"/>
      <c r="E237" s="323"/>
      <c r="F237" s="322"/>
      <c r="G237" s="322"/>
      <c r="H237" s="322"/>
      <c r="I237" s="322"/>
      <c r="J237" s="322"/>
      <c r="K237" s="322"/>
      <c r="L237" s="322"/>
      <c r="M237" s="322"/>
      <c r="N237" s="322"/>
      <c r="O237" s="322"/>
      <c r="P237" s="322"/>
      <c r="Q237" s="322"/>
      <c r="R237" s="322"/>
      <c r="S237" s="322"/>
      <c r="T237" s="322"/>
      <c r="U237" s="322"/>
      <c r="V237" s="322"/>
      <c r="W237" s="322"/>
      <c r="X237" s="322"/>
    </row>
    <row r="238" spans="1:24" ht="15.75" customHeight="1" x14ac:dyDescent="0.25">
      <c r="A238" s="322"/>
      <c r="B238" s="322"/>
      <c r="C238" s="329"/>
      <c r="D238" s="330"/>
      <c r="E238" s="323"/>
      <c r="F238" s="322"/>
      <c r="G238" s="322"/>
      <c r="H238" s="322"/>
      <c r="I238" s="322"/>
      <c r="J238" s="322"/>
      <c r="K238" s="322"/>
      <c r="L238" s="322"/>
      <c r="M238" s="322"/>
      <c r="N238" s="322"/>
      <c r="O238" s="322"/>
      <c r="P238" s="322"/>
      <c r="Q238" s="322"/>
      <c r="R238" s="322"/>
      <c r="S238" s="322"/>
      <c r="T238" s="322"/>
      <c r="U238" s="322"/>
      <c r="V238" s="322"/>
      <c r="W238" s="322"/>
      <c r="X238" s="322"/>
    </row>
    <row r="239" spans="1:24" ht="15.75" customHeight="1" x14ac:dyDescent="0.25">
      <c r="A239" s="322"/>
      <c r="B239" s="322"/>
      <c r="C239" s="329"/>
      <c r="D239" s="330"/>
      <c r="E239" s="323"/>
      <c r="F239" s="322"/>
      <c r="G239" s="322"/>
      <c r="H239" s="322"/>
      <c r="I239" s="322"/>
      <c r="J239" s="322"/>
      <c r="K239" s="322"/>
      <c r="L239" s="322"/>
      <c r="M239" s="322"/>
      <c r="N239" s="322"/>
      <c r="O239" s="322"/>
      <c r="P239" s="322"/>
      <c r="Q239" s="322"/>
      <c r="R239" s="322"/>
      <c r="S239" s="322"/>
      <c r="T239" s="322"/>
      <c r="U239" s="322"/>
      <c r="V239" s="322"/>
      <c r="W239" s="322"/>
      <c r="X239" s="322"/>
    </row>
    <row r="240" spans="1:24" ht="15.75" customHeight="1" x14ac:dyDescent="0.25">
      <c r="A240" s="322"/>
      <c r="B240" s="322"/>
      <c r="C240" s="319"/>
      <c r="D240" s="320"/>
      <c r="E240" s="321"/>
      <c r="F240" s="318"/>
      <c r="G240" s="318"/>
      <c r="H240" s="318"/>
      <c r="I240" s="318"/>
      <c r="J240" s="318"/>
      <c r="K240" s="318"/>
      <c r="L240" s="318"/>
      <c r="M240" s="318"/>
      <c r="N240" s="318"/>
      <c r="O240" s="318"/>
      <c r="P240" s="318"/>
      <c r="Q240" s="318"/>
      <c r="R240" s="318"/>
      <c r="S240" s="318"/>
      <c r="T240" s="318"/>
      <c r="U240" s="318"/>
      <c r="V240" s="318"/>
      <c r="W240" s="318"/>
      <c r="X240" s="318"/>
    </row>
    <row r="241" spans="1:24" ht="15.75" customHeight="1" x14ac:dyDescent="0.25">
      <c r="A241" s="322"/>
      <c r="B241" s="322"/>
      <c r="C241" s="319"/>
      <c r="D241" s="320"/>
      <c r="E241" s="321"/>
      <c r="F241" s="318"/>
      <c r="G241" s="318"/>
      <c r="H241" s="318"/>
      <c r="I241" s="318"/>
      <c r="J241" s="318"/>
      <c r="K241" s="318"/>
      <c r="L241" s="318"/>
      <c r="M241" s="318"/>
      <c r="N241" s="318"/>
      <c r="O241" s="318"/>
      <c r="P241" s="318"/>
      <c r="Q241" s="318"/>
      <c r="R241" s="318"/>
      <c r="S241" s="318"/>
      <c r="T241" s="318"/>
      <c r="U241" s="318"/>
      <c r="V241" s="318"/>
      <c r="W241" s="318"/>
      <c r="X241" s="318"/>
    </row>
    <row r="242" spans="1:24" ht="15.75" customHeight="1" x14ac:dyDescent="0.25">
      <c r="A242" s="322"/>
      <c r="B242" s="322"/>
      <c r="C242" s="319"/>
      <c r="D242" s="320"/>
      <c r="E242" s="321"/>
      <c r="F242" s="318"/>
      <c r="G242" s="318"/>
      <c r="H242" s="318"/>
      <c r="I242" s="318"/>
      <c r="J242" s="318"/>
      <c r="K242" s="318"/>
      <c r="L242" s="318"/>
      <c r="M242" s="318"/>
      <c r="N242" s="318"/>
      <c r="O242" s="318"/>
      <c r="P242" s="318"/>
      <c r="Q242" s="318"/>
      <c r="R242" s="318"/>
      <c r="S242" s="318"/>
      <c r="T242" s="318"/>
      <c r="U242" s="318"/>
      <c r="V242" s="318"/>
      <c r="W242" s="318"/>
      <c r="X242" s="318"/>
    </row>
    <row r="243" spans="1:24" ht="15.75" customHeight="1" x14ac:dyDescent="0.25">
      <c r="A243" s="322"/>
      <c r="B243" s="322"/>
      <c r="C243" s="319"/>
      <c r="D243" s="320"/>
      <c r="E243" s="321"/>
      <c r="F243" s="318"/>
      <c r="G243" s="318"/>
      <c r="H243" s="318"/>
      <c r="I243" s="318"/>
      <c r="J243" s="318"/>
      <c r="K243" s="318"/>
      <c r="L243" s="318"/>
      <c r="M243" s="318"/>
      <c r="N243" s="318"/>
      <c r="O243" s="318"/>
      <c r="P243" s="318"/>
      <c r="Q243" s="318"/>
      <c r="R243" s="318"/>
      <c r="S243" s="318"/>
      <c r="T243" s="318"/>
      <c r="U243" s="318"/>
      <c r="V243" s="318"/>
      <c r="W243" s="318"/>
      <c r="X243" s="318"/>
    </row>
    <row r="244" spans="1:24" ht="15.75" customHeight="1" x14ac:dyDescent="0.25">
      <c r="A244" s="322"/>
      <c r="B244" s="322"/>
      <c r="C244" s="319"/>
      <c r="D244" s="320"/>
      <c r="E244" s="321"/>
      <c r="F244" s="318"/>
      <c r="G244" s="318"/>
      <c r="H244" s="318"/>
      <c r="I244" s="318"/>
      <c r="J244" s="318"/>
      <c r="K244" s="318"/>
      <c r="L244" s="318"/>
      <c r="M244" s="318"/>
      <c r="N244" s="318"/>
      <c r="O244" s="318"/>
      <c r="P244" s="318"/>
      <c r="Q244" s="318"/>
      <c r="R244" s="318"/>
      <c r="S244" s="318"/>
      <c r="T244" s="318"/>
      <c r="U244" s="318"/>
      <c r="V244" s="318"/>
      <c r="W244" s="318"/>
      <c r="X244" s="318"/>
    </row>
    <row r="245" spans="1:24" ht="15.75" customHeight="1" x14ac:dyDescent="0.25">
      <c r="A245" s="322"/>
      <c r="B245" s="322"/>
      <c r="C245" s="319"/>
      <c r="D245" s="320"/>
      <c r="E245" s="321"/>
      <c r="F245" s="318"/>
      <c r="G245" s="318"/>
      <c r="H245" s="318"/>
      <c r="I245" s="318"/>
      <c r="J245" s="318"/>
      <c r="K245" s="318"/>
      <c r="L245" s="318"/>
      <c r="M245" s="318"/>
      <c r="N245" s="318"/>
      <c r="O245" s="318"/>
      <c r="P245" s="318"/>
      <c r="Q245" s="318"/>
      <c r="R245" s="318"/>
      <c r="S245" s="318"/>
      <c r="T245" s="318"/>
      <c r="U245" s="318"/>
      <c r="V245" s="318"/>
      <c r="W245" s="318"/>
      <c r="X245" s="318"/>
    </row>
    <row r="246" spans="1:24" ht="15.75" customHeight="1" x14ac:dyDescent="0.25">
      <c r="A246" s="322"/>
      <c r="B246" s="322"/>
      <c r="C246" s="319"/>
      <c r="D246" s="320"/>
      <c r="E246" s="321"/>
      <c r="F246" s="318"/>
      <c r="G246" s="318"/>
      <c r="H246" s="318"/>
      <c r="I246" s="318"/>
      <c r="J246" s="318"/>
      <c r="K246" s="318"/>
      <c r="L246" s="318"/>
      <c r="M246" s="318"/>
      <c r="N246" s="318"/>
      <c r="O246" s="318"/>
      <c r="P246" s="318"/>
      <c r="Q246" s="318"/>
      <c r="R246" s="318"/>
      <c r="S246" s="318"/>
      <c r="T246" s="318"/>
      <c r="U246" s="318"/>
      <c r="V246" s="318"/>
      <c r="W246" s="318"/>
      <c r="X246" s="318"/>
    </row>
    <row r="247" spans="1:24" ht="15.75" customHeight="1" x14ac:dyDescent="0.25">
      <c r="A247" s="322"/>
      <c r="B247" s="322"/>
      <c r="C247" s="319"/>
      <c r="D247" s="320"/>
      <c r="E247" s="321"/>
      <c r="F247" s="318"/>
      <c r="G247" s="318"/>
      <c r="H247" s="318"/>
      <c r="I247" s="318"/>
      <c r="J247" s="318"/>
      <c r="K247" s="318"/>
      <c r="L247" s="318"/>
      <c r="M247" s="318"/>
      <c r="N247" s="318"/>
      <c r="O247" s="318"/>
      <c r="P247" s="318"/>
      <c r="Q247" s="318"/>
      <c r="R247" s="318"/>
      <c r="S247" s="318"/>
      <c r="T247" s="318"/>
      <c r="U247" s="318"/>
      <c r="V247" s="318"/>
      <c r="W247" s="318"/>
      <c r="X247" s="318"/>
    </row>
    <row r="248" spans="1:24" ht="15.75" customHeight="1" x14ac:dyDescent="0.25">
      <c r="A248" s="322"/>
      <c r="B248" s="322"/>
      <c r="C248" s="319"/>
      <c r="D248" s="320"/>
      <c r="E248" s="321"/>
      <c r="F248" s="318"/>
      <c r="G248" s="318"/>
      <c r="H248" s="318"/>
      <c r="I248" s="318"/>
      <c r="J248" s="318"/>
      <c r="K248" s="318"/>
      <c r="L248" s="318"/>
      <c r="M248" s="318"/>
      <c r="N248" s="318"/>
      <c r="O248" s="318"/>
      <c r="P248" s="318"/>
      <c r="Q248" s="318"/>
      <c r="R248" s="318"/>
      <c r="S248" s="318"/>
      <c r="T248" s="318"/>
      <c r="U248" s="318"/>
      <c r="V248" s="318"/>
      <c r="W248" s="318"/>
      <c r="X248" s="318"/>
    </row>
    <row r="249" spans="1:24" ht="15.75" customHeight="1" x14ac:dyDescent="0.25">
      <c r="A249" s="322"/>
      <c r="B249" s="322"/>
      <c r="C249" s="319"/>
      <c r="D249" s="320"/>
      <c r="E249" s="321"/>
      <c r="F249" s="318"/>
      <c r="G249" s="318"/>
      <c r="H249" s="318"/>
      <c r="I249" s="318"/>
      <c r="J249" s="318"/>
      <c r="K249" s="318"/>
      <c r="L249" s="318"/>
      <c r="M249" s="318"/>
      <c r="N249" s="318"/>
      <c r="O249" s="318"/>
      <c r="P249" s="318"/>
      <c r="Q249" s="318"/>
      <c r="R249" s="318"/>
      <c r="S249" s="318"/>
      <c r="T249" s="318"/>
      <c r="U249" s="318"/>
      <c r="V249" s="318"/>
      <c r="W249" s="318"/>
      <c r="X249" s="318"/>
    </row>
    <row r="250" spans="1:24" ht="15.75" customHeight="1" x14ac:dyDescent="0.25">
      <c r="A250" s="322"/>
      <c r="B250" s="322"/>
      <c r="C250" s="319"/>
      <c r="D250" s="320"/>
      <c r="E250" s="321"/>
      <c r="F250" s="318"/>
      <c r="G250" s="318"/>
      <c r="H250" s="318"/>
      <c r="I250" s="318"/>
      <c r="J250" s="318"/>
      <c r="K250" s="318"/>
      <c r="L250" s="318"/>
      <c r="M250" s="318"/>
      <c r="N250" s="318"/>
      <c r="O250" s="318"/>
      <c r="P250" s="318"/>
      <c r="Q250" s="318"/>
      <c r="R250" s="318"/>
      <c r="S250" s="318"/>
      <c r="T250" s="318"/>
      <c r="U250" s="318"/>
      <c r="V250" s="318"/>
      <c r="W250" s="318"/>
      <c r="X250" s="318"/>
    </row>
    <row r="251" spans="1:24" ht="15.75" customHeight="1" x14ac:dyDescent="0.25">
      <c r="A251" s="322"/>
      <c r="B251" s="322"/>
      <c r="C251" s="319"/>
      <c r="D251" s="320"/>
      <c r="E251" s="321"/>
      <c r="F251" s="318"/>
      <c r="G251" s="318"/>
      <c r="H251" s="318"/>
      <c r="I251" s="318"/>
      <c r="J251" s="318"/>
      <c r="K251" s="318"/>
      <c r="L251" s="318"/>
      <c r="M251" s="318"/>
      <c r="N251" s="318"/>
      <c r="O251" s="318"/>
      <c r="P251" s="318"/>
      <c r="Q251" s="318"/>
      <c r="R251" s="318"/>
      <c r="S251" s="318"/>
      <c r="T251" s="318"/>
      <c r="U251" s="318"/>
      <c r="V251" s="318"/>
      <c r="W251" s="318"/>
      <c r="X251" s="318"/>
    </row>
    <row r="252" spans="1:24" ht="15.75" customHeight="1" x14ac:dyDescent="0.25">
      <c r="A252" s="322"/>
      <c r="B252" s="322"/>
      <c r="C252" s="319"/>
      <c r="D252" s="320"/>
      <c r="E252" s="321"/>
      <c r="F252" s="318"/>
      <c r="G252" s="318"/>
      <c r="H252" s="318"/>
      <c r="I252" s="318"/>
      <c r="J252" s="318"/>
      <c r="K252" s="318"/>
      <c r="L252" s="318"/>
      <c r="M252" s="318"/>
      <c r="N252" s="318"/>
      <c r="O252" s="318"/>
      <c r="P252" s="318"/>
      <c r="Q252" s="318"/>
      <c r="R252" s="318"/>
      <c r="S252" s="318"/>
      <c r="T252" s="318"/>
      <c r="U252" s="318"/>
      <c r="V252" s="318"/>
      <c r="W252" s="318"/>
      <c r="X252" s="318"/>
    </row>
    <row r="253" spans="1:24" ht="15.75" customHeight="1" x14ac:dyDescent="0.25">
      <c r="A253" s="322"/>
      <c r="B253" s="322"/>
      <c r="C253" s="319"/>
      <c r="D253" s="320"/>
      <c r="E253" s="321"/>
      <c r="F253" s="318"/>
      <c r="G253" s="318"/>
      <c r="H253" s="318"/>
      <c r="I253" s="318"/>
      <c r="J253" s="318"/>
      <c r="K253" s="318"/>
      <c r="L253" s="318"/>
      <c r="M253" s="318"/>
      <c r="N253" s="318"/>
      <c r="O253" s="318"/>
      <c r="P253" s="318"/>
      <c r="Q253" s="318"/>
      <c r="R253" s="318"/>
      <c r="S253" s="318"/>
      <c r="T253" s="318"/>
      <c r="U253" s="318"/>
      <c r="V253" s="318"/>
      <c r="W253" s="318"/>
      <c r="X253" s="318"/>
    </row>
    <row r="254" spans="1:24" ht="15.75" customHeight="1" x14ac:dyDescent="0.25">
      <c r="A254" s="322"/>
      <c r="B254" s="322"/>
      <c r="C254" s="319"/>
      <c r="D254" s="320"/>
      <c r="E254" s="321"/>
      <c r="F254" s="318"/>
      <c r="G254" s="318"/>
      <c r="H254" s="318"/>
      <c r="I254" s="318"/>
      <c r="J254" s="318"/>
      <c r="K254" s="318"/>
      <c r="L254" s="318"/>
      <c r="M254" s="318"/>
      <c r="N254" s="318"/>
      <c r="O254" s="318"/>
      <c r="P254" s="318"/>
      <c r="Q254" s="318"/>
      <c r="R254" s="318"/>
      <c r="S254" s="318"/>
      <c r="T254" s="318"/>
      <c r="U254" s="318"/>
      <c r="V254" s="318"/>
      <c r="W254" s="318"/>
      <c r="X254" s="318"/>
    </row>
    <row r="255" spans="1:24" ht="15.75" customHeight="1" x14ac:dyDescent="0.25">
      <c r="A255" s="322"/>
      <c r="B255" s="322"/>
      <c r="C255" s="319"/>
      <c r="D255" s="320"/>
      <c r="E255" s="321"/>
      <c r="F255" s="318"/>
      <c r="G255" s="318"/>
      <c r="H255" s="318"/>
      <c r="I255" s="318"/>
      <c r="J255" s="318"/>
      <c r="K255" s="318"/>
      <c r="L255" s="318"/>
      <c r="M255" s="318"/>
      <c r="N255" s="318"/>
      <c r="O255" s="318"/>
      <c r="P255" s="318"/>
      <c r="Q255" s="318"/>
      <c r="R255" s="318"/>
      <c r="S255" s="318"/>
      <c r="T255" s="318"/>
      <c r="U255" s="318"/>
      <c r="V255" s="318"/>
      <c r="W255" s="318"/>
      <c r="X255" s="318"/>
    </row>
    <row r="256" spans="1:24" ht="15.75" customHeight="1" x14ac:dyDescent="0.25">
      <c r="A256" s="322"/>
      <c r="B256" s="322"/>
      <c r="C256" s="319"/>
      <c r="D256" s="320"/>
      <c r="E256" s="321"/>
      <c r="F256" s="318"/>
      <c r="G256" s="318"/>
      <c r="H256" s="318"/>
      <c r="I256" s="318"/>
      <c r="J256" s="318"/>
      <c r="K256" s="318"/>
      <c r="L256" s="318"/>
      <c r="M256" s="318"/>
      <c r="N256" s="318"/>
      <c r="O256" s="318"/>
      <c r="P256" s="318"/>
      <c r="Q256" s="318"/>
      <c r="R256" s="318"/>
      <c r="S256" s="318"/>
      <c r="T256" s="318"/>
      <c r="U256" s="318"/>
      <c r="V256" s="318"/>
      <c r="W256" s="318"/>
      <c r="X256" s="318"/>
    </row>
    <row r="257" spans="1:24" ht="15.75" customHeight="1" x14ac:dyDescent="0.25">
      <c r="A257" s="322"/>
      <c r="B257" s="322"/>
      <c r="C257" s="319"/>
      <c r="D257" s="320"/>
      <c r="E257" s="321"/>
      <c r="F257" s="318"/>
      <c r="G257" s="318"/>
      <c r="H257" s="318"/>
      <c r="I257" s="318"/>
      <c r="J257" s="318"/>
      <c r="K257" s="318"/>
      <c r="L257" s="318"/>
      <c r="M257" s="318"/>
      <c r="N257" s="318"/>
      <c r="O257" s="318"/>
      <c r="P257" s="318"/>
      <c r="Q257" s="318"/>
      <c r="R257" s="318"/>
      <c r="S257" s="318"/>
      <c r="T257" s="318"/>
      <c r="U257" s="318"/>
      <c r="V257" s="318"/>
      <c r="W257" s="318"/>
      <c r="X257" s="318"/>
    </row>
    <row r="258" spans="1:24" ht="15.75" customHeight="1" x14ac:dyDescent="0.25">
      <c r="A258" s="322"/>
      <c r="B258" s="322"/>
      <c r="C258" s="319"/>
      <c r="D258" s="320"/>
      <c r="E258" s="321"/>
      <c r="F258" s="318"/>
      <c r="G258" s="318"/>
      <c r="H258" s="318"/>
      <c r="I258" s="318"/>
      <c r="J258" s="318"/>
      <c r="K258" s="318"/>
      <c r="L258" s="318"/>
      <c r="M258" s="318"/>
      <c r="N258" s="318"/>
      <c r="O258" s="318"/>
      <c r="P258" s="318"/>
      <c r="Q258" s="318"/>
      <c r="R258" s="318"/>
      <c r="S258" s="318"/>
      <c r="T258" s="318"/>
      <c r="U258" s="318"/>
      <c r="V258" s="318"/>
      <c r="W258" s="318"/>
      <c r="X258" s="318"/>
    </row>
    <row r="259" spans="1:24" ht="15.75" customHeight="1" x14ac:dyDescent="0.25">
      <c r="A259" s="322"/>
      <c r="B259" s="322"/>
      <c r="C259" s="319"/>
      <c r="D259" s="320"/>
      <c r="E259" s="321"/>
      <c r="F259" s="318"/>
      <c r="G259" s="318"/>
      <c r="H259" s="318"/>
      <c r="I259" s="318"/>
      <c r="J259" s="318"/>
      <c r="K259" s="318"/>
      <c r="L259" s="318"/>
      <c r="M259" s="318"/>
      <c r="N259" s="318"/>
      <c r="O259" s="318"/>
      <c r="P259" s="318"/>
      <c r="Q259" s="318"/>
      <c r="R259" s="318"/>
      <c r="S259" s="318"/>
      <c r="T259" s="318"/>
      <c r="U259" s="318"/>
      <c r="V259" s="318"/>
      <c r="W259" s="318"/>
      <c r="X259" s="318"/>
    </row>
    <row r="260" spans="1:24" ht="15.75" customHeight="1" x14ac:dyDescent="0.25">
      <c r="A260" s="322"/>
      <c r="B260" s="322"/>
      <c r="C260" s="319"/>
      <c r="D260" s="320"/>
      <c r="E260" s="321"/>
      <c r="F260" s="318"/>
      <c r="G260" s="318"/>
      <c r="H260" s="318"/>
      <c r="I260" s="318"/>
      <c r="J260" s="318"/>
      <c r="K260" s="318"/>
      <c r="L260" s="318"/>
      <c r="M260" s="318"/>
      <c r="N260" s="318"/>
      <c r="O260" s="318"/>
      <c r="P260" s="318"/>
      <c r="Q260" s="318"/>
      <c r="R260" s="318"/>
      <c r="S260" s="318"/>
      <c r="T260" s="318"/>
      <c r="U260" s="318"/>
      <c r="V260" s="318"/>
      <c r="W260" s="318"/>
      <c r="X260" s="318"/>
    </row>
    <row r="261" spans="1:24" ht="15.75" customHeight="1" x14ac:dyDescent="0.25">
      <c r="A261" s="322"/>
      <c r="B261" s="322"/>
      <c r="C261" s="319"/>
      <c r="D261" s="320"/>
      <c r="E261" s="321"/>
      <c r="F261" s="318"/>
      <c r="G261" s="318"/>
      <c r="H261" s="318"/>
      <c r="I261" s="318"/>
      <c r="J261" s="318"/>
      <c r="K261" s="318"/>
      <c r="L261" s="318"/>
      <c r="M261" s="318"/>
      <c r="N261" s="318"/>
      <c r="O261" s="318"/>
      <c r="P261" s="318"/>
      <c r="Q261" s="318"/>
      <c r="R261" s="318"/>
      <c r="S261" s="318"/>
      <c r="T261" s="318"/>
      <c r="U261" s="318"/>
      <c r="V261" s="318"/>
      <c r="W261" s="318"/>
      <c r="X261" s="318"/>
    </row>
    <row r="262" spans="1:24" ht="15.75" customHeight="1" x14ac:dyDescent="0.25">
      <c r="A262" s="322"/>
      <c r="B262" s="322"/>
      <c r="C262" s="319"/>
      <c r="D262" s="320"/>
      <c r="E262" s="321"/>
      <c r="F262" s="318"/>
      <c r="G262" s="318"/>
      <c r="H262" s="318"/>
      <c r="I262" s="318"/>
      <c r="J262" s="318"/>
      <c r="K262" s="318"/>
      <c r="L262" s="318"/>
      <c r="M262" s="318"/>
      <c r="N262" s="318"/>
      <c r="O262" s="318"/>
      <c r="P262" s="318"/>
      <c r="Q262" s="318"/>
      <c r="R262" s="318"/>
      <c r="S262" s="318"/>
      <c r="T262" s="318"/>
      <c r="U262" s="318"/>
      <c r="V262" s="318"/>
      <c r="W262" s="318"/>
      <c r="X262" s="318"/>
    </row>
    <row r="263" spans="1:24" ht="15.75" customHeight="1" x14ac:dyDescent="0.25">
      <c r="A263" s="322"/>
      <c r="B263" s="322"/>
      <c r="C263" s="319"/>
      <c r="D263" s="320"/>
      <c r="E263" s="321"/>
      <c r="F263" s="318"/>
      <c r="G263" s="318"/>
      <c r="H263" s="318"/>
      <c r="I263" s="318"/>
      <c r="J263" s="318"/>
      <c r="K263" s="318"/>
      <c r="L263" s="318"/>
      <c r="M263" s="318"/>
      <c r="N263" s="318"/>
      <c r="O263" s="318"/>
      <c r="P263" s="318"/>
      <c r="Q263" s="318"/>
      <c r="R263" s="318"/>
      <c r="S263" s="318"/>
      <c r="T263" s="318"/>
      <c r="U263" s="318"/>
      <c r="V263" s="318"/>
      <c r="W263" s="318"/>
      <c r="X263" s="318"/>
    </row>
    <row r="264" spans="1:24" ht="15.75" customHeight="1" x14ac:dyDescent="0.25">
      <c r="A264" s="322"/>
      <c r="B264" s="322"/>
      <c r="C264" s="319"/>
      <c r="D264" s="320"/>
      <c r="E264" s="321"/>
      <c r="F264" s="318"/>
      <c r="G264" s="318"/>
      <c r="H264" s="318"/>
      <c r="I264" s="318"/>
      <c r="J264" s="318"/>
      <c r="K264" s="318"/>
      <c r="L264" s="318"/>
      <c r="M264" s="318"/>
      <c r="N264" s="318"/>
      <c r="O264" s="318"/>
      <c r="P264" s="318"/>
      <c r="Q264" s="318"/>
      <c r="R264" s="318"/>
      <c r="S264" s="318"/>
      <c r="T264" s="318"/>
      <c r="U264" s="318"/>
      <c r="V264" s="318"/>
      <c r="W264" s="318"/>
      <c r="X264" s="318"/>
    </row>
    <row r="265" spans="1:24" ht="15.75" customHeight="1" x14ac:dyDescent="0.25">
      <c r="A265" s="322"/>
      <c r="B265" s="322"/>
      <c r="C265" s="319"/>
      <c r="D265" s="320"/>
      <c r="E265" s="321"/>
      <c r="F265" s="318"/>
      <c r="G265" s="318"/>
      <c r="H265" s="318"/>
      <c r="I265" s="318"/>
      <c r="J265" s="318"/>
      <c r="K265" s="318"/>
      <c r="L265" s="318"/>
      <c r="M265" s="318"/>
      <c r="N265" s="318"/>
      <c r="O265" s="318"/>
      <c r="P265" s="318"/>
      <c r="Q265" s="318"/>
      <c r="R265" s="318"/>
      <c r="S265" s="318"/>
      <c r="T265" s="318"/>
      <c r="U265" s="318"/>
      <c r="V265" s="318"/>
      <c r="W265" s="318"/>
      <c r="X265" s="318"/>
    </row>
    <row r="266" spans="1:24" ht="15.75" customHeight="1" x14ac:dyDescent="0.25">
      <c r="A266" s="322"/>
      <c r="B266" s="322"/>
      <c r="C266" s="319"/>
      <c r="D266" s="320"/>
      <c r="E266" s="321"/>
      <c r="F266" s="318"/>
      <c r="G266" s="318"/>
      <c r="H266" s="318"/>
      <c r="I266" s="318"/>
      <c r="J266" s="318"/>
      <c r="K266" s="318"/>
      <c r="L266" s="318"/>
      <c r="M266" s="318"/>
      <c r="N266" s="318"/>
      <c r="O266" s="318"/>
      <c r="P266" s="318"/>
      <c r="Q266" s="318"/>
      <c r="R266" s="318"/>
      <c r="S266" s="318"/>
      <c r="T266" s="318"/>
      <c r="U266" s="318"/>
      <c r="V266" s="318"/>
      <c r="W266" s="318"/>
      <c r="X266" s="318"/>
    </row>
    <row r="267" spans="1:24" ht="15.75" customHeight="1" x14ac:dyDescent="0.25">
      <c r="A267" s="322"/>
      <c r="B267" s="322"/>
      <c r="C267" s="319"/>
      <c r="D267" s="320"/>
      <c r="E267" s="321"/>
      <c r="F267" s="318"/>
      <c r="G267" s="318"/>
      <c r="H267" s="318"/>
      <c r="I267" s="318"/>
      <c r="J267" s="318"/>
      <c r="K267" s="318"/>
      <c r="L267" s="318"/>
      <c r="M267" s="318"/>
      <c r="N267" s="318"/>
      <c r="O267" s="318"/>
      <c r="P267" s="318"/>
      <c r="Q267" s="318"/>
      <c r="R267" s="318"/>
      <c r="S267" s="318"/>
      <c r="T267" s="318"/>
      <c r="U267" s="318"/>
      <c r="V267" s="318"/>
      <c r="W267" s="318"/>
      <c r="X267" s="318"/>
    </row>
    <row r="268" spans="1:24" ht="15.75" customHeight="1" x14ac:dyDescent="0.25">
      <c r="A268" s="322"/>
      <c r="B268" s="322"/>
      <c r="C268" s="319"/>
      <c r="D268" s="320"/>
      <c r="E268" s="321"/>
      <c r="F268" s="318"/>
      <c r="G268" s="318"/>
      <c r="H268" s="318"/>
      <c r="I268" s="318"/>
      <c r="J268" s="318"/>
      <c r="K268" s="318"/>
      <c r="L268" s="318"/>
      <c r="M268" s="318"/>
      <c r="N268" s="318"/>
      <c r="O268" s="318"/>
      <c r="P268" s="318"/>
      <c r="Q268" s="318"/>
      <c r="R268" s="318"/>
      <c r="S268" s="318"/>
      <c r="T268" s="318"/>
      <c r="U268" s="318"/>
      <c r="V268" s="318"/>
      <c r="W268" s="318"/>
      <c r="X268" s="318"/>
    </row>
    <row r="269" spans="1:24" ht="15.75" customHeight="1" x14ac:dyDescent="0.25">
      <c r="A269" s="322"/>
      <c r="B269" s="322"/>
      <c r="C269" s="319"/>
      <c r="D269" s="320"/>
      <c r="E269" s="321"/>
      <c r="F269" s="318"/>
      <c r="G269" s="318"/>
      <c r="H269" s="318"/>
      <c r="I269" s="318"/>
      <c r="J269" s="318"/>
      <c r="K269" s="318"/>
      <c r="L269" s="318"/>
      <c r="M269" s="318"/>
      <c r="N269" s="318"/>
      <c r="O269" s="318"/>
      <c r="P269" s="318"/>
      <c r="Q269" s="318"/>
      <c r="R269" s="318"/>
      <c r="S269" s="318"/>
      <c r="T269" s="318"/>
      <c r="U269" s="318"/>
      <c r="V269" s="318"/>
      <c r="W269" s="318"/>
      <c r="X269" s="318"/>
    </row>
    <row r="270" spans="1:24" ht="15.75" customHeight="1" x14ac:dyDescent="0.25">
      <c r="A270" s="322"/>
      <c r="B270" s="322"/>
      <c r="C270" s="319"/>
      <c r="D270" s="320"/>
      <c r="E270" s="321"/>
      <c r="F270" s="318"/>
      <c r="G270" s="318"/>
      <c r="H270" s="318"/>
      <c r="I270" s="318"/>
      <c r="J270" s="318"/>
      <c r="K270" s="318"/>
      <c r="L270" s="318"/>
      <c r="M270" s="318"/>
      <c r="N270" s="318"/>
      <c r="O270" s="318"/>
      <c r="P270" s="318"/>
      <c r="Q270" s="318"/>
      <c r="R270" s="318"/>
      <c r="S270" s="318"/>
      <c r="T270" s="318"/>
      <c r="U270" s="318"/>
      <c r="V270" s="318"/>
      <c r="W270" s="318"/>
      <c r="X270" s="318"/>
    </row>
    <row r="271" spans="1:24" ht="15.75" customHeight="1" x14ac:dyDescent="0.25">
      <c r="A271" s="322"/>
      <c r="B271" s="322"/>
      <c r="C271" s="319"/>
      <c r="D271" s="320"/>
      <c r="E271" s="321"/>
      <c r="F271" s="318"/>
      <c r="G271" s="318"/>
      <c r="H271" s="318"/>
      <c r="I271" s="318"/>
      <c r="J271" s="318"/>
      <c r="K271" s="318"/>
      <c r="L271" s="318"/>
      <c r="M271" s="318"/>
      <c r="N271" s="318"/>
      <c r="O271" s="318"/>
      <c r="P271" s="318"/>
      <c r="Q271" s="318"/>
      <c r="R271" s="318"/>
      <c r="S271" s="318"/>
      <c r="T271" s="318"/>
      <c r="U271" s="318"/>
      <c r="V271" s="318"/>
      <c r="W271" s="318"/>
      <c r="X271" s="318"/>
    </row>
    <row r="272" spans="1:24" ht="15.75" customHeight="1" x14ac:dyDescent="0.25">
      <c r="A272" s="322"/>
      <c r="B272" s="322"/>
      <c r="C272" s="319"/>
      <c r="D272" s="320"/>
      <c r="E272" s="321"/>
      <c r="F272" s="318"/>
      <c r="G272" s="318"/>
      <c r="H272" s="318"/>
      <c r="I272" s="318"/>
      <c r="J272" s="318"/>
      <c r="K272" s="318"/>
      <c r="L272" s="318"/>
      <c r="M272" s="318"/>
      <c r="N272" s="318"/>
      <c r="O272" s="318"/>
      <c r="P272" s="318"/>
      <c r="Q272" s="318"/>
      <c r="R272" s="318"/>
      <c r="S272" s="318"/>
      <c r="T272" s="318"/>
      <c r="U272" s="318"/>
      <c r="V272" s="318"/>
      <c r="W272" s="318"/>
      <c r="X272" s="318"/>
    </row>
    <row r="273" spans="1:24" ht="15.75" customHeight="1" x14ac:dyDescent="0.25">
      <c r="A273" s="322"/>
      <c r="B273" s="322"/>
      <c r="C273" s="319"/>
      <c r="D273" s="320"/>
      <c r="E273" s="321"/>
      <c r="F273" s="318"/>
      <c r="G273" s="318"/>
      <c r="H273" s="318"/>
      <c r="I273" s="318"/>
      <c r="J273" s="318"/>
      <c r="K273" s="318"/>
      <c r="L273" s="318"/>
      <c r="M273" s="318"/>
      <c r="N273" s="318"/>
      <c r="O273" s="318"/>
      <c r="P273" s="318"/>
      <c r="Q273" s="318"/>
      <c r="R273" s="318"/>
      <c r="S273" s="318"/>
      <c r="T273" s="318"/>
      <c r="U273" s="318"/>
      <c r="V273" s="318"/>
      <c r="W273" s="318"/>
      <c r="X273" s="318"/>
    </row>
    <row r="274" spans="1:24" ht="15.75" customHeight="1" x14ac:dyDescent="0.25">
      <c r="A274" s="322"/>
      <c r="B274" s="322"/>
      <c r="C274" s="319"/>
      <c r="D274" s="320"/>
      <c r="E274" s="321"/>
      <c r="F274" s="318"/>
      <c r="G274" s="318"/>
      <c r="H274" s="318"/>
      <c r="I274" s="318"/>
      <c r="J274" s="318"/>
      <c r="K274" s="318"/>
      <c r="L274" s="318"/>
      <c r="M274" s="318"/>
      <c r="N274" s="318"/>
      <c r="O274" s="318"/>
      <c r="P274" s="318"/>
      <c r="Q274" s="318"/>
      <c r="R274" s="318"/>
      <c r="S274" s="318"/>
      <c r="T274" s="318"/>
      <c r="U274" s="318"/>
      <c r="V274" s="318"/>
      <c r="W274" s="318"/>
      <c r="X274" s="318"/>
    </row>
    <row r="275" spans="1:24" ht="15.75" customHeight="1" x14ac:dyDescent="0.25">
      <c r="A275" s="322"/>
      <c r="B275" s="322"/>
      <c r="C275" s="319"/>
      <c r="D275" s="320"/>
      <c r="E275" s="321"/>
      <c r="F275" s="318"/>
      <c r="G275" s="318"/>
      <c r="H275" s="318"/>
      <c r="I275" s="318"/>
      <c r="J275" s="318"/>
      <c r="K275" s="318"/>
      <c r="L275" s="318"/>
      <c r="M275" s="318"/>
      <c r="N275" s="318"/>
      <c r="O275" s="318"/>
      <c r="P275" s="318"/>
      <c r="Q275" s="318"/>
      <c r="R275" s="318"/>
      <c r="S275" s="318"/>
      <c r="T275" s="318"/>
      <c r="U275" s="318"/>
      <c r="V275" s="318"/>
      <c r="W275" s="318"/>
      <c r="X275" s="318"/>
    </row>
    <row r="276" spans="1:24" ht="15.75" customHeight="1" x14ac:dyDescent="0.25">
      <c r="A276" s="322"/>
      <c r="B276" s="322"/>
      <c r="C276" s="319"/>
      <c r="D276" s="320"/>
      <c r="E276" s="321"/>
      <c r="F276" s="318"/>
      <c r="G276" s="318"/>
      <c r="H276" s="318"/>
      <c r="I276" s="318"/>
      <c r="J276" s="318"/>
      <c r="K276" s="318"/>
      <c r="L276" s="318"/>
      <c r="M276" s="318"/>
      <c r="N276" s="318"/>
      <c r="O276" s="318"/>
      <c r="P276" s="318"/>
      <c r="Q276" s="318"/>
      <c r="R276" s="318"/>
      <c r="S276" s="318"/>
      <c r="T276" s="318"/>
      <c r="U276" s="318"/>
      <c r="V276" s="318"/>
      <c r="W276" s="318"/>
      <c r="X276" s="318"/>
    </row>
    <row r="277" spans="1:24" ht="15.75" customHeight="1" x14ac:dyDescent="0.25">
      <c r="A277" s="322"/>
      <c r="B277" s="322"/>
      <c r="C277" s="319"/>
      <c r="D277" s="320"/>
      <c r="E277" s="321"/>
      <c r="F277" s="318"/>
      <c r="G277" s="318"/>
      <c r="H277" s="318"/>
      <c r="I277" s="318"/>
      <c r="J277" s="318"/>
      <c r="K277" s="318"/>
      <c r="L277" s="318"/>
      <c r="M277" s="318"/>
      <c r="N277" s="318"/>
      <c r="O277" s="318"/>
      <c r="P277" s="318"/>
      <c r="Q277" s="318"/>
      <c r="R277" s="318"/>
      <c r="S277" s="318"/>
      <c r="T277" s="318"/>
      <c r="U277" s="318"/>
      <c r="V277" s="318"/>
      <c r="W277" s="318"/>
      <c r="X277" s="318"/>
    </row>
    <row r="278" spans="1:24" ht="15.75" customHeight="1" x14ac:dyDescent="0.25">
      <c r="A278" s="322"/>
      <c r="B278" s="322"/>
      <c r="C278" s="319"/>
      <c r="D278" s="320"/>
      <c r="E278" s="321"/>
      <c r="F278" s="318"/>
      <c r="G278" s="318"/>
      <c r="H278" s="318"/>
      <c r="I278" s="318"/>
      <c r="J278" s="318"/>
      <c r="K278" s="318"/>
      <c r="L278" s="318"/>
      <c r="M278" s="318"/>
      <c r="N278" s="318"/>
      <c r="O278" s="318"/>
      <c r="P278" s="318"/>
      <c r="Q278" s="318"/>
      <c r="R278" s="318"/>
      <c r="S278" s="318"/>
      <c r="T278" s="318"/>
      <c r="U278" s="318"/>
      <c r="V278" s="318"/>
      <c r="W278" s="318"/>
      <c r="X278" s="318"/>
    </row>
    <row r="279" spans="1:24" ht="15.75" customHeight="1" x14ac:dyDescent="0.25">
      <c r="A279" s="322"/>
      <c r="B279" s="322"/>
      <c r="C279" s="319"/>
      <c r="D279" s="320"/>
      <c r="E279" s="321"/>
      <c r="F279" s="318"/>
      <c r="G279" s="318"/>
      <c r="H279" s="318"/>
      <c r="I279" s="318"/>
      <c r="J279" s="318"/>
      <c r="K279" s="318"/>
      <c r="L279" s="318"/>
      <c r="M279" s="318"/>
      <c r="N279" s="318"/>
      <c r="O279" s="318"/>
      <c r="P279" s="318"/>
      <c r="Q279" s="318"/>
      <c r="R279" s="318"/>
      <c r="S279" s="318"/>
      <c r="T279" s="318"/>
      <c r="U279" s="318"/>
      <c r="V279" s="318"/>
      <c r="W279" s="318"/>
      <c r="X279" s="318"/>
    </row>
    <row r="280" spans="1:24" ht="15.75" customHeight="1" x14ac:dyDescent="0.25">
      <c r="A280" s="322"/>
      <c r="B280" s="322"/>
      <c r="C280" s="319"/>
      <c r="D280" s="320"/>
      <c r="E280" s="321"/>
      <c r="F280" s="318"/>
      <c r="G280" s="318"/>
      <c r="H280" s="318"/>
      <c r="I280" s="318"/>
      <c r="J280" s="318"/>
      <c r="K280" s="318"/>
      <c r="L280" s="318"/>
      <c r="M280" s="318"/>
      <c r="N280" s="318"/>
      <c r="O280" s="318"/>
      <c r="P280" s="318"/>
      <c r="Q280" s="318"/>
      <c r="R280" s="318"/>
      <c r="S280" s="318"/>
      <c r="T280" s="318"/>
      <c r="U280" s="318"/>
      <c r="V280" s="318"/>
      <c r="W280" s="318"/>
      <c r="X280" s="318"/>
    </row>
    <row r="281" spans="1:24" ht="15.75" customHeight="1" x14ac:dyDescent="0.25">
      <c r="A281" s="322"/>
      <c r="B281" s="322"/>
      <c r="C281" s="319"/>
      <c r="D281" s="320"/>
      <c r="E281" s="321"/>
      <c r="F281" s="318"/>
      <c r="G281" s="318"/>
      <c r="H281" s="318"/>
      <c r="I281" s="318"/>
      <c r="J281" s="318"/>
      <c r="K281" s="318"/>
      <c r="L281" s="318"/>
      <c r="M281" s="318"/>
      <c r="N281" s="318"/>
      <c r="O281" s="318"/>
      <c r="P281" s="318"/>
      <c r="Q281" s="318"/>
      <c r="R281" s="318"/>
      <c r="S281" s="318"/>
      <c r="T281" s="318"/>
      <c r="U281" s="318"/>
      <c r="V281" s="318"/>
      <c r="W281" s="318"/>
      <c r="X281" s="318"/>
    </row>
    <row r="282" spans="1:24" ht="15.75" customHeight="1" x14ac:dyDescent="0.25">
      <c r="A282" s="322"/>
      <c r="B282" s="322"/>
      <c r="C282" s="319"/>
      <c r="D282" s="320"/>
      <c r="E282" s="321"/>
      <c r="F282" s="318"/>
      <c r="G282" s="318"/>
      <c r="H282" s="318"/>
      <c r="I282" s="318"/>
      <c r="J282" s="318"/>
      <c r="K282" s="318"/>
      <c r="L282" s="318"/>
      <c r="M282" s="318"/>
      <c r="N282" s="318"/>
      <c r="O282" s="318"/>
      <c r="P282" s="318"/>
      <c r="Q282" s="318"/>
      <c r="R282" s="318"/>
      <c r="S282" s="318"/>
      <c r="T282" s="318"/>
      <c r="U282" s="318"/>
      <c r="V282" s="318"/>
      <c r="W282" s="318"/>
      <c r="X282" s="318"/>
    </row>
    <row r="283" spans="1:24" ht="15.75" customHeight="1" x14ac:dyDescent="0.25">
      <c r="A283" s="322"/>
      <c r="B283" s="322"/>
      <c r="C283" s="319"/>
      <c r="D283" s="320"/>
      <c r="E283" s="321"/>
      <c r="F283" s="318"/>
      <c r="G283" s="318"/>
      <c r="H283" s="318"/>
      <c r="I283" s="318"/>
      <c r="J283" s="318"/>
      <c r="K283" s="318"/>
      <c r="L283" s="318"/>
      <c r="M283" s="318"/>
      <c r="N283" s="318"/>
      <c r="O283" s="318"/>
      <c r="P283" s="318"/>
      <c r="Q283" s="318"/>
      <c r="R283" s="318"/>
      <c r="S283" s="318"/>
      <c r="T283" s="318"/>
      <c r="U283" s="318"/>
      <c r="V283" s="318"/>
      <c r="W283" s="318"/>
      <c r="X283" s="318"/>
    </row>
    <row r="284" spans="1:24" ht="15.75" customHeight="1" x14ac:dyDescent="0.25">
      <c r="A284" s="322"/>
      <c r="B284" s="322"/>
      <c r="C284" s="319"/>
      <c r="D284" s="320"/>
      <c r="E284" s="321"/>
      <c r="F284" s="318"/>
      <c r="G284" s="318"/>
      <c r="H284" s="318"/>
      <c r="I284" s="318"/>
      <c r="J284" s="318"/>
      <c r="K284" s="318"/>
      <c r="L284" s="318"/>
      <c r="M284" s="318"/>
      <c r="N284" s="318"/>
      <c r="O284" s="318"/>
      <c r="P284" s="318"/>
      <c r="Q284" s="318"/>
      <c r="R284" s="318"/>
      <c r="S284" s="318"/>
      <c r="T284" s="318"/>
      <c r="U284" s="318"/>
      <c r="V284" s="318"/>
      <c r="W284" s="318"/>
      <c r="X284" s="318"/>
    </row>
    <row r="285" spans="1:24" ht="15.75" customHeight="1" x14ac:dyDescent="0.25">
      <c r="A285" s="322"/>
      <c r="B285" s="322"/>
      <c r="C285" s="319"/>
      <c r="D285" s="320"/>
      <c r="E285" s="321"/>
      <c r="F285" s="318"/>
      <c r="G285" s="318"/>
      <c r="H285" s="318"/>
      <c r="I285" s="318"/>
      <c r="J285" s="318"/>
      <c r="K285" s="318"/>
      <c r="L285" s="318"/>
      <c r="M285" s="318"/>
      <c r="N285" s="318"/>
      <c r="O285" s="318"/>
      <c r="P285" s="318"/>
      <c r="Q285" s="318"/>
      <c r="R285" s="318"/>
      <c r="S285" s="318"/>
      <c r="T285" s="318"/>
      <c r="U285" s="318"/>
      <c r="V285" s="318"/>
      <c r="W285" s="318"/>
      <c r="X285" s="318"/>
    </row>
    <row r="286" spans="1:24" ht="15.75" customHeight="1" x14ac:dyDescent="0.25">
      <c r="A286" s="322"/>
      <c r="B286" s="322"/>
      <c r="C286" s="319"/>
      <c r="D286" s="320"/>
      <c r="E286" s="321"/>
      <c r="F286" s="318"/>
      <c r="G286" s="318"/>
      <c r="H286" s="318"/>
      <c r="I286" s="318"/>
      <c r="J286" s="318"/>
      <c r="K286" s="318"/>
      <c r="L286" s="318"/>
      <c r="M286" s="318"/>
      <c r="N286" s="318"/>
      <c r="O286" s="318"/>
      <c r="P286" s="318"/>
      <c r="Q286" s="318"/>
      <c r="R286" s="318"/>
      <c r="S286" s="318"/>
      <c r="T286" s="318"/>
      <c r="U286" s="318"/>
      <c r="V286" s="318"/>
      <c r="W286" s="318"/>
      <c r="X286" s="318"/>
    </row>
    <row r="287" spans="1:24" ht="15.75" customHeight="1" x14ac:dyDescent="0.25">
      <c r="A287" s="322"/>
      <c r="B287" s="322"/>
      <c r="C287" s="319"/>
      <c r="D287" s="320"/>
      <c r="E287" s="321"/>
      <c r="F287" s="318"/>
      <c r="G287" s="318"/>
      <c r="H287" s="318"/>
      <c r="I287" s="318"/>
      <c r="J287" s="318"/>
      <c r="K287" s="318"/>
      <c r="L287" s="318"/>
      <c r="M287" s="318"/>
      <c r="N287" s="318"/>
      <c r="O287" s="318"/>
      <c r="P287" s="318"/>
      <c r="Q287" s="318"/>
      <c r="R287" s="318"/>
      <c r="S287" s="318"/>
      <c r="T287" s="318"/>
      <c r="U287" s="318"/>
      <c r="V287" s="318"/>
      <c r="W287" s="318"/>
      <c r="X287" s="318"/>
    </row>
    <row r="288" spans="1:24" ht="15.75" customHeight="1" x14ac:dyDescent="0.25">
      <c r="A288" s="322"/>
      <c r="B288" s="322"/>
      <c r="C288" s="319"/>
      <c r="D288" s="320"/>
      <c r="E288" s="321"/>
      <c r="F288" s="318"/>
      <c r="G288" s="318"/>
      <c r="H288" s="318"/>
      <c r="I288" s="318"/>
      <c r="J288" s="318"/>
      <c r="K288" s="318"/>
      <c r="L288" s="318"/>
      <c r="M288" s="318"/>
      <c r="N288" s="318"/>
      <c r="O288" s="318"/>
      <c r="P288" s="318"/>
      <c r="Q288" s="318"/>
      <c r="R288" s="318"/>
      <c r="S288" s="318"/>
      <c r="T288" s="318"/>
      <c r="U288" s="318"/>
      <c r="V288" s="318"/>
      <c r="W288" s="318"/>
      <c r="X288" s="318"/>
    </row>
    <row r="289" spans="1:24" ht="15.75" customHeight="1" x14ac:dyDescent="0.25">
      <c r="A289" s="322"/>
      <c r="B289" s="322"/>
      <c r="C289" s="319"/>
      <c r="D289" s="320"/>
      <c r="E289" s="321"/>
      <c r="F289" s="318"/>
      <c r="G289" s="318"/>
      <c r="H289" s="318"/>
      <c r="I289" s="318"/>
      <c r="J289" s="318"/>
      <c r="K289" s="318"/>
      <c r="L289" s="318"/>
      <c r="M289" s="318"/>
      <c r="N289" s="318"/>
      <c r="O289" s="318"/>
      <c r="P289" s="318"/>
      <c r="Q289" s="318"/>
      <c r="R289" s="318"/>
      <c r="S289" s="318"/>
      <c r="T289" s="318"/>
      <c r="U289" s="318"/>
      <c r="V289" s="318"/>
      <c r="W289" s="318"/>
      <c r="X289" s="318"/>
    </row>
    <row r="290" spans="1:24" ht="15.75" customHeight="1" x14ac:dyDescent="0.25">
      <c r="A290" s="322"/>
      <c r="B290" s="322"/>
      <c r="C290" s="319"/>
      <c r="D290" s="320"/>
      <c r="E290" s="321"/>
      <c r="F290" s="318"/>
      <c r="G290" s="318"/>
      <c r="H290" s="318"/>
      <c r="I290" s="318"/>
      <c r="J290" s="318"/>
      <c r="K290" s="318"/>
      <c r="L290" s="318"/>
      <c r="M290" s="318"/>
      <c r="N290" s="318"/>
      <c r="O290" s="318"/>
      <c r="P290" s="318"/>
      <c r="Q290" s="318"/>
      <c r="R290" s="318"/>
      <c r="S290" s="318"/>
      <c r="T290" s="318"/>
      <c r="U290" s="318"/>
      <c r="V290" s="318"/>
      <c r="W290" s="318"/>
      <c r="X290" s="318"/>
    </row>
    <row r="291" spans="1:24" ht="15.75" customHeight="1" x14ac:dyDescent="0.25">
      <c r="A291" s="322"/>
      <c r="B291" s="322"/>
      <c r="C291" s="319"/>
      <c r="D291" s="320"/>
      <c r="E291" s="321"/>
      <c r="F291" s="318"/>
      <c r="G291" s="318"/>
      <c r="H291" s="318"/>
      <c r="I291" s="318"/>
      <c r="J291" s="318"/>
      <c r="K291" s="318"/>
      <c r="L291" s="318"/>
      <c r="M291" s="318"/>
      <c r="N291" s="318"/>
      <c r="O291" s="318"/>
      <c r="P291" s="318"/>
      <c r="Q291" s="318"/>
      <c r="R291" s="318"/>
      <c r="S291" s="318"/>
      <c r="T291" s="318"/>
      <c r="U291" s="318"/>
      <c r="V291" s="318"/>
      <c r="W291" s="318"/>
      <c r="X291" s="318"/>
    </row>
    <row r="292" spans="1:24" ht="15.75" customHeight="1" x14ac:dyDescent="0.25">
      <c r="A292" s="322"/>
      <c r="B292" s="322"/>
      <c r="C292" s="319"/>
      <c r="D292" s="320"/>
      <c r="E292" s="321"/>
      <c r="F292" s="318"/>
      <c r="G292" s="318"/>
      <c r="H292" s="318"/>
      <c r="I292" s="318"/>
      <c r="J292" s="318"/>
      <c r="K292" s="318"/>
      <c r="L292" s="318"/>
      <c r="M292" s="318"/>
      <c r="N292" s="318"/>
      <c r="O292" s="318"/>
      <c r="P292" s="318"/>
      <c r="Q292" s="318"/>
      <c r="R292" s="318"/>
      <c r="S292" s="318"/>
      <c r="T292" s="318"/>
      <c r="U292" s="318"/>
      <c r="V292" s="318"/>
      <c r="W292" s="318"/>
      <c r="X292" s="318"/>
    </row>
    <row r="293" spans="1:24" ht="15.75" customHeight="1" x14ac:dyDescent="0.25">
      <c r="A293" s="322"/>
      <c r="B293" s="322"/>
      <c r="C293" s="319"/>
      <c r="D293" s="320"/>
      <c r="E293" s="321"/>
      <c r="F293" s="318"/>
      <c r="G293" s="318"/>
      <c r="H293" s="318"/>
      <c r="I293" s="318"/>
      <c r="J293" s="318"/>
      <c r="K293" s="318"/>
      <c r="L293" s="318"/>
      <c r="M293" s="318"/>
      <c r="N293" s="318"/>
      <c r="O293" s="318"/>
      <c r="P293" s="318"/>
      <c r="Q293" s="318"/>
      <c r="R293" s="318"/>
      <c r="S293" s="318"/>
      <c r="T293" s="318"/>
      <c r="U293" s="318"/>
      <c r="V293" s="318"/>
      <c r="W293" s="318"/>
      <c r="X293" s="318"/>
    </row>
    <row r="294" spans="1:24" ht="15.75" customHeight="1" x14ac:dyDescent="0.25">
      <c r="A294" s="322"/>
      <c r="B294" s="322"/>
      <c r="C294" s="319"/>
      <c r="D294" s="320"/>
      <c r="E294" s="321"/>
      <c r="F294" s="318"/>
      <c r="G294" s="318"/>
      <c r="H294" s="318"/>
      <c r="I294" s="318"/>
      <c r="J294" s="318"/>
      <c r="K294" s="318"/>
      <c r="L294" s="318"/>
      <c r="M294" s="318"/>
      <c r="N294" s="318"/>
      <c r="O294" s="318"/>
      <c r="P294" s="318"/>
      <c r="Q294" s="318"/>
      <c r="R294" s="318"/>
      <c r="S294" s="318"/>
      <c r="T294" s="318"/>
      <c r="U294" s="318"/>
      <c r="V294" s="318"/>
      <c r="W294" s="318"/>
      <c r="X294" s="318"/>
    </row>
    <row r="295" spans="1:24" ht="15.75" customHeight="1" x14ac:dyDescent="0.25">
      <c r="A295" s="322"/>
      <c r="B295" s="322"/>
      <c r="C295" s="319"/>
      <c r="D295" s="320"/>
      <c r="E295" s="321"/>
      <c r="F295" s="318"/>
      <c r="G295" s="318"/>
      <c r="H295" s="318"/>
      <c r="I295" s="318"/>
      <c r="J295" s="318"/>
      <c r="K295" s="318"/>
      <c r="L295" s="318"/>
      <c r="M295" s="318"/>
      <c r="N295" s="318"/>
      <c r="O295" s="318"/>
      <c r="P295" s="318"/>
      <c r="Q295" s="318"/>
      <c r="R295" s="318"/>
      <c r="S295" s="318"/>
      <c r="T295" s="318"/>
      <c r="U295" s="318"/>
      <c r="V295" s="318"/>
      <c r="W295" s="318"/>
      <c r="X295" s="318"/>
    </row>
    <row r="296" spans="1:24" ht="15.75" customHeight="1" x14ac:dyDescent="0.25">
      <c r="A296" s="322"/>
      <c r="B296" s="322"/>
      <c r="C296" s="319"/>
      <c r="D296" s="320"/>
      <c r="E296" s="321"/>
      <c r="F296" s="318"/>
      <c r="G296" s="318"/>
      <c r="H296" s="318"/>
      <c r="I296" s="318"/>
      <c r="J296" s="318"/>
      <c r="K296" s="318"/>
      <c r="L296" s="318"/>
      <c r="M296" s="318"/>
      <c r="N296" s="318"/>
      <c r="O296" s="318"/>
      <c r="P296" s="318"/>
      <c r="Q296" s="318"/>
      <c r="R296" s="318"/>
      <c r="S296" s="318"/>
      <c r="T296" s="318"/>
      <c r="U296" s="318"/>
      <c r="V296" s="318"/>
      <c r="W296" s="318"/>
      <c r="X296" s="318"/>
    </row>
    <row r="297" spans="1:24" ht="15.75" customHeight="1" x14ac:dyDescent="0.25">
      <c r="A297" s="322"/>
      <c r="B297" s="322"/>
      <c r="C297" s="319"/>
      <c r="D297" s="320"/>
      <c r="E297" s="321"/>
      <c r="F297" s="318"/>
      <c r="G297" s="318"/>
      <c r="H297" s="318"/>
      <c r="I297" s="318"/>
      <c r="J297" s="318"/>
      <c r="K297" s="318"/>
      <c r="L297" s="318"/>
      <c r="M297" s="318"/>
      <c r="N297" s="318"/>
      <c r="O297" s="318"/>
      <c r="P297" s="318"/>
      <c r="Q297" s="318"/>
      <c r="R297" s="318"/>
      <c r="S297" s="318"/>
      <c r="T297" s="318"/>
      <c r="U297" s="318"/>
      <c r="V297" s="318"/>
      <c r="W297" s="318"/>
      <c r="X297" s="318"/>
    </row>
    <row r="298" spans="1:24" ht="15.75" customHeight="1" x14ac:dyDescent="0.25">
      <c r="A298" s="322"/>
      <c r="B298" s="322"/>
      <c r="C298" s="319"/>
      <c r="D298" s="320"/>
      <c r="E298" s="321"/>
      <c r="F298" s="318"/>
      <c r="G298" s="318"/>
      <c r="H298" s="318"/>
      <c r="I298" s="318"/>
      <c r="J298" s="318"/>
      <c r="K298" s="318"/>
      <c r="L298" s="318"/>
      <c r="M298" s="318"/>
      <c r="N298" s="318"/>
      <c r="O298" s="318"/>
      <c r="P298" s="318"/>
      <c r="Q298" s="318"/>
      <c r="R298" s="318"/>
      <c r="S298" s="318"/>
      <c r="T298" s="318"/>
      <c r="U298" s="318"/>
      <c r="V298" s="318"/>
      <c r="W298" s="318"/>
      <c r="X298" s="318"/>
    </row>
    <row r="299" spans="1:24" ht="15.75" customHeight="1" x14ac:dyDescent="0.25">
      <c r="A299" s="322"/>
      <c r="B299" s="322"/>
      <c r="C299" s="319"/>
      <c r="D299" s="320"/>
      <c r="E299" s="321"/>
      <c r="F299" s="318"/>
      <c r="G299" s="318"/>
      <c r="H299" s="318"/>
      <c r="I299" s="318"/>
      <c r="J299" s="318"/>
      <c r="K299" s="318"/>
      <c r="L299" s="318"/>
      <c r="M299" s="318"/>
      <c r="N299" s="318"/>
      <c r="O299" s="318"/>
      <c r="P299" s="318"/>
      <c r="Q299" s="318"/>
      <c r="R299" s="318"/>
      <c r="S299" s="318"/>
      <c r="T299" s="318"/>
      <c r="U299" s="318"/>
      <c r="V299" s="318"/>
      <c r="W299" s="318"/>
      <c r="X299" s="318"/>
    </row>
    <row r="300" spans="1:24" ht="15.75" customHeight="1" x14ac:dyDescent="0.25">
      <c r="A300" s="322"/>
      <c r="B300" s="322"/>
      <c r="C300" s="319"/>
      <c r="D300" s="320"/>
      <c r="E300" s="321"/>
      <c r="F300" s="318"/>
      <c r="G300" s="318"/>
      <c r="H300" s="318"/>
      <c r="I300" s="318"/>
      <c r="J300" s="318"/>
      <c r="K300" s="318"/>
      <c r="L300" s="318"/>
      <c r="M300" s="318"/>
      <c r="N300" s="318"/>
      <c r="O300" s="318"/>
      <c r="P300" s="318"/>
      <c r="Q300" s="318"/>
      <c r="R300" s="318"/>
      <c r="S300" s="318"/>
      <c r="T300" s="318"/>
      <c r="U300" s="318"/>
      <c r="V300" s="318"/>
      <c r="W300" s="318"/>
      <c r="X300" s="318"/>
    </row>
    <row r="301" spans="1:24" ht="15.75" customHeight="1" x14ac:dyDescent="0.25">
      <c r="A301" s="322"/>
      <c r="B301" s="322"/>
      <c r="C301" s="319"/>
      <c r="D301" s="320"/>
      <c r="E301" s="321"/>
      <c r="F301" s="318"/>
      <c r="G301" s="318"/>
      <c r="H301" s="318"/>
      <c r="I301" s="318"/>
      <c r="J301" s="318"/>
      <c r="K301" s="318"/>
      <c r="L301" s="318"/>
      <c r="M301" s="318"/>
      <c r="N301" s="318"/>
      <c r="O301" s="318"/>
      <c r="P301" s="318"/>
      <c r="Q301" s="318"/>
      <c r="R301" s="318"/>
      <c r="S301" s="318"/>
      <c r="T301" s="318"/>
      <c r="U301" s="318"/>
      <c r="V301" s="318"/>
      <c r="W301" s="318"/>
      <c r="X301" s="318"/>
    </row>
    <row r="302" spans="1:24" ht="15.75" customHeight="1" x14ac:dyDescent="0.25">
      <c r="A302" s="322"/>
      <c r="B302" s="322"/>
      <c r="C302" s="319"/>
      <c r="D302" s="320"/>
      <c r="E302" s="321"/>
      <c r="F302" s="318"/>
      <c r="G302" s="318"/>
      <c r="H302" s="318"/>
      <c r="I302" s="318"/>
      <c r="J302" s="318"/>
      <c r="K302" s="318"/>
      <c r="L302" s="318"/>
      <c r="M302" s="318"/>
      <c r="N302" s="318"/>
      <c r="O302" s="318"/>
      <c r="P302" s="318"/>
      <c r="Q302" s="318"/>
      <c r="R302" s="318"/>
      <c r="S302" s="318"/>
      <c r="T302" s="318"/>
      <c r="U302" s="318"/>
      <c r="V302" s="318"/>
      <c r="W302" s="318"/>
      <c r="X302" s="318"/>
    </row>
    <row r="303" spans="1:24" ht="15.75" customHeight="1" x14ac:dyDescent="0.25">
      <c r="A303" s="322"/>
      <c r="B303" s="322"/>
      <c r="C303" s="319"/>
      <c r="D303" s="320"/>
      <c r="E303" s="321"/>
      <c r="F303" s="318"/>
      <c r="G303" s="318"/>
      <c r="H303" s="318"/>
      <c r="I303" s="318"/>
      <c r="J303" s="318"/>
      <c r="K303" s="318"/>
      <c r="L303" s="318"/>
      <c r="M303" s="318"/>
      <c r="N303" s="318"/>
      <c r="O303" s="318"/>
      <c r="P303" s="318"/>
      <c r="Q303" s="318"/>
      <c r="R303" s="318"/>
      <c r="S303" s="318"/>
      <c r="T303" s="318"/>
      <c r="U303" s="318"/>
      <c r="V303" s="318"/>
      <c r="W303" s="318"/>
      <c r="X303" s="318"/>
    </row>
    <row r="304" spans="1:24" ht="15.75" customHeight="1" x14ac:dyDescent="0.25">
      <c r="A304" s="322"/>
      <c r="B304" s="322"/>
      <c r="C304" s="319"/>
      <c r="D304" s="320"/>
      <c r="E304" s="321"/>
      <c r="F304" s="318"/>
      <c r="G304" s="318"/>
      <c r="H304" s="318"/>
      <c r="I304" s="318"/>
      <c r="J304" s="318"/>
      <c r="K304" s="318"/>
      <c r="L304" s="318"/>
      <c r="M304" s="318"/>
      <c r="N304" s="318"/>
      <c r="O304" s="318"/>
      <c r="P304" s="318"/>
      <c r="Q304" s="318"/>
      <c r="R304" s="318"/>
      <c r="S304" s="318"/>
      <c r="T304" s="318"/>
      <c r="U304" s="318"/>
      <c r="V304" s="318"/>
      <c r="W304" s="318"/>
      <c r="X304" s="318"/>
    </row>
    <row r="305" spans="1:24" ht="15.75" customHeight="1" x14ac:dyDescent="0.25">
      <c r="A305" s="322"/>
      <c r="B305" s="322"/>
      <c r="C305" s="319"/>
      <c r="D305" s="320"/>
      <c r="E305" s="321"/>
      <c r="F305" s="318"/>
      <c r="G305" s="318"/>
      <c r="H305" s="318"/>
      <c r="I305" s="318"/>
      <c r="J305" s="318"/>
      <c r="K305" s="318"/>
      <c r="L305" s="318"/>
      <c r="M305" s="318"/>
      <c r="N305" s="318"/>
      <c r="O305" s="318"/>
      <c r="P305" s="318"/>
      <c r="Q305" s="318"/>
      <c r="R305" s="318"/>
      <c r="S305" s="318"/>
      <c r="T305" s="318"/>
      <c r="U305" s="318"/>
      <c r="V305" s="318"/>
      <c r="W305" s="318"/>
      <c r="X305" s="318"/>
    </row>
    <row r="306" spans="1:24" ht="15.75" customHeight="1" x14ac:dyDescent="0.25">
      <c r="A306" s="322"/>
      <c r="B306" s="322"/>
      <c r="C306" s="319"/>
      <c r="D306" s="320"/>
      <c r="E306" s="321"/>
      <c r="F306" s="318"/>
      <c r="G306" s="318"/>
      <c r="H306" s="318"/>
      <c r="I306" s="318"/>
      <c r="J306" s="318"/>
      <c r="K306" s="318"/>
      <c r="L306" s="318"/>
      <c r="M306" s="318"/>
      <c r="N306" s="318"/>
      <c r="O306" s="318"/>
      <c r="P306" s="318"/>
      <c r="Q306" s="318"/>
      <c r="R306" s="318"/>
      <c r="S306" s="318"/>
      <c r="T306" s="318"/>
      <c r="U306" s="318"/>
      <c r="V306" s="318"/>
      <c r="W306" s="318"/>
      <c r="X306" s="318"/>
    </row>
    <row r="307" spans="1:24" ht="15.75" customHeight="1" x14ac:dyDescent="0.25">
      <c r="A307" s="322"/>
      <c r="B307" s="322"/>
      <c r="C307" s="319"/>
      <c r="D307" s="320"/>
      <c r="E307" s="321"/>
      <c r="F307" s="318"/>
      <c r="G307" s="318"/>
      <c r="H307" s="318"/>
      <c r="I307" s="318"/>
      <c r="J307" s="318"/>
      <c r="K307" s="318"/>
      <c r="L307" s="318"/>
      <c r="M307" s="318"/>
      <c r="N307" s="318"/>
      <c r="O307" s="318"/>
      <c r="P307" s="318"/>
      <c r="Q307" s="318"/>
      <c r="R307" s="318"/>
      <c r="S307" s="318"/>
      <c r="T307" s="318"/>
      <c r="U307" s="318"/>
      <c r="V307" s="318"/>
      <c r="W307" s="318"/>
      <c r="X307" s="318"/>
    </row>
    <row r="308" spans="1:24" ht="15.75" customHeight="1" x14ac:dyDescent="0.25">
      <c r="A308" s="322"/>
      <c r="B308" s="322"/>
      <c r="C308" s="319"/>
      <c r="D308" s="320"/>
      <c r="E308" s="321"/>
      <c r="F308" s="318"/>
      <c r="G308" s="318"/>
      <c r="H308" s="318"/>
      <c r="I308" s="318"/>
      <c r="J308" s="318"/>
      <c r="K308" s="318"/>
      <c r="L308" s="318"/>
      <c r="M308" s="318"/>
      <c r="N308" s="318"/>
      <c r="O308" s="318"/>
      <c r="P308" s="318"/>
      <c r="Q308" s="318"/>
      <c r="R308" s="318"/>
      <c r="S308" s="318"/>
      <c r="T308" s="318"/>
      <c r="U308" s="318"/>
      <c r="V308" s="318"/>
      <c r="W308" s="318"/>
      <c r="X308" s="318"/>
    </row>
    <row r="309" spans="1:24" ht="15.75" customHeight="1" x14ac:dyDescent="0.25">
      <c r="A309" s="322"/>
      <c r="B309" s="322"/>
      <c r="C309" s="319"/>
      <c r="D309" s="320"/>
      <c r="E309" s="321"/>
      <c r="F309" s="318"/>
      <c r="G309" s="318"/>
      <c r="H309" s="318"/>
      <c r="I309" s="318"/>
      <c r="J309" s="318"/>
      <c r="K309" s="318"/>
      <c r="L309" s="318"/>
      <c r="M309" s="318"/>
      <c r="N309" s="318"/>
      <c r="O309" s="318"/>
      <c r="P309" s="318"/>
      <c r="Q309" s="318"/>
      <c r="R309" s="318"/>
      <c r="S309" s="318"/>
      <c r="T309" s="318"/>
      <c r="U309" s="318"/>
      <c r="V309" s="318"/>
      <c r="W309" s="318"/>
      <c r="X309" s="318"/>
    </row>
    <row r="310" spans="1:24" ht="15.75" customHeight="1" x14ac:dyDescent="0.25">
      <c r="A310" s="322"/>
      <c r="B310" s="322"/>
      <c r="C310" s="319"/>
      <c r="D310" s="320"/>
      <c r="E310" s="321"/>
      <c r="F310" s="318"/>
      <c r="G310" s="318"/>
      <c r="H310" s="318"/>
      <c r="I310" s="318"/>
      <c r="J310" s="318"/>
      <c r="K310" s="318"/>
      <c r="L310" s="318"/>
      <c r="M310" s="318"/>
      <c r="N310" s="318"/>
      <c r="O310" s="318"/>
      <c r="P310" s="318"/>
      <c r="Q310" s="318"/>
      <c r="R310" s="318"/>
      <c r="S310" s="318"/>
      <c r="T310" s="318"/>
      <c r="U310" s="318"/>
      <c r="V310" s="318"/>
      <c r="W310" s="318"/>
      <c r="X310" s="318"/>
    </row>
    <row r="311" spans="1:24" ht="15.75" customHeight="1" x14ac:dyDescent="0.25">
      <c r="A311" s="322"/>
      <c r="B311" s="322"/>
      <c r="C311" s="319"/>
      <c r="D311" s="320"/>
      <c r="E311" s="321"/>
      <c r="F311" s="318"/>
      <c r="G311" s="318"/>
      <c r="H311" s="318"/>
      <c r="I311" s="318"/>
      <c r="J311" s="318"/>
      <c r="K311" s="318"/>
      <c r="L311" s="318"/>
      <c r="M311" s="318"/>
      <c r="N311" s="318"/>
      <c r="O311" s="318"/>
      <c r="P311" s="318"/>
      <c r="Q311" s="318"/>
      <c r="R311" s="318"/>
      <c r="S311" s="318"/>
      <c r="T311" s="318"/>
      <c r="U311" s="318"/>
      <c r="V311" s="318"/>
      <c r="W311" s="318"/>
      <c r="X311" s="318"/>
    </row>
    <row r="312" spans="1:24" ht="15.75" customHeight="1" x14ac:dyDescent="0.25">
      <c r="A312" s="322"/>
      <c r="B312" s="322"/>
      <c r="C312" s="319"/>
      <c r="D312" s="320"/>
      <c r="E312" s="321"/>
      <c r="F312" s="318"/>
      <c r="G312" s="318"/>
      <c r="H312" s="318"/>
      <c r="I312" s="318"/>
      <c r="J312" s="318"/>
      <c r="K312" s="318"/>
      <c r="L312" s="318"/>
      <c r="M312" s="318"/>
      <c r="N312" s="318"/>
      <c r="O312" s="318"/>
      <c r="P312" s="318"/>
      <c r="Q312" s="318"/>
      <c r="R312" s="318"/>
      <c r="S312" s="318"/>
      <c r="T312" s="318"/>
      <c r="U312" s="318"/>
      <c r="V312" s="318"/>
      <c r="W312" s="318"/>
      <c r="X312" s="318"/>
    </row>
    <row r="313" spans="1:24" ht="15.75" customHeight="1" x14ac:dyDescent="0.25">
      <c r="A313" s="322"/>
      <c r="B313" s="322"/>
      <c r="C313" s="319"/>
      <c r="D313" s="320"/>
      <c r="E313" s="321"/>
      <c r="F313" s="318"/>
      <c r="G313" s="318"/>
      <c r="H313" s="318"/>
      <c r="I313" s="318"/>
      <c r="J313" s="318"/>
      <c r="K313" s="318"/>
      <c r="L313" s="318"/>
      <c r="M313" s="318"/>
      <c r="N313" s="318"/>
      <c r="O313" s="318"/>
      <c r="P313" s="318"/>
      <c r="Q313" s="318"/>
      <c r="R313" s="318"/>
      <c r="S313" s="318"/>
      <c r="T313" s="318"/>
      <c r="U313" s="318"/>
      <c r="V313" s="318"/>
      <c r="W313" s="318"/>
      <c r="X313" s="318"/>
    </row>
    <row r="314" spans="1:24" ht="15.75" customHeight="1" x14ac:dyDescent="0.25">
      <c r="A314" s="322"/>
      <c r="B314" s="322"/>
      <c r="C314" s="319"/>
      <c r="D314" s="320"/>
      <c r="E314" s="321"/>
      <c r="F314" s="318"/>
      <c r="G314" s="318"/>
      <c r="H314" s="318"/>
      <c r="I314" s="318"/>
      <c r="J314" s="318"/>
      <c r="K314" s="318"/>
      <c r="L314" s="318"/>
      <c r="M314" s="318"/>
      <c r="N314" s="318"/>
      <c r="O314" s="318"/>
      <c r="P314" s="318"/>
      <c r="Q314" s="318"/>
      <c r="R314" s="318"/>
      <c r="S314" s="318"/>
      <c r="T314" s="318"/>
      <c r="U314" s="318"/>
      <c r="V314" s="318"/>
      <c r="W314" s="318"/>
      <c r="X314" s="318"/>
    </row>
    <row r="315" spans="1:24" ht="15.75" customHeight="1" x14ac:dyDescent="0.25">
      <c r="A315" s="322"/>
      <c r="B315" s="322"/>
      <c r="C315" s="319"/>
      <c r="D315" s="320"/>
      <c r="E315" s="321"/>
      <c r="F315" s="318"/>
      <c r="G315" s="318"/>
      <c r="H315" s="318"/>
      <c r="I315" s="318"/>
      <c r="J315" s="318"/>
      <c r="K315" s="318"/>
      <c r="L315" s="318"/>
      <c r="M315" s="318"/>
      <c r="N315" s="318"/>
      <c r="O315" s="318"/>
      <c r="P315" s="318"/>
      <c r="Q315" s="318"/>
      <c r="R315" s="318"/>
      <c r="S315" s="318"/>
      <c r="T315" s="318"/>
      <c r="U315" s="318"/>
      <c r="V315" s="318"/>
      <c r="W315" s="318"/>
      <c r="X315" s="318"/>
    </row>
    <row r="316" spans="1:24" ht="15.75" customHeight="1" x14ac:dyDescent="0.25">
      <c r="A316" s="322"/>
      <c r="B316" s="322"/>
      <c r="C316" s="319"/>
      <c r="D316" s="320"/>
      <c r="E316" s="321"/>
      <c r="F316" s="318"/>
      <c r="G316" s="318"/>
      <c r="H316" s="318"/>
      <c r="I316" s="318"/>
      <c r="J316" s="318"/>
      <c r="K316" s="318"/>
      <c r="L316" s="318"/>
      <c r="M316" s="318"/>
      <c r="N316" s="318"/>
      <c r="O316" s="318"/>
      <c r="P316" s="318"/>
      <c r="Q316" s="318"/>
      <c r="R316" s="318"/>
      <c r="S316" s="318"/>
      <c r="T316" s="318"/>
      <c r="U316" s="318"/>
      <c r="V316" s="318"/>
      <c r="W316" s="318"/>
      <c r="X316" s="318"/>
    </row>
    <row r="317" spans="1:24" ht="15.75" customHeight="1" x14ac:dyDescent="0.25">
      <c r="A317" s="322"/>
      <c r="B317" s="322"/>
      <c r="C317" s="319"/>
      <c r="D317" s="320"/>
      <c r="E317" s="321"/>
      <c r="F317" s="318"/>
      <c r="G317" s="318"/>
      <c r="H317" s="318"/>
      <c r="I317" s="318"/>
      <c r="J317" s="318"/>
      <c r="K317" s="318"/>
      <c r="L317" s="318"/>
      <c r="M317" s="318"/>
      <c r="N317" s="318"/>
      <c r="O317" s="318"/>
      <c r="P317" s="318"/>
      <c r="Q317" s="318"/>
      <c r="R317" s="318"/>
      <c r="S317" s="318"/>
      <c r="T317" s="318"/>
      <c r="U317" s="318"/>
      <c r="V317" s="318"/>
      <c r="W317" s="318"/>
      <c r="X317" s="318"/>
    </row>
    <row r="318" spans="1:24" ht="15.75" customHeight="1" x14ac:dyDescent="0.25">
      <c r="A318" s="322"/>
      <c r="B318" s="322"/>
      <c r="C318" s="319"/>
      <c r="D318" s="320"/>
      <c r="E318" s="321"/>
      <c r="F318" s="318"/>
      <c r="G318" s="318"/>
      <c r="H318" s="318"/>
      <c r="I318" s="318"/>
      <c r="J318" s="318"/>
      <c r="K318" s="318"/>
      <c r="L318" s="318"/>
      <c r="M318" s="318"/>
      <c r="N318" s="318"/>
      <c r="O318" s="318"/>
      <c r="P318" s="318"/>
      <c r="Q318" s="318"/>
      <c r="R318" s="318"/>
      <c r="S318" s="318"/>
      <c r="T318" s="318"/>
      <c r="U318" s="318"/>
      <c r="V318" s="318"/>
      <c r="W318" s="318"/>
      <c r="X318" s="318"/>
    </row>
    <row r="319" spans="1:24" ht="15.75" customHeight="1" x14ac:dyDescent="0.25">
      <c r="A319" s="322"/>
      <c r="B319" s="322"/>
      <c r="C319" s="319"/>
      <c r="D319" s="320"/>
      <c r="E319" s="321"/>
      <c r="F319" s="318"/>
      <c r="G319" s="318"/>
      <c r="H319" s="318"/>
      <c r="I319" s="318"/>
      <c r="J319" s="318"/>
      <c r="K319" s="318"/>
      <c r="L319" s="318"/>
      <c r="M319" s="318"/>
      <c r="N319" s="318"/>
      <c r="O319" s="318"/>
      <c r="P319" s="318"/>
      <c r="Q319" s="318"/>
      <c r="R319" s="318"/>
      <c r="S319" s="318"/>
      <c r="T319" s="318"/>
      <c r="U319" s="318"/>
      <c r="V319" s="318"/>
      <c r="W319" s="318"/>
      <c r="X319" s="318"/>
    </row>
    <row r="320" spans="1:24" ht="15.75" customHeight="1" x14ac:dyDescent="0.25">
      <c r="A320" s="322"/>
      <c r="B320" s="322"/>
      <c r="C320" s="319"/>
      <c r="D320" s="320"/>
      <c r="E320" s="321"/>
      <c r="F320" s="318"/>
      <c r="G320" s="318"/>
      <c r="H320" s="318"/>
      <c r="I320" s="318"/>
      <c r="J320" s="318"/>
      <c r="K320" s="318"/>
      <c r="L320" s="318"/>
      <c r="M320" s="318"/>
      <c r="N320" s="318"/>
      <c r="O320" s="318"/>
      <c r="P320" s="318"/>
      <c r="Q320" s="318"/>
      <c r="R320" s="318"/>
      <c r="S320" s="318"/>
      <c r="T320" s="318"/>
      <c r="U320" s="318"/>
      <c r="V320" s="318"/>
      <c r="W320" s="318"/>
      <c r="X320" s="318"/>
    </row>
    <row r="321" spans="1:24" ht="15.75" customHeight="1" x14ac:dyDescent="0.25">
      <c r="A321" s="322"/>
      <c r="B321" s="322"/>
      <c r="C321" s="319"/>
      <c r="D321" s="320"/>
      <c r="E321" s="321"/>
      <c r="F321" s="318"/>
      <c r="G321" s="318"/>
      <c r="H321" s="318"/>
      <c r="I321" s="318"/>
      <c r="J321" s="318"/>
      <c r="K321" s="318"/>
      <c r="L321" s="318"/>
      <c r="M321" s="318"/>
      <c r="N321" s="318"/>
      <c r="O321" s="318"/>
      <c r="P321" s="318"/>
      <c r="Q321" s="318"/>
      <c r="R321" s="318"/>
      <c r="S321" s="318"/>
      <c r="T321" s="318"/>
      <c r="U321" s="318"/>
      <c r="V321" s="318"/>
      <c r="W321" s="318"/>
      <c r="X321" s="318"/>
    </row>
    <row r="322" spans="1:24" ht="15.75" customHeight="1" x14ac:dyDescent="0.25">
      <c r="A322" s="322"/>
      <c r="B322" s="322"/>
      <c r="C322" s="319"/>
      <c r="D322" s="320"/>
      <c r="E322" s="321"/>
      <c r="F322" s="318"/>
      <c r="G322" s="318"/>
      <c r="H322" s="318"/>
      <c r="I322" s="318"/>
      <c r="J322" s="318"/>
      <c r="K322" s="318"/>
      <c r="L322" s="318"/>
      <c r="M322" s="318"/>
      <c r="N322" s="318"/>
      <c r="O322" s="318"/>
      <c r="P322" s="318"/>
      <c r="Q322" s="318"/>
      <c r="R322" s="318"/>
      <c r="S322" s="318"/>
      <c r="T322" s="318"/>
      <c r="U322" s="318"/>
      <c r="V322" s="318"/>
      <c r="W322" s="318"/>
      <c r="X322" s="318"/>
    </row>
    <row r="323" spans="1:24" ht="15.75" customHeight="1" x14ac:dyDescent="0.25">
      <c r="A323" s="322"/>
      <c r="B323" s="322"/>
      <c r="C323" s="319"/>
      <c r="D323" s="320"/>
      <c r="E323" s="321"/>
      <c r="F323" s="318"/>
      <c r="G323" s="318"/>
      <c r="H323" s="318"/>
      <c r="I323" s="318"/>
      <c r="J323" s="318"/>
      <c r="K323" s="318"/>
      <c r="L323" s="318"/>
      <c r="M323" s="318"/>
      <c r="N323" s="318"/>
      <c r="O323" s="318"/>
      <c r="P323" s="318"/>
      <c r="Q323" s="318"/>
      <c r="R323" s="318"/>
      <c r="S323" s="318"/>
      <c r="T323" s="318"/>
      <c r="U323" s="318"/>
      <c r="V323" s="318"/>
      <c r="W323" s="318"/>
      <c r="X323" s="318"/>
    </row>
    <row r="324" spans="1:24" ht="15.75" customHeight="1" x14ac:dyDescent="0.25">
      <c r="A324" s="322"/>
      <c r="B324" s="322"/>
      <c r="C324" s="319"/>
      <c r="D324" s="320"/>
      <c r="E324" s="321"/>
      <c r="F324" s="318"/>
      <c r="G324" s="318"/>
      <c r="H324" s="318"/>
      <c r="I324" s="318"/>
      <c r="J324" s="318"/>
      <c r="K324" s="318"/>
      <c r="L324" s="318"/>
      <c r="M324" s="318"/>
      <c r="N324" s="318"/>
      <c r="O324" s="318"/>
      <c r="P324" s="318"/>
      <c r="Q324" s="318"/>
      <c r="R324" s="318"/>
      <c r="S324" s="318"/>
      <c r="T324" s="318"/>
      <c r="U324" s="318"/>
      <c r="V324" s="318"/>
      <c r="W324" s="318"/>
      <c r="X324" s="318"/>
    </row>
    <row r="325" spans="1:24" ht="15.75" customHeight="1" x14ac:dyDescent="0.25">
      <c r="A325" s="322"/>
      <c r="B325" s="322"/>
      <c r="C325" s="319"/>
      <c r="D325" s="320"/>
      <c r="E325" s="321"/>
      <c r="F325" s="318"/>
      <c r="G325" s="318"/>
      <c r="H325" s="318"/>
      <c r="I325" s="318"/>
      <c r="J325" s="318"/>
      <c r="K325" s="318"/>
      <c r="L325" s="318"/>
      <c r="M325" s="318"/>
      <c r="N325" s="318"/>
      <c r="O325" s="318"/>
      <c r="P325" s="318"/>
      <c r="Q325" s="318"/>
      <c r="R325" s="318"/>
      <c r="S325" s="318"/>
      <c r="T325" s="318"/>
      <c r="U325" s="318"/>
      <c r="V325" s="318"/>
      <c r="W325" s="318"/>
      <c r="X325" s="318"/>
    </row>
    <row r="326" spans="1:24" ht="15.75" customHeight="1" x14ac:dyDescent="0.25">
      <c r="A326" s="322"/>
      <c r="B326" s="322"/>
      <c r="C326" s="319"/>
      <c r="D326" s="320"/>
      <c r="E326" s="321"/>
      <c r="F326" s="318"/>
      <c r="G326" s="318"/>
      <c r="H326" s="318"/>
      <c r="I326" s="318"/>
      <c r="J326" s="318"/>
      <c r="K326" s="318"/>
      <c r="L326" s="318"/>
      <c r="M326" s="318"/>
      <c r="N326" s="318"/>
      <c r="O326" s="318"/>
      <c r="P326" s="318"/>
      <c r="Q326" s="318"/>
      <c r="R326" s="318"/>
      <c r="S326" s="318"/>
      <c r="T326" s="318"/>
      <c r="U326" s="318"/>
      <c r="V326" s="318"/>
      <c r="W326" s="318"/>
      <c r="X326" s="318"/>
    </row>
    <row r="327" spans="1:24" ht="15.75" customHeight="1" x14ac:dyDescent="0.25">
      <c r="A327" s="322"/>
      <c r="B327" s="322"/>
      <c r="C327" s="319"/>
      <c r="D327" s="320"/>
      <c r="E327" s="321"/>
      <c r="F327" s="318"/>
      <c r="G327" s="318"/>
      <c r="H327" s="318"/>
      <c r="I327" s="318"/>
      <c r="J327" s="318"/>
      <c r="K327" s="318"/>
      <c r="L327" s="318"/>
      <c r="M327" s="318"/>
      <c r="N327" s="318"/>
      <c r="O327" s="318"/>
      <c r="P327" s="318"/>
      <c r="Q327" s="318"/>
      <c r="R327" s="318"/>
      <c r="S327" s="318"/>
      <c r="T327" s="318"/>
      <c r="U327" s="318"/>
      <c r="V327" s="318"/>
      <c r="W327" s="318"/>
      <c r="X327" s="318"/>
    </row>
    <row r="328" spans="1:24" ht="15.75" customHeight="1" x14ac:dyDescent="0.25">
      <c r="A328" s="322"/>
      <c r="B328" s="322"/>
      <c r="C328" s="319"/>
      <c r="D328" s="320"/>
      <c r="E328" s="321"/>
      <c r="F328" s="318"/>
      <c r="G328" s="318"/>
      <c r="H328" s="318"/>
      <c r="I328" s="318"/>
      <c r="J328" s="318"/>
      <c r="K328" s="318"/>
      <c r="L328" s="318"/>
      <c r="M328" s="318"/>
      <c r="N328" s="318"/>
      <c r="O328" s="318"/>
      <c r="P328" s="318"/>
      <c r="Q328" s="318"/>
      <c r="R328" s="318"/>
      <c r="S328" s="318"/>
      <c r="T328" s="318"/>
      <c r="U328" s="318"/>
      <c r="V328" s="318"/>
      <c r="W328" s="318"/>
      <c r="X328" s="318"/>
    </row>
    <row r="329" spans="1:24" ht="15.75" customHeight="1" x14ac:dyDescent="0.25">
      <c r="A329" s="322"/>
      <c r="B329" s="322"/>
      <c r="C329" s="319"/>
      <c r="D329" s="320"/>
      <c r="E329" s="321"/>
      <c r="F329" s="318"/>
      <c r="G329" s="318"/>
      <c r="H329" s="318"/>
      <c r="I329" s="318"/>
      <c r="J329" s="318"/>
      <c r="K329" s="318"/>
      <c r="L329" s="318"/>
      <c r="M329" s="318"/>
      <c r="N329" s="318"/>
      <c r="O329" s="318"/>
      <c r="P329" s="318"/>
      <c r="Q329" s="318"/>
      <c r="R329" s="318"/>
      <c r="S329" s="318"/>
      <c r="T329" s="318"/>
      <c r="U329" s="318"/>
      <c r="V329" s="318"/>
      <c r="W329" s="318"/>
      <c r="X329" s="318"/>
    </row>
    <row r="330" spans="1:24" ht="15.75" customHeight="1" x14ac:dyDescent="0.25">
      <c r="A330" s="322"/>
      <c r="B330" s="322"/>
      <c r="C330" s="319"/>
      <c r="D330" s="320"/>
      <c r="E330" s="321"/>
      <c r="F330" s="318"/>
      <c r="G330" s="318"/>
      <c r="H330" s="318"/>
      <c r="I330" s="318"/>
      <c r="J330" s="318"/>
      <c r="K330" s="318"/>
      <c r="L330" s="318"/>
      <c r="M330" s="318"/>
      <c r="N330" s="318"/>
      <c r="O330" s="318"/>
      <c r="P330" s="318"/>
      <c r="Q330" s="318"/>
      <c r="R330" s="318"/>
      <c r="S330" s="318"/>
      <c r="T330" s="318"/>
      <c r="U330" s="318"/>
      <c r="V330" s="318"/>
      <c r="W330" s="318"/>
      <c r="X330" s="318"/>
    </row>
    <row r="331" spans="1:24" ht="15.75" customHeight="1" x14ac:dyDescent="0.25">
      <c r="A331" s="322"/>
      <c r="B331" s="322"/>
      <c r="C331" s="319"/>
      <c r="D331" s="320"/>
      <c r="E331" s="321"/>
      <c r="F331" s="318"/>
      <c r="G331" s="318"/>
      <c r="H331" s="318"/>
      <c r="I331" s="318"/>
      <c r="J331" s="318"/>
      <c r="K331" s="318"/>
      <c r="L331" s="318"/>
      <c r="M331" s="318"/>
      <c r="N331" s="318"/>
      <c r="O331" s="318"/>
      <c r="P331" s="318"/>
      <c r="Q331" s="318"/>
      <c r="R331" s="318"/>
      <c r="S331" s="318"/>
      <c r="T331" s="318"/>
      <c r="U331" s="318"/>
      <c r="V331" s="318"/>
      <c r="W331" s="318"/>
      <c r="X331" s="318"/>
    </row>
    <row r="332" spans="1:24" ht="15.75" customHeight="1" x14ac:dyDescent="0.25">
      <c r="A332" s="322"/>
      <c r="B332" s="322"/>
      <c r="C332" s="319"/>
      <c r="D332" s="320"/>
      <c r="E332" s="321"/>
      <c r="F332" s="318"/>
      <c r="G332" s="318"/>
      <c r="H332" s="318"/>
      <c r="I332" s="318"/>
      <c r="J332" s="318"/>
      <c r="K332" s="318"/>
      <c r="L332" s="318"/>
      <c r="M332" s="318"/>
      <c r="N332" s="318"/>
      <c r="O332" s="318"/>
      <c r="P332" s="318"/>
      <c r="Q332" s="318"/>
      <c r="R332" s="318"/>
      <c r="S332" s="318"/>
      <c r="T332" s="318"/>
      <c r="U332" s="318"/>
      <c r="V332" s="318"/>
      <c r="W332" s="318"/>
      <c r="X332" s="318"/>
    </row>
    <row r="333" spans="1:24" ht="15.75" customHeight="1" x14ac:dyDescent="0.25">
      <c r="A333" s="322"/>
      <c r="B333" s="322"/>
      <c r="C333" s="319"/>
      <c r="D333" s="320"/>
      <c r="E333" s="321"/>
      <c r="F333" s="318"/>
      <c r="G333" s="318"/>
      <c r="H333" s="318"/>
      <c r="I333" s="318"/>
      <c r="J333" s="318"/>
      <c r="K333" s="318"/>
      <c r="L333" s="318"/>
      <c r="M333" s="318"/>
      <c r="N333" s="318"/>
      <c r="O333" s="318"/>
      <c r="P333" s="318"/>
      <c r="Q333" s="318"/>
      <c r="R333" s="318"/>
      <c r="S333" s="318"/>
      <c r="T333" s="318"/>
      <c r="U333" s="318"/>
      <c r="V333" s="318"/>
      <c r="W333" s="318"/>
      <c r="X333" s="318"/>
    </row>
    <row r="334" spans="1:24" ht="15.75" customHeight="1" x14ac:dyDescent="0.25">
      <c r="A334" s="322"/>
      <c r="B334" s="322"/>
      <c r="C334" s="319"/>
      <c r="D334" s="320"/>
      <c r="E334" s="321"/>
      <c r="F334" s="318"/>
      <c r="G334" s="318"/>
      <c r="H334" s="318"/>
      <c r="I334" s="318"/>
      <c r="J334" s="318"/>
      <c r="K334" s="318"/>
      <c r="L334" s="318"/>
      <c r="M334" s="318"/>
      <c r="N334" s="318"/>
      <c r="O334" s="318"/>
      <c r="P334" s="318"/>
      <c r="Q334" s="318"/>
      <c r="R334" s="318"/>
      <c r="S334" s="318"/>
      <c r="T334" s="318"/>
      <c r="U334" s="318"/>
      <c r="V334" s="318"/>
      <c r="W334" s="318"/>
      <c r="X334" s="318"/>
    </row>
    <row r="335" spans="1:24" ht="15.75" customHeight="1" x14ac:dyDescent="0.25">
      <c r="A335" s="322"/>
      <c r="B335" s="322"/>
      <c r="C335" s="319"/>
      <c r="D335" s="320"/>
      <c r="E335" s="321"/>
      <c r="F335" s="318"/>
      <c r="G335" s="318"/>
      <c r="H335" s="318"/>
      <c r="I335" s="318"/>
      <c r="J335" s="318"/>
      <c r="K335" s="318"/>
      <c r="L335" s="318"/>
      <c r="M335" s="318"/>
      <c r="N335" s="318"/>
      <c r="O335" s="318"/>
      <c r="P335" s="318"/>
      <c r="Q335" s="318"/>
      <c r="R335" s="318"/>
      <c r="S335" s="318"/>
      <c r="T335" s="318"/>
      <c r="U335" s="318"/>
      <c r="V335" s="318"/>
      <c r="W335" s="318"/>
      <c r="X335" s="318"/>
    </row>
    <row r="336" spans="1:24" ht="15.75" customHeight="1" x14ac:dyDescent="0.25">
      <c r="A336" s="322"/>
      <c r="B336" s="322"/>
      <c r="C336" s="319"/>
      <c r="D336" s="320"/>
      <c r="E336" s="321"/>
      <c r="F336" s="318"/>
      <c r="G336" s="318"/>
      <c r="H336" s="318"/>
      <c r="I336" s="318"/>
      <c r="J336" s="318"/>
      <c r="K336" s="318"/>
      <c r="L336" s="318"/>
      <c r="M336" s="318"/>
      <c r="N336" s="318"/>
      <c r="O336" s="318"/>
      <c r="P336" s="318"/>
      <c r="Q336" s="318"/>
      <c r="R336" s="318"/>
      <c r="S336" s="318"/>
      <c r="T336" s="318"/>
      <c r="U336" s="318"/>
      <c r="V336" s="318"/>
      <c r="W336" s="318"/>
      <c r="X336" s="318"/>
    </row>
    <row r="337" spans="1:24" ht="15.75" customHeight="1" x14ac:dyDescent="0.25">
      <c r="A337" s="322"/>
      <c r="B337" s="322"/>
      <c r="C337" s="319"/>
      <c r="D337" s="320"/>
      <c r="E337" s="321"/>
      <c r="F337" s="318"/>
      <c r="G337" s="318"/>
      <c r="H337" s="318"/>
      <c r="I337" s="318"/>
      <c r="J337" s="318"/>
      <c r="K337" s="318"/>
      <c r="L337" s="318"/>
      <c r="M337" s="318"/>
      <c r="N337" s="318"/>
      <c r="O337" s="318"/>
      <c r="P337" s="318"/>
      <c r="Q337" s="318"/>
      <c r="R337" s="318"/>
      <c r="S337" s="318"/>
      <c r="T337" s="318"/>
      <c r="U337" s="318"/>
      <c r="V337" s="318"/>
      <c r="W337" s="318"/>
      <c r="X337" s="318"/>
    </row>
    <row r="338" spans="1:24" ht="15.75" customHeight="1" x14ac:dyDescent="0.25">
      <c r="A338" s="322"/>
      <c r="B338" s="322"/>
      <c r="C338" s="319"/>
      <c r="D338" s="320"/>
      <c r="E338" s="321"/>
      <c r="F338" s="318"/>
      <c r="G338" s="318"/>
      <c r="H338" s="318"/>
      <c r="I338" s="318"/>
      <c r="J338" s="318"/>
      <c r="K338" s="318"/>
      <c r="L338" s="318"/>
      <c r="M338" s="318"/>
      <c r="N338" s="318"/>
      <c r="O338" s="318"/>
      <c r="P338" s="318"/>
      <c r="Q338" s="318"/>
      <c r="R338" s="318"/>
      <c r="S338" s="318"/>
      <c r="T338" s="318"/>
      <c r="U338" s="318"/>
      <c r="V338" s="318"/>
      <c r="W338" s="318"/>
      <c r="X338" s="318"/>
    </row>
    <row r="339" spans="1:24" ht="15.75" customHeight="1" x14ac:dyDescent="0.25">
      <c r="A339" s="322"/>
      <c r="B339" s="322"/>
      <c r="C339" s="319"/>
      <c r="D339" s="320"/>
      <c r="E339" s="321"/>
      <c r="F339" s="318"/>
      <c r="G339" s="318"/>
      <c r="H339" s="318"/>
      <c r="I339" s="318"/>
      <c r="J339" s="318"/>
      <c r="K339" s="318"/>
      <c r="L339" s="318"/>
      <c r="M339" s="318"/>
      <c r="N339" s="318"/>
      <c r="O339" s="318"/>
      <c r="P339" s="318"/>
      <c r="Q339" s="318"/>
      <c r="R339" s="318"/>
      <c r="S339" s="318"/>
      <c r="T339" s="318"/>
      <c r="U339" s="318"/>
      <c r="V339" s="318"/>
      <c r="W339" s="318"/>
      <c r="X339" s="318"/>
    </row>
    <row r="340" spans="1:24" ht="15.75" customHeight="1" x14ac:dyDescent="0.25">
      <c r="A340" s="322"/>
      <c r="B340" s="322"/>
      <c r="C340" s="319"/>
      <c r="D340" s="320"/>
      <c r="E340" s="321"/>
      <c r="F340" s="318"/>
      <c r="G340" s="318"/>
      <c r="H340" s="318"/>
      <c r="I340" s="318"/>
      <c r="J340" s="318"/>
      <c r="K340" s="318"/>
      <c r="L340" s="318"/>
      <c r="M340" s="318"/>
      <c r="N340" s="318"/>
      <c r="O340" s="318"/>
      <c r="P340" s="318"/>
      <c r="Q340" s="318"/>
      <c r="R340" s="318"/>
      <c r="S340" s="318"/>
      <c r="T340" s="318"/>
      <c r="U340" s="318"/>
      <c r="V340" s="318"/>
      <c r="W340" s="318"/>
      <c r="X340" s="318"/>
    </row>
    <row r="341" spans="1:24" ht="15.75" customHeight="1" x14ac:dyDescent="0.25">
      <c r="A341" s="322"/>
      <c r="B341" s="322"/>
      <c r="C341" s="319"/>
      <c r="D341" s="320"/>
      <c r="E341" s="321"/>
      <c r="F341" s="318"/>
      <c r="G341" s="318"/>
      <c r="H341" s="318"/>
      <c r="I341" s="318"/>
      <c r="J341" s="318"/>
      <c r="K341" s="318"/>
      <c r="L341" s="318"/>
      <c r="M341" s="318"/>
      <c r="N341" s="318"/>
      <c r="O341" s="318"/>
      <c r="P341" s="318"/>
      <c r="Q341" s="318"/>
      <c r="R341" s="318"/>
      <c r="S341" s="318"/>
      <c r="T341" s="318"/>
      <c r="U341" s="318"/>
      <c r="V341" s="318"/>
      <c r="W341" s="318"/>
      <c r="X341" s="318"/>
    </row>
    <row r="342" spans="1:24" ht="15.75" customHeight="1" x14ac:dyDescent="0.25">
      <c r="A342" s="322"/>
      <c r="B342" s="322"/>
      <c r="C342" s="319"/>
      <c r="D342" s="320"/>
      <c r="E342" s="321"/>
      <c r="F342" s="318"/>
      <c r="G342" s="318"/>
      <c r="H342" s="318"/>
      <c r="I342" s="318"/>
      <c r="J342" s="318"/>
      <c r="K342" s="318"/>
      <c r="L342" s="318"/>
      <c r="M342" s="318"/>
      <c r="N342" s="318"/>
      <c r="O342" s="318"/>
      <c r="P342" s="318"/>
      <c r="Q342" s="318"/>
      <c r="R342" s="318"/>
      <c r="S342" s="318"/>
      <c r="T342" s="318"/>
      <c r="U342" s="318"/>
      <c r="V342" s="318"/>
      <c r="W342" s="318"/>
      <c r="X342" s="318"/>
    </row>
    <row r="343" spans="1:24" ht="15.75" customHeight="1" x14ac:dyDescent="0.25">
      <c r="A343" s="322"/>
      <c r="B343" s="322"/>
      <c r="C343" s="319"/>
      <c r="D343" s="320"/>
      <c r="E343" s="321"/>
      <c r="F343" s="318"/>
      <c r="G343" s="318"/>
      <c r="H343" s="318"/>
      <c r="I343" s="318"/>
      <c r="J343" s="318"/>
      <c r="K343" s="318"/>
      <c r="L343" s="318"/>
      <c r="M343" s="318"/>
      <c r="N343" s="318"/>
      <c r="O343" s="318"/>
      <c r="P343" s="318"/>
      <c r="Q343" s="318"/>
      <c r="R343" s="318"/>
      <c r="S343" s="318"/>
      <c r="T343" s="318"/>
      <c r="U343" s="318"/>
      <c r="V343" s="318"/>
      <c r="W343" s="318"/>
      <c r="X343" s="318"/>
    </row>
    <row r="344" spans="1:24" ht="15.75" customHeight="1" x14ac:dyDescent="0.25">
      <c r="A344" s="322"/>
      <c r="B344" s="322"/>
      <c r="C344" s="319"/>
      <c r="D344" s="320"/>
      <c r="E344" s="321"/>
      <c r="F344" s="318"/>
      <c r="G344" s="318"/>
      <c r="H344" s="318"/>
      <c r="I344" s="318"/>
      <c r="J344" s="318"/>
      <c r="K344" s="318"/>
      <c r="L344" s="318"/>
      <c r="M344" s="318"/>
      <c r="N344" s="318"/>
      <c r="O344" s="318"/>
      <c r="P344" s="318"/>
      <c r="Q344" s="318"/>
      <c r="R344" s="318"/>
      <c r="S344" s="318"/>
      <c r="T344" s="318"/>
      <c r="U344" s="318"/>
      <c r="V344" s="318"/>
      <c r="W344" s="318"/>
      <c r="X344" s="318"/>
    </row>
    <row r="345" spans="1:24" ht="15.75" customHeight="1" x14ac:dyDescent="0.25">
      <c r="A345" s="322"/>
      <c r="B345" s="322"/>
      <c r="C345" s="319"/>
      <c r="D345" s="320"/>
      <c r="E345" s="321"/>
      <c r="F345" s="318"/>
      <c r="G345" s="318"/>
      <c r="H345" s="318"/>
      <c r="I345" s="318"/>
      <c r="J345" s="318"/>
      <c r="K345" s="318"/>
      <c r="L345" s="318"/>
      <c r="M345" s="318"/>
      <c r="N345" s="318"/>
      <c r="O345" s="318"/>
      <c r="P345" s="318"/>
      <c r="Q345" s="318"/>
      <c r="R345" s="318"/>
      <c r="S345" s="318"/>
      <c r="T345" s="318"/>
      <c r="U345" s="318"/>
      <c r="V345" s="318"/>
      <c r="W345" s="318"/>
      <c r="X345" s="318"/>
    </row>
    <row r="346" spans="1:24" ht="15.75" customHeight="1" x14ac:dyDescent="0.25">
      <c r="A346" s="322"/>
      <c r="B346" s="322"/>
      <c r="C346" s="319"/>
      <c r="D346" s="320"/>
      <c r="E346" s="321"/>
      <c r="F346" s="318"/>
      <c r="G346" s="318"/>
      <c r="H346" s="318"/>
      <c r="I346" s="318"/>
      <c r="J346" s="318"/>
      <c r="K346" s="318"/>
      <c r="L346" s="318"/>
      <c r="M346" s="318"/>
      <c r="N346" s="318"/>
      <c r="O346" s="318"/>
      <c r="P346" s="318"/>
      <c r="Q346" s="318"/>
      <c r="R346" s="318"/>
      <c r="S346" s="318"/>
      <c r="T346" s="318"/>
      <c r="U346" s="318"/>
      <c r="V346" s="318"/>
      <c r="W346" s="318"/>
      <c r="X346" s="318"/>
    </row>
    <row r="347" spans="1:24" ht="15.75" customHeight="1" x14ac:dyDescent="0.25">
      <c r="A347" s="322"/>
      <c r="B347" s="322"/>
      <c r="C347" s="319"/>
      <c r="D347" s="320"/>
      <c r="E347" s="321"/>
      <c r="F347" s="318"/>
      <c r="G347" s="318"/>
      <c r="H347" s="318"/>
      <c r="I347" s="318"/>
      <c r="J347" s="318"/>
      <c r="K347" s="318"/>
      <c r="L347" s="318"/>
      <c r="M347" s="318"/>
      <c r="N347" s="318"/>
      <c r="O347" s="318"/>
      <c r="P347" s="318"/>
      <c r="Q347" s="318"/>
      <c r="R347" s="318"/>
      <c r="S347" s="318"/>
      <c r="T347" s="318"/>
      <c r="U347" s="318"/>
      <c r="V347" s="318"/>
      <c r="W347" s="318"/>
      <c r="X347" s="318"/>
    </row>
    <row r="348" spans="1:24" ht="15.75" customHeight="1" x14ac:dyDescent="0.25">
      <c r="A348" s="322"/>
      <c r="B348" s="322"/>
      <c r="C348" s="319"/>
      <c r="D348" s="320"/>
      <c r="E348" s="321"/>
      <c r="F348" s="318"/>
      <c r="G348" s="318"/>
      <c r="H348" s="318"/>
      <c r="I348" s="318"/>
      <c r="J348" s="318"/>
      <c r="K348" s="318"/>
      <c r="L348" s="318"/>
      <c r="M348" s="318"/>
      <c r="N348" s="318"/>
      <c r="O348" s="318"/>
      <c r="P348" s="318"/>
      <c r="Q348" s="318"/>
      <c r="R348" s="318"/>
      <c r="S348" s="318"/>
      <c r="T348" s="318"/>
      <c r="U348" s="318"/>
      <c r="V348" s="318"/>
      <c r="W348" s="318"/>
      <c r="X348" s="318"/>
    </row>
    <row r="349" spans="1:24" ht="15.75" customHeight="1" x14ac:dyDescent="0.25">
      <c r="A349" s="322"/>
      <c r="B349" s="322"/>
      <c r="C349" s="319"/>
      <c r="D349" s="320"/>
      <c r="E349" s="321"/>
      <c r="F349" s="318"/>
      <c r="G349" s="318"/>
      <c r="H349" s="318"/>
      <c r="I349" s="318"/>
      <c r="J349" s="318"/>
      <c r="K349" s="318"/>
      <c r="L349" s="318"/>
      <c r="M349" s="318"/>
      <c r="N349" s="318"/>
      <c r="O349" s="318"/>
      <c r="P349" s="318"/>
      <c r="Q349" s="318"/>
      <c r="R349" s="318"/>
      <c r="S349" s="318"/>
      <c r="T349" s="318"/>
      <c r="U349" s="318"/>
      <c r="V349" s="318"/>
      <c r="W349" s="318"/>
      <c r="X349" s="318"/>
    </row>
    <row r="350" spans="1:24" ht="15.75" customHeight="1" x14ac:dyDescent="0.25">
      <c r="A350" s="322"/>
      <c r="B350" s="322"/>
      <c r="C350" s="319"/>
      <c r="D350" s="320"/>
      <c r="E350" s="321"/>
      <c r="F350" s="318"/>
      <c r="G350" s="318"/>
      <c r="H350" s="318"/>
      <c r="I350" s="318"/>
      <c r="J350" s="318"/>
      <c r="K350" s="318"/>
      <c r="L350" s="318"/>
      <c r="M350" s="318"/>
      <c r="N350" s="318"/>
      <c r="O350" s="318"/>
      <c r="P350" s="318"/>
      <c r="Q350" s="318"/>
      <c r="R350" s="318"/>
      <c r="S350" s="318"/>
      <c r="T350" s="318"/>
      <c r="U350" s="318"/>
      <c r="V350" s="318"/>
      <c r="W350" s="318"/>
      <c r="X350" s="318"/>
    </row>
    <row r="351" spans="1:24" ht="15.75" customHeight="1" x14ac:dyDescent="0.25">
      <c r="A351" s="322"/>
      <c r="B351" s="322"/>
      <c r="C351" s="319"/>
      <c r="D351" s="320"/>
      <c r="E351" s="321"/>
      <c r="F351" s="318"/>
      <c r="G351" s="318"/>
      <c r="H351" s="318"/>
      <c r="I351" s="318"/>
      <c r="J351" s="318"/>
      <c r="K351" s="318"/>
      <c r="L351" s="318"/>
      <c r="M351" s="318"/>
      <c r="N351" s="318"/>
      <c r="O351" s="318"/>
      <c r="P351" s="318"/>
      <c r="Q351" s="318"/>
      <c r="R351" s="318"/>
      <c r="S351" s="318"/>
      <c r="T351" s="318"/>
      <c r="U351" s="318"/>
      <c r="V351" s="318"/>
      <c r="W351" s="318"/>
      <c r="X351" s="318"/>
    </row>
    <row r="352" spans="1:24" ht="15.75" customHeight="1" x14ac:dyDescent="0.25">
      <c r="A352" s="322"/>
      <c r="B352" s="322"/>
      <c r="C352" s="319"/>
      <c r="D352" s="320"/>
      <c r="E352" s="321"/>
      <c r="F352" s="318"/>
      <c r="G352" s="318"/>
      <c r="H352" s="318"/>
      <c r="I352" s="318"/>
      <c r="J352" s="318"/>
      <c r="K352" s="318"/>
      <c r="L352" s="318"/>
      <c r="M352" s="318"/>
      <c r="N352" s="318"/>
      <c r="O352" s="318"/>
      <c r="P352" s="318"/>
      <c r="Q352" s="318"/>
      <c r="R352" s="318"/>
      <c r="S352" s="318"/>
      <c r="T352" s="318"/>
      <c r="U352" s="318"/>
      <c r="V352" s="318"/>
      <c r="W352" s="318"/>
      <c r="X352" s="318"/>
    </row>
    <row r="353" spans="1:24" ht="15.75" customHeight="1" x14ac:dyDescent="0.25">
      <c r="A353" s="322"/>
      <c r="B353" s="322"/>
      <c r="C353" s="319"/>
      <c r="D353" s="320"/>
      <c r="E353" s="321"/>
      <c r="F353" s="318"/>
      <c r="G353" s="318"/>
      <c r="H353" s="318"/>
      <c r="I353" s="318"/>
      <c r="J353" s="318"/>
      <c r="K353" s="318"/>
      <c r="L353" s="318"/>
      <c r="M353" s="318"/>
      <c r="N353" s="318"/>
      <c r="O353" s="318"/>
      <c r="P353" s="318"/>
      <c r="Q353" s="318"/>
      <c r="R353" s="318"/>
      <c r="S353" s="318"/>
      <c r="T353" s="318"/>
      <c r="U353" s="318"/>
      <c r="V353" s="318"/>
      <c r="W353" s="318"/>
      <c r="X353" s="318"/>
    </row>
    <row r="354" spans="1:24" ht="15.75" customHeight="1" x14ac:dyDescent="0.25">
      <c r="A354" s="322"/>
      <c r="B354" s="322"/>
      <c r="C354" s="319"/>
      <c r="D354" s="320"/>
      <c r="E354" s="321"/>
      <c r="F354" s="318"/>
      <c r="G354" s="318"/>
      <c r="H354" s="318"/>
      <c r="I354" s="318"/>
      <c r="J354" s="318"/>
      <c r="K354" s="318"/>
      <c r="L354" s="318"/>
      <c r="M354" s="318"/>
      <c r="N354" s="318"/>
      <c r="O354" s="318"/>
      <c r="P354" s="318"/>
      <c r="Q354" s="318"/>
      <c r="R354" s="318"/>
      <c r="S354" s="318"/>
      <c r="T354" s="318"/>
      <c r="U354" s="318"/>
      <c r="V354" s="318"/>
      <c r="W354" s="318"/>
      <c r="X354" s="318"/>
    </row>
    <row r="355" spans="1:24" ht="15.75" customHeight="1" x14ac:dyDescent="0.25">
      <c r="A355" s="322"/>
      <c r="B355" s="322"/>
      <c r="C355" s="319"/>
      <c r="D355" s="320"/>
      <c r="E355" s="321"/>
      <c r="F355" s="318"/>
      <c r="G355" s="318"/>
      <c r="H355" s="318"/>
      <c r="I355" s="318"/>
      <c r="J355" s="318"/>
      <c r="K355" s="318"/>
      <c r="L355" s="318"/>
      <c r="M355" s="318"/>
      <c r="N355" s="318"/>
      <c r="O355" s="318"/>
      <c r="P355" s="318"/>
      <c r="Q355" s="318"/>
      <c r="R355" s="318"/>
      <c r="S355" s="318"/>
      <c r="T355" s="318"/>
      <c r="U355" s="318"/>
      <c r="V355" s="318"/>
      <c r="W355" s="318"/>
      <c r="X355" s="318"/>
    </row>
    <row r="356" spans="1:24" ht="15.75" customHeight="1" x14ac:dyDescent="0.25">
      <c r="A356" s="322"/>
      <c r="B356" s="322"/>
      <c r="C356" s="319"/>
      <c r="D356" s="320"/>
      <c r="E356" s="321"/>
      <c r="F356" s="318"/>
      <c r="G356" s="318"/>
      <c r="H356" s="318"/>
      <c r="I356" s="318"/>
      <c r="J356" s="318"/>
      <c r="K356" s="318"/>
      <c r="L356" s="318"/>
      <c r="M356" s="318"/>
      <c r="N356" s="318"/>
      <c r="O356" s="318"/>
      <c r="P356" s="318"/>
      <c r="Q356" s="318"/>
      <c r="R356" s="318"/>
      <c r="S356" s="318"/>
      <c r="T356" s="318"/>
      <c r="U356" s="318"/>
      <c r="V356" s="318"/>
      <c r="W356" s="318"/>
      <c r="X356" s="318"/>
    </row>
    <row r="357" spans="1:24" ht="15.75" customHeight="1" x14ac:dyDescent="0.25">
      <c r="A357" s="322"/>
      <c r="B357" s="322"/>
      <c r="C357" s="319"/>
      <c r="D357" s="320"/>
      <c r="E357" s="321"/>
      <c r="F357" s="318"/>
      <c r="G357" s="318"/>
      <c r="H357" s="318"/>
      <c r="I357" s="318"/>
      <c r="J357" s="318"/>
      <c r="K357" s="318"/>
      <c r="L357" s="318"/>
      <c r="M357" s="318"/>
      <c r="N357" s="318"/>
      <c r="O357" s="318"/>
      <c r="P357" s="318"/>
      <c r="Q357" s="318"/>
      <c r="R357" s="318"/>
      <c r="S357" s="318"/>
      <c r="T357" s="318"/>
      <c r="U357" s="318"/>
      <c r="V357" s="318"/>
      <c r="W357" s="318"/>
      <c r="X357" s="318"/>
    </row>
    <row r="358" spans="1:24" ht="15.75" customHeight="1" x14ac:dyDescent="0.25">
      <c r="A358" s="322"/>
      <c r="B358" s="322"/>
      <c r="C358" s="319"/>
      <c r="D358" s="320"/>
      <c r="E358" s="321"/>
      <c r="F358" s="318"/>
      <c r="G358" s="318"/>
      <c r="H358" s="318"/>
      <c r="I358" s="318"/>
      <c r="J358" s="318"/>
      <c r="K358" s="318"/>
      <c r="L358" s="318"/>
      <c r="M358" s="318"/>
      <c r="N358" s="318"/>
      <c r="O358" s="318"/>
      <c r="P358" s="318"/>
      <c r="Q358" s="318"/>
      <c r="R358" s="318"/>
      <c r="S358" s="318"/>
      <c r="T358" s="318"/>
      <c r="U358" s="318"/>
      <c r="V358" s="318"/>
      <c r="W358" s="318"/>
      <c r="X358" s="318"/>
    </row>
    <row r="359" spans="1:24" ht="15.75" customHeight="1" x14ac:dyDescent="0.25">
      <c r="A359" s="322"/>
      <c r="B359" s="322"/>
      <c r="C359" s="319"/>
      <c r="D359" s="320"/>
      <c r="E359" s="321"/>
      <c r="F359" s="318"/>
      <c r="G359" s="318"/>
      <c r="H359" s="318"/>
      <c r="I359" s="318"/>
      <c r="J359" s="318"/>
      <c r="K359" s="318"/>
      <c r="L359" s="318"/>
      <c r="M359" s="318"/>
      <c r="N359" s="318"/>
      <c r="O359" s="318"/>
      <c r="P359" s="318"/>
      <c r="Q359" s="318"/>
      <c r="R359" s="318"/>
      <c r="S359" s="318"/>
      <c r="T359" s="318"/>
      <c r="U359" s="318"/>
      <c r="V359" s="318"/>
      <c r="W359" s="318"/>
      <c r="X359" s="318"/>
    </row>
    <row r="360" spans="1:24" ht="15.75" customHeight="1" x14ac:dyDescent="0.25">
      <c r="A360" s="322"/>
      <c r="B360" s="322"/>
      <c r="C360" s="319"/>
      <c r="D360" s="320"/>
      <c r="E360" s="321"/>
      <c r="F360" s="318"/>
      <c r="G360" s="318"/>
      <c r="H360" s="318"/>
      <c r="I360" s="318"/>
      <c r="J360" s="318"/>
      <c r="K360" s="318"/>
      <c r="L360" s="318"/>
      <c r="M360" s="318"/>
      <c r="N360" s="318"/>
      <c r="O360" s="318"/>
      <c r="P360" s="318"/>
      <c r="Q360" s="318"/>
      <c r="R360" s="318"/>
      <c r="S360" s="318"/>
      <c r="T360" s="318"/>
      <c r="U360" s="318"/>
      <c r="V360" s="318"/>
      <c r="W360" s="318"/>
      <c r="X360" s="318"/>
    </row>
    <row r="361" spans="1:24" ht="15.75" customHeight="1" x14ac:dyDescent="0.25">
      <c r="A361" s="322"/>
      <c r="B361" s="322"/>
      <c r="C361" s="319"/>
      <c r="D361" s="320"/>
      <c r="E361" s="321"/>
      <c r="F361" s="318"/>
      <c r="G361" s="318"/>
      <c r="H361" s="318"/>
      <c r="I361" s="318"/>
      <c r="J361" s="318"/>
      <c r="K361" s="318"/>
      <c r="L361" s="318"/>
      <c r="M361" s="318"/>
      <c r="N361" s="318"/>
      <c r="O361" s="318"/>
      <c r="P361" s="318"/>
      <c r="Q361" s="318"/>
      <c r="R361" s="318"/>
      <c r="S361" s="318"/>
      <c r="T361" s="318"/>
      <c r="U361" s="318"/>
      <c r="V361" s="318"/>
      <c r="W361" s="318"/>
      <c r="X361" s="318"/>
    </row>
    <row r="362" spans="1:24" ht="15.75" customHeight="1" x14ac:dyDescent="0.25">
      <c r="A362" s="322"/>
      <c r="B362" s="322"/>
      <c r="C362" s="319"/>
      <c r="D362" s="320"/>
      <c r="E362" s="321"/>
      <c r="F362" s="318"/>
      <c r="G362" s="318"/>
      <c r="H362" s="318"/>
      <c r="I362" s="318"/>
      <c r="J362" s="318"/>
      <c r="K362" s="318"/>
      <c r="L362" s="318"/>
      <c r="M362" s="318"/>
      <c r="N362" s="318"/>
      <c r="O362" s="318"/>
      <c r="P362" s="318"/>
      <c r="Q362" s="318"/>
      <c r="R362" s="318"/>
      <c r="S362" s="318"/>
      <c r="T362" s="318"/>
      <c r="U362" s="318"/>
      <c r="V362" s="318"/>
      <c r="W362" s="318"/>
      <c r="X362" s="318"/>
    </row>
    <row r="363" spans="1:24" ht="15.75" customHeight="1" x14ac:dyDescent="0.25">
      <c r="A363" s="322"/>
      <c r="B363" s="322"/>
      <c r="C363" s="319"/>
      <c r="D363" s="320"/>
      <c r="E363" s="321"/>
      <c r="F363" s="318"/>
      <c r="G363" s="318"/>
      <c r="H363" s="318"/>
      <c r="I363" s="318"/>
      <c r="J363" s="318"/>
      <c r="K363" s="318"/>
      <c r="L363" s="318"/>
      <c r="M363" s="318"/>
      <c r="N363" s="318"/>
      <c r="O363" s="318"/>
      <c r="P363" s="318"/>
      <c r="Q363" s="318"/>
      <c r="R363" s="318"/>
      <c r="S363" s="318"/>
      <c r="T363" s="318"/>
      <c r="U363" s="318"/>
      <c r="V363" s="318"/>
      <c r="W363" s="318"/>
      <c r="X363" s="318"/>
    </row>
    <row r="364" spans="1:24" ht="15.75" customHeight="1" x14ac:dyDescent="0.25">
      <c r="A364" s="322"/>
      <c r="B364" s="322"/>
      <c r="C364" s="319"/>
      <c r="D364" s="320"/>
      <c r="E364" s="321"/>
      <c r="F364" s="318"/>
      <c r="G364" s="318"/>
      <c r="H364" s="318"/>
      <c r="I364" s="318"/>
      <c r="J364" s="318"/>
      <c r="K364" s="318"/>
      <c r="L364" s="318"/>
      <c r="M364" s="318"/>
      <c r="N364" s="318"/>
      <c r="O364" s="318"/>
      <c r="P364" s="318"/>
      <c r="Q364" s="318"/>
      <c r="R364" s="318"/>
      <c r="S364" s="318"/>
      <c r="T364" s="318"/>
      <c r="U364" s="318"/>
      <c r="V364" s="318"/>
      <c r="W364" s="318"/>
      <c r="X364" s="318"/>
    </row>
    <row r="365" spans="1:24" ht="15.75" customHeight="1" x14ac:dyDescent="0.25">
      <c r="A365" s="322"/>
      <c r="B365" s="322"/>
      <c r="C365" s="319"/>
      <c r="D365" s="320"/>
      <c r="E365" s="321"/>
      <c r="F365" s="318"/>
      <c r="G365" s="318"/>
      <c r="H365" s="318"/>
      <c r="I365" s="318"/>
      <c r="J365" s="318"/>
      <c r="K365" s="318"/>
      <c r="L365" s="318"/>
      <c r="M365" s="318"/>
      <c r="N365" s="318"/>
      <c r="O365" s="318"/>
      <c r="P365" s="318"/>
      <c r="Q365" s="318"/>
      <c r="R365" s="318"/>
      <c r="S365" s="318"/>
      <c r="T365" s="318"/>
      <c r="U365" s="318"/>
      <c r="V365" s="318"/>
      <c r="W365" s="318"/>
      <c r="X365" s="318"/>
    </row>
    <row r="366" spans="1:24" ht="15.75" customHeight="1" x14ac:dyDescent="0.25">
      <c r="A366" s="322"/>
      <c r="B366" s="322"/>
      <c r="C366" s="319"/>
      <c r="D366" s="320"/>
      <c r="E366" s="321"/>
      <c r="F366" s="318"/>
      <c r="G366" s="318"/>
      <c r="H366" s="318"/>
      <c r="I366" s="318"/>
      <c r="J366" s="318"/>
      <c r="K366" s="318"/>
      <c r="L366" s="318"/>
      <c r="M366" s="318"/>
      <c r="N366" s="318"/>
      <c r="O366" s="318"/>
      <c r="P366" s="318"/>
      <c r="Q366" s="318"/>
      <c r="R366" s="318"/>
      <c r="S366" s="318"/>
      <c r="T366" s="318"/>
      <c r="U366" s="318"/>
      <c r="V366" s="318"/>
      <c r="W366" s="318"/>
      <c r="X366" s="318"/>
    </row>
    <row r="367" spans="1:24" ht="15.75" customHeight="1" x14ac:dyDescent="0.25">
      <c r="A367" s="322"/>
      <c r="B367" s="322"/>
      <c r="C367" s="319"/>
      <c r="D367" s="320"/>
      <c r="E367" s="321"/>
      <c r="F367" s="318"/>
      <c r="G367" s="318"/>
      <c r="H367" s="318"/>
      <c r="I367" s="318"/>
      <c r="J367" s="318"/>
      <c r="K367" s="318"/>
      <c r="L367" s="318"/>
      <c r="M367" s="318"/>
      <c r="N367" s="318"/>
      <c r="O367" s="318"/>
      <c r="P367" s="318"/>
      <c r="Q367" s="318"/>
      <c r="R367" s="318"/>
      <c r="S367" s="318"/>
      <c r="T367" s="318"/>
      <c r="U367" s="318"/>
      <c r="V367" s="318"/>
      <c r="W367" s="318"/>
      <c r="X367" s="318"/>
    </row>
    <row r="368" spans="1:24" ht="15.75" customHeight="1" x14ac:dyDescent="0.25">
      <c r="A368" s="322"/>
      <c r="B368" s="322"/>
      <c r="C368" s="319"/>
      <c r="D368" s="320"/>
      <c r="E368" s="321"/>
      <c r="F368" s="318"/>
      <c r="G368" s="318"/>
      <c r="H368" s="318"/>
      <c r="I368" s="318"/>
      <c r="J368" s="318"/>
      <c r="K368" s="318"/>
      <c r="L368" s="318"/>
      <c r="M368" s="318"/>
      <c r="N368" s="318"/>
      <c r="O368" s="318"/>
      <c r="P368" s="318"/>
      <c r="Q368" s="318"/>
      <c r="R368" s="318"/>
      <c r="S368" s="318"/>
      <c r="T368" s="318"/>
      <c r="U368" s="318"/>
      <c r="V368" s="318"/>
      <c r="W368" s="318"/>
      <c r="X368" s="318"/>
    </row>
    <row r="369" spans="1:24" ht="15.75" customHeight="1" x14ac:dyDescent="0.25">
      <c r="A369" s="322"/>
      <c r="B369" s="322"/>
      <c r="C369" s="319"/>
      <c r="D369" s="320"/>
      <c r="E369" s="321"/>
      <c r="F369" s="318"/>
      <c r="G369" s="318"/>
      <c r="H369" s="318"/>
      <c r="I369" s="318"/>
      <c r="J369" s="318"/>
      <c r="K369" s="318"/>
      <c r="L369" s="318"/>
      <c r="M369" s="318"/>
      <c r="N369" s="318"/>
      <c r="O369" s="318"/>
      <c r="P369" s="318"/>
      <c r="Q369" s="318"/>
      <c r="R369" s="318"/>
      <c r="S369" s="318"/>
      <c r="T369" s="318"/>
      <c r="U369" s="318"/>
      <c r="V369" s="318"/>
      <c r="W369" s="318"/>
      <c r="X369" s="318"/>
    </row>
    <row r="370" spans="1:24" ht="15.75" customHeight="1" x14ac:dyDescent="0.25">
      <c r="A370" s="322"/>
      <c r="B370" s="322"/>
      <c r="C370" s="319"/>
      <c r="D370" s="320"/>
      <c r="E370" s="321"/>
      <c r="F370" s="318"/>
      <c r="G370" s="318"/>
      <c r="H370" s="318"/>
      <c r="I370" s="318"/>
      <c r="J370" s="318"/>
      <c r="K370" s="318"/>
      <c r="L370" s="318"/>
      <c r="M370" s="318"/>
      <c r="N370" s="318"/>
      <c r="O370" s="318"/>
      <c r="P370" s="318"/>
      <c r="Q370" s="318"/>
      <c r="R370" s="318"/>
      <c r="S370" s="318"/>
      <c r="T370" s="318"/>
      <c r="U370" s="318"/>
      <c r="V370" s="318"/>
      <c r="W370" s="318"/>
      <c r="X370" s="318"/>
    </row>
    <row r="371" spans="1:24" ht="15.75" customHeight="1" x14ac:dyDescent="0.25">
      <c r="A371" s="322"/>
      <c r="B371" s="322"/>
      <c r="C371" s="319"/>
      <c r="D371" s="320"/>
      <c r="E371" s="321"/>
      <c r="F371" s="318"/>
      <c r="G371" s="318"/>
      <c r="H371" s="318"/>
      <c r="I371" s="318"/>
      <c r="J371" s="318"/>
      <c r="K371" s="318"/>
      <c r="L371" s="318"/>
      <c r="M371" s="318"/>
      <c r="N371" s="318"/>
      <c r="O371" s="318"/>
      <c r="P371" s="318"/>
      <c r="Q371" s="318"/>
      <c r="R371" s="318"/>
      <c r="S371" s="318"/>
      <c r="T371" s="318"/>
      <c r="U371" s="318"/>
      <c r="V371" s="318"/>
      <c r="W371" s="318"/>
      <c r="X371" s="318"/>
    </row>
    <row r="372" spans="1:24" ht="15.75" customHeight="1" x14ac:dyDescent="0.25">
      <c r="A372" s="322"/>
      <c r="B372" s="322"/>
      <c r="C372" s="319"/>
      <c r="D372" s="320"/>
      <c r="E372" s="321"/>
      <c r="F372" s="318"/>
      <c r="G372" s="318"/>
      <c r="H372" s="318"/>
      <c r="I372" s="318"/>
      <c r="J372" s="318"/>
      <c r="K372" s="318"/>
      <c r="L372" s="318"/>
      <c r="M372" s="318"/>
      <c r="N372" s="318"/>
      <c r="O372" s="318"/>
      <c r="P372" s="318"/>
      <c r="Q372" s="318"/>
      <c r="R372" s="318"/>
      <c r="S372" s="318"/>
      <c r="T372" s="318"/>
      <c r="U372" s="318"/>
      <c r="V372" s="318"/>
      <c r="W372" s="318"/>
      <c r="X372" s="318"/>
    </row>
    <row r="373" spans="1:24" ht="15.75" customHeight="1" x14ac:dyDescent="0.25">
      <c r="A373" s="322"/>
      <c r="B373" s="322"/>
      <c r="C373" s="319"/>
      <c r="D373" s="320"/>
      <c r="E373" s="321"/>
      <c r="F373" s="318"/>
      <c r="G373" s="318"/>
      <c r="H373" s="318"/>
      <c r="I373" s="318"/>
      <c r="J373" s="318"/>
      <c r="K373" s="318"/>
      <c r="L373" s="318"/>
      <c r="M373" s="318"/>
      <c r="N373" s="318"/>
      <c r="O373" s="318"/>
      <c r="P373" s="318"/>
      <c r="Q373" s="318"/>
      <c r="R373" s="318"/>
      <c r="S373" s="318"/>
      <c r="T373" s="318"/>
      <c r="U373" s="318"/>
      <c r="V373" s="318"/>
      <c r="W373" s="318"/>
      <c r="X373" s="318"/>
    </row>
    <row r="374" spans="1:24" ht="15.75" customHeight="1" x14ac:dyDescent="0.25">
      <c r="A374" s="322"/>
      <c r="B374" s="322"/>
      <c r="C374" s="319"/>
      <c r="D374" s="320"/>
      <c r="E374" s="321"/>
      <c r="F374" s="318"/>
      <c r="G374" s="318"/>
      <c r="H374" s="318"/>
      <c r="I374" s="318"/>
      <c r="J374" s="318"/>
      <c r="K374" s="318"/>
      <c r="L374" s="318"/>
      <c r="M374" s="318"/>
      <c r="N374" s="318"/>
      <c r="O374" s="318"/>
      <c r="P374" s="318"/>
      <c r="Q374" s="318"/>
      <c r="R374" s="318"/>
      <c r="S374" s="318"/>
      <c r="T374" s="318"/>
      <c r="U374" s="318"/>
      <c r="V374" s="318"/>
      <c r="W374" s="318"/>
      <c r="X374" s="318"/>
    </row>
    <row r="375" spans="1:24" ht="15.75" customHeight="1" x14ac:dyDescent="0.25">
      <c r="A375" s="322"/>
      <c r="B375" s="322"/>
      <c r="C375" s="319"/>
      <c r="D375" s="320"/>
      <c r="E375" s="321"/>
      <c r="F375" s="318"/>
      <c r="G375" s="318"/>
      <c r="H375" s="318"/>
      <c r="I375" s="318"/>
      <c r="J375" s="318"/>
      <c r="K375" s="318"/>
      <c r="L375" s="318"/>
      <c r="M375" s="318"/>
      <c r="N375" s="318"/>
      <c r="O375" s="318"/>
      <c r="P375" s="318"/>
      <c r="Q375" s="318"/>
      <c r="R375" s="318"/>
      <c r="S375" s="318"/>
      <c r="T375" s="318"/>
      <c r="U375" s="318"/>
      <c r="V375" s="318"/>
      <c r="W375" s="318"/>
      <c r="X375" s="318"/>
    </row>
    <row r="376" spans="1:24" ht="15.75" customHeight="1" x14ac:dyDescent="0.25">
      <c r="A376" s="322"/>
      <c r="B376" s="322"/>
      <c r="C376" s="319"/>
      <c r="D376" s="320"/>
      <c r="E376" s="321"/>
      <c r="F376" s="318"/>
      <c r="G376" s="318"/>
      <c r="H376" s="318"/>
      <c r="I376" s="318"/>
      <c r="J376" s="318"/>
      <c r="K376" s="318"/>
      <c r="L376" s="318"/>
      <c r="M376" s="318"/>
      <c r="N376" s="318"/>
      <c r="O376" s="318"/>
      <c r="P376" s="318"/>
      <c r="Q376" s="318"/>
      <c r="R376" s="318"/>
      <c r="S376" s="318"/>
      <c r="T376" s="318"/>
      <c r="U376" s="318"/>
      <c r="V376" s="318"/>
      <c r="W376" s="318"/>
      <c r="X376" s="318"/>
    </row>
    <row r="377" spans="1:24" ht="15.75" customHeight="1" x14ac:dyDescent="0.25">
      <c r="A377" s="322"/>
      <c r="B377" s="322"/>
      <c r="C377" s="319"/>
      <c r="D377" s="320"/>
      <c r="E377" s="321"/>
      <c r="F377" s="318"/>
      <c r="G377" s="318"/>
      <c r="H377" s="318"/>
      <c r="I377" s="318"/>
      <c r="J377" s="318"/>
      <c r="K377" s="318"/>
      <c r="L377" s="318"/>
      <c r="M377" s="318"/>
      <c r="N377" s="318"/>
      <c r="O377" s="318"/>
      <c r="P377" s="318"/>
      <c r="Q377" s="318"/>
      <c r="R377" s="318"/>
      <c r="S377" s="318"/>
      <c r="T377" s="318"/>
      <c r="U377" s="318"/>
      <c r="V377" s="318"/>
      <c r="W377" s="318"/>
      <c r="X377" s="318"/>
    </row>
    <row r="378" spans="1:24" ht="15.75" customHeight="1" x14ac:dyDescent="0.25">
      <c r="A378" s="322"/>
      <c r="B378" s="322"/>
      <c r="C378" s="319"/>
      <c r="D378" s="320"/>
      <c r="E378" s="321"/>
      <c r="F378" s="318"/>
      <c r="G378" s="318"/>
      <c r="H378" s="318"/>
      <c r="I378" s="318"/>
      <c r="J378" s="318"/>
      <c r="K378" s="318"/>
      <c r="L378" s="318"/>
      <c r="M378" s="318"/>
      <c r="N378" s="318"/>
      <c r="O378" s="318"/>
      <c r="P378" s="318"/>
      <c r="Q378" s="318"/>
      <c r="R378" s="318"/>
      <c r="S378" s="318"/>
      <c r="T378" s="318"/>
      <c r="U378" s="318"/>
      <c r="V378" s="318"/>
      <c r="W378" s="318"/>
      <c r="X378" s="318"/>
    </row>
    <row r="379" spans="1:24" ht="15.75" customHeight="1" x14ac:dyDescent="0.25">
      <c r="A379" s="322"/>
      <c r="B379" s="322"/>
      <c r="C379" s="319"/>
      <c r="D379" s="320"/>
      <c r="E379" s="321"/>
      <c r="F379" s="318"/>
      <c r="G379" s="318"/>
      <c r="H379" s="318"/>
      <c r="I379" s="318"/>
      <c r="J379" s="318"/>
      <c r="K379" s="318"/>
      <c r="L379" s="318"/>
      <c r="M379" s="318"/>
      <c r="N379" s="318"/>
      <c r="O379" s="318"/>
      <c r="P379" s="318"/>
      <c r="Q379" s="318"/>
      <c r="R379" s="318"/>
      <c r="S379" s="318"/>
      <c r="T379" s="318"/>
      <c r="U379" s="318"/>
      <c r="V379" s="318"/>
      <c r="W379" s="318"/>
      <c r="X379" s="318"/>
    </row>
    <row r="380" spans="1:24" ht="15.75" customHeight="1" x14ac:dyDescent="0.25">
      <c r="A380" s="322"/>
      <c r="B380" s="322"/>
      <c r="C380" s="319"/>
      <c r="D380" s="320"/>
      <c r="E380" s="321"/>
      <c r="F380" s="318"/>
      <c r="G380" s="318"/>
      <c r="H380" s="318"/>
      <c r="I380" s="318"/>
      <c r="J380" s="318"/>
      <c r="K380" s="318"/>
      <c r="L380" s="318"/>
      <c r="M380" s="318"/>
      <c r="N380" s="318"/>
      <c r="O380" s="318"/>
      <c r="P380" s="318"/>
      <c r="Q380" s="318"/>
      <c r="R380" s="318"/>
      <c r="S380" s="318"/>
      <c r="T380" s="318"/>
      <c r="U380" s="318"/>
      <c r="V380" s="318"/>
      <c r="W380" s="318"/>
      <c r="X380" s="318"/>
    </row>
    <row r="381" spans="1:24" ht="15.75" customHeight="1" x14ac:dyDescent="0.25">
      <c r="A381" s="322"/>
      <c r="B381" s="322"/>
      <c r="C381" s="319"/>
      <c r="D381" s="320"/>
      <c r="E381" s="321"/>
      <c r="F381" s="318"/>
      <c r="G381" s="318"/>
      <c r="H381" s="318"/>
      <c r="I381" s="318"/>
      <c r="J381" s="318"/>
      <c r="K381" s="318"/>
      <c r="L381" s="318"/>
      <c r="M381" s="318"/>
      <c r="N381" s="318"/>
      <c r="O381" s="318"/>
      <c r="P381" s="318"/>
      <c r="Q381" s="318"/>
      <c r="R381" s="318"/>
      <c r="S381" s="318"/>
      <c r="T381" s="318"/>
      <c r="U381" s="318"/>
      <c r="V381" s="318"/>
      <c r="W381" s="318"/>
      <c r="X381" s="318"/>
    </row>
    <row r="382" spans="1:24" ht="15.75" customHeight="1" x14ac:dyDescent="0.25">
      <c r="A382" s="322"/>
      <c r="B382" s="322"/>
      <c r="C382" s="319"/>
      <c r="D382" s="320"/>
      <c r="E382" s="321"/>
      <c r="F382" s="318"/>
      <c r="G382" s="318"/>
      <c r="H382" s="318"/>
      <c r="I382" s="318"/>
      <c r="J382" s="318"/>
      <c r="K382" s="318"/>
      <c r="L382" s="318"/>
      <c r="M382" s="318"/>
      <c r="N382" s="318"/>
      <c r="O382" s="318"/>
      <c r="P382" s="318"/>
      <c r="Q382" s="318"/>
      <c r="R382" s="318"/>
      <c r="S382" s="318"/>
      <c r="T382" s="318"/>
      <c r="U382" s="318"/>
      <c r="V382" s="318"/>
      <c r="W382" s="318"/>
      <c r="X382" s="318"/>
    </row>
    <row r="383" spans="1:24" ht="15.75" customHeight="1" x14ac:dyDescent="0.25">
      <c r="A383" s="322"/>
      <c r="B383" s="322"/>
      <c r="C383" s="319"/>
      <c r="D383" s="320"/>
      <c r="E383" s="321"/>
      <c r="F383" s="318"/>
      <c r="G383" s="318"/>
      <c r="H383" s="318"/>
      <c r="I383" s="318"/>
      <c r="J383" s="318"/>
      <c r="K383" s="318"/>
      <c r="L383" s="318"/>
      <c r="M383" s="318"/>
      <c r="N383" s="318"/>
      <c r="O383" s="318"/>
      <c r="P383" s="318"/>
      <c r="Q383" s="318"/>
      <c r="R383" s="318"/>
      <c r="S383" s="318"/>
      <c r="T383" s="318"/>
      <c r="U383" s="318"/>
      <c r="V383" s="318"/>
      <c r="W383" s="318"/>
      <c r="X383" s="318"/>
    </row>
    <row r="384" spans="1:24" ht="15.75" customHeight="1" x14ac:dyDescent="0.25">
      <c r="A384" s="322"/>
      <c r="B384" s="322"/>
      <c r="C384" s="319"/>
      <c r="D384" s="320"/>
      <c r="E384" s="321"/>
      <c r="F384" s="318"/>
      <c r="G384" s="318"/>
      <c r="H384" s="318"/>
      <c r="I384" s="318"/>
      <c r="J384" s="318"/>
      <c r="K384" s="318"/>
      <c r="L384" s="318"/>
      <c r="M384" s="318"/>
      <c r="N384" s="318"/>
      <c r="O384" s="318"/>
      <c r="P384" s="318"/>
      <c r="Q384" s="318"/>
      <c r="R384" s="318"/>
      <c r="S384" s="318"/>
      <c r="T384" s="318"/>
      <c r="U384" s="318"/>
      <c r="V384" s="318"/>
      <c r="W384" s="318"/>
      <c r="X384" s="318"/>
    </row>
    <row r="385" spans="1:24" ht="15.75" customHeight="1" x14ac:dyDescent="0.25">
      <c r="A385" s="322"/>
      <c r="B385" s="322"/>
      <c r="C385" s="319"/>
      <c r="D385" s="320"/>
      <c r="E385" s="321"/>
      <c r="F385" s="318"/>
      <c r="G385" s="318"/>
      <c r="H385" s="318"/>
      <c r="I385" s="318"/>
      <c r="J385" s="318"/>
      <c r="K385" s="318"/>
      <c r="L385" s="318"/>
      <c r="M385" s="318"/>
      <c r="N385" s="318"/>
      <c r="O385" s="318"/>
      <c r="P385" s="318"/>
      <c r="Q385" s="318"/>
      <c r="R385" s="318"/>
      <c r="S385" s="318"/>
      <c r="T385" s="318"/>
      <c r="U385" s="318"/>
      <c r="V385" s="318"/>
      <c r="W385" s="318"/>
      <c r="X385" s="318"/>
    </row>
    <row r="386" spans="1:24" ht="15.75" customHeight="1" x14ac:dyDescent="0.25">
      <c r="A386" s="322"/>
      <c r="B386" s="322"/>
      <c r="C386" s="319"/>
      <c r="D386" s="320"/>
      <c r="E386" s="321"/>
      <c r="F386" s="318"/>
      <c r="G386" s="318"/>
      <c r="H386" s="318"/>
      <c r="I386" s="318"/>
      <c r="J386" s="318"/>
      <c r="K386" s="318"/>
      <c r="L386" s="318"/>
      <c r="M386" s="318"/>
      <c r="N386" s="318"/>
      <c r="O386" s="318"/>
      <c r="P386" s="318"/>
      <c r="Q386" s="318"/>
      <c r="R386" s="318"/>
      <c r="S386" s="318"/>
      <c r="T386" s="318"/>
      <c r="U386" s="318"/>
      <c r="V386" s="318"/>
      <c r="W386" s="318"/>
      <c r="X386" s="318"/>
    </row>
    <row r="387" spans="1:24" ht="15.75" customHeight="1" x14ac:dyDescent="0.25">
      <c r="A387" s="322"/>
      <c r="B387" s="322"/>
      <c r="C387" s="319"/>
      <c r="D387" s="320"/>
      <c r="E387" s="321"/>
      <c r="F387" s="318"/>
      <c r="G387" s="318"/>
      <c r="H387" s="318"/>
      <c r="I387" s="318"/>
      <c r="J387" s="318"/>
      <c r="K387" s="318"/>
      <c r="L387" s="318"/>
      <c r="M387" s="318"/>
      <c r="N387" s="318"/>
      <c r="O387" s="318"/>
      <c r="P387" s="318"/>
      <c r="Q387" s="318"/>
      <c r="R387" s="318"/>
      <c r="S387" s="318"/>
      <c r="T387" s="318"/>
      <c r="U387" s="318"/>
      <c r="V387" s="318"/>
      <c r="W387" s="318"/>
      <c r="X387" s="318"/>
    </row>
    <row r="388" spans="1:24" ht="15.75" customHeight="1" x14ac:dyDescent="0.2"/>
    <row r="389" spans="1:24" ht="15.75" customHeight="1" x14ac:dyDescent="0.2"/>
    <row r="390" spans="1:24" ht="15.75" customHeight="1" x14ac:dyDescent="0.2"/>
    <row r="391" spans="1:24" ht="15.75" customHeight="1" x14ac:dyDescent="0.2"/>
    <row r="392" spans="1:24" ht="15.75" customHeight="1" x14ac:dyDescent="0.2"/>
    <row r="393" spans="1:24" ht="15.75" customHeight="1" x14ac:dyDescent="0.2"/>
    <row r="394" spans="1:24" ht="15.75" customHeight="1" x14ac:dyDescent="0.2"/>
    <row r="395" spans="1:24" ht="15.75" customHeight="1" x14ac:dyDescent="0.2"/>
    <row r="396" spans="1:24" ht="15.75" customHeight="1" x14ac:dyDescent="0.2"/>
    <row r="397" spans="1:24" ht="15.75" customHeight="1" x14ac:dyDescent="0.2"/>
    <row r="398" spans="1:24" ht="15.75" customHeight="1" x14ac:dyDescent="0.2"/>
    <row r="399" spans="1:24" ht="15.75" customHeight="1" x14ac:dyDescent="0.2"/>
    <row r="400" spans="1:24"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4">
    <mergeCell ref="B2:B9"/>
    <mergeCell ref="C2:D2"/>
    <mergeCell ref="B10:B18"/>
    <mergeCell ref="C10:D10"/>
    <mergeCell ref="B19:B32"/>
    <mergeCell ref="C19:D19"/>
    <mergeCell ref="C33:D33"/>
    <mergeCell ref="B102:B112"/>
    <mergeCell ref="B113:B124"/>
    <mergeCell ref="B125:B130"/>
    <mergeCell ref="B131:B141"/>
    <mergeCell ref="C113:D113"/>
    <mergeCell ref="C125:D125"/>
    <mergeCell ref="C131:D131"/>
    <mergeCell ref="B142:B154"/>
    <mergeCell ref="B155:B167"/>
    <mergeCell ref="B168:B187"/>
    <mergeCell ref="B33:B43"/>
    <mergeCell ref="B44:B53"/>
    <mergeCell ref="B54:B62"/>
    <mergeCell ref="B63:B68"/>
    <mergeCell ref="B69:B81"/>
    <mergeCell ref="B82:B90"/>
    <mergeCell ref="B91:B101"/>
    <mergeCell ref="C142:D142"/>
    <mergeCell ref="C155:D155"/>
    <mergeCell ref="C168:D168"/>
    <mergeCell ref="C44:D44"/>
    <mergeCell ref="C54:D54"/>
    <mergeCell ref="C63:D63"/>
    <mergeCell ref="C69:D69"/>
    <mergeCell ref="C82:D82"/>
    <mergeCell ref="C91:D91"/>
    <mergeCell ref="C102:D10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Generalidades</vt:lpstr>
      <vt:lpstr>2. Hoja de Vida_Ind</vt:lpstr>
      <vt:lpstr>3.Actividades_Tareas_vig</vt:lpstr>
      <vt:lpstr>4. Metas Proyecto de Inv</vt:lpstr>
      <vt:lpstr>5.Magnitud_Presupuesto</vt:lpstr>
      <vt:lpstr>6. Metas_PDD</vt:lpstr>
      <vt:lpstr>7. Seguimiento presupuestal</vt:lpstr>
      <vt:lpstr>8. Territorialización</vt:lpstr>
      <vt:lpstr>ANEXO_ODS</vt:lpstr>
      <vt:lpstr>ANEXO_VARIABLES</vt:lpstr>
      <vt:lpstr>GLOSARIO</vt:lpstr>
      <vt:lpstr>INSTRUCCIÓN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dc:creator>
  <cp:lastModifiedBy>usuario</cp:lastModifiedBy>
  <dcterms:created xsi:type="dcterms:W3CDTF">2021-12-03T15:20:46Z</dcterms:created>
  <dcterms:modified xsi:type="dcterms:W3CDTF">2022-03-08T20:13:11Z</dcterms:modified>
</cp:coreProperties>
</file>