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"/>
    </mc:Choice>
  </mc:AlternateContent>
  <xr:revisionPtr revIDLastSave="0" documentId="13_ncr:1_{920378CB-2260-4A5D-AC8A-8C7A01633E31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1" l="1"/>
  <c r="D8" i="91"/>
  <c r="F8" i="91"/>
  <c r="H8" i="91"/>
  <c r="I8" i="91"/>
  <c r="L6" i="62"/>
  <c r="G6" i="62"/>
  <c r="G7" i="62"/>
  <c r="G8" i="62"/>
  <c r="G9" i="62"/>
  <c r="L44" i="62"/>
  <c r="L43" i="62"/>
  <c r="L42" i="62"/>
  <c r="L41" i="62"/>
  <c r="L39" i="62"/>
  <c r="L38" i="62"/>
  <c r="L35" i="62"/>
  <c r="L34" i="62"/>
  <c r="L32" i="62"/>
  <c r="L31" i="62"/>
  <c r="L29" i="62"/>
  <c r="L28" i="62"/>
  <c r="L27" i="62"/>
  <c r="L26" i="62"/>
  <c r="L23" i="62"/>
  <c r="L21" i="62"/>
  <c r="L20" i="62"/>
  <c r="L19" i="62"/>
  <c r="L18" i="62"/>
  <c r="L16" i="62"/>
  <c r="L13" i="62"/>
  <c r="L12" i="62"/>
  <c r="L9" i="62"/>
  <c r="L8" i="62"/>
  <c r="L7" i="62"/>
  <c r="K44" i="62"/>
  <c r="K43" i="62"/>
  <c r="K42" i="62"/>
  <c r="K41" i="62"/>
  <c r="K39" i="62"/>
  <c r="K38" i="62"/>
  <c r="K35" i="62"/>
  <c r="K34" i="62"/>
  <c r="K32" i="62"/>
  <c r="K31" i="62"/>
  <c r="K29" i="62"/>
  <c r="K28" i="62"/>
  <c r="K27" i="62"/>
  <c r="K26" i="62"/>
  <c r="K23" i="62"/>
  <c r="K21" i="62"/>
  <c r="K20" i="62"/>
  <c r="K19" i="62"/>
  <c r="K18" i="62"/>
  <c r="K16" i="62"/>
  <c r="K13" i="62"/>
  <c r="K12" i="62"/>
  <c r="K9" i="62"/>
  <c r="K8" i="62"/>
  <c r="K7" i="62"/>
  <c r="K6" i="62"/>
  <c r="I44" i="62"/>
  <c r="I43" i="62"/>
  <c r="I42" i="62"/>
  <c r="I41" i="62"/>
  <c r="I39" i="62"/>
  <c r="I38" i="62"/>
  <c r="I35" i="62"/>
  <c r="I34" i="62"/>
  <c r="I32" i="62"/>
  <c r="I31" i="62"/>
  <c r="I29" i="62"/>
  <c r="I28" i="62"/>
  <c r="I27" i="62"/>
  <c r="I26" i="62"/>
  <c r="I23" i="62"/>
  <c r="I21" i="62"/>
  <c r="I20" i="62"/>
  <c r="I19" i="62"/>
  <c r="I18" i="62"/>
  <c r="I16" i="62"/>
  <c r="I13" i="62"/>
  <c r="I12" i="62"/>
  <c r="I9" i="62"/>
  <c r="I8" i="62"/>
  <c r="I7" i="62"/>
  <c r="I6" i="62"/>
  <c r="G44" i="62"/>
  <c r="G43" i="62"/>
  <c r="G42" i="62"/>
  <c r="G41" i="62"/>
  <c r="G39" i="62"/>
  <c r="G38" i="62"/>
  <c r="G35" i="62"/>
  <c r="G34" i="62"/>
  <c r="G32" i="62"/>
  <c r="G31" i="62"/>
  <c r="G29" i="62"/>
  <c r="G28" i="62"/>
  <c r="G27" i="62"/>
  <c r="G26" i="62"/>
  <c r="G23" i="62"/>
  <c r="G21" i="62"/>
  <c r="G20" i="62"/>
  <c r="G19" i="62"/>
  <c r="G18" i="62"/>
  <c r="G16" i="62"/>
  <c r="G13" i="62"/>
  <c r="G12" i="62"/>
  <c r="J40" i="62"/>
  <c r="J37" i="62"/>
  <c r="J45" i="62" s="1"/>
  <c r="J33" i="62"/>
  <c r="J30" i="62"/>
  <c r="J25" i="62"/>
  <c r="J24" i="62"/>
  <c r="J17" i="62"/>
  <c r="J22" i="62" s="1"/>
  <c r="H40" i="62"/>
  <c r="H37" i="62"/>
  <c r="H33" i="62"/>
  <c r="H30" i="62"/>
  <c r="H25" i="62"/>
  <c r="I25" i="62" s="1"/>
  <c r="H24" i="62"/>
  <c r="H17" i="62"/>
  <c r="H22" i="62" s="1"/>
  <c r="F40" i="62"/>
  <c r="F37" i="62"/>
  <c r="F33" i="62"/>
  <c r="F30" i="62"/>
  <c r="F25" i="62"/>
  <c r="G25" i="62" s="1"/>
  <c r="F24" i="62"/>
  <c r="G24" i="62" s="1"/>
  <c r="F17" i="62"/>
  <c r="F22" i="62" s="1"/>
  <c r="E40" i="62"/>
  <c r="E37" i="62"/>
  <c r="E33" i="62"/>
  <c r="K33" i="62" s="1"/>
  <c r="E30" i="62"/>
  <c r="E25" i="62"/>
  <c r="E24" i="62"/>
  <c r="E17" i="62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G10" i="62" s="1"/>
  <c r="E45" i="62" l="1"/>
  <c r="K10" i="62"/>
  <c r="G33" i="62"/>
  <c r="I24" i="62"/>
  <c r="H15" i="62"/>
  <c r="I14" i="62"/>
  <c r="G14" i="62"/>
  <c r="G40" i="62"/>
  <c r="L37" i="62"/>
  <c r="I30" i="62"/>
  <c r="F36" i="62"/>
  <c r="K14" i="62"/>
  <c r="L40" i="62"/>
  <c r="I40" i="62"/>
  <c r="H45" i="62"/>
  <c r="L45" i="62" s="1"/>
  <c r="K40" i="62"/>
  <c r="F45" i="62"/>
  <c r="G45" i="62" s="1"/>
  <c r="K45" i="62"/>
  <c r="K37" i="62"/>
  <c r="I37" i="62"/>
  <c r="G37" i="62"/>
  <c r="L33" i="62"/>
  <c r="I33" i="62"/>
  <c r="E36" i="62"/>
  <c r="L30" i="62"/>
  <c r="K30" i="62"/>
  <c r="G30" i="62"/>
  <c r="K25" i="62"/>
  <c r="J36" i="62"/>
  <c r="J46" i="62" s="1"/>
  <c r="H36" i="62"/>
  <c r="L25" i="62"/>
  <c r="L24" i="62"/>
  <c r="K24" i="62"/>
  <c r="K17" i="62"/>
  <c r="I17" i="62"/>
  <c r="L17" i="62"/>
  <c r="E22" i="62"/>
  <c r="G22" i="62" s="1"/>
  <c r="G17" i="62"/>
  <c r="L22" i="62"/>
  <c r="L11" i="62"/>
  <c r="K11" i="62"/>
  <c r="L14" i="62"/>
  <c r="I11" i="62"/>
  <c r="E15" i="62"/>
  <c r="G11" i="62"/>
  <c r="L10" i="62"/>
  <c r="I10" i="62"/>
  <c r="F15" i="62"/>
  <c r="J15" i="62"/>
  <c r="F46" i="62" l="1"/>
  <c r="I15" i="62"/>
  <c r="K22" i="62"/>
  <c r="G36" i="62"/>
  <c r="I45" i="62"/>
  <c r="G15" i="62"/>
  <c r="J47" i="62"/>
  <c r="K36" i="62"/>
  <c r="L36" i="62"/>
  <c r="I36" i="62"/>
  <c r="H46" i="62"/>
  <c r="E46" i="62"/>
  <c r="I22" i="62"/>
  <c r="L15" i="62"/>
  <c r="K15" i="62"/>
  <c r="F47" i="62"/>
  <c r="G46" i="62" l="1"/>
  <c r="E47" i="62"/>
  <c r="K47" i="62" s="1"/>
  <c r="I46" i="62"/>
  <c r="K46" i="62"/>
  <c r="H47" i="62"/>
  <c r="L47" i="62" s="1"/>
  <c r="L46" i="62"/>
  <c r="E5" i="92"/>
  <c r="G47" i="62" l="1"/>
  <c r="I47" i="62"/>
  <c r="H7" i="91"/>
  <c r="H6" i="91"/>
  <c r="G9" i="91" l="1"/>
  <c r="E9" i="91"/>
  <c r="C9" i="91"/>
  <c r="H9" i="91" l="1"/>
  <c r="I9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9" i="91"/>
  <c r="F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<sst xmlns="http://schemas.openxmlformats.org/spreadsheetml/2006/main" count="174" uniqueCount="80">
  <si>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</si>
  <si>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</si>
  <si>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</si>
  <si>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</si>
  <si>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</si>
  <si>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</si>
  <si>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</si>
  <si>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</si>
  <si>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</si>
  <si>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</si>
  <si>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</si>
  <si>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</si>
  <si>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</si>
  <si>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</si>
  <si>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</si>
  <si>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</si>
  <si>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</si>
  <si>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</si>
  <si>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</si>
  <si>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</si>
  <si>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</si>
  <si>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</si>
  <si>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</si>
  <si>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</si>
  <si>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</si>
  <si>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</si>
  <si>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</si>
  <si>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</si>
  <si>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</si>
  <si>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</si>
  <si>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</si>
  <si>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</si>
  <si>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</si>
  <si>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</si>
  <si>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</si>
  <si>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</si>
  <si>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</si>
  <si>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</si>
  <si>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</si>
  <si>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</si>
  <si>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</si>
  <si>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</si>
  <si>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</si>
  <si>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</si>
  <si>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</si>
  <si>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</si>
  <si>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</si>
  <si>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</si>
  <si>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</si>
  <si>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</si>
  <si>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</si>
  <si>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</si>
  <si>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</si>
  <si>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</si>
  <si>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</si>
  <si>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</si>
  <si>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</si>
  <si>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</si>
  <si>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</si>
  <si>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</si>
  <si>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</si>
  <si>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</si>
  <si>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</si>
  <si>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</si>
  <si>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</si>
  <si>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</si>
  <si>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</si>
  <si>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</si>
  <si>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</si>
  <si>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</si>
  <si>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</si>
  <si>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</si>
  <si>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</si>
  <si>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RESERVAS 2022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</si>
  <si>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</si>
  <si>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</si>
  <si>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</si>
  <si>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</si>
  <si>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</si>
  <si>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EJECUCION PRESUPUESTAL  - 31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</si>
</sst>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6" formatCode="&quot;$&quot;\ #,##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</cellStyleXfs>
  <cellXfs count="159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10" fontId="9" fillId="31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1" borderId="1" xfId="2" applyNumberFormat="1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7" fillId="31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9" fontId="61" fillId="0" borderId="7" xfId="2" applyFont="1" applyBorder="1" applyAlignment="1">
      <alignment horizontal="right" vertical="center"/>
    </xf>
    <xf numFmtId="9" fontId="65" fillId="64" borderId="1" xfId="2" applyFont="1" applyFill="1" applyBorder="1" applyAlignment="1">
      <alignment horizontal="right" vertical="center" wrapText="1"/>
    </xf>
    <xf numFmtId="9" fontId="61" fillId="0" borderId="4" xfId="2" applyFont="1" applyBorder="1" applyAlignment="1">
      <alignment horizontal="right" vertical="center"/>
    </xf>
    <xf numFmtId="9" fontId="65" fillId="65" borderId="1" xfId="2" applyFont="1" applyFill="1" applyBorder="1" applyAlignment="1">
      <alignment horizontal="right" vertical="center" wrapText="1"/>
    </xf>
    <xf numFmtId="9" fontId="65" fillId="66" borderId="70" xfId="2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16" t="s">
        <v>31</v>
      </c>
      <c r="C1" s="116"/>
      <c r="D1" s="116"/>
      <c r="F1" s="116" t="s">
        <v>35</v>
      </c>
      <c r="G1" s="116"/>
      <c r="H1" s="116"/>
      <c r="I1" s="18"/>
    </row>
    <row r="2" spans="2:9" ht="13.5" customHeight="1" x14ac:dyDescent="0.25">
      <c r="B2" s="116" t="s">
        <v>24</v>
      </c>
      <c r="C2" s="116"/>
      <c r="D2" s="116"/>
      <c r="F2" s="116" t="s">
        <v>24</v>
      </c>
      <c r="G2" s="116"/>
      <c r="H2" s="116"/>
    </row>
    <row r="3" spans="2:9" x14ac:dyDescent="0.25">
      <c r="B3" s="116" t="s">
        <v>32</v>
      </c>
      <c r="C3" s="116"/>
      <c r="D3" s="116"/>
      <c r="F3" s="116" t="s">
        <v>28</v>
      </c>
      <c r="G3" s="116"/>
      <c r="H3" s="116"/>
    </row>
    <row r="4" spans="2:9" ht="7.5" customHeight="1" x14ac:dyDescent="0.25">
      <c r="G4" s="5"/>
      <c r="H4" s="6"/>
    </row>
    <row r="5" spans="2:9" ht="55.5" customHeight="1" x14ac:dyDescent="0.25">
      <c r="B5" s="115" t="s">
        <v>0</v>
      </c>
      <c r="C5" s="115"/>
      <c r="D5" s="7" t="s">
        <v>23</v>
      </c>
      <c r="F5" s="115" t="s">
        <v>0</v>
      </c>
      <c r="G5" s="115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14" t="s">
        <v>7</v>
      </c>
      <c r="G9" s="114"/>
      <c r="H9" s="9">
        <f>SUM(H6:H8)</f>
        <v>39190318000</v>
      </c>
    </row>
    <row r="10" spans="2:9" ht="35.25" customHeight="1" x14ac:dyDescent="0.25">
      <c r="B10" s="114" t="s">
        <v>6</v>
      </c>
      <c r="C10" s="114"/>
      <c r="D10" s="9">
        <f>+D9+D8+D7+D6</f>
        <v>41885181893</v>
      </c>
      <c r="E10" s="11"/>
      <c r="F10" s="115" t="s">
        <v>1</v>
      </c>
      <c r="G10" s="115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14" t="s">
        <v>7</v>
      </c>
      <c r="C14" s="114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15" t="s">
        <v>1</v>
      </c>
      <c r="C15" s="115"/>
      <c r="D15" s="10">
        <f>+D10+D14</f>
        <v>64523756893</v>
      </c>
      <c r="E15" s="11"/>
      <c r="F15" s="114" t="s">
        <v>6</v>
      </c>
      <c r="G15" s="114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14" t="s">
        <v>20</v>
      </c>
      <c r="C20" s="114"/>
      <c r="D20" s="9">
        <f>SUM(D16:D19)</f>
        <v>264133043070</v>
      </c>
      <c r="E20" s="11"/>
      <c r="F20" s="114" t="s">
        <v>30</v>
      </c>
      <c r="G20" s="114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15" t="s">
        <v>20</v>
      </c>
      <c r="G21" s="115"/>
      <c r="H21" s="10">
        <f>+H15+H20</f>
        <v>394211564000</v>
      </c>
    </row>
    <row r="22" spans="2:8" ht="26.25" customHeight="1" x14ac:dyDescent="0.25">
      <c r="B22" s="115" t="s">
        <v>8</v>
      </c>
      <c r="C22" s="115"/>
      <c r="D22" s="10">
        <f>+D15+D20</f>
        <v>328656799963</v>
      </c>
      <c r="F22" s="117" t="s">
        <v>8</v>
      </c>
      <c r="G22" s="118"/>
      <c r="H22" s="10">
        <f>+H21+H10</f>
        <v>433401882000</v>
      </c>
    </row>
    <row r="23" spans="2:8" ht="18.75" customHeight="1" x14ac:dyDescent="0.25">
      <c r="B23" s="119" t="s">
        <v>33</v>
      </c>
      <c r="C23" s="119"/>
      <c r="D23" s="119"/>
      <c r="F23" s="119" t="s">
        <v>34</v>
      </c>
      <c r="G23" s="119"/>
      <c r="H23" s="119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3" width="14.44140625" style="19" bestFit="1" customWidth="1"/>
    <col min="14" max="14" width="18.33203125" style="19" bestFit="1" customWidth="1"/>
    <col min="15" max="15" width="14.44140625" style="19" bestFit="1" customWidth="1"/>
    <col min="16" max="16384" width="11.44140625" style="19"/>
  </cols>
  <sheetData>
    <row r="1" spans="1:15" x14ac:dyDescent="0.25">
      <c r="B1" s="130" t="s">
        <v>46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5" x14ac:dyDescent="0.25">
      <c r="B2" s="130" t="s">
        <v>47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5" x14ac:dyDescent="0.25">
      <c r="B3" s="130" t="s">
        <v>79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5" ht="12.6" thickBot="1" x14ac:dyDescent="0.3"/>
    <row r="5" spans="1:15" ht="36" customHeight="1" x14ac:dyDescent="0.2">
      <c r="B5" s="131" t="s">
        <v>0</v>
      </c>
      <c r="C5" s="132"/>
      <c r="D5" s="133" t="s">
        <v>77</v>
      </c>
      <c r="E5" s="134"/>
      <c r="F5" s="70" t="s">
        <v>2</v>
      </c>
      <c r="G5" s="71" t="s">
        <v>3</v>
      </c>
      <c r="H5" s="71" t="s">
        <v>76</v>
      </c>
      <c r="I5" s="71" t="s">
        <v>41</v>
      </c>
      <c r="J5" s="72" t="s">
        <v>5</v>
      </c>
      <c r="K5" s="73" t="s">
        <v>44</v>
      </c>
      <c r="L5" s="73" t="s">
        <v>45</v>
      </c>
    </row>
    <row r="6" spans="1:15" s="21" customFormat="1" ht="31.5" customHeight="1" x14ac:dyDescent="0.25">
      <c r="A6" s="135" t="s">
        <v>70</v>
      </c>
      <c r="B6" s="93">
        <v>7563</v>
      </c>
      <c r="C6" s="94" t="s">
        <v>53</v>
      </c>
      <c r="D6" s="95" t="s">
        <v>48</v>
      </c>
      <c r="E6" s="96">
        <v>301614000</v>
      </c>
      <c r="F6" s="96">
        <v>0</v>
      </c>
      <c r="G6" s="108">
        <f>IFERROR(F6/E6,"-")</f>
        <v>0</v>
      </c>
      <c r="H6" s="96">
        <v>0</v>
      </c>
      <c r="I6" s="108">
        <f>IFERROR(H6/E6,"-")</f>
        <v>0</v>
      </c>
      <c r="J6" s="96">
        <v>0</v>
      </c>
      <c r="K6" s="108">
        <f>IFERROR(J6/E6,"-")</f>
        <v>0</v>
      </c>
      <c r="L6" s="108" t="str">
        <f t="shared" ref="L6:L47" si="0">IFERROR(J6/H6,"-")</f>
        <v>-</v>
      </c>
      <c r="M6" s="91"/>
      <c r="N6" s="89"/>
      <c r="O6" s="83"/>
    </row>
    <row r="7" spans="1:15" s="21" customFormat="1" ht="28.5" customHeight="1" x14ac:dyDescent="0.25">
      <c r="A7" s="136"/>
      <c r="B7" s="97">
        <v>7568</v>
      </c>
      <c r="C7" s="98" t="s">
        <v>54</v>
      </c>
      <c r="D7" s="95" t="s">
        <v>48</v>
      </c>
      <c r="E7" s="96">
        <v>17890282000</v>
      </c>
      <c r="F7" s="96">
        <v>9503088691</v>
      </c>
      <c r="G7" s="108">
        <f t="shared" ref="G7:G47" si="1">IFERROR(F7/E7,"-")</f>
        <v>0.53118719375133383</v>
      </c>
      <c r="H7" s="96">
        <v>4754443691</v>
      </c>
      <c r="I7" s="108">
        <f t="shared" ref="I7:I47" si="2">IFERROR(H7/E7,"-")</f>
        <v>0.26575565946920232</v>
      </c>
      <c r="J7" s="96">
        <v>0</v>
      </c>
      <c r="K7" s="108">
        <f t="shared" ref="K7:K47" si="3">IFERROR(J7/E7,"-")</f>
        <v>0</v>
      </c>
      <c r="L7" s="108">
        <f t="shared" si="0"/>
        <v>0</v>
      </c>
      <c r="M7" s="91"/>
      <c r="N7" s="89"/>
      <c r="O7" s="83"/>
    </row>
    <row r="8" spans="1:15" s="21" customFormat="1" ht="41.25" customHeight="1" x14ac:dyDescent="0.25">
      <c r="A8" s="136"/>
      <c r="B8" s="93">
        <v>7570</v>
      </c>
      <c r="C8" s="94" t="s">
        <v>55</v>
      </c>
      <c r="D8" s="95" t="s">
        <v>48</v>
      </c>
      <c r="E8" s="96">
        <v>23224185000</v>
      </c>
      <c r="F8" s="96">
        <v>8488793424</v>
      </c>
      <c r="G8" s="108">
        <f t="shared" si="1"/>
        <v>0.36551523439896816</v>
      </c>
      <c r="H8" s="96">
        <v>6054900771</v>
      </c>
      <c r="I8" s="108">
        <f t="shared" si="2"/>
        <v>0.26071531771728479</v>
      </c>
      <c r="J8" s="96">
        <v>0</v>
      </c>
      <c r="K8" s="108">
        <f t="shared" si="3"/>
        <v>0</v>
      </c>
      <c r="L8" s="108">
        <f t="shared" si="0"/>
        <v>0</v>
      </c>
      <c r="M8" s="91"/>
      <c r="N8" s="89"/>
      <c r="O8" s="83"/>
    </row>
    <row r="9" spans="1:15" s="21" customFormat="1" ht="21" customHeight="1" x14ac:dyDescent="0.25">
      <c r="A9" s="136"/>
      <c r="B9" s="93">
        <v>7574</v>
      </c>
      <c r="C9" s="94" t="s">
        <v>56</v>
      </c>
      <c r="D9" s="95" t="s">
        <v>48</v>
      </c>
      <c r="E9" s="96">
        <v>6542010000</v>
      </c>
      <c r="F9" s="96">
        <v>4958633000</v>
      </c>
      <c r="G9" s="108">
        <f t="shared" si="1"/>
        <v>0.75796781111615541</v>
      </c>
      <c r="H9" s="96">
        <v>3928057000</v>
      </c>
      <c r="I9" s="108">
        <f t="shared" si="2"/>
        <v>0.60043579878355424</v>
      </c>
      <c r="J9" s="96">
        <v>0</v>
      </c>
      <c r="K9" s="108">
        <f t="shared" si="3"/>
        <v>0</v>
      </c>
      <c r="L9" s="108">
        <f t="shared" si="0"/>
        <v>0</v>
      </c>
      <c r="M9" s="91"/>
      <c r="N9" s="89"/>
      <c r="O9" s="83"/>
    </row>
    <row r="10" spans="1:15" s="21" customFormat="1" ht="12" customHeight="1" x14ac:dyDescent="0.25">
      <c r="A10" s="136"/>
      <c r="B10" s="120" t="s">
        <v>7</v>
      </c>
      <c r="C10" s="121"/>
      <c r="D10" s="99" t="s">
        <v>48</v>
      </c>
      <c r="E10" s="100">
        <f>+E6+E7+E8+E9</f>
        <v>47958091000</v>
      </c>
      <c r="F10" s="100">
        <f>+F6+F7+F8+F9</f>
        <v>22950515115</v>
      </c>
      <c r="G10" s="109">
        <f t="shared" si="1"/>
        <v>0.47855355866854665</v>
      </c>
      <c r="H10" s="100">
        <f>+H6+H7+H8+H9</f>
        <v>14737401462</v>
      </c>
      <c r="I10" s="109">
        <f t="shared" si="2"/>
        <v>0.30729749985252747</v>
      </c>
      <c r="J10" s="100">
        <f>+J6+J7+J8+J9</f>
        <v>0</v>
      </c>
      <c r="K10" s="109">
        <f t="shared" si="3"/>
        <v>0</v>
      </c>
      <c r="L10" s="109">
        <f t="shared" si="0"/>
        <v>0</v>
      </c>
      <c r="M10" s="92"/>
      <c r="N10" s="89"/>
      <c r="O10" s="83"/>
    </row>
    <row r="11" spans="1:15" s="21" customFormat="1" ht="24" customHeight="1" x14ac:dyDescent="0.25">
      <c r="A11" s="136"/>
      <c r="B11" s="145">
        <v>7589</v>
      </c>
      <c r="C11" s="125" t="s">
        <v>57</v>
      </c>
      <c r="D11" s="95" t="s">
        <v>48</v>
      </c>
      <c r="E11" s="96">
        <f>SUM(E12:E13)</f>
        <v>21290398000</v>
      </c>
      <c r="F11" s="96">
        <f>SUM(F12:F13)</f>
        <v>6453333335</v>
      </c>
      <c r="G11" s="108">
        <f t="shared" si="1"/>
        <v>0.30311003744504916</v>
      </c>
      <c r="H11" s="96">
        <f>SUM(H12:H13)</f>
        <v>5782589603</v>
      </c>
      <c r="I11" s="108">
        <f t="shared" si="2"/>
        <v>0.27160551921105469</v>
      </c>
      <c r="J11" s="96">
        <f>SUM(J12:J13)</f>
        <v>0</v>
      </c>
      <c r="K11" s="108">
        <f t="shared" si="3"/>
        <v>0</v>
      </c>
      <c r="L11" s="108">
        <f t="shared" si="0"/>
        <v>0</v>
      </c>
      <c r="M11" s="91"/>
      <c r="N11" s="89"/>
      <c r="O11" s="83"/>
    </row>
    <row r="12" spans="1:15" s="21" customFormat="1" ht="12" customHeight="1" x14ac:dyDescent="0.25">
      <c r="A12" s="136"/>
      <c r="B12" s="146"/>
      <c r="C12" s="126"/>
      <c r="D12" s="101" t="s">
        <v>51</v>
      </c>
      <c r="E12" s="96">
        <v>19290398000</v>
      </c>
      <c r="F12" s="96">
        <v>6453333335</v>
      </c>
      <c r="G12" s="108">
        <f t="shared" si="1"/>
        <v>0.33453603886244337</v>
      </c>
      <c r="H12" s="96">
        <v>5782589603</v>
      </c>
      <c r="I12" s="108">
        <f t="shared" si="2"/>
        <v>0.2997651786655724</v>
      </c>
      <c r="J12" s="96">
        <v>0</v>
      </c>
      <c r="K12" s="108">
        <f t="shared" si="3"/>
        <v>0</v>
      </c>
      <c r="L12" s="108">
        <f t="shared" si="0"/>
        <v>0</v>
      </c>
      <c r="M12" s="92"/>
      <c r="N12" s="89"/>
      <c r="O12" s="83"/>
    </row>
    <row r="13" spans="1:15" s="21" customFormat="1" ht="12" customHeight="1" x14ac:dyDescent="0.25">
      <c r="A13" s="136"/>
      <c r="B13" s="147"/>
      <c r="C13" s="127"/>
      <c r="D13" s="101" t="s">
        <v>52</v>
      </c>
      <c r="E13" s="102">
        <v>2000000000</v>
      </c>
      <c r="F13" s="102">
        <v>0</v>
      </c>
      <c r="G13" s="110">
        <f t="shared" si="1"/>
        <v>0</v>
      </c>
      <c r="H13" s="102">
        <v>0</v>
      </c>
      <c r="I13" s="110">
        <f t="shared" si="2"/>
        <v>0</v>
      </c>
      <c r="J13" s="96">
        <v>0</v>
      </c>
      <c r="K13" s="110">
        <f t="shared" si="3"/>
        <v>0</v>
      </c>
      <c r="L13" s="108" t="str">
        <f t="shared" si="0"/>
        <v>-</v>
      </c>
      <c r="M13" s="91"/>
      <c r="N13" s="89"/>
      <c r="O13" s="83"/>
    </row>
    <row r="14" spans="1:15" s="21" customFormat="1" ht="22.5" customHeight="1" x14ac:dyDescent="0.25">
      <c r="A14" s="136"/>
      <c r="B14" s="120" t="s">
        <v>37</v>
      </c>
      <c r="C14" s="121"/>
      <c r="D14" s="99" t="s">
        <v>48</v>
      </c>
      <c r="E14" s="100">
        <f>E11</f>
        <v>21290398000</v>
      </c>
      <c r="F14" s="100">
        <f>F11</f>
        <v>6453333335</v>
      </c>
      <c r="G14" s="109">
        <f t="shared" si="1"/>
        <v>0.30311003744504916</v>
      </c>
      <c r="H14" s="100">
        <f>H11</f>
        <v>5782589603</v>
      </c>
      <c r="I14" s="109">
        <f t="shared" si="2"/>
        <v>0.27160551921105469</v>
      </c>
      <c r="J14" s="100">
        <f>J11</f>
        <v>0</v>
      </c>
      <c r="K14" s="109">
        <f t="shared" si="3"/>
        <v>0</v>
      </c>
      <c r="L14" s="109">
        <f t="shared" si="0"/>
        <v>0</v>
      </c>
      <c r="M14" s="91"/>
      <c r="N14" s="89"/>
      <c r="O14" s="83"/>
    </row>
    <row r="15" spans="1:15" s="21" customFormat="1" ht="13.8" x14ac:dyDescent="0.25">
      <c r="A15" s="136"/>
      <c r="B15" s="128" t="s">
        <v>1</v>
      </c>
      <c r="C15" s="129"/>
      <c r="D15" s="103" t="s">
        <v>48</v>
      </c>
      <c r="E15" s="104">
        <f>E10+E14</f>
        <v>69248489000</v>
      </c>
      <c r="F15" s="104">
        <f>F10+F14</f>
        <v>29403848450</v>
      </c>
      <c r="G15" s="111">
        <f t="shared" si="1"/>
        <v>0.42461357460088406</v>
      </c>
      <c r="H15" s="104">
        <f>H10+H14</f>
        <v>20519991065</v>
      </c>
      <c r="I15" s="111">
        <f t="shared" si="2"/>
        <v>0.29632402614589903</v>
      </c>
      <c r="J15" s="104">
        <f>J10+J14</f>
        <v>0</v>
      </c>
      <c r="K15" s="111">
        <f t="shared" si="3"/>
        <v>0</v>
      </c>
      <c r="L15" s="111">
        <f t="shared" si="0"/>
        <v>0</v>
      </c>
      <c r="M15" s="91"/>
      <c r="N15" s="89"/>
      <c r="O15" s="83"/>
    </row>
    <row r="16" spans="1:15" s="21" customFormat="1" ht="21.75" customHeight="1" x14ac:dyDescent="0.25">
      <c r="A16" s="136"/>
      <c r="B16" s="105">
        <v>7596</v>
      </c>
      <c r="C16" s="106" t="s">
        <v>58</v>
      </c>
      <c r="D16" s="95" t="s">
        <v>48</v>
      </c>
      <c r="E16" s="96">
        <v>12250621000</v>
      </c>
      <c r="F16" s="96">
        <v>6104532137</v>
      </c>
      <c r="G16" s="108">
        <f t="shared" si="1"/>
        <v>0.49830389308427714</v>
      </c>
      <c r="H16" s="96">
        <v>5712364934</v>
      </c>
      <c r="I16" s="108">
        <f t="shared" si="2"/>
        <v>0.46629186667353434</v>
      </c>
      <c r="J16" s="96">
        <v>0</v>
      </c>
      <c r="K16" s="108">
        <f t="shared" si="3"/>
        <v>0</v>
      </c>
      <c r="L16" s="108">
        <f t="shared" si="0"/>
        <v>0</v>
      </c>
      <c r="M16" s="92"/>
      <c r="N16" s="89"/>
      <c r="O16" s="83"/>
    </row>
    <row r="17" spans="1:15" s="21" customFormat="1" ht="13.8" x14ac:dyDescent="0.25">
      <c r="A17" s="136"/>
      <c r="B17" s="122">
        <v>7588</v>
      </c>
      <c r="C17" s="125" t="s">
        <v>59</v>
      </c>
      <c r="D17" s="95" t="s">
        <v>48</v>
      </c>
      <c r="E17" s="96">
        <f>E18+E19</f>
        <v>16849314000</v>
      </c>
      <c r="F17" s="96">
        <f>F18+F19</f>
        <v>693350953</v>
      </c>
      <c r="G17" s="108">
        <f t="shared" si="1"/>
        <v>4.1150099820087632E-2</v>
      </c>
      <c r="H17" s="96">
        <f>H18+H19</f>
        <v>197845953</v>
      </c>
      <c r="I17" s="108">
        <f t="shared" si="2"/>
        <v>1.1742077629985411E-2</v>
      </c>
      <c r="J17" s="96">
        <f>J18+J19</f>
        <v>0</v>
      </c>
      <c r="K17" s="108">
        <f t="shared" si="3"/>
        <v>0</v>
      </c>
      <c r="L17" s="108">
        <f t="shared" si="0"/>
        <v>0</v>
      </c>
      <c r="M17" s="91"/>
      <c r="N17" s="89"/>
      <c r="O17" s="83"/>
    </row>
    <row r="18" spans="1:15" s="21" customFormat="1" ht="13.8" x14ac:dyDescent="0.25">
      <c r="A18" s="136"/>
      <c r="B18" s="123"/>
      <c r="C18" s="126"/>
      <c r="D18" s="101" t="s">
        <v>51</v>
      </c>
      <c r="E18" s="96">
        <v>16159313000</v>
      </c>
      <c r="F18" s="96">
        <v>693350953</v>
      </c>
      <c r="G18" s="108">
        <f t="shared" si="1"/>
        <v>4.2907204842186047E-2</v>
      </c>
      <c r="H18" s="96">
        <v>197845953</v>
      </c>
      <c r="I18" s="108">
        <f t="shared" si="2"/>
        <v>1.2243463134849855E-2</v>
      </c>
      <c r="J18" s="96">
        <v>0</v>
      </c>
      <c r="K18" s="108">
        <f t="shared" si="3"/>
        <v>0</v>
      </c>
      <c r="L18" s="108">
        <f t="shared" si="0"/>
        <v>0</v>
      </c>
      <c r="M18" s="91"/>
      <c r="N18" s="89"/>
      <c r="O18" s="83"/>
    </row>
    <row r="19" spans="1:15" s="21" customFormat="1" ht="21" customHeight="1" x14ac:dyDescent="0.25">
      <c r="A19" s="136"/>
      <c r="B19" s="124"/>
      <c r="C19" s="127"/>
      <c r="D19" s="101" t="s">
        <v>52</v>
      </c>
      <c r="E19" s="96">
        <v>690001000</v>
      </c>
      <c r="F19" s="96">
        <v>0</v>
      </c>
      <c r="G19" s="108">
        <f t="shared" si="1"/>
        <v>0</v>
      </c>
      <c r="H19" s="96">
        <v>0</v>
      </c>
      <c r="I19" s="108">
        <f t="shared" si="2"/>
        <v>0</v>
      </c>
      <c r="J19" s="96">
        <v>0</v>
      </c>
      <c r="K19" s="108">
        <f t="shared" si="3"/>
        <v>0</v>
      </c>
      <c r="L19" s="108" t="str">
        <f t="shared" si="0"/>
        <v>-</v>
      </c>
      <c r="M19" s="91"/>
      <c r="N19" s="89"/>
      <c r="O19" s="83"/>
    </row>
    <row r="20" spans="1:15" s="21" customFormat="1" ht="12" customHeight="1" x14ac:dyDescent="0.25">
      <c r="A20" s="136"/>
      <c r="B20" s="97">
        <v>7583</v>
      </c>
      <c r="C20" s="106" t="s">
        <v>60</v>
      </c>
      <c r="D20" s="95" t="s">
        <v>48</v>
      </c>
      <c r="E20" s="96">
        <v>8414716000</v>
      </c>
      <c r="F20" s="96">
        <v>3043786500</v>
      </c>
      <c r="G20" s="108">
        <f t="shared" si="1"/>
        <v>0.3617218335116717</v>
      </c>
      <c r="H20" s="96">
        <v>2495600000</v>
      </c>
      <c r="I20" s="108">
        <f t="shared" si="2"/>
        <v>0.29657566577410338</v>
      </c>
      <c r="J20" s="96">
        <v>0</v>
      </c>
      <c r="K20" s="108">
        <f t="shared" si="3"/>
        <v>0</v>
      </c>
      <c r="L20" s="108">
        <f t="shared" si="0"/>
        <v>0</v>
      </c>
      <c r="M20" s="91"/>
      <c r="N20" s="89"/>
      <c r="O20" s="83"/>
    </row>
    <row r="21" spans="1:15" s="21" customFormat="1" ht="12" customHeight="1" x14ac:dyDescent="0.25">
      <c r="A21" s="136"/>
      <c r="B21" s="97">
        <v>7579</v>
      </c>
      <c r="C21" s="106" t="s">
        <v>61</v>
      </c>
      <c r="D21" s="95" t="s">
        <v>48</v>
      </c>
      <c r="E21" s="96">
        <v>7819798000</v>
      </c>
      <c r="F21" s="96">
        <v>826688264</v>
      </c>
      <c r="G21" s="108">
        <f t="shared" si="1"/>
        <v>0.1057173425707416</v>
      </c>
      <c r="H21" s="96">
        <v>557780264</v>
      </c>
      <c r="I21" s="108">
        <f t="shared" si="2"/>
        <v>7.1329242008553159E-2</v>
      </c>
      <c r="J21" s="96">
        <v>0</v>
      </c>
      <c r="K21" s="108">
        <f t="shared" si="3"/>
        <v>0</v>
      </c>
      <c r="L21" s="108">
        <f t="shared" si="0"/>
        <v>0</v>
      </c>
      <c r="M21" s="91"/>
      <c r="N21" s="89"/>
      <c r="O21" s="83"/>
    </row>
    <row r="22" spans="1:15" ht="12" customHeight="1" x14ac:dyDescent="0.25">
      <c r="A22" s="136"/>
      <c r="B22" s="120" t="s">
        <v>38</v>
      </c>
      <c r="C22" s="121"/>
      <c r="D22" s="99" t="s">
        <v>48</v>
      </c>
      <c r="E22" s="100">
        <f>E16+E17+E20+E21</f>
        <v>45334449000</v>
      </c>
      <c r="F22" s="100">
        <f>F16+F17+F20+F21</f>
        <v>10668357854</v>
      </c>
      <c r="G22" s="109">
        <f t="shared" si="1"/>
        <v>0.23532563181698757</v>
      </c>
      <c r="H22" s="100">
        <f>H16+H17+H20+H21</f>
        <v>8963591151</v>
      </c>
      <c r="I22" s="109">
        <f t="shared" si="2"/>
        <v>0.197721409407667</v>
      </c>
      <c r="J22" s="100">
        <f>J16+J17+J20+J21</f>
        <v>0</v>
      </c>
      <c r="K22" s="109">
        <f t="shared" si="3"/>
        <v>0</v>
      </c>
      <c r="L22" s="109">
        <f t="shared" si="0"/>
        <v>0</v>
      </c>
      <c r="M22" s="91"/>
      <c r="N22" s="90"/>
      <c r="O22" s="83"/>
    </row>
    <row r="23" spans="1:15" ht="24" customHeight="1" x14ac:dyDescent="0.25">
      <c r="A23" s="136"/>
      <c r="B23" s="97">
        <v>7581</v>
      </c>
      <c r="C23" s="106" t="s">
        <v>62</v>
      </c>
      <c r="D23" s="95" t="s">
        <v>48</v>
      </c>
      <c r="E23" s="96">
        <v>8579609000</v>
      </c>
      <c r="F23" s="96">
        <v>3511965467</v>
      </c>
      <c r="G23" s="108">
        <f t="shared" si="1"/>
        <v>0.40933863850905094</v>
      </c>
      <c r="H23" s="96">
        <v>1151254467</v>
      </c>
      <c r="I23" s="108">
        <f t="shared" si="2"/>
        <v>0.13418495726320395</v>
      </c>
      <c r="J23" s="96">
        <v>0</v>
      </c>
      <c r="K23" s="108">
        <f t="shared" si="3"/>
        <v>0</v>
      </c>
      <c r="L23" s="108">
        <f t="shared" si="0"/>
        <v>0</v>
      </c>
      <c r="M23" s="91"/>
      <c r="N23" s="90"/>
      <c r="O23" s="83"/>
    </row>
    <row r="24" spans="1:15" ht="21.75" customHeight="1" x14ac:dyDescent="0.25">
      <c r="A24" s="136"/>
      <c r="B24" s="120" t="s">
        <v>7</v>
      </c>
      <c r="C24" s="121"/>
      <c r="D24" s="99" t="s">
        <v>48</v>
      </c>
      <c r="E24" s="100">
        <f>E23</f>
        <v>8579609000</v>
      </c>
      <c r="F24" s="100">
        <f>F23</f>
        <v>3511965467</v>
      </c>
      <c r="G24" s="109">
        <f t="shared" si="1"/>
        <v>0.40933863850905094</v>
      </c>
      <c r="H24" s="100">
        <f>H23</f>
        <v>1151254467</v>
      </c>
      <c r="I24" s="109">
        <f t="shared" si="2"/>
        <v>0.13418495726320395</v>
      </c>
      <c r="J24" s="100">
        <f>J23</f>
        <v>0</v>
      </c>
      <c r="K24" s="109">
        <f t="shared" si="3"/>
        <v>0</v>
      </c>
      <c r="L24" s="109">
        <f t="shared" si="0"/>
        <v>0</v>
      </c>
      <c r="M24" s="91"/>
      <c r="N24" s="90"/>
      <c r="O24" s="83"/>
    </row>
    <row r="25" spans="1:15" ht="12" customHeight="1" x14ac:dyDescent="0.25">
      <c r="A25" s="136"/>
      <c r="B25" s="122">
        <v>7573</v>
      </c>
      <c r="C25" s="125" t="s">
        <v>63</v>
      </c>
      <c r="D25" s="95" t="s">
        <v>48</v>
      </c>
      <c r="E25" s="96">
        <f>E26+E27+E28</f>
        <v>42294296000</v>
      </c>
      <c r="F25" s="96">
        <f>F26+F27+F28</f>
        <v>6936096795</v>
      </c>
      <c r="G25" s="108">
        <f t="shared" si="1"/>
        <v>0.16399603376776858</v>
      </c>
      <c r="H25" s="96">
        <f>H26+H27+H28</f>
        <v>5241207723</v>
      </c>
      <c r="I25" s="108">
        <f t="shared" si="2"/>
        <v>0.1239223304012437</v>
      </c>
      <c r="J25" s="96">
        <f>J26+J27+J28</f>
        <v>0</v>
      </c>
      <c r="K25" s="108">
        <f t="shared" si="3"/>
        <v>0</v>
      </c>
      <c r="L25" s="108">
        <f t="shared" si="0"/>
        <v>0</v>
      </c>
      <c r="M25" s="91"/>
      <c r="N25" s="90"/>
      <c r="O25" s="83"/>
    </row>
    <row r="26" spans="1:15" ht="13.8" x14ac:dyDescent="0.25">
      <c r="A26" s="136"/>
      <c r="B26" s="123"/>
      <c r="C26" s="126"/>
      <c r="D26" s="101" t="s">
        <v>51</v>
      </c>
      <c r="E26" s="96">
        <v>41159296000</v>
      </c>
      <c r="F26" s="96">
        <v>6936096795</v>
      </c>
      <c r="G26" s="108">
        <f t="shared" si="1"/>
        <v>0.16851835354521127</v>
      </c>
      <c r="H26" s="96">
        <v>5241207723</v>
      </c>
      <c r="I26" s="108">
        <f t="shared" si="2"/>
        <v>0.12733958625045483</v>
      </c>
      <c r="J26" s="96">
        <v>0</v>
      </c>
      <c r="K26" s="108">
        <f t="shared" si="3"/>
        <v>0</v>
      </c>
      <c r="L26" s="108">
        <f t="shared" si="0"/>
        <v>0</v>
      </c>
      <c r="M26" s="91"/>
      <c r="N26" s="90"/>
      <c r="O26" s="83"/>
    </row>
    <row r="27" spans="1:15" ht="13.8" x14ac:dyDescent="0.25">
      <c r="A27" s="136"/>
      <c r="B27" s="123"/>
      <c r="C27" s="126"/>
      <c r="D27" s="101" t="s">
        <v>52</v>
      </c>
      <c r="E27" s="96">
        <v>1000000000</v>
      </c>
      <c r="F27" s="96">
        <v>0</v>
      </c>
      <c r="G27" s="108">
        <f t="shared" si="1"/>
        <v>0</v>
      </c>
      <c r="H27" s="96">
        <v>0</v>
      </c>
      <c r="I27" s="108">
        <f t="shared" si="2"/>
        <v>0</v>
      </c>
      <c r="J27" s="96">
        <v>0</v>
      </c>
      <c r="K27" s="108">
        <f t="shared" si="3"/>
        <v>0</v>
      </c>
      <c r="L27" s="108" t="str">
        <f t="shared" si="0"/>
        <v>-</v>
      </c>
      <c r="M27" s="91"/>
      <c r="N27" s="90"/>
      <c r="O27" s="83"/>
    </row>
    <row r="28" spans="1:15" ht="17.399999999999999" customHeight="1" x14ac:dyDescent="0.25">
      <c r="A28" s="136"/>
      <c r="B28" s="124"/>
      <c r="C28" s="127"/>
      <c r="D28" s="113" t="s">
        <v>78</v>
      </c>
      <c r="E28" s="96">
        <v>135000000</v>
      </c>
      <c r="F28" s="96">
        <v>0</v>
      </c>
      <c r="G28" s="108">
        <f t="shared" si="1"/>
        <v>0</v>
      </c>
      <c r="H28" s="96">
        <v>0</v>
      </c>
      <c r="I28" s="108">
        <f t="shared" si="2"/>
        <v>0</v>
      </c>
      <c r="J28" s="96">
        <v>0</v>
      </c>
      <c r="K28" s="108">
        <f t="shared" si="3"/>
        <v>0</v>
      </c>
      <c r="L28" s="108" t="str">
        <f t="shared" si="0"/>
        <v>-</v>
      </c>
      <c r="M28" s="91"/>
      <c r="N28" s="90"/>
      <c r="O28" s="83"/>
    </row>
    <row r="29" spans="1:15" ht="26.4" x14ac:dyDescent="0.25">
      <c r="A29" s="136"/>
      <c r="B29" s="97">
        <v>7576</v>
      </c>
      <c r="C29" s="106" t="s">
        <v>64</v>
      </c>
      <c r="D29" s="95" t="s">
        <v>48</v>
      </c>
      <c r="E29" s="96">
        <v>15628153000</v>
      </c>
      <c r="F29" s="96">
        <v>2678091770</v>
      </c>
      <c r="G29" s="108">
        <f t="shared" si="1"/>
        <v>0.17136329353827032</v>
      </c>
      <c r="H29" s="96">
        <v>334537510</v>
      </c>
      <c r="I29" s="108">
        <f t="shared" si="2"/>
        <v>2.1406081064089914E-2</v>
      </c>
      <c r="J29" s="96">
        <v>0</v>
      </c>
      <c r="K29" s="108">
        <f t="shared" si="3"/>
        <v>0</v>
      </c>
      <c r="L29" s="108">
        <f t="shared" si="0"/>
        <v>0</v>
      </c>
      <c r="M29" s="91"/>
      <c r="N29" s="90"/>
      <c r="O29" s="83"/>
    </row>
    <row r="30" spans="1:15" ht="13.8" x14ac:dyDescent="0.25">
      <c r="A30" s="136"/>
      <c r="B30" s="141">
        <v>7587</v>
      </c>
      <c r="C30" s="138" t="s">
        <v>65</v>
      </c>
      <c r="D30" s="95" t="s">
        <v>48</v>
      </c>
      <c r="E30" s="96">
        <f>E31+E32</f>
        <v>76889030000</v>
      </c>
      <c r="F30" s="96">
        <f>F31+F32</f>
        <v>72328632910</v>
      </c>
      <c r="G30" s="108">
        <f t="shared" si="1"/>
        <v>0.94068858600505167</v>
      </c>
      <c r="H30" s="96">
        <f>H31+H32</f>
        <v>69176779748</v>
      </c>
      <c r="I30" s="108">
        <f t="shared" si="2"/>
        <v>0.89969635132606041</v>
      </c>
      <c r="J30" s="96">
        <f>J31+J32</f>
        <v>0</v>
      </c>
      <c r="K30" s="108">
        <f t="shared" si="3"/>
        <v>0</v>
      </c>
      <c r="L30" s="108">
        <f t="shared" si="0"/>
        <v>0</v>
      </c>
      <c r="M30" s="91"/>
      <c r="N30" s="90"/>
      <c r="O30" s="83"/>
    </row>
    <row r="31" spans="1:15" ht="12" customHeight="1" x14ac:dyDescent="0.25">
      <c r="A31" s="136"/>
      <c r="B31" s="141"/>
      <c r="C31" s="138"/>
      <c r="D31" s="101" t="s">
        <v>51</v>
      </c>
      <c r="E31" s="96">
        <v>73997835000</v>
      </c>
      <c r="F31" s="96">
        <v>71877315740</v>
      </c>
      <c r="G31" s="108">
        <f t="shared" si="1"/>
        <v>0.97134349592795521</v>
      </c>
      <c r="H31" s="96">
        <v>69176779748</v>
      </c>
      <c r="I31" s="108">
        <f t="shared" si="2"/>
        <v>0.93484869858692488</v>
      </c>
      <c r="J31" s="96">
        <v>0</v>
      </c>
      <c r="K31" s="108">
        <f t="shared" si="3"/>
        <v>0</v>
      </c>
      <c r="L31" s="108">
        <f t="shared" si="0"/>
        <v>0</v>
      </c>
      <c r="M31" s="91"/>
      <c r="N31" s="90"/>
      <c r="O31" s="83"/>
    </row>
    <row r="32" spans="1:15" ht="24" customHeight="1" x14ac:dyDescent="0.25">
      <c r="A32" s="136"/>
      <c r="B32" s="141"/>
      <c r="C32" s="138"/>
      <c r="D32" s="101" t="s">
        <v>52</v>
      </c>
      <c r="E32" s="96">
        <v>2891195000</v>
      </c>
      <c r="F32" s="96">
        <v>451317170</v>
      </c>
      <c r="G32" s="108">
        <f t="shared" si="1"/>
        <v>0.15610056395365929</v>
      </c>
      <c r="H32" s="96">
        <v>0</v>
      </c>
      <c r="I32" s="108">
        <f t="shared" si="2"/>
        <v>0</v>
      </c>
      <c r="J32" s="96">
        <v>0</v>
      </c>
      <c r="K32" s="108">
        <f t="shared" si="3"/>
        <v>0</v>
      </c>
      <c r="L32" s="108" t="str">
        <f t="shared" si="0"/>
        <v>-</v>
      </c>
      <c r="M32" s="91"/>
      <c r="N32" s="90"/>
      <c r="O32" s="83"/>
    </row>
    <row r="33" spans="1:15" ht="11.4" customHeight="1" x14ac:dyDescent="0.25">
      <c r="A33" s="136"/>
      <c r="B33" s="141">
        <v>7578</v>
      </c>
      <c r="C33" s="138" t="s">
        <v>66</v>
      </c>
      <c r="D33" s="95" t="s">
        <v>48</v>
      </c>
      <c r="E33" s="96">
        <f>E34+E35</f>
        <v>135925217000</v>
      </c>
      <c r="F33" s="96">
        <f>F34+F35</f>
        <v>79103378480</v>
      </c>
      <c r="G33" s="108">
        <f t="shared" si="1"/>
        <v>0.58196249545071532</v>
      </c>
      <c r="H33" s="96">
        <f>H34+H35</f>
        <v>31003205576</v>
      </c>
      <c r="I33" s="108">
        <f t="shared" si="2"/>
        <v>0.22809016796346185</v>
      </c>
      <c r="J33" s="96">
        <f>J34+J35</f>
        <v>0</v>
      </c>
      <c r="K33" s="108">
        <f t="shared" si="3"/>
        <v>0</v>
      </c>
      <c r="L33" s="108">
        <f t="shared" si="0"/>
        <v>0</v>
      </c>
      <c r="M33" s="91"/>
      <c r="N33" s="90"/>
      <c r="O33" s="83"/>
    </row>
    <row r="34" spans="1:15" ht="11.4" customHeight="1" x14ac:dyDescent="0.25">
      <c r="A34" s="136"/>
      <c r="B34" s="141"/>
      <c r="C34" s="138"/>
      <c r="D34" s="101" t="s">
        <v>51</v>
      </c>
      <c r="E34" s="96">
        <v>123603396000</v>
      </c>
      <c r="F34" s="96">
        <v>79103378480</v>
      </c>
      <c r="G34" s="108">
        <f t="shared" si="1"/>
        <v>0.63997738767630619</v>
      </c>
      <c r="H34" s="96">
        <v>31003205576</v>
      </c>
      <c r="I34" s="108">
        <f t="shared" si="2"/>
        <v>0.25082810488475576</v>
      </c>
      <c r="J34" s="96">
        <v>0</v>
      </c>
      <c r="K34" s="108">
        <f t="shared" si="3"/>
        <v>0</v>
      </c>
      <c r="L34" s="108">
        <f t="shared" si="0"/>
        <v>0</v>
      </c>
      <c r="M34" s="91"/>
      <c r="N34" s="90"/>
      <c r="O34" s="83"/>
    </row>
    <row r="35" spans="1:15" ht="11.4" customHeight="1" x14ac:dyDescent="0.25">
      <c r="A35" s="136"/>
      <c r="B35" s="141"/>
      <c r="C35" s="138"/>
      <c r="D35" s="101" t="s">
        <v>52</v>
      </c>
      <c r="E35" s="96">
        <v>12321821000</v>
      </c>
      <c r="F35" s="96">
        <v>0</v>
      </c>
      <c r="G35" s="108">
        <f t="shared" si="1"/>
        <v>0</v>
      </c>
      <c r="H35" s="96">
        <v>0</v>
      </c>
      <c r="I35" s="108">
        <f t="shared" si="2"/>
        <v>0</v>
      </c>
      <c r="J35" s="96">
        <v>0</v>
      </c>
      <c r="K35" s="108">
        <f t="shared" si="3"/>
        <v>0</v>
      </c>
      <c r="L35" s="108" t="str">
        <f t="shared" si="0"/>
        <v>-</v>
      </c>
      <c r="M35" s="91"/>
      <c r="N35" s="90"/>
      <c r="O35" s="83"/>
    </row>
    <row r="36" spans="1:15" ht="22.5" customHeight="1" x14ac:dyDescent="0.25">
      <c r="A36" s="136"/>
      <c r="B36" s="120" t="s">
        <v>39</v>
      </c>
      <c r="C36" s="121"/>
      <c r="D36" s="99" t="s">
        <v>48</v>
      </c>
      <c r="E36" s="100">
        <f>E25+E29+E30+E33</f>
        <v>270736696000</v>
      </c>
      <c r="F36" s="100">
        <f>F25+F29+F30+F33</f>
        <v>161046199955</v>
      </c>
      <c r="G36" s="109">
        <f t="shared" si="1"/>
        <v>0.59484437216815267</v>
      </c>
      <c r="H36" s="100">
        <f>H25+H29+H30+H33</f>
        <v>105755730557</v>
      </c>
      <c r="I36" s="109">
        <f t="shared" si="2"/>
        <v>0.39062207716755176</v>
      </c>
      <c r="J36" s="100">
        <f>J25+J29+J30+J33</f>
        <v>0</v>
      </c>
      <c r="K36" s="109">
        <f t="shared" si="3"/>
        <v>0</v>
      </c>
      <c r="L36" s="109">
        <f t="shared" si="0"/>
        <v>0</v>
      </c>
      <c r="M36" s="91"/>
      <c r="N36" s="90"/>
      <c r="O36" s="83"/>
    </row>
    <row r="37" spans="1:15" ht="24" customHeight="1" x14ac:dyDescent="0.25">
      <c r="A37" s="136"/>
      <c r="B37" s="142">
        <v>7593</v>
      </c>
      <c r="C37" s="125" t="s">
        <v>67</v>
      </c>
      <c r="D37" s="95" t="s">
        <v>48</v>
      </c>
      <c r="E37" s="96">
        <f>E38+E39</f>
        <v>45431250000</v>
      </c>
      <c r="F37" s="96">
        <f>F38+F39</f>
        <v>26613546924</v>
      </c>
      <c r="G37" s="108">
        <f t="shared" si="1"/>
        <v>0.58579825393314078</v>
      </c>
      <c r="H37" s="96">
        <f>H38+H39</f>
        <v>13428131574</v>
      </c>
      <c r="I37" s="108">
        <f t="shared" si="2"/>
        <v>0.29557037444490303</v>
      </c>
      <c r="J37" s="96">
        <f>J38+J39</f>
        <v>0</v>
      </c>
      <c r="K37" s="108">
        <f t="shared" si="3"/>
        <v>0</v>
      </c>
      <c r="L37" s="108">
        <f t="shared" si="0"/>
        <v>0</v>
      </c>
      <c r="M37" s="91"/>
      <c r="N37" s="90"/>
      <c r="O37" s="83"/>
    </row>
    <row r="38" spans="1:15" ht="12" customHeight="1" x14ac:dyDescent="0.25">
      <c r="A38" s="136"/>
      <c r="B38" s="143"/>
      <c r="C38" s="126"/>
      <c r="D38" s="95" t="s">
        <v>51</v>
      </c>
      <c r="E38" s="96">
        <v>39431250000</v>
      </c>
      <c r="F38" s="96">
        <v>26613546924</v>
      </c>
      <c r="G38" s="108">
        <f t="shared" si="1"/>
        <v>0.67493541097479792</v>
      </c>
      <c r="H38" s="96">
        <v>13428131574</v>
      </c>
      <c r="I38" s="108">
        <f t="shared" si="2"/>
        <v>0.34054541953399903</v>
      </c>
      <c r="J38" s="96">
        <v>0</v>
      </c>
      <c r="K38" s="108">
        <f t="shared" si="3"/>
        <v>0</v>
      </c>
      <c r="L38" s="108">
        <f t="shared" si="0"/>
        <v>0</v>
      </c>
      <c r="M38" s="91"/>
      <c r="N38" s="90"/>
    </row>
    <row r="39" spans="1:15" ht="12" customHeight="1" x14ac:dyDescent="0.2">
      <c r="A39" s="136"/>
      <c r="B39" s="144"/>
      <c r="C39" s="127"/>
      <c r="D39" s="95" t="s">
        <v>52</v>
      </c>
      <c r="E39" s="96">
        <v>6000000000</v>
      </c>
      <c r="F39" s="96">
        <v>0</v>
      </c>
      <c r="G39" s="108">
        <f t="shared" si="1"/>
        <v>0</v>
      </c>
      <c r="H39" s="96">
        <v>0</v>
      </c>
      <c r="I39" s="108">
        <f t="shared" si="2"/>
        <v>0</v>
      </c>
      <c r="J39" s="96">
        <v>0</v>
      </c>
      <c r="K39" s="108">
        <f t="shared" si="3"/>
        <v>0</v>
      </c>
      <c r="L39" s="108" t="str">
        <f t="shared" si="0"/>
        <v>-</v>
      </c>
    </row>
    <row r="40" spans="1:15" ht="13.8" x14ac:dyDescent="0.2">
      <c r="A40" s="136"/>
      <c r="B40" s="137">
        <v>7653</v>
      </c>
      <c r="C40" s="138" t="s">
        <v>68</v>
      </c>
      <c r="D40" s="95" t="s">
        <v>48</v>
      </c>
      <c r="E40" s="96">
        <f>E41+E42</f>
        <v>29990728000</v>
      </c>
      <c r="F40" s="96">
        <f>F41+F42</f>
        <v>25095366989</v>
      </c>
      <c r="G40" s="108">
        <f t="shared" si="1"/>
        <v>0.8367708509443319</v>
      </c>
      <c r="H40" s="96">
        <f>H41+H42</f>
        <v>17889573197</v>
      </c>
      <c r="I40" s="108">
        <f t="shared" si="2"/>
        <v>0.59650346590452885</v>
      </c>
      <c r="J40" s="96">
        <f>J41+J42</f>
        <v>0</v>
      </c>
      <c r="K40" s="108">
        <f t="shared" si="3"/>
        <v>0</v>
      </c>
      <c r="L40" s="108">
        <f t="shared" si="0"/>
        <v>0</v>
      </c>
      <c r="N40" s="90"/>
    </row>
    <row r="41" spans="1:15" ht="13.8" x14ac:dyDescent="0.2">
      <c r="A41" s="136"/>
      <c r="B41" s="137"/>
      <c r="C41" s="138"/>
      <c r="D41" s="101" t="s">
        <v>51</v>
      </c>
      <c r="E41" s="96">
        <v>29950728000</v>
      </c>
      <c r="F41" s="96">
        <v>25095366989</v>
      </c>
      <c r="G41" s="108">
        <f t="shared" si="1"/>
        <v>0.83788838084336381</v>
      </c>
      <c r="H41" s="96">
        <v>17889573197</v>
      </c>
      <c r="I41" s="108">
        <f t="shared" si="2"/>
        <v>0.59730011227106061</v>
      </c>
      <c r="J41" s="96">
        <v>0</v>
      </c>
      <c r="K41" s="108">
        <f t="shared" si="3"/>
        <v>0</v>
      </c>
      <c r="L41" s="108">
        <f t="shared" si="0"/>
        <v>0</v>
      </c>
    </row>
    <row r="42" spans="1:15" ht="13.8" x14ac:dyDescent="0.2">
      <c r="A42" s="136"/>
      <c r="B42" s="137"/>
      <c r="C42" s="138"/>
      <c r="D42" s="101" t="s">
        <v>52</v>
      </c>
      <c r="E42" s="96">
        <v>40000000</v>
      </c>
      <c r="F42" s="96">
        <v>0</v>
      </c>
      <c r="G42" s="108">
        <f t="shared" si="1"/>
        <v>0</v>
      </c>
      <c r="H42" s="96">
        <v>0</v>
      </c>
      <c r="I42" s="108">
        <f t="shared" si="2"/>
        <v>0</v>
      </c>
      <c r="J42" s="96">
        <v>0</v>
      </c>
      <c r="K42" s="108">
        <f t="shared" si="3"/>
        <v>0</v>
      </c>
      <c r="L42" s="108" t="str">
        <f t="shared" si="0"/>
        <v>-</v>
      </c>
    </row>
    <row r="43" spans="1:15" ht="39.6" x14ac:dyDescent="0.2">
      <c r="A43" s="136"/>
      <c r="B43" s="97">
        <v>7595</v>
      </c>
      <c r="C43" s="106" t="s">
        <v>69</v>
      </c>
      <c r="D43" s="95" t="s">
        <v>48</v>
      </c>
      <c r="E43" s="96">
        <v>4982090000</v>
      </c>
      <c r="F43" s="96">
        <v>3708519179</v>
      </c>
      <c r="G43" s="108">
        <f t="shared" si="1"/>
        <v>0.74437016974803749</v>
      </c>
      <c r="H43" s="96">
        <v>2898815869</v>
      </c>
      <c r="I43" s="108">
        <f t="shared" si="2"/>
        <v>0.58184735101132257</v>
      </c>
      <c r="J43" s="96">
        <v>0</v>
      </c>
      <c r="K43" s="108">
        <f t="shared" si="3"/>
        <v>0</v>
      </c>
      <c r="L43" s="108">
        <f t="shared" si="0"/>
        <v>0</v>
      </c>
    </row>
    <row r="44" spans="1:15" ht="13.8" x14ac:dyDescent="0.2">
      <c r="A44" s="136"/>
      <c r="B44" s="97">
        <v>7907</v>
      </c>
      <c r="C44" s="106" t="s">
        <v>72</v>
      </c>
      <c r="D44" s="95" t="s">
        <v>48</v>
      </c>
      <c r="E44" s="96">
        <v>2078247000</v>
      </c>
      <c r="F44" s="96">
        <v>1578759000</v>
      </c>
      <c r="G44" s="108">
        <f t="shared" si="1"/>
        <v>0.7596589818245858</v>
      </c>
      <c r="H44" s="96">
        <v>926580000</v>
      </c>
      <c r="I44" s="108">
        <f t="shared" si="2"/>
        <v>0.44584690847623021</v>
      </c>
      <c r="J44" s="96">
        <v>0</v>
      </c>
      <c r="K44" s="108">
        <f t="shared" si="3"/>
        <v>0</v>
      </c>
      <c r="L44" s="108">
        <f t="shared" si="0"/>
        <v>0</v>
      </c>
    </row>
    <row r="45" spans="1:15" ht="13.8" x14ac:dyDescent="0.2">
      <c r="A45" s="136"/>
      <c r="B45" s="120" t="s">
        <v>40</v>
      </c>
      <c r="C45" s="121"/>
      <c r="D45" s="99" t="s">
        <v>48</v>
      </c>
      <c r="E45" s="100">
        <f>E37+E40+E43+E44</f>
        <v>82482315000</v>
      </c>
      <c r="F45" s="100">
        <f>F37+F40+F43+F44</f>
        <v>56996192092</v>
      </c>
      <c r="G45" s="109">
        <f t="shared" si="1"/>
        <v>0.6910110620925225</v>
      </c>
      <c r="H45" s="100">
        <f>H37+H40+H43+H44</f>
        <v>35143100640</v>
      </c>
      <c r="I45" s="109">
        <f t="shared" si="2"/>
        <v>0.42606831100703224</v>
      </c>
      <c r="J45" s="100">
        <f>J37+J40+J43+J44</f>
        <v>0</v>
      </c>
      <c r="K45" s="109">
        <f t="shared" si="3"/>
        <v>0</v>
      </c>
      <c r="L45" s="109">
        <f t="shared" si="0"/>
        <v>0</v>
      </c>
    </row>
    <row r="46" spans="1:15" ht="13.8" x14ac:dyDescent="0.2">
      <c r="A46" s="136"/>
      <c r="B46" s="128" t="s">
        <v>20</v>
      </c>
      <c r="C46" s="129"/>
      <c r="D46" s="103" t="s">
        <v>48</v>
      </c>
      <c r="E46" s="104">
        <f>E22+E24+E36+E45</f>
        <v>407133069000</v>
      </c>
      <c r="F46" s="104">
        <f>F22+F24+F36+F45</f>
        <v>232222715368</v>
      </c>
      <c r="G46" s="111">
        <f t="shared" si="1"/>
        <v>0.57038529426849383</v>
      </c>
      <c r="H46" s="104">
        <f>H22+H24+H36+H45</f>
        <v>151013676815</v>
      </c>
      <c r="I46" s="111">
        <f t="shared" si="2"/>
        <v>0.37091970245973804</v>
      </c>
      <c r="J46" s="104">
        <f>J22+J24+J36+J45</f>
        <v>0</v>
      </c>
      <c r="K46" s="111">
        <f t="shared" si="3"/>
        <v>0</v>
      </c>
      <c r="L46" s="111">
        <f t="shared" si="0"/>
        <v>0</v>
      </c>
    </row>
    <row r="47" spans="1:15" ht="14.4" thickBot="1" x14ac:dyDescent="0.25">
      <c r="A47" s="136"/>
      <c r="B47" s="139" t="s">
        <v>8</v>
      </c>
      <c r="C47" s="140"/>
      <c r="D47" s="140"/>
      <c r="E47" s="107">
        <f>E15+E46</f>
        <v>476381558000</v>
      </c>
      <c r="F47" s="107">
        <f>F15+F46</f>
        <v>261626563818</v>
      </c>
      <c r="G47" s="112">
        <f t="shared" si="1"/>
        <v>0.54919540738812567</v>
      </c>
      <c r="H47" s="107">
        <f>H15+H46</f>
        <v>171533667880</v>
      </c>
      <c r="I47" s="112">
        <f t="shared" si="2"/>
        <v>0.36007621411742391</v>
      </c>
      <c r="J47" s="107">
        <f>J15+J46</f>
        <v>0</v>
      </c>
      <c r="K47" s="112">
        <f t="shared" si="3"/>
        <v>0</v>
      </c>
      <c r="L47" s="112">
        <f t="shared" si="0"/>
        <v>0</v>
      </c>
    </row>
  </sheetData>
  <autoFilter ref="A5:L40" xr:uid="{00000000-0009-0000-0000-000002000000}">
    <filterColumn colId="1" showButton="0"/>
    <filterColumn colId="3" showButton="0"/>
  </autoFilter>
  <mergeCells count="29">
    <mergeCell ref="A6:A47"/>
    <mergeCell ref="B40:B42"/>
    <mergeCell ref="C40:C42"/>
    <mergeCell ref="B45:C45"/>
    <mergeCell ref="B46:C46"/>
    <mergeCell ref="B47:D47"/>
    <mergeCell ref="B30:B32"/>
    <mergeCell ref="C30:C32"/>
    <mergeCell ref="B36:C36"/>
    <mergeCell ref="B37:B39"/>
    <mergeCell ref="C37:C39"/>
    <mergeCell ref="B22:C22"/>
    <mergeCell ref="B10:C10"/>
    <mergeCell ref="C33:C35"/>
    <mergeCell ref="B33:B35"/>
    <mergeCell ref="B11:B13"/>
    <mergeCell ref="B1:L1"/>
    <mergeCell ref="B2:L2"/>
    <mergeCell ref="B3:L3"/>
    <mergeCell ref="B5:C5"/>
    <mergeCell ref="D5:E5"/>
    <mergeCell ref="B24:C24"/>
    <mergeCell ref="B25:B28"/>
    <mergeCell ref="C25:C28"/>
    <mergeCell ref="C11:C13"/>
    <mergeCell ref="B14:C14"/>
    <mergeCell ref="B15:C15"/>
    <mergeCell ref="B17:B19"/>
    <mergeCell ref="C17:C1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48" t="s">
        <v>71</v>
      </c>
      <c r="B1" s="149"/>
      <c r="C1" s="149"/>
      <c r="D1" s="149"/>
      <c r="E1" s="149"/>
      <c r="F1" s="149"/>
      <c r="G1" s="149"/>
      <c r="H1" s="150"/>
    </row>
    <row r="2" spans="1:10" x14ac:dyDescent="0.25">
      <c r="A2" s="151" t="s">
        <v>50</v>
      </c>
      <c r="B2" s="151"/>
      <c r="C2" s="151"/>
      <c r="D2" s="151"/>
      <c r="E2" s="151"/>
      <c r="F2" s="151"/>
      <c r="G2" s="151"/>
      <c r="H2" s="151"/>
    </row>
    <row r="3" spans="1:10" ht="15" customHeight="1" x14ac:dyDescent="0.25">
      <c r="A3" s="82"/>
      <c r="B3" s="82"/>
      <c r="C3" s="151"/>
      <c r="D3" s="151"/>
      <c r="E3" s="151"/>
      <c r="F3" s="82"/>
      <c r="G3" s="82"/>
      <c r="H3" s="82"/>
    </row>
    <row r="5" spans="1:10" ht="26.4" x14ac:dyDescent="0.25">
      <c r="A5" s="51" t="s">
        <v>21</v>
      </c>
      <c r="B5" s="51" t="s">
        <v>42</v>
      </c>
      <c r="C5" s="51" t="s">
        <v>2</v>
      </c>
      <c r="D5" s="52" t="s">
        <v>3</v>
      </c>
      <c r="E5" s="51" t="s">
        <v>4</v>
      </c>
      <c r="F5" s="53" t="s">
        <v>41</v>
      </c>
      <c r="G5" s="51" t="s">
        <v>5</v>
      </c>
      <c r="H5" s="54" t="s">
        <v>44</v>
      </c>
      <c r="I5" s="54" t="s">
        <v>45</v>
      </c>
      <c r="J5" s="41"/>
    </row>
    <row r="6" spans="1:10" ht="21.6" customHeight="1" x14ac:dyDescent="0.25">
      <c r="A6" s="55" t="s">
        <v>36</v>
      </c>
      <c r="B6" s="84">
        <v>94215132000</v>
      </c>
      <c r="C6" s="84">
        <v>5715499532</v>
      </c>
      <c r="D6" s="85">
        <f t="shared" ref="D6:D9" si="0">+C6/B6</f>
        <v>6.0664347761036942E-2</v>
      </c>
      <c r="E6" s="84">
        <v>5708710904</v>
      </c>
      <c r="F6" s="85">
        <f t="shared" ref="F6:F9" si="1">+E6/B6</f>
        <v>6.059229322100828E-2</v>
      </c>
      <c r="G6" s="84">
        <v>4070908334</v>
      </c>
      <c r="H6" s="85">
        <f t="shared" ref="H6:H9" si="2">+G6/B6</f>
        <v>4.3208646504894775E-2</v>
      </c>
      <c r="I6" s="86">
        <f t="shared" ref="I6:I8" si="3">+G6/E6</f>
        <v>0.71310465750640506</v>
      </c>
    </row>
    <row r="7" spans="1:10" ht="30" customHeight="1" x14ac:dyDescent="0.25">
      <c r="A7" s="58" t="s">
        <v>74</v>
      </c>
      <c r="B7" s="84">
        <v>16555000000</v>
      </c>
      <c r="C7" s="84">
        <v>11832363879</v>
      </c>
      <c r="D7" s="85">
        <f t="shared" si="0"/>
        <v>0.71473052727272723</v>
      </c>
      <c r="E7" s="84">
        <v>11584427004</v>
      </c>
      <c r="F7" s="85">
        <f t="shared" si="1"/>
        <v>0.69975397185140442</v>
      </c>
      <c r="G7" s="84">
        <v>149421215</v>
      </c>
      <c r="H7" s="85">
        <f t="shared" si="2"/>
        <v>9.0257453941407426E-3</v>
      </c>
      <c r="I7" s="86">
        <f t="shared" si="3"/>
        <v>1.2898455396059397E-2</v>
      </c>
    </row>
    <row r="8" spans="1:10" ht="51" customHeight="1" x14ac:dyDescent="0.25">
      <c r="A8" s="55" t="s">
        <v>75</v>
      </c>
      <c r="B8" s="45">
        <v>6780000000</v>
      </c>
      <c r="C8" s="45">
        <v>4200000000</v>
      </c>
      <c r="D8" s="56">
        <f t="shared" si="0"/>
        <v>0.61946902654867253</v>
      </c>
      <c r="E8" s="45">
        <v>4200000000</v>
      </c>
      <c r="F8" s="56">
        <f t="shared" si="1"/>
        <v>0.61946902654867253</v>
      </c>
      <c r="G8" s="45">
        <v>0</v>
      </c>
      <c r="H8" s="56">
        <f t="shared" si="2"/>
        <v>0</v>
      </c>
      <c r="I8" s="57">
        <f t="shared" si="3"/>
        <v>0</v>
      </c>
    </row>
    <row r="9" spans="1:10" s="44" customFormat="1" ht="37.950000000000003" customHeight="1" x14ac:dyDescent="0.25">
      <c r="A9" s="88" t="s">
        <v>22</v>
      </c>
      <c r="B9" s="74">
        <f>SUM(B6:B8)</f>
        <v>117550132000</v>
      </c>
      <c r="C9" s="74">
        <f>SUM(C6:C8)</f>
        <v>21747863411</v>
      </c>
      <c r="D9" s="75">
        <f t="shared" si="0"/>
        <v>0.18500926405595189</v>
      </c>
      <c r="E9" s="74">
        <f>SUM(E6:E8)</f>
        <v>21493137908</v>
      </c>
      <c r="F9" s="75">
        <f t="shared" si="1"/>
        <v>0.1828423119763064</v>
      </c>
      <c r="G9" s="74">
        <f>SUM(G6:G8)</f>
        <v>4220329549</v>
      </c>
      <c r="H9" s="75">
        <f t="shared" si="2"/>
        <v>3.5902380347816197E-2</v>
      </c>
      <c r="I9" s="75">
        <f>+G9/E9</f>
        <v>0.19635706833803657</v>
      </c>
    </row>
    <row r="10" spans="1:10" x14ac:dyDescent="0.25">
      <c r="A10" s="22"/>
      <c r="B10" s="28"/>
      <c r="E10" s="28"/>
    </row>
    <row r="11" spans="1:10" x14ac:dyDescent="0.25">
      <c r="B11" s="28"/>
      <c r="E11" s="28"/>
    </row>
    <row r="12" spans="1:10" ht="14.4" x14ac:dyDescent="0.3">
      <c r="B12" s="87"/>
      <c r="E12" s="29"/>
      <c r="G12" s="29"/>
      <c r="H12"/>
    </row>
    <row r="13" spans="1:10" x14ac:dyDescent="0.25">
      <c r="B13" s="28"/>
    </row>
    <row r="16" spans="1:10" x14ac:dyDescent="0.25">
      <c r="D16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51" t="s">
        <v>24</v>
      </c>
      <c r="B1" s="151"/>
      <c r="C1" s="151"/>
      <c r="D1" s="151"/>
      <c r="E1" s="151"/>
    </row>
    <row r="2" spans="1:22" ht="13.2" x14ac:dyDescent="0.2">
      <c r="A2" s="151" t="s">
        <v>49</v>
      </c>
      <c r="B2" s="151"/>
      <c r="C2" s="151"/>
      <c r="D2" s="151"/>
      <c r="E2" s="151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53" t="s">
        <v>0</v>
      </c>
      <c r="B4" s="154"/>
      <c r="C4" s="59" t="s">
        <v>73</v>
      </c>
      <c r="D4" s="59" t="s">
        <v>5</v>
      </c>
      <c r="E4" s="40" t="s">
        <v>43</v>
      </c>
    </row>
    <row r="5" spans="1:22" ht="22.8" x14ac:dyDescent="0.2">
      <c r="A5" s="80">
        <v>7589</v>
      </c>
      <c r="B5" s="80" t="s">
        <v>57</v>
      </c>
      <c r="C5" s="76">
        <v>3357763256</v>
      </c>
      <c r="D5" s="76">
        <v>0</v>
      </c>
      <c r="E5" s="60">
        <f>+D5/C5</f>
        <v>0</v>
      </c>
      <c r="F5" s="47"/>
    </row>
    <row r="6" spans="1:22" ht="12" x14ac:dyDescent="0.2">
      <c r="A6" s="155" t="s">
        <v>37</v>
      </c>
      <c r="B6" s="156"/>
      <c r="C6" s="66">
        <f>C5</f>
        <v>3357763256</v>
      </c>
      <c r="D6" s="66">
        <f>D5</f>
        <v>0</v>
      </c>
      <c r="E6" s="61">
        <f>+D6/C6</f>
        <v>0</v>
      </c>
    </row>
    <row r="7" spans="1:22" ht="22.8" x14ac:dyDescent="0.2">
      <c r="A7" s="79">
        <v>7563</v>
      </c>
      <c r="B7" s="80" t="s">
        <v>53</v>
      </c>
      <c r="C7" s="76">
        <v>71919848</v>
      </c>
      <c r="D7" s="76">
        <v>0</v>
      </c>
      <c r="E7" s="60">
        <f>D7/C7</f>
        <v>0</v>
      </c>
    </row>
    <row r="8" spans="1:22" ht="22.8" x14ac:dyDescent="0.2">
      <c r="A8" s="79">
        <v>7568</v>
      </c>
      <c r="B8" s="80" t="s">
        <v>54</v>
      </c>
      <c r="C8" s="76">
        <v>5857416609</v>
      </c>
      <c r="D8" s="76">
        <v>0</v>
      </c>
      <c r="E8" s="60">
        <f>D8/C8</f>
        <v>0</v>
      </c>
    </row>
    <row r="9" spans="1:22" ht="34.200000000000003" x14ac:dyDescent="0.2">
      <c r="A9" s="79">
        <v>7570</v>
      </c>
      <c r="B9" s="80" t="s">
        <v>55</v>
      </c>
      <c r="C9" s="76">
        <v>3256593447</v>
      </c>
      <c r="D9" s="76">
        <v>0</v>
      </c>
      <c r="E9" s="60">
        <f>D9/C9</f>
        <v>0</v>
      </c>
    </row>
    <row r="10" spans="1:22" ht="22.8" x14ac:dyDescent="0.2">
      <c r="A10" s="79">
        <v>7574</v>
      </c>
      <c r="B10" s="80" t="s">
        <v>56</v>
      </c>
      <c r="C10" s="76">
        <v>143845011</v>
      </c>
      <c r="D10" s="76">
        <v>0</v>
      </c>
      <c r="E10" s="60">
        <f>D10/C10</f>
        <v>0</v>
      </c>
    </row>
    <row r="11" spans="1:22" ht="12" x14ac:dyDescent="0.2">
      <c r="A11" s="155" t="s">
        <v>7</v>
      </c>
      <c r="B11" s="156"/>
      <c r="C11" s="67">
        <f>SUM(C7:C10)</f>
        <v>9329774915</v>
      </c>
      <c r="D11" s="67">
        <f>SUM(D7:D10)</f>
        <v>0</v>
      </c>
      <c r="E11" s="61">
        <f>+D11/C11</f>
        <v>0</v>
      </c>
      <c r="F11" s="47"/>
    </row>
    <row r="12" spans="1:22" s="13" customFormat="1" ht="12" x14ac:dyDescent="0.25">
      <c r="A12" s="157" t="s">
        <v>25</v>
      </c>
      <c r="B12" s="157"/>
      <c r="C12" s="68">
        <f>+C11+C6</f>
        <v>12687538171</v>
      </c>
      <c r="D12" s="68">
        <f>+D11+D6</f>
        <v>0</v>
      </c>
      <c r="E12" s="62">
        <f>+D12/C12</f>
        <v>0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81">
        <v>7596</v>
      </c>
      <c r="B13" s="80" t="s">
        <v>58</v>
      </c>
      <c r="C13" s="77">
        <v>1473145725</v>
      </c>
      <c r="D13" s="77">
        <v>70722</v>
      </c>
      <c r="E13" s="60">
        <f t="shared" ref="E13:E28" si="0">D13/C13</f>
        <v>4.8007470544029172E-5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2.8" x14ac:dyDescent="0.25">
      <c r="A14" s="80">
        <v>7588</v>
      </c>
      <c r="B14" s="80" t="s">
        <v>59</v>
      </c>
      <c r="C14" s="77">
        <v>1928552068</v>
      </c>
      <c r="D14" s="77">
        <v>10421335</v>
      </c>
      <c r="E14" s="60">
        <f t="shared" si="0"/>
        <v>5.403709432023486E-3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2.8" x14ac:dyDescent="0.25">
      <c r="A15" s="79">
        <v>7583</v>
      </c>
      <c r="B15" s="80" t="s">
        <v>60</v>
      </c>
      <c r="C15" s="77">
        <v>1871440779</v>
      </c>
      <c r="D15" s="77">
        <v>28413646</v>
      </c>
      <c r="E15" s="60">
        <f t="shared" si="0"/>
        <v>1.5182765235661245E-2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2.8" x14ac:dyDescent="0.25">
      <c r="A16" s="79">
        <v>7579</v>
      </c>
      <c r="B16" s="80" t="s">
        <v>61</v>
      </c>
      <c r="C16" s="77">
        <v>2117145108</v>
      </c>
      <c r="D16" s="77">
        <v>72099</v>
      </c>
      <c r="E16" s="60">
        <f t="shared" si="0"/>
        <v>3.4054822093942179E-5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55" t="s">
        <v>38</v>
      </c>
      <c r="B17" s="156"/>
      <c r="C17" s="69">
        <f>SUM(C13:C16)</f>
        <v>7390283680</v>
      </c>
      <c r="D17" s="69">
        <f>SUM(D13:D16)</f>
        <v>38977802</v>
      </c>
      <c r="E17" s="63">
        <f t="shared" si="0"/>
        <v>5.2741956449498563E-3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9">
        <v>7581</v>
      </c>
      <c r="B18" s="80" t="s">
        <v>62</v>
      </c>
      <c r="C18" s="77">
        <v>2226330954</v>
      </c>
      <c r="D18" s="77">
        <v>6339219</v>
      </c>
      <c r="E18" s="60">
        <f t="shared" si="0"/>
        <v>2.8473839384079284E-3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55" t="s">
        <v>7</v>
      </c>
      <c r="B19" s="156"/>
      <c r="C19" s="69">
        <f>SUM(C18:C18)</f>
        <v>2226330954</v>
      </c>
      <c r="D19" s="69">
        <f>SUM(D18:D18)</f>
        <v>6339219</v>
      </c>
      <c r="E19" s="61">
        <f t="shared" si="0"/>
        <v>2.8473839384079284E-3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2.8" x14ac:dyDescent="0.2">
      <c r="A20" s="80">
        <v>7573</v>
      </c>
      <c r="B20" s="81" t="s">
        <v>63</v>
      </c>
      <c r="C20" s="78">
        <v>8956401151</v>
      </c>
      <c r="D20" s="78">
        <v>106359105</v>
      </c>
      <c r="E20" s="60">
        <f t="shared" si="0"/>
        <v>1.1875205588365679E-2</v>
      </c>
    </row>
    <row r="21" spans="1:22" ht="34.200000000000003" x14ac:dyDescent="0.2">
      <c r="A21" s="79">
        <v>7576</v>
      </c>
      <c r="B21" s="81" t="s">
        <v>64</v>
      </c>
      <c r="C21" s="78">
        <v>940784621</v>
      </c>
      <c r="D21" s="78">
        <v>0</v>
      </c>
      <c r="E21" s="60">
        <f t="shared" si="0"/>
        <v>0</v>
      </c>
    </row>
    <row r="22" spans="1:22" ht="34.200000000000003" x14ac:dyDescent="0.2">
      <c r="A22" s="79">
        <v>7587</v>
      </c>
      <c r="B22" s="81" t="s">
        <v>65</v>
      </c>
      <c r="C22" s="78">
        <v>25620178949</v>
      </c>
      <c r="D22" s="78">
        <v>0</v>
      </c>
      <c r="E22" s="60">
        <f t="shared" si="0"/>
        <v>0</v>
      </c>
    </row>
    <row r="23" spans="1:22" ht="22.8" x14ac:dyDescent="0.2">
      <c r="A23" s="79">
        <v>7578</v>
      </c>
      <c r="B23" s="81" t="s">
        <v>66</v>
      </c>
      <c r="C23" s="78">
        <v>42830342069</v>
      </c>
      <c r="D23" s="78">
        <v>3491014</v>
      </c>
      <c r="E23" s="60">
        <f t="shared" si="0"/>
        <v>8.1507964479385914E-5</v>
      </c>
    </row>
    <row r="24" spans="1:22" ht="12" x14ac:dyDescent="0.2">
      <c r="A24" s="155" t="s">
        <v>39</v>
      </c>
      <c r="B24" s="156"/>
      <c r="C24" s="49">
        <f>SUM(C20:C23)</f>
        <v>78347706790</v>
      </c>
      <c r="D24" s="49">
        <f>SUM(D20:D23)</f>
        <v>109850119</v>
      </c>
      <c r="E24" s="50">
        <f t="shared" si="0"/>
        <v>1.4020846748512728E-3</v>
      </c>
    </row>
    <row r="25" spans="1:22" ht="22.8" x14ac:dyDescent="0.2">
      <c r="A25" s="79">
        <v>7593</v>
      </c>
      <c r="B25" s="81" t="s">
        <v>67</v>
      </c>
      <c r="C25" s="78">
        <v>6031529608</v>
      </c>
      <c r="D25" s="78">
        <v>458444</v>
      </c>
      <c r="E25" s="60">
        <f t="shared" si="0"/>
        <v>7.6007916696941465E-5</v>
      </c>
    </row>
    <row r="26" spans="1:22" ht="22.8" x14ac:dyDescent="0.2">
      <c r="A26" s="80">
        <v>7653</v>
      </c>
      <c r="B26" s="81" t="s">
        <v>68</v>
      </c>
      <c r="C26" s="78">
        <v>2891803482</v>
      </c>
      <c r="D26" s="78">
        <v>2438301</v>
      </c>
      <c r="E26" s="60">
        <f t="shared" si="0"/>
        <v>8.4317659037938736E-4</v>
      </c>
    </row>
    <row r="27" spans="1:22" ht="34.200000000000003" x14ac:dyDescent="0.2">
      <c r="A27" s="79">
        <v>7595</v>
      </c>
      <c r="B27" s="81" t="s">
        <v>69</v>
      </c>
      <c r="C27" s="78">
        <v>1533193341</v>
      </c>
      <c r="D27" s="78">
        <v>0</v>
      </c>
      <c r="E27" s="60">
        <f t="shared" si="0"/>
        <v>0</v>
      </c>
    </row>
    <row r="28" spans="1:22" ht="14.4" customHeight="1" x14ac:dyDescent="0.2">
      <c r="A28" s="79">
        <v>7907</v>
      </c>
      <c r="B28" s="81" t="s">
        <v>72</v>
      </c>
      <c r="C28" s="78">
        <v>515756454</v>
      </c>
      <c r="D28" s="78">
        <v>0</v>
      </c>
      <c r="E28" s="60">
        <f t="shared" si="0"/>
        <v>0</v>
      </c>
    </row>
    <row r="29" spans="1:22" ht="12" x14ac:dyDescent="0.2">
      <c r="A29" s="155" t="s">
        <v>40</v>
      </c>
      <c r="B29" s="156"/>
      <c r="C29" s="67">
        <f>SUM(C25:C28)</f>
        <v>10972282885</v>
      </c>
      <c r="D29" s="67">
        <f>SUM(D25:D28)</f>
        <v>2896745</v>
      </c>
      <c r="E29" s="61">
        <f>D29/C29</f>
        <v>2.6400567961659877E-4</v>
      </c>
      <c r="F29" s="46"/>
    </row>
    <row r="30" spans="1:22" ht="12" x14ac:dyDescent="0.2">
      <c r="A30" s="158" t="s">
        <v>26</v>
      </c>
      <c r="B30" s="158"/>
      <c r="C30" s="68">
        <f>+C29+C24+C19+C17</f>
        <v>98936604309</v>
      </c>
      <c r="D30" s="68">
        <f>+D29+D24+D19+D17</f>
        <v>158063885</v>
      </c>
      <c r="E30" s="62">
        <f>D30/C30</f>
        <v>1.5976279568513689E-3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52" t="s">
        <v>27</v>
      </c>
      <c r="B32" s="152"/>
      <c r="C32" s="64">
        <f>+C30+C12</f>
        <v>111624142480</v>
      </c>
      <c r="D32" s="64">
        <f>+D30+D12</f>
        <v>158063885</v>
      </c>
      <c r="E32" s="65">
        <f>+D32/C32</f>
        <v>1.4160367236713217E-3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</row>
    <row r="34" spans="1:7" s="23" customFormat="1" x14ac:dyDescent="0.2">
      <c r="A34" s="27"/>
      <c r="B34" s="38"/>
      <c r="C34" s="34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2023-02-09T16:33:17Z</dcterms:modified>
</cp:coreProperties>
</file>