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harts/chart6.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harts/chart7.xml" ContentType="application/vnd.openxmlformats-officedocument.drawingml.chart+xml"/>
  <Override PartName="/xl/drawings/drawing16.xml" ContentType="application/vnd.openxmlformats-officedocument.drawing+xml"/>
  <Override PartName="/xl/drawings/drawing17.xml" ContentType="application/vnd.openxmlformats-officedocument.drawing+xml"/>
  <Override PartName="/xl/charts/chart8.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charts/chart9.xml" ContentType="application/vnd.openxmlformats-officedocument.drawingml.chart+xml"/>
  <Override PartName="/xl/drawings/drawing20.xml" ContentType="application/vnd.openxmlformats-officedocument.drawing+xml"/>
  <Override PartName="/xl/comments1.xml" ContentType="application/vnd.openxmlformats-officedocument.spreadsheetml.comments+xml"/>
  <Override PartName="/xl/drawings/drawing21.xml" ContentType="application/vnd.openxmlformats-officedocument.drawing+xml"/>
  <Override PartName="/xl/charts/chart10.xml" ContentType="application/vnd.openxmlformats-officedocument.drawingml.chart+xml"/>
  <Override PartName="/xl/drawings/drawing22.xml" ContentType="application/vnd.openxmlformats-officedocument.drawing+xml"/>
  <Override PartName="/xl/drawings/drawing23.xml" ContentType="application/vnd.openxmlformats-officedocument.drawing+xml"/>
  <Override PartName="/xl/charts/chart11.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Unidades compartidas\Equipo Seguimiento OAPI_2019\03_POA Gestión\05 Subsec_gestion corporativa\2020\mayo 2020\Publicar\"/>
    </mc:Choice>
  </mc:AlternateContent>
  <bookViews>
    <workbookView xWindow="0" yWindow="465" windowWidth="25515" windowHeight="14415" tabRatio="844" activeTab="1"/>
  </bookViews>
  <sheets>
    <sheet name="Sección 1. Metas - Magnitud" sheetId="13" r:id="rId1"/>
    <sheet name="Anualización" sheetId="27" r:id="rId2"/>
    <sheet name="1" sheetId="17" r:id="rId3"/>
    <sheet name="ACT_1" sheetId="28" r:id="rId4"/>
    <sheet name="2" sheetId="18" r:id="rId5"/>
    <sheet name="ACT_2" sheetId="30" r:id="rId6"/>
    <sheet name="3" sheetId="21" r:id="rId7"/>
    <sheet name="ACT_3" sheetId="22" r:id="rId8"/>
    <sheet name="4" sheetId="31" r:id="rId9"/>
    <sheet name="ACT_4" sheetId="32" r:id="rId10"/>
    <sheet name="5" sheetId="33" r:id="rId11"/>
    <sheet name="ACT_5" sheetId="34" r:id="rId12"/>
    <sheet name="6" sheetId="35" r:id="rId13"/>
    <sheet name="ACT_6" sheetId="36" r:id="rId14"/>
    <sheet name="7" sheetId="37" r:id="rId15"/>
    <sheet name="ACT_7" sheetId="38" r:id="rId16"/>
    <sheet name="8" sheetId="39" r:id="rId17"/>
    <sheet name="ACT_8" sheetId="40" r:id="rId18"/>
    <sheet name="9" sheetId="41" r:id="rId19"/>
    <sheet name="ACT_9" sheetId="42" r:id="rId20"/>
    <sheet name="10" sheetId="23" r:id="rId21"/>
    <sheet name="ACT_10" sheetId="24" r:id="rId22"/>
    <sheet name="11" sheetId="25" r:id="rId23"/>
    <sheet name="ACT_11" sheetId="26" r:id="rId24"/>
    <sheet name="VARIABLES" sheetId="20" r:id="rId25"/>
    <sheet name="ODS" sheetId="44" r:id="rId26"/>
  </sheets>
  <externalReferences>
    <externalReference r:id="rId27"/>
    <externalReference r:id="rId28"/>
  </externalReferences>
  <definedNames>
    <definedName name="_xlnm._FilterDatabase" localSheetId="21" hidden="1">ACT_10!$13:$18</definedName>
    <definedName name="_xlnm._FilterDatabase" localSheetId="23" hidden="1">ACT_11!$A$13:$J$21</definedName>
    <definedName name="_xlnm._FilterDatabase" localSheetId="24" hidden="1">VARIABLES!$C$2:$C$8</definedName>
    <definedName name="_xlnm.Print_Area" localSheetId="2">'1'!$A$1:$H$57</definedName>
    <definedName name="_xlnm.Print_Area" localSheetId="20">'10'!$A$1:$H$57</definedName>
    <definedName name="_xlnm.Print_Area" localSheetId="22">'11'!$A$1:$H$57</definedName>
    <definedName name="_xlnm.Print_Area" localSheetId="4">'2'!$A$1:$H$57</definedName>
    <definedName name="_xlnm.Print_Area" localSheetId="6">'3'!$A$1:$H$57</definedName>
    <definedName name="_xlnm.Print_Area" localSheetId="8">'4'!$A$1:$H$57</definedName>
    <definedName name="_xlnm.Print_Area" localSheetId="10">'5'!$A$1:$H$57</definedName>
    <definedName name="_xlnm.Print_Area" localSheetId="12">'6'!$A$1:$H$57</definedName>
    <definedName name="_xlnm.Print_Area" localSheetId="14">'7'!$A$1:$H$57</definedName>
    <definedName name="_xlnm.Print_Area" localSheetId="16">'8'!$A$1:$H$57</definedName>
    <definedName name="_xlnm.Print_Area" localSheetId="18">'9'!$A$1:$H$57</definedName>
    <definedName name="CONDICION_POBLACIONAL" localSheetId="20">[1]Variables!$C$1:$C$24</definedName>
    <definedName name="CONDICION_POBLACIONAL" localSheetId="22">[1]Variables!$C$1:$C$24</definedName>
    <definedName name="CONDICION_POBLACIONAL" localSheetId="6">[1]Variables!$C$1:$C$24</definedName>
    <definedName name="CONDICION_POBLACIONAL" localSheetId="3">[1]Variables!$C$1:$C$24</definedName>
    <definedName name="CONDICION_POBLACIONAL" localSheetId="21">[1]Variables!$C$1:$C$24</definedName>
    <definedName name="CONDICION_POBLACIONAL" localSheetId="23">[1]Variables!$C$1:$C$24</definedName>
    <definedName name="CONDICION_POBLACIONAL" localSheetId="5">[1]Variables!$C$1:$C$24</definedName>
    <definedName name="CONDICION_POBLACIONAL" localSheetId="7">[1]Variables!$C$1:$C$24</definedName>
    <definedName name="CONDICION_POBLACIONAL" localSheetId="9">[1]Variables!$C$1:$C$24</definedName>
    <definedName name="CONDICION_POBLACIONAL" localSheetId="11">[1]Variables!$C$1:$C$24</definedName>
    <definedName name="CONDICION_POBLACIONAL" localSheetId="13">[1]Variables!$C$1:$C$24</definedName>
    <definedName name="CONDICION_POBLACIONAL" localSheetId="15">[1]Variables!$C$1:$C$24</definedName>
    <definedName name="CONDICION_POBLACIONAL" localSheetId="17">[1]Variables!$C$1:$C$24</definedName>
    <definedName name="CONDICION_POBLACIONAL" localSheetId="19">[1]Variables!$C$1:$C$24</definedName>
    <definedName name="CONDICION_POBLACIONAL" localSheetId="1">[1]Variables!$C$1:$C$24</definedName>
    <definedName name="CONDICION_POBLACIONAL" localSheetId="24">#REF!</definedName>
    <definedName name="CONDICION_POBLACIONAL">[1]Variables!$C$1:$C$24</definedName>
    <definedName name="GRUPO_ETAREO" localSheetId="20">[1]Variables!$A$1:$A$8</definedName>
    <definedName name="GRUPO_ETAREO" localSheetId="22">[1]Variables!$A$1:$A$8</definedName>
    <definedName name="GRUPO_ETAREO" localSheetId="6">[1]Variables!$A$1:$A$8</definedName>
    <definedName name="GRUPO_ETAREO" localSheetId="3">[1]Variables!$A$1:$A$8</definedName>
    <definedName name="GRUPO_ETAREO" localSheetId="21">[1]Variables!$A$1:$A$8</definedName>
    <definedName name="GRUPO_ETAREO" localSheetId="23">[1]Variables!$A$1:$A$8</definedName>
    <definedName name="GRUPO_ETAREO" localSheetId="5">[1]Variables!$A$1:$A$8</definedName>
    <definedName name="GRUPO_ETAREO" localSheetId="7">[1]Variables!$A$1:$A$8</definedName>
    <definedName name="GRUPO_ETAREO" localSheetId="9">[1]Variables!$A$1:$A$8</definedName>
    <definedName name="GRUPO_ETAREO" localSheetId="11">[1]Variables!$A$1:$A$8</definedName>
    <definedName name="GRUPO_ETAREO" localSheetId="13">[1]Variables!$A$1:$A$8</definedName>
    <definedName name="GRUPO_ETAREO" localSheetId="15">[1]Variables!$A$1:$A$8</definedName>
    <definedName name="GRUPO_ETAREO" localSheetId="17">[1]Variables!$A$1:$A$8</definedName>
    <definedName name="GRUPO_ETAREO" localSheetId="19">[1]Variables!$A$1:$A$8</definedName>
    <definedName name="GRUPO_ETAREO" localSheetId="1">[1]Variables!$A$1:$A$8</definedName>
    <definedName name="GRUPO_ETAREO" localSheetId="24">[1]Variables!$A$1:$A$8</definedName>
    <definedName name="GRUPO_ETAREO">[1]Variables!$A$1:$A$8</definedName>
    <definedName name="GRUPO_ETAREOS" localSheetId="20">#REF!</definedName>
    <definedName name="GRUPO_ETAREOS" localSheetId="22">#REF!</definedName>
    <definedName name="GRUPO_ETAREOS" localSheetId="6">#REF!</definedName>
    <definedName name="GRUPO_ETAREOS" localSheetId="3">#REF!</definedName>
    <definedName name="GRUPO_ETAREOS" localSheetId="21">#REF!</definedName>
    <definedName name="GRUPO_ETAREOS" localSheetId="23">#REF!</definedName>
    <definedName name="GRUPO_ETAREOS" localSheetId="5">#REF!</definedName>
    <definedName name="GRUPO_ETAREOS" localSheetId="7">#REF!</definedName>
    <definedName name="GRUPO_ETAREOS" localSheetId="9">#REF!</definedName>
    <definedName name="GRUPO_ETAREOS" localSheetId="11">#REF!</definedName>
    <definedName name="GRUPO_ETAREOS" localSheetId="13">#REF!</definedName>
    <definedName name="GRUPO_ETAREOS" localSheetId="15">#REF!</definedName>
    <definedName name="GRUPO_ETAREOS" localSheetId="17">#REF!</definedName>
    <definedName name="GRUPO_ETAREOS" localSheetId="19">#REF!</definedName>
    <definedName name="GRUPO_ETAREOS" localSheetId="1">#REF!</definedName>
    <definedName name="GRUPO_ETAREOS">#REF!</definedName>
    <definedName name="GRUPO_ETARIO" localSheetId="20">#REF!</definedName>
    <definedName name="GRUPO_ETARIO" localSheetId="22">#REF!</definedName>
    <definedName name="GRUPO_ETARIO" localSheetId="6">#REF!</definedName>
    <definedName name="GRUPO_ETARIO" localSheetId="3">#REF!</definedName>
    <definedName name="GRUPO_ETARIO" localSheetId="21">#REF!</definedName>
    <definedName name="GRUPO_ETARIO" localSheetId="23">#REF!</definedName>
    <definedName name="GRUPO_ETARIO" localSheetId="5">#REF!</definedName>
    <definedName name="GRUPO_ETARIO" localSheetId="7">#REF!</definedName>
    <definedName name="GRUPO_ETARIO" localSheetId="9">#REF!</definedName>
    <definedName name="GRUPO_ETARIO" localSheetId="11">#REF!</definedName>
    <definedName name="GRUPO_ETARIO" localSheetId="13">#REF!</definedName>
    <definedName name="GRUPO_ETARIO" localSheetId="15">#REF!</definedName>
    <definedName name="GRUPO_ETARIO" localSheetId="17">#REF!</definedName>
    <definedName name="GRUPO_ETARIO" localSheetId="19">#REF!</definedName>
    <definedName name="GRUPO_ETARIO" localSheetId="1">#REF!</definedName>
    <definedName name="GRUPO_ETARIO">#REF!</definedName>
    <definedName name="GRUPO_ETNICO" localSheetId="20">#REF!</definedName>
    <definedName name="GRUPO_ETNICO" localSheetId="22">#REF!</definedName>
    <definedName name="GRUPO_ETNICO" localSheetId="6">#REF!</definedName>
    <definedName name="GRUPO_ETNICO" localSheetId="3">#REF!</definedName>
    <definedName name="GRUPO_ETNICO" localSheetId="21">#REF!</definedName>
    <definedName name="GRUPO_ETNICO" localSheetId="23">#REF!</definedName>
    <definedName name="GRUPO_ETNICO" localSheetId="5">#REF!</definedName>
    <definedName name="GRUPO_ETNICO" localSheetId="7">#REF!</definedName>
    <definedName name="GRUPO_ETNICO" localSheetId="9">#REF!</definedName>
    <definedName name="GRUPO_ETNICO" localSheetId="11">#REF!</definedName>
    <definedName name="GRUPO_ETNICO" localSheetId="13">#REF!</definedName>
    <definedName name="GRUPO_ETNICO" localSheetId="15">#REF!</definedName>
    <definedName name="GRUPO_ETNICO" localSheetId="17">#REF!</definedName>
    <definedName name="GRUPO_ETNICO" localSheetId="19">#REF!</definedName>
    <definedName name="GRUPO_ETNICO" localSheetId="1">#REF!</definedName>
    <definedName name="GRUPO_ETNICO">#REF!</definedName>
    <definedName name="GRUPOETNICO" localSheetId="20">#REF!</definedName>
    <definedName name="GRUPOETNICO" localSheetId="22">#REF!</definedName>
    <definedName name="GRUPOETNICO" localSheetId="6">#REF!</definedName>
    <definedName name="GRUPOETNICO" localSheetId="3">#REF!</definedName>
    <definedName name="GRUPOETNICO" localSheetId="21">#REF!</definedName>
    <definedName name="GRUPOETNICO" localSheetId="23">#REF!</definedName>
    <definedName name="GRUPOETNICO" localSheetId="5">#REF!</definedName>
    <definedName name="GRUPOETNICO" localSheetId="7">#REF!</definedName>
    <definedName name="GRUPOETNICO" localSheetId="9">#REF!</definedName>
    <definedName name="GRUPOETNICO" localSheetId="11">#REF!</definedName>
    <definedName name="GRUPOETNICO" localSheetId="13">#REF!</definedName>
    <definedName name="GRUPOETNICO" localSheetId="15">#REF!</definedName>
    <definedName name="GRUPOETNICO" localSheetId="17">#REF!</definedName>
    <definedName name="GRUPOETNICO" localSheetId="19">#REF!</definedName>
    <definedName name="GRUPOETNICO" localSheetId="1">#REF!</definedName>
    <definedName name="GRUPOETNICO">#REF!</definedName>
    <definedName name="GRUPOS_ETNICOS" localSheetId="20">[1]Variables!$H$1:$H$8</definedName>
    <definedName name="GRUPOS_ETNICOS" localSheetId="22">[1]Variables!$H$1:$H$8</definedName>
    <definedName name="GRUPOS_ETNICOS" localSheetId="6">[1]Variables!$H$1:$H$8</definedName>
    <definedName name="GRUPOS_ETNICOS" localSheetId="3">[1]Variables!$H$1:$H$8</definedName>
    <definedName name="GRUPOS_ETNICOS" localSheetId="21">[1]Variables!$H$1:$H$8</definedName>
    <definedName name="GRUPOS_ETNICOS" localSheetId="23">[1]Variables!$H$1:$H$8</definedName>
    <definedName name="GRUPOS_ETNICOS" localSheetId="5">[1]Variables!$H$1:$H$8</definedName>
    <definedName name="GRUPOS_ETNICOS" localSheetId="7">[1]Variables!$H$1:$H$8</definedName>
    <definedName name="GRUPOS_ETNICOS" localSheetId="9">[1]Variables!$H$1:$H$8</definedName>
    <definedName name="GRUPOS_ETNICOS" localSheetId="11">[1]Variables!$H$1:$H$8</definedName>
    <definedName name="GRUPOS_ETNICOS" localSheetId="13">[1]Variables!$H$1:$H$8</definedName>
    <definedName name="GRUPOS_ETNICOS" localSheetId="15">[1]Variables!$H$1:$H$8</definedName>
    <definedName name="GRUPOS_ETNICOS" localSheetId="17">[1]Variables!$H$1:$H$8</definedName>
    <definedName name="GRUPOS_ETNICOS" localSheetId="19">[1]Variables!$H$1:$H$8</definedName>
    <definedName name="GRUPOS_ETNICOS" localSheetId="1">[1]Variables!$H$1:$H$8</definedName>
    <definedName name="GRUPOS_ETNICOS" localSheetId="24">#REF!</definedName>
    <definedName name="GRUPOS_ETNICOS">[1]Variables!$H$1:$H$8</definedName>
    <definedName name="LOCALIDAD" localSheetId="20">#REF!</definedName>
    <definedName name="LOCALIDAD" localSheetId="22">#REF!</definedName>
    <definedName name="LOCALIDAD" localSheetId="6">#REF!</definedName>
    <definedName name="LOCALIDAD" localSheetId="3">#REF!</definedName>
    <definedName name="LOCALIDAD" localSheetId="21">#REF!</definedName>
    <definedName name="LOCALIDAD" localSheetId="23">#REF!</definedName>
    <definedName name="LOCALIDAD" localSheetId="5">#REF!</definedName>
    <definedName name="LOCALIDAD" localSheetId="7">#REF!</definedName>
    <definedName name="LOCALIDAD" localSheetId="9">#REF!</definedName>
    <definedName name="LOCALIDAD" localSheetId="11">#REF!</definedName>
    <definedName name="LOCALIDAD" localSheetId="13">#REF!</definedName>
    <definedName name="LOCALIDAD" localSheetId="15">#REF!</definedName>
    <definedName name="LOCALIDAD" localSheetId="17">#REF!</definedName>
    <definedName name="LOCALIDAD" localSheetId="19">#REF!</definedName>
    <definedName name="LOCALIDAD" localSheetId="1">#REF!</definedName>
    <definedName name="LOCALIDAD">#REF!</definedName>
    <definedName name="LOCALIZACION" localSheetId="20">#REF!</definedName>
    <definedName name="LOCALIZACION" localSheetId="22">#REF!</definedName>
    <definedName name="LOCALIZACION" localSheetId="6">#REF!</definedName>
    <definedName name="LOCALIZACION" localSheetId="3">#REF!</definedName>
    <definedName name="LOCALIZACION" localSheetId="21">#REF!</definedName>
    <definedName name="LOCALIZACION" localSheetId="23">#REF!</definedName>
    <definedName name="LOCALIZACION" localSheetId="5">#REF!</definedName>
    <definedName name="LOCALIZACION" localSheetId="7">#REF!</definedName>
    <definedName name="LOCALIZACION" localSheetId="9">#REF!</definedName>
    <definedName name="LOCALIZACION" localSheetId="11">#REF!</definedName>
    <definedName name="LOCALIZACION" localSheetId="13">#REF!</definedName>
    <definedName name="LOCALIZACION" localSheetId="15">#REF!</definedName>
    <definedName name="LOCALIZACION" localSheetId="17">#REF!</definedName>
    <definedName name="LOCALIZACION" localSheetId="19">#REF!</definedName>
    <definedName name="LOCALIZACION" localSheetId="1">#REF!</definedName>
    <definedName name="LOCALIZACION">#REF!</definedName>
    <definedName name="_xlnm.Print_Titles" localSheetId="2">'1'!$1:$6</definedName>
    <definedName name="_xlnm.Print_Titles" localSheetId="20">'10'!$1:$6</definedName>
    <definedName name="_xlnm.Print_Titles" localSheetId="22">'11'!$1:$6</definedName>
    <definedName name="_xlnm.Print_Titles" localSheetId="6">'3'!$1:$6</definedName>
    <definedName name="_xlnm.Print_Titles" localSheetId="8">'4'!$1:$6</definedName>
    <definedName name="_xlnm.Print_Titles" localSheetId="10">'5'!$1:$6</definedName>
    <definedName name="_xlnm.Print_Titles" localSheetId="12">'6'!$1:$6</definedName>
    <definedName name="_xlnm.Print_Titles" localSheetId="14">'7'!$1:$6</definedName>
    <definedName name="_xlnm.Print_Titles" localSheetId="16">'8'!$1:$6</definedName>
    <definedName name="_xlnm.Print_Titles" localSheetId="18">'9'!$1:$6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0" i="33" l="1"/>
  <c r="H31" i="33"/>
  <c r="H32" i="33"/>
  <c r="H33" i="33"/>
  <c r="H34" i="33"/>
  <c r="H35" i="33"/>
  <c r="H36" i="33"/>
  <c r="H37" i="33"/>
  <c r="H38" i="33"/>
  <c r="H39" i="33"/>
  <c r="H40" i="33"/>
  <c r="M14" i="27"/>
  <c r="H30" i="31"/>
  <c r="H31" i="31"/>
  <c r="H32" i="31"/>
  <c r="H33" i="31"/>
  <c r="H34" i="31"/>
  <c r="H35" i="31"/>
  <c r="H36" i="31"/>
  <c r="H37" i="31"/>
  <c r="H38" i="31"/>
  <c r="H39" i="31"/>
  <c r="H40" i="31"/>
  <c r="H29" i="31"/>
  <c r="G30" i="31"/>
  <c r="G31" i="31"/>
  <c r="G32" i="31"/>
  <c r="G33" i="31"/>
  <c r="G34" i="31"/>
  <c r="G35" i="31"/>
  <c r="G36" i="31"/>
  <c r="G37" i="31"/>
  <c r="G38" i="31"/>
  <c r="G39" i="31"/>
  <c r="G40" i="31"/>
  <c r="G30" i="33"/>
  <c r="G31" i="33"/>
  <c r="G32" i="33"/>
  <c r="G33" i="33"/>
  <c r="G34" i="33"/>
  <c r="G35" i="33"/>
  <c r="G36" i="33"/>
  <c r="G37" i="33"/>
  <c r="G38" i="33"/>
  <c r="G39" i="33"/>
  <c r="G40" i="33"/>
  <c r="M15" i="27"/>
  <c r="F31" i="23" l="1"/>
  <c r="U43" i="13"/>
  <c r="U42" i="13"/>
  <c r="U41" i="13"/>
  <c r="U36" i="13"/>
  <c r="U35" i="13"/>
  <c r="U33" i="13"/>
  <c r="U32" i="13"/>
  <c r="U29" i="13"/>
  <c r="U28" i="13"/>
  <c r="U26" i="13"/>
  <c r="U25" i="13"/>
  <c r="U24" i="13"/>
  <c r="U23" i="13"/>
  <c r="U21" i="13"/>
  <c r="U20" i="13"/>
  <c r="U18" i="13"/>
  <c r="U17" i="13"/>
  <c r="U14" i="13"/>
  <c r="T24" i="13"/>
  <c r="S24" i="13"/>
  <c r="R24" i="13"/>
  <c r="Q24" i="13"/>
  <c r="P25" i="13"/>
  <c r="O24" i="13"/>
  <c r="N24" i="13"/>
  <c r="M24" i="13"/>
  <c r="L24" i="13"/>
  <c r="K24" i="13"/>
  <c r="J24" i="13"/>
  <c r="I24" i="13"/>
  <c r="T23" i="13"/>
  <c r="S23" i="13"/>
  <c r="R23" i="13"/>
  <c r="Q23" i="13"/>
  <c r="P23" i="13"/>
  <c r="O23" i="13"/>
  <c r="N23" i="13"/>
  <c r="M23" i="13"/>
  <c r="L23" i="13"/>
  <c r="K23" i="13"/>
  <c r="J23" i="13"/>
  <c r="I23" i="13"/>
  <c r="T21" i="13"/>
  <c r="S21" i="13"/>
  <c r="R21" i="13"/>
  <c r="Q21" i="13"/>
  <c r="P21" i="13"/>
  <c r="O21" i="13"/>
  <c r="N21" i="13"/>
  <c r="M21" i="13"/>
  <c r="L21" i="13"/>
  <c r="K21" i="13"/>
  <c r="J21" i="13"/>
  <c r="I21" i="13"/>
  <c r="T20" i="13"/>
  <c r="S20" i="13"/>
  <c r="R20" i="13"/>
  <c r="Q20" i="13"/>
  <c r="P20" i="13"/>
  <c r="O20" i="13"/>
  <c r="N20" i="13"/>
  <c r="M20" i="13"/>
  <c r="L20" i="13"/>
  <c r="K20" i="13"/>
  <c r="J20" i="13"/>
  <c r="I20" i="13"/>
  <c r="T15" i="13"/>
  <c r="S15" i="13"/>
  <c r="R15" i="13"/>
  <c r="Q15" i="13"/>
  <c r="P15" i="13"/>
  <c r="O15" i="13"/>
  <c r="N15" i="13"/>
  <c r="M15" i="13"/>
  <c r="L15" i="13"/>
  <c r="K15" i="13"/>
  <c r="J15" i="13"/>
  <c r="I15" i="13"/>
  <c r="H30" i="25"/>
  <c r="H31" i="25"/>
  <c r="H32" i="25"/>
  <c r="H33" i="25"/>
  <c r="H34" i="25"/>
  <c r="H35" i="25"/>
  <c r="H36" i="25"/>
  <c r="H37" i="25"/>
  <c r="H38" i="25"/>
  <c r="H39" i="25"/>
  <c r="H40" i="25"/>
  <c r="G30" i="25"/>
  <c r="G31" i="25"/>
  <c r="G32" i="25"/>
  <c r="G33" i="25"/>
  <c r="G34" i="25"/>
  <c r="G35" i="25"/>
  <c r="G36" i="25"/>
  <c r="G37" i="25"/>
  <c r="G38" i="25"/>
  <c r="G39" i="25"/>
  <c r="G40" i="25"/>
  <c r="F30" i="25"/>
  <c r="F31" i="25"/>
  <c r="F32" i="25"/>
  <c r="F33" i="25"/>
  <c r="F34" i="25"/>
  <c r="F35" i="25"/>
  <c r="F36" i="25"/>
  <c r="F37" i="25"/>
  <c r="F38" i="25"/>
  <c r="F39" i="25"/>
  <c r="F40" i="25"/>
  <c r="G29" i="25"/>
  <c r="H29" i="25" s="1"/>
  <c r="F29" i="25"/>
  <c r="H30" i="23"/>
  <c r="H31" i="23"/>
  <c r="H32" i="23"/>
  <c r="H33" i="23"/>
  <c r="H34" i="23"/>
  <c r="H35" i="23"/>
  <c r="H36" i="23"/>
  <c r="H37" i="23"/>
  <c r="H38" i="23"/>
  <c r="H39" i="23"/>
  <c r="H40" i="23"/>
  <c r="G30" i="23"/>
  <c r="G31" i="23"/>
  <c r="G32" i="23"/>
  <c r="G33" i="23"/>
  <c r="G34" i="23"/>
  <c r="G35" i="23"/>
  <c r="G36" i="23"/>
  <c r="G37" i="23"/>
  <c r="G38" i="23"/>
  <c r="G39" i="23"/>
  <c r="G40" i="23"/>
  <c r="F30" i="23"/>
  <c r="F32" i="23"/>
  <c r="F33" i="23"/>
  <c r="F34" i="23"/>
  <c r="F35" i="23"/>
  <c r="F36" i="23"/>
  <c r="F37" i="23"/>
  <c r="F38" i="23"/>
  <c r="F39" i="23"/>
  <c r="F40" i="23"/>
  <c r="G29" i="23"/>
  <c r="H29" i="23" s="1"/>
  <c r="F29" i="23"/>
  <c r="H30" i="41"/>
  <c r="H31" i="41"/>
  <c r="H32" i="41"/>
  <c r="H33" i="41"/>
  <c r="H34" i="41"/>
  <c r="H35" i="41"/>
  <c r="H36" i="41"/>
  <c r="H37" i="41"/>
  <c r="H38" i="41"/>
  <c r="H39" i="41"/>
  <c r="H40" i="41"/>
  <c r="G30" i="41"/>
  <c r="G31" i="41"/>
  <c r="G32" i="41"/>
  <c r="G33" i="41"/>
  <c r="G34" i="41"/>
  <c r="G35" i="41"/>
  <c r="G36" i="41"/>
  <c r="G37" i="41"/>
  <c r="G38" i="41"/>
  <c r="G39" i="41"/>
  <c r="G40" i="41"/>
  <c r="F30" i="41"/>
  <c r="F31" i="41"/>
  <c r="F32" i="41"/>
  <c r="F33" i="41"/>
  <c r="F34" i="41"/>
  <c r="F35" i="41"/>
  <c r="F36" i="41"/>
  <c r="F37" i="41"/>
  <c r="F38" i="41"/>
  <c r="F39" i="41"/>
  <c r="F40" i="41"/>
  <c r="G29" i="41"/>
  <c r="H29" i="41" s="1"/>
  <c r="F29" i="41"/>
  <c r="H30" i="39"/>
  <c r="H31" i="39"/>
  <c r="H32" i="39"/>
  <c r="H33" i="39"/>
  <c r="H34" i="39"/>
  <c r="H35" i="39"/>
  <c r="H36" i="39"/>
  <c r="H37" i="39"/>
  <c r="H38" i="39"/>
  <c r="H39" i="39"/>
  <c r="H40" i="39"/>
  <c r="G30" i="39"/>
  <c r="G31" i="39"/>
  <c r="G32" i="39"/>
  <c r="G33" i="39"/>
  <c r="G34" i="39"/>
  <c r="G35" i="39"/>
  <c r="G36" i="39"/>
  <c r="G37" i="39"/>
  <c r="G38" i="39"/>
  <c r="G39" i="39"/>
  <c r="G40" i="39"/>
  <c r="F30" i="39"/>
  <c r="F31" i="39"/>
  <c r="F32" i="39"/>
  <c r="F33" i="39"/>
  <c r="F34" i="39"/>
  <c r="F35" i="39"/>
  <c r="F36" i="39"/>
  <c r="F37" i="39"/>
  <c r="F38" i="39"/>
  <c r="F39" i="39"/>
  <c r="F40" i="39"/>
  <c r="G29" i="39"/>
  <c r="H29" i="39" s="1"/>
  <c r="F29" i="39"/>
  <c r="F30" i="37"/>
  <c r="F31" i="37"/>
  <c r="F32" i="37"/>
  <c r="F33" i="37"/>
  <c r="F34" i="37"/>
  <c r="F35" i="37"/>
  <c r="F36" i="37"/>
  <c r="F37" i="37"/>
  <c r="F38" i="37"/>
  <c r="F39" i="37"/>
  <c r="F40" i="37"/>
  <c r="F29" i="37"/>
  <c r="H30" i="35"/>
  <c r="H31" i="35"/>
  <c r="H32" i="35"/>
  <c r="H33" i="35"/>
  <c r="H34" i="35"/>
  <c r="H35" i="35"/>
  <c r="H36" i="35"/>
  <c r="H37" i="35"/>
  <c r="H38" i="35"/>
  <c r="H39" i="35"/>
  <c r="H40" i="35"/>
  <c r="G30" i="35"/>
  <c r="G31" i="35"/>
  <c r="G32" i="35"/>
  <c r="G33" i="35"/>
  <c r="G34" i="35"/>
  <c r="G35" i="35"/>
  <c r="G36" i="35"/>
  <c r="G37" i="35"/>
  <c r="G38" i="35"/>
  <c r="G39" i="35"/>
  <c r="G40" i="35"/>
  <c r="F30" i="35"/>
  <c r="F31" i="35"/>
  <c r="F32" i="35"/>
  <c r="F33" i="35"/>
  <c r="F34" i="35"/>
  <c r="F35" i="35"/>
  <c r="F36" i="35"/>
  <c r="F37" i="35"/>
  <c r="F38" i="35"/>
  <c r="F39" i="35"/>
  <c r="F40" i="35"/>
  <c r="G29" i="35"/>
  <c r="H29" i="35" s="1"/>
  <c r="F29" i="35"/>
  <c r="F30" i="33"/>
  <c r="F31" i="33"/>
  <c r="F32" i="33"/>
  <c r="F33" i="33"/>
  <c r="F34" i="33"/>
  <c r="F35" i="33"/>
  <c r="F36" i="33"/>
  <c r="F37" i="33"/>
  <c r="F38" i="33"/>
  <c r="F39" i="33"/>
  <c r="F40" i="33"/>
  <c r="H29" i="33"/>
  <c r="G29" i="33"/>
  <c r="F29" i="33"/>
  <c r="F30" i="31"/>
  <c r="F31" i="31"/>
  <c r="F32" i="31"/>
  <c r="F33" i="31"/>
  <c r="F34" i="31"/>
  <c r="F35" i="31"/>
  <c r="F36" i="31"/>
  <c r="F37" i="31"/>
  <c r="F38" i="31"/>
  <c r="F39" i="31"/>
  <c r="F40" i="31"/>
  <c r="G29" i="31"/>
  <c r="F29" i="31"/>
  <c r="H30" i="21"/>
  <c r="H31" i="21"/>
  <c r="H32" i="21"/>
  <c r="H33" i="21"/>
  <c r="H34" i="21"/>
  <c r="H35" i="21"/>
  <c r="H36" i="21"/>
  <c r="H37" i="21"/>
  <c r="H38" i="21"/>
  <c r="H39" i="21"/>
  <c r="H40" i="21"/>
  <c r="G30" i="21"/>
  <c r="G31" i="21"/>
  <c r="G32" i="21"/>
  <c r="G33" i="21"/>
  <c r="G34" i="21"/>
  <c r="G35" i="21"/>
  <c r="G36" i="21"/>
  <c r="G37" i="21"/>
  <c r="G38" i="21"/>
  <c r="G39" i="21"/>
  <c r="G40" i="21"/>
  <c r="F30" i="21"/>
  <c r="F31" i="21"/>
  <c r="F32" i="21"/>
  <c r="F33" i="21"/>
  <c r="F34" i="21"/>
  <c r="F35" i="21"/>
  <c r="F36" i="21"/>
  <c r="F37" i="21"/>
  <c r="F38" i="21"/>
  <c r="F39" i="21"/>
  <c r="F40" i="21"/>
  <c r="G29" i="21"/>
  <c r="H29" i="21" s="1"/>
  <c r="F29" i="21"/>
  <c r="H30" i="18"/>
  <c r="H31" i="18"/>
  <c r="H32" i="18"/>
  <c r="H33" i="18"/>
  <c r="H34" i="18"/>
  <c r="H35" i="18"/>
  <c r="H36" i="18"/>
  <c r="H37" i="18"/>
  <c r="H38" i="18"/>
  <c r="H39" i="18"/>
  <c r="H40" i="18"/>
  <c r="G30" i="18"/>
  <c r="G31" i="18"/>
  <c r="G32" i="18"/>
  <c r="G33" i="18"/>
  <c r="G34" i="18"/>
  <c r="G35" i="18"/>
  <c r="G36" i="18"/>
  <c r="G37" i="18"/>
  <c r="G38" i="18"/>
  <c r="G39" i="18"/>
  <c r="G40" i="18"/>
  <c r="F30" i="18"/>
  <c r="F31" i="18"/>
  <c r="F32" i="18"/>
  <c r="F33" i="18"/>
  <c r="F34" i="18"/>
  <c r="F35" i="18"/>
  <c r="F36" i="18"/>
  <c r="F37" i="18"/>
  <c r="F38" i="18"/>
  <c r="F39" i="18"/>
  <c r="F40" i="18"/>
  <c r="H29" i="18"/>
  <c r="G29" i="18"/>
  <c r="F29" i="18"/>
  <c r="H30" i="17"/>
  <c r="H31" i="17"/>
  <c r="H32" i="17"/>
  <c r="H33" i="17"/>
  <c r="H34" i="17"/>
  <c r="H35" i="17"/>
  <c r="H36" i="17"/>
  <c r="H37" i="17"/>
  <c r="H38" i="17"/>
  <c r="H39" i="17"/>
  <c r="H40" i="17"/>
  <c r="G30" i="17"/>
  <c r="G31" i="17"/>
  <c r="G32" i="17"/>
  <c r="G33" i="17"/>
  <c r="G34" i="17"/>
  <c r="G35" i="17"/>
  <c r="G36" i="17"/>
  <c r="G37" i="17"/>
  <c r="G38" i="17"/>
  <c r="G39" i="17"/>
  <c r="G40" i="17"/>
  <c r="F30" i="17"/>
  <c r="F31" i="17"/>
  <c r="F32" i="17"/>
  <c r="F33" i="17"/>
  <c r="F34" i="17"/>
  <c r="F35" i="17"/>
  <c r="F36" i="17"/>
  <c r="F37" i="17"/>
  <c r="F38" i="17"/>
  <c r="F39" i="17"/>
  <c r="F40" i="17"/>
  <c r="G29" i="17"/>
  <c r="H29" i="17" s="1"/>
  <c r="F29" i="17"/>
  <c r="E31" i="25" l="1"/>
  <c r="E32" i="25" s="1"/>
  <c r="E33" i="25" s="1"/>
  <c r="E34" i="25" s="1"/>
  <c r="E35" i="25" s="1"/>
  <c r="E36" i="25" s="1"/>
  <c r="E37" i="25" s="1"/>
  <c r="E38" i="25" s="1"/>
  <c r="E39" i="25" s="1"/>
  <c r="E40" i="25" s="1"/>
  <c r="C31" i="25"/>
  <c r="C32" i="25" s="1"/>
  <c r="C33" i="25" s="1"/>
  <c r="C34" i="25" s="1"/>
  <c r="C35" i="25" s="1"/>
  <c r="C36" i="25" s="1"/>
  <c r="C37" i="25" s="1"/>
  <c r="C38" i="25" s="1"/>
  <c r="C39" i="25" s="1"/>
  <c r="C40" i="25" s="1"/>
  <c r="C34" i="41" l="1"/>
  <c r="C33" i="41"/>
  <c r="C32" i="41"/>
  <c r="C31" i="41"/>
  <c r="C30" i="41"/>
  <c r="C29" i="41"/>
  <c r="T42" i="13" l="1"/>
  <c r="S42" i="13"/>
  <c r="R42" i="13"/>
  <c r="Q42" i="13"/>
  <c r="P42" i="13"/>
  <c r="O42" i="13"/>
  <c r="N42" i="13"/>
  <c r="M42" i="13"/>
  <c r="L42" i="13"/>
  <c r="K42" i="13"/>
  <c r="J42" i="13"/>
  <c r="I42" i="13"/>
  <c r="T41" i="13"/>
  <c r="S41" i="13"/>
  <c r="R41" i="13"/>
  <c r="Q41" i="13"/>
  <c r="P41" i="13"/>
  <c r="O41" i="13"/>
  <c r="N41" i="13"/>
  <c r="M41" i="13"/>
  <c r="L41" i="13"/>
  <c r="K41" i="13"/>
  <c r="K43" i="13" s="1"/>
  <c r="J41" i="13"/>
  <c r="I41" i="13"/>
  <c r="Q33" i="13"/>
  <c r="Q32" i="13"/>
  <c r="S39" i="13"/>
  <c r="S38" i="13"/>
  <c r="R39" i="13"/>
  <c r="R38" i="13"/>
  <c r="Q39" i="13"/>
  <c r="Q38" i="13"/>
  <c r="I39" i="13"/>
  <c r="I38" i="13"/>
  <c r="T38" i="13"/>
  <c r="P38" i="13"/>
  <c r="O38" i="13"/>
  <c r="N38" i="13"/>
  <c r="N40" i="13" s="1"/>
  <c r="M38" i="13"/>
  <c r="L38" i="13"/>
  <c r="L40" i="13" s="1"/>
  <c r="K38" i="13"/>
  <c r="J38" i="13"/>
  <c r="T39" i="13"/>
  <c r="T40" i="13" s="1"/>
  <c r="P39" i="13"/>
  <c r="O39" i="13"/>
  <c r="N39" i="13"/>
  <c r="M39" i="13"/>
  <c r="L39" i="13"/>
  <c r="K39" i="13"/>
  <c r="K40" i="13" s="1"/>
  <c r="J39" i="13"/>
  <c r="J40" i="13" s="1"/>
  <c r="T36" i="13"/>
  <c r="S36" i="13"/>
  <c r="R36" i="13"/>
  <c r="Q36" i="13"/>
  <c r="P36" i="13"/>
  <c r="O36" i="13"/>
  <c r="N36" i="13"/>
  <c r="M36" i="13"/>
  <c r="L36" i="13"/>
  <c r="K36" i="13"/>
  <c r="J36" i="13"/>
  <c r="I36" i="13"/>
  <c r="T35" i="13"/>
  <c r="S35" i="13"/>
  <c r="S37" i="13" s="1"/>
  <c r="R35" i="13"/>
  <c r="Q35" i="13"/>
  <c r="Q37" i="13" s="1"/>
  <c r="P35" i="13"/>
  <c r="O35" i="13"/>
  <c r="N35" i="13"/>
  <c r="N37" i="13" s="1"/>
  <c r="M35" i="13"/>
  <c r="L35" i="13"/>
  <c r="K35" i="13"/>
  <c r="K37" i="13" s="1"/>
  <c r="J35" i="13"/>
  <c r="I35" i="13"/>
  <c r="T33" i="13"/>
  <c r="S33" i="13"/>
  <c r="R33" i="13"/>
  <c r="P33" i="13"/>
  <c r="O33" i="13"/>
  <c r="N33" i="13"/>
  <c r="M33" i="13"/>
  <c r="L33" i="13"/>
  <c r="K33" i="13"/>
  <c r="J33" i="13"/>
  <c r="I33" i="13"/>
  <c r="T32" i="13"/>
  <c r="S32" i="13"/>
  <c r="R32" i="13"/>
  <c r="P32" i="13"/>
  <c r="O32" i="13"/>
  <c r="O34" i="13" s="1"/>
  <c r="N32" i="13"/>
  <c r="N34" i="13" s="1"/>
  <c r="M32" i="13"/>
  <c r="M34" i="13" s="1"/>
  <c r="L32" i="13"/>
  <c r="K32" i="13"/>
  <c r="J32" i="13"/>
  <c r="I32" i="13"/>
  <c r="T29" i="13"/>
  <c r="S29" i="13"/>
  <c r="R29" i="13"/>
  <c r="Q29" i="13"/>
  <c r="P29" i="13"/>
  <c r="O29" i="13"/>
  <c r="N29" i="13"/>
  <c r="M29" i="13"/>
  <c r="L29" i="13"/>
  <c r="K29" i="13"/>
  <c r="J29" i="13"/>
  <c r="I29" i="13"/>
  <c r="T30" i="13"/>
  <c r="S30" i="13"/>
  <c r="R30" i="13"/>
  <c r="Q30" i="13"/>
  <c r="P30" i="13"/>
  <c r="O30" i="13"/>
  <c r="O31" i="13" s="1"/>
  <c r="N30" i="13"/>
  <c r="M30" i="13"/>
  <c r="L30" i="13"/>
  <c r="K30" i="13"/>
  <c r="J30" i="13"/>
  <c r="I30" i="13"/>
  <c r="S27" i="13"/>
  <c r="T27" i="13"/>
  <c r="T28" i="13" s="1"/>
  <c r="R27" i="13"/>
  <c r="Q27" i="13"/>
  <c r="P27" i="13"/>
  <c r="O27" i="13"/>
  <c r="N27" i="13"/>
  <c r="M27" i="13"/>
  <c r="L27" i="13"/>
  <c r="K27" i="13"/>
  <c r="J27" i="13"/>
  <c r="I27" i="13"/>
  <c r="L34" i="13"/>
  <c r="T26" i="13"/>
  <c r="S26" i="13"/>
  <c r="R26" i="13"/>
  <c r="Q26" i="13"/>
  <c r="P26" i="13"/>
  <c r="P28" i="13" s="1"/>
  <c r="O26" i="13"/>
  <c r="N26" i="13"/>
  <c r="M26" i="13"/>
  <c r="L26" i="13"/>
  <c r="K26" i="13"/>
  <c r="K28" i="13" s="1"/>
  <c r="J26" i="13"/>
  <c r="I26" i="13"/>
  <c r="S25" i="13"/>
  <c r="P24" i="13"/>
  <c r="N22" i="13"/>
  <c r="P22" i="13"/>
  <c r="T18" i="13"/>
  <c r="T19" i="13" s="1"/>
  <c r="S18" i="13"/>
  <c r="S19" i="13" s="1"/>
  <c r="R18" i="13"/>
  <c r="Q18" i="13"/>
  <c r="P18" i="13"/>
  <c r="O18" i="13"/>
  <c r="N18" i="13"/>
  <c r="M18" i="13"/>
  <c r="L18" i="13"/>
  <c r="K18" i="13"/>
  <c r="K19" i="13" s="1"/>
  <c r="J18" i="13"/>
  <c r="I18" i="13"/>
  <c r="R19" i="13"/>
  <c r="T17" i="13"/>
  <c r="S17" i="13"/>
  <c r="R17" i="13"/>
  <c r="Q17" i="13"/>
  <c r="P17" i="13"/>
  <c r="O17" i="13"/>
  <c r="N17" i="13"/>
  <c r="M17" i="13"/>
  <c r="L17" i="13"/>
  <c r="K17" i="13"/>
  <c r="J17" i="13"/>
  <c r="J19" i="13" s="1"/>
  <c r="I17" i="13"/>
  <c r="T14" i="13"/>
  <c r="S14" i="13"/>
  <c r="S16" i="13" s="1"/>
  <c r="R14" i="13"/>
  <c r="Q14" i="13"/>
  <c r="P14" i="13"/>
  <c r="O14" i="13"/>
  <c r="N14" i="13"/>
  <c r="M14" i="13"/>
  <c r="L14" i="13"/>
  <c r="K14" i="13"/>
  <c r="J14" i="13"/>
  <c r="I14" i="13"/>
  <c r="N12" i="13"/>
  <c r="M12" i="13"/>
  <c r="L12" i="13"/>
  <c r="K12" i="13"/>
  <c r="J12" i="13"/>
  <c r="T11" i="13"/>
  <c r="S11" i="13"/>
  <c r="R11" i="13"/>
  <c r="Q11" i="13"/>
  <c r="P11" i="13"/>
  <c r="O11" i="13"/>
  <c r="O13" i="13" s="1"/>
  <c r="N11" i="13"/>
  <c r="M11" i="13"/>
  <c r="L11" i="13"/>
  <c r="K11" i="13"/>
  <c r="J11" i="13"/>
  <c r="O12" i="13"/>
  <c r="P12" i="13"/>
  <c r="Q12" i="13"/>
  <c r="R12" i="13"/>
  <c r="S12" i="13"/>
  <c r="T12" i="13"/>
  <c r="I11" i="13"/>
  <c r="I12" i="13"/>
  <c r="J43" i="13"/>
  <c r="L43" i="13"/>
  <c r="N43" i="13"/>
  <c r="P43" i="13"/>
  <c r="R43" i="13"/>
  <c r="T43" i="13"/>
  <c r="P40" i="13"/>
  <c r="R40" i="13"/>
  <c r="U30" i="13" l="1"/>
  <c r="R13" i="13"/>
  <c r="J28" i="13"/>
  <c r="N28" i="13"/>
  <c r="R28" i="13"/>
  <c r="O43" i="13"/>
  <c r="S43" i="13"/>
  <c r="I13" i="13"/>
  <c r="N25" i="13"/>
  <c r="O28" i="13"/>
  <c r="P13" i="13"/>
  <c r="T13" i="13"/>
  <c r="Q19" i="13"/>
  <c r="L28" i="13"/>
  <c r="S28" i="13"/>
  <c r="T34" i="13"/>
  <c r="P19" i="13"/>
  <c r="I22" i="13"/>
  <c r="Q22" i="13"/>
  <c r="I28" i="13"/>
  <c r="M28" i="13"/>
  <c r="Q28" i="13"/>
  <c r="I34" i="13"/>
  <c r="Q40" i="13"/>
  <c r="Q34" i="13"/>
  <c r="U11" i="13"/>
  <c r="J13" i="13"/>
  <c r="K16" i="13"/>
  <c r="M25" i="13"/>
  <c r="O37" i="13"/>
  <c r="P37" i="13"/>
  <c r="I37" i="13"/>
  <c r="T37" i="13"/>
  <c r="Q43" i="13"/>
  <c r="T22" i="13"/>
  <c r="M22" i="13"/>
  <c r="M43" i="13"/>
  <c r="S40" i="13"/>
  <c r="M40" i="13"/>
  <c r="O40" i="13"/>
  <c r="J37" i="13"/>
  <c r="R37" i="13"/>
  <c r="L37" i="13"/>
  <c r="M37" i="13"/>
  <c r="P34" i="13"/>
  <c r="S34" i="13"/>
  <c r="J34" i="13"/>
  <c r="R34" i="13"/>
  <c r="K34" i="13"/>
  <c r="R31" i="13"/>
  <c r="M31" i="13"/>
  <c r="I31" i="13"/>
  <c r="Q31" i="13"/>
  <c r="P31" i="13"/>
  <c r="N31" i="13"/>
  <c r="K31" i="13"/>
  <c r="S31" i="13"/>
  <c r="L31" i="13"/>
  <c r="T31" i="13"/>
  <c r="J31" i="13"/>
  <c r="T25" i="13"/>
  <c r="R25" i="13"/>
  <c r="Q25" i="13"/>
  <c r="O25" i="13"/>
  <c r="K25" i="13"/>
  <c r="L25" i="13"/>
  <c r="J25" i="13"/>
  <c r="S22" i="13"/>
  <c r="R22" i="13"/>
  <c r="O22" i="13"/>
  <c r="L22" i="13"/>
  <c r="K22" i="13"/>
  <c r="J22" i="13"/>
  <c r="N19" i="13"/>
  <c r="M19" i="13"/>
  <c r="L19" i="13"/>
  <c r="O19" i="13"/>
  <c r="I19" i="13"/>
  <c r="N16" i="13"/>
  <c r="L16" i="13"/>
  <c r="T16" i="13"/>
  <c r="Q16" i="13"/>
  <c r="P16" i="13"/>
  <c r="O16" i="13"/>
  <c r="M16" i="13"/>
  <c r="R16" i="13"/>
  <c r="J16" i="13"/>
  <c r="I16" i="13"/>
  <c r="L13" i="13"/>
  <c r="K13" i="13"/>
  <c r="S13" i="13"/>
  <c r="N13" i="13"/>
  <c r="M13" i="13"/>
  <c r="Q13" i="13"/>
  <c r="C26" i="42" l="1"/>
  <c r="C19" i="40"/>
  <c r="C16" i="36"/>
  <c r="C18" i="32"/>
  <c r="F18" i="32"/>
  <c r="E30" i="25" l="1"/>
  <c r="E29" i="25"/>
  <c r="C29" i="25"/>
  <c r="C30" i="25" s="1"/>
  <c r="E29" i="23"/>
  <c r="E30" i="23" s="1"/>
  <c r="E31" i="23" s="1"/>
  <c r="E32" i="23" s="1"/>
  <c r="E33" i="23" s="1"/>
  <c r="E34" i="23" s="1"/>
  <c r="E35" i="23" s="1"/>
  <c r="E36" i="23" s="1"/>
  <c r="E37" i="23" s="1"/>
  <c r="E38" i="23" s="1"/>
  <c r="E39" i="23" s="1"/>
  <c r="E40" i="23" s="1"/>
  <c r="C29" i="23"/>
  <c r="E29" i="41"/>
  <c r="E30" i="41" s="1"/>
  <c r="E31" i="41" s="1"/>
  <c r="E32" i="41" s="1"/>
  <c r="E33" i="41" s="1"/>
  <c r="E34" i="41" s="1"/>
  <c r="E35" i="41" s="1"/>
  <c r="E36" i="41" s="1"/>
  <c r="E37" i="41" s="1"/>
  <c r="E38" i="41" s="1"/>
  <c r="E39" i="41" s="1"/>
  <c r="E40" i="41" s="1"/>
  <c r="E29" i="39"/>
  <c r="E30" i="39" s="1"/>
  <c r="E31" i="39" s="1"/>
  <c r="E32" i="39" s="1"/>
  <c r="E33" i="39" s="1"/>
  <c r="E34" i="39" s="1"/>
  <c r="E35" i="39" s="1"/>
  <c r="E36" i="39" s="1"/>
  <c r="E37" i="39" s="1"/>
  <c r="E38" i="39" s="1"/>
  <c r="E39" i="39" s="1"/>
  <c r="E40" i="39" s="1"/>
  <c r="C29" i="39"/>
  <c r="C30" i="39" s="1"/>
  <c r="E30" i="37"/>
  <c r="E31" i="37" s="1"/>
  <c r="E32" i="37" s="1"/>
  <c r="E33" i="37" s="1"/>
  <c r="E34" i="37" s="1"/>
  <c r="E35" i="37" s="1"/>
  <c r="E36" i="37" s="1"/>
  <c r="E37" i="37" s="1"/>
  <c r="E38" i="37" s="1"/>
  <c r="E39" i="37" s="1"/>
  <c r="E40" i="37" s="1"/>
  <c r="E29" i="37"/>
  <c r="C29" i="37"/>
  <c r="C30" i="37" s="1"/>
  <c r="E29" i="35"/>
  <c r="E30" i="35" s="1"/>
  <c r="E31" i="35" s="1"/>
  <c r="E32" i="35" s="1"/>
  <c r="E33" i="35" s="1"/>
  <c r="E34" i="35" s="1"/>
  <c r="E35" i="35" s="1"/>
  <c r="E36" i="35" s="1"/>
  <c r="E37" i="35" s="1"/>
  <c r="E38" i="35" s="1"/>
  <c r="E39" i="35" s="1"/>
  <c r="E40" i="35" s="1"/>
  <c r="C29" i="35"/>
  <c r="E29" i="33"/>
  <c r="E30" i="33" s="1"/>
  <c r="E31" i="33" s="1"/>
  <c r="E32" i="33" s="1"/>
  <c r="E33" i="33" s="1"/>
  <c r="E34" i="33" s="1"/>
  <c r="E35" i="33" s="1"/>
  <c r="E36" i="33" s="1"/>
  <c r="E37" i="33" s="1"/>
  <c r="E38" i="33" s="1"/>
  <c r="E39" i="33" s="1"/>
  <c r="E40" i="33" s="1"/>
  <c r="C29" i="33"/>
  <c r="C30" i="33" s="1"/>
  <c r="C30" i="31"/>
  <c r="C31" i="31" s="1"/>
  <c r="E29" i="31"/>
  <c r="E30" i="31" s="1"/>
  <c r="E31" i="31" s="1"/>
  <c r="E32" i="31" s="1"/>
  <c r="E33" i="31" s="1"/>
  <c r="E34" i="31" s="1"/>
  <c r="E35" i="31" s="1"/>
  <c r="E36" i="31" s="1"/>
  <c r="E37" i="31" s="1"/>
  <c r="E38" i="31" s="1"/>
  <c r="E39" i="31" s="1"/>
  <c r="E40" i="31" s="1"/>
  <c r="C29" i="31"/>
  <c r="E29" i="21"/>
  <c r="E30" i="21" s="1"/>
  <c r="E31" i="21" s="1"/>
  <c r="E32" i="21" s="1"/>
  <c r="E33" i="21" s="1"/>
  <c r="E34" i="21" s="1"/>
  <c r="E35" i="21" s="1"/>
  <c r="E36" i="21" s="1"/>
  <c r="E37" i="21" s="1"/>
  <c r="E38" i="21" s="1"/>
  <c r="E39" i="21" s="1"/>
  <c r="E40" i="21" s="1"/>
  <c r="C29" i="21"/>
  <c r="C30" i="21" s="1"/>
  <c r="E29" i="18"/>
  <c r="E30" i="18" s="1"/>
  <c r="E31" i="18" s="1"/>
  <c r="E32" i="18" s="1"/>
  <c r="E33" i="18" s="1"/>
  <c r="E34" i="18" s="1"/>
  <c r="E35" i="18" s="1"/>
  <c r="E36" i="18" s="1"/>
  <c r="E37" i="18" s="1"/>
  <c r="E38" i="18" s="1"/>
  <c r="E39" i="18" s="1"/>
  <c r="E40" i="18" s="1"/>
  <c r="C29" i="18"/>
  <c r="G32" i="37" l="1"/>
  <c r="H32" i="37" s="1"/>
  <c r="G40" i="37"/>
  <c r="H40" i="37" s="1"/>
  <c r="G33" i="37"/>
  <c r="H33" i="37" s="1"/>
  <c r="G34" i="37"/>
  <c r="H34" i="37" s="1"/>
  <c r="G35" i="37"/>
  <c r="H35" i="37" s="1"/>
  <c r="G36" i="37"/>
  <c r="H36" i="37" s="1"/>
  <c r="G29" i="37"/>
  <c r="H29" i="37" s="1"/>
  <c r="G31" i="37"/>
  <c r="H31" i="37" s="1"/>
  <c r="G37" i="37"/>
  <c r="H37" i="37" s="1"/>
  <c r="G39" i="37"/>
  <c r="H39" i="37" s="1"/>
  <c r="G30" i="37"/>
  <c r="H30" i="37" s="1"/>
  <c r="G38" i="37"/>
  <c r="H38" i="37" s="1"/>
  <c r="C30" i="18"/>
  <c r="C30" i="23"/>
  <c r="C31" i="39"/>
  <c r="C31" i="37"/>
  <c r="C30" i="35"/>
  <c r="C31" i="33"/>
  <c r="C32" i="31"/>
  <c r="C31" i="21"/>
  <c r="C31" i="18"/>
  <c r="F18" i="28"/>
  <c r="C31" i="23" l="1"/>
  <c r="C32" i="39"/>
  <c r="C32" i="37"/>
  <c r="C31" i="35"/>
  <c r="C32" i="33"/>
  <c r="C33" i="31"/>
  <c r="C32" i="21"/>
  <c r="C32" i="18"/>
  <c r="H26" i="42"/>
  <c r="F18" i="34"/>
  <c r="C32" i="23" l="1"/>
  <c r="C33" i="39"/>
  <c r="C33" i="37"/>
  <c r="C32" i="35"/>
  <c r="C33" i="33"/>
  <c r="C34" i="31"/>
  <c r="C33" i="21"/>
  <c r="C33" i="18"/>
  <c r="G41" i="13"/>
  <c r="G38" i="13"/>
  <c r="G35" i="13"/>
  <c r="G32" i="13"/>
  <c r="G29" i="13"/>
  <c r="G26" i="13"/>
  <c r="G23" i="13"/>
  <c r="G20" i="13"/>
  <c r="G17" i="13"/>
  <c r="G14" i="13"/>
  <c r="G11" i="13"/>
  <c r="U37" i="13"/>
  <c r="U34" i="13"/>
  <c r="C33" i="23" l="1"/>
  <c r="C34" i="39"/>
  <c r="C34" i="37"/>
  <c r="C33" i="35"/>
  <c r="C34" i="33"/>
  <c r="C35" i="31"/>
  <c r="C34" i="21"/>
  <c r="C34" i="18"/>
  <c r="E8" i="31"/>
  <c r="C34" i="23" l="1"/>
  <c r="C35" i="41"/>
  <c r="C35" i="39"/>
  <c r="C35" i="37"/>
  <c r="C34" i="35"/>
  <c r="C35" i="33"/>
  <c r="C36" i="31"/>
  <c r="C35" i="21"/>
  <c r="C35" i="18"/>
  <c r="F26" i="42"/>
  <c r="H16" i="36"/>
  <c r="F16" i="36"/>
  <c r="C18" i="34"/>
  <c r="H18" i="34"/>
  <c r="C35" i="23" l="1"/>
  <c r="C36" i="41"/>
  <c r="C36" i="39"/>
  <c r="C36" i="37"/>
  <c r="C35" i="35"/>
  <c r="C36" i="33"/>
  <c r="C37" i="31"/>
  <c r="C36" i="21"/>
  <c r="C36" i="18"/>
  <c r="E29" i="17"/>
  <c r="E30" i="17" s="1"/>
  <c r="E31" i="17" s="1"/>
  <c r="E32" i="17" s="1"/>
  <c r="E33" i="17" s="1"/>
  <c r="E34" i="17" s="1"/>
  <c r="E35" i="17" s="1"/>
  <c r="E36" i="17" s="1"/>
  <c r="E37" i="17" s="1"/>
  <c r="E38" i="17" s="1"/>
  <c r="E39" i="17" s="1"/>
  <c r="E40" i="17" s="1"/>
  <c r="C36" i="23" l="1"/>
  <c r="C37" i="41"/>
  <c r="C37" i="39"/>
  <c r="C37" i="37"/>
  <c r="C36" i="35"/>
  <c r="C37" i="33"/>
  <c r="C38" i="31"/>
  <c r="C37" i="21"/>
  <c r="C37" i="18"/>
  <c r="C9" i="24"/>
  <c r="C37" i="23" l="1"/>
  <c r="C38" i="41"/>
  <c r="C38" i="39"/>
  <c r="C38" i="37"/>
  <c r="C37" i="35"/>
  <c r="C38" i="33"/>
  <c r="C39" i="31"/>
  <c r="C38" i="21"/>
  <c r="C38" i="18"/>
  <c r="C38" i="23" l="1"/>
  <c r="C39" i="41"/>
  <c r="C39" i="39"/>
  <c r="C39" i="37"/>
  <c r="C38" i="35"/>
  <c r="C39" i="33"/>
  <c r="C40" i="31"/>
  <c r="C39" i="21"/>
  <c r="C39" i="18"/>
  <c r="K19" i="27"/>
  <c r="L19" i="27" s="1"/>
  <c r="M19" i="27" s="1"/>
  <c r="K18" i="27"/>
  <c r="L18" i="27" s="1"/>
  <c r="M18" i="27" s="1"/>
  <c r="H36" i="13"/>
  <c r="H35" i="13"/>
  <c r="H33" i="13"/>
  <c r="H32" i="13"/>
  <c r="H30" i="13"/>
  <c r="H29" i="13"/>
  <c r="H21" i="13"/>
  <c r="H27" i="13"/>
  <c r="H26" i="13"/>
  <c r="H24" i="13"/>
  <c r="H23" i="13"/>
  <c r="H20" i="13"/>
  <c r="E8" i="35"/>
  <c r="C10" i="32"/>
  <c r="H19" i="40"/>
  <c r="F19" i="40"/>
  <c r="H19" i="38"/>
  <c r="F19" i="38"/>
  <c r="C19" i="38"/>
  <c r="H18" i="32"/>
  <c r="C10" i="22"/>
  <c r="C10" i="30"/>
  <c r="H18" i="30"/>
  <c r="F18" i="30"/>
  <c r="C18" i="30"/>
  <c r="C29" i="17"/>
  <c r="H18" i="28"/>
  <c r="C18" i="28"/>
  <c r="I25" i="13"/>
  <c r="U27" i="13"/>
  <c r="H18" i="24"/>
  <c r="H18" i="22"/>
  <c r="C6" i="24"/>
  <c r="C6" i="26" s="1"/>
  <c r="C21" i="27"/>
  <c r="C20" i="27"/>
  <c r="C13" i="27"/>
  <c r="C12" i="27"/>
  <c r="C11" i="27"/>
  <c r="H21" i="26"/>
  <c r="H42" i="13"/>
  <c r="H41" i="13"/>
  <c r="U38" i="13"/>
  <c r="H39" i="13"/>
  <c r="H38" i="13"/>
  <c r="H18" i="13"/>
  <c r="H17" i="13"/>
  <c r="B21" i="27"/>
  <c r="B20" i="27"/>
  <c r="C21" i="26"/>
  <c r="F21" i="26"/>
  <c r="C18" i="24"/>
  <c r="F18" i="24"/>
  <c r="C18" i="22"/>
  <c r="F18" i="22"/>
  <c r="P23" i="20"/>
  <c r="O23" i="20"/>
  <c r="N23" i="20"/>
  <c r="H15" i="13"/>
  <c r="H14" i="13"/>
  <c r="U15" i="13"/>
  <c r="B12" i="27"/>
  <c r="H12" i="13"/>
  <c r="H11" i="13"/>
  <c r="I40" i="13"/>
  <c r="U39" i="13"/>
  <c r="U12" i="13"/>
  <c r="I43" i="13"/>
  <c r="K21" i="27" l="1"/>
  <c r="L21" i="27" s="1"/>
  <c r="M21" i="27" s="1"/>
  <c r="U40" i="13"/>
  <c r="K20" i="27" s="1"/>
  <c r="L20" i="27" s="1"/>
  <c r="M20" i="27" s="1"/>
  <c r="U22" i="13"/>
  <c r="K14" i="27" s="1"/>
  <c r="L14" i="27" s="1"/>
  <c r="U19" i="13"/>
  <c r="K13" i="27" s="1"/>
  <c r="L13" i="27" s="1"/>
  <c r="M13" i="27" s="1"/>
  <c r="U13" i="13"/>
  <c r="K11" i="27" s="1"/>
  <c r="L11" i="27" s="1"/>
  <c r="M11" i="27" s="1"/>
  <c r="U16" i="13"/>
  <c r="K12" i="27" s="1"/>
  <c r="L12" i="27" s="1"/>
  <c r="M12" i="27" s="1"/>
  <c r="C39" i="23"/>
  <c r="C40" i="41"/>
  <c r="C40" i="39"/>
  <c r="C40" i="37"/>
  <c r="C39" i="35"/>
  <c r="C40" i="33"/>
  <c r="C40" i="21"/>
  <c r="C40" i="18"/>
  <c r="K15" i="27"/>
  <c r="L15" i="27" s="1"/>
  <c r="C30" i="17"/>
  <c r="U31" i="13"/>
  <c r="K17" i="27" s="1"/>
  <c r="L17" i="27" s="1"/>
  <c r="M17" i="27" s="1"/>
  <c r="K16" i="27"/>
  <c r="L16" i="27" s="1"/>
  <c r="M16" i="27" s="1"/>
  <c r="C40" i="23" l="1"/>
  <c r="C40" i="35"/>
  <c r="C31" i="17"/>
  <c r="C32" i="17" l="1"/>
  <c r="C33" i="17" l="1"/>
  <c r="C34" i="17" l="1"/>
  <c r="C35" i="17"/>
  <c r="B11" i="27"/>
  <c r="C36" i="17" l="1"/>
  <c r="C37" i="17" l="1"/>
  <c r="C38" i="17" l="1"/>
  <c r="C39" i="17" l="1"/>
  <c r="C40" i="17" l="1"/>
</calcChain>
</file>

<file path=xl/comments1.xml><?xml version="1.0" encoding="utf-8"?>
<comments xmlns="http://schemas.openxmlformats.org/spreadsheetml/2006/main">
  <authors>
    <author>Roger Alfonso Gonzalez Herrera</author>
  </authors>
  <commentList>
    <comment ref="C10" authorId="0" shapeId="0">
      <text>
        <r>
          <rPr>
            <b/>
            <sz val="9"/>
            <color indexed="81"/>
            <rFont val="Tahoma"/>
            <family val="2"/>
          </rPr>
          <t>Roger Alfonso Gonzalez Herrera:</t>
        </r>
        <r>
          <rPr>
            <sz val="9"/>
            <color indexed="81"/>
            <rFont val="Tahoma"/>
            <family val="2"/>
          </rPr>
          <t xml:space="preserve">
bajarla a 97</t>
        </r>
      </text>
    </comment>
  </commentList>
</comments>
</file>

<file path=xl/sharedStrings.xml><?xml version="1.0" encoding="utf-8"?>
<sst xmlns="http://schemas.openxmlformats.org/spreadsheetml/2006/main" count="2150" uniqueCount="714">
  <si>
    <t>No.</t>
  </si>
  <si>
    <t>PLAN ESTRATÉGICO SDM</t>
  </si>
  <si>
    <t>Mar</t>
  </si>
  <si>
    <t>Abr</t>
  </si>
  <si>
    <t>May</t>
  </si>
  <si>
    <t>Ene</t>
  </si>
  <si>
    <t>Feb</t>
  </si>
  <si>
    <t>NOMBRE DEL INDICADOR</t>
  </si>
  <si>
    <t>PROCESO DIRECCIONAMIENTO ESTRATÉGICO</t>
  </si>
  <si>
    <t xml:space="preserve">% de Avance de Ejecución </t>
  </si>
  <si>
    <t>OBSERVACIONES</t>
  </si>
  <si>
    <t>COMPONENTE PMM</t>
  </si>
  <si>
    <t>CODIGO: PE01-PR01-F02</t>
  </si>
  <si>
    <t>Componente Institucional</t>
  </si>
  <si>
    <t>COMPONENTE ASOCIADO MISIÓN / VISIÓN</t>
  </si>
  <si>
    <t>METAS DE GESTIÓN</t>
  </si>
  <si>
    <t>DEPENDENCIA:</t>
  </si>
  <si>
    <t>GRUPO ETAREO</t>
  </si>
  <si>
    <t>CODIGO</t>
  </si>
  <si>
    <t>LOCALIZACION</t>
  </si>
  <si>
    <t xml:space="preserve"> Proyección Poblacion 2012 según Localidad.</t>
  </si>
  <si>
    <t>Localidad 2012</t>
  </si>
  <si>
    <t xml:space="preserve">0-5 años Primera infancia </t>
  </si>
  <si>
    <t>Usaquen</t>
  </si>
  <si>
    <t>Grupos de edad</t>
  </si>
  <si>
    <t>Total</t>
  </si>
  <si>
    <t>Hombres</t>
  </si>
  <si>
    <t>Mujeres</t>
  </si>
  <si>
    <t xml:space="preserve">6 - 13 años Infancia </t>
  </si>
  <si>
    <t>Chapinero</t>
  </si>
  <si>
    <t>USAQUÉN</t>
  </si>
  <si>
    <t>14 - 17 años Adolescencia</t>
  </si>
  <si>
    <t>Santa Fe</t>
  </si>
  <si>
    <t>CHAPINERO</t>
  </si>
  <si>
    <t>18 - 26 años Juventud</t>
  </si>
  <si>
    <t>San Cristobal</t>
  </si>
  <si>
    <t>SANTA FE</t>
  </si>
  <si>
    <t>27 - 59 años Adultez</t>
  </si>
  <si>
    <t>Usme</t>
  </si>
  <si>
    <t>SAN CRISTÓBAL</t>
  </si>
  <si>
    <t>Logística de Movilidad</t>
  </si>
  <si>
    <t>60 años o más. Personas Mayores</t>
  </si>
  <si>
    <t>Tunjuelito</t>
  </si>
  <si>
    <t>USME</t>
  </si>
  <si>
    <t>Componente Ambiental</t>
  </si>
  <si>
    <t>Todos los grupos</t>
  </si>
  <si>
    <t>Bosa</t>
  </si>
  <si>
    <t>TUNJUELITO</t>
  </si>
  <si>
    <t>Plan de Intercambiadores Modales</t>
  </si>
  <si>
    <t>CONDICION POBLACIONAL</t>
  </si>
  <si>
    <t>Kennedy</t>
  </si>
  <si>
    <t>BOSA</t>
  </si>
  <si>
    <t>Plan de Ordenamiento Logístico</t>
  </si>
  <si>
    <t>Todos los Grupos</t>
  </si>
  <si>
    <t>Fontibon</t>
  </si>
  <si>
    <t>KENNEDY</t>
  </si>
  <si>
    <t>Plan de Seguridad Vial</t>
  </si>
  <si>
    <t>Adultos-as trabajador-a formal</t>
  </si>
  <si>
    <t>Engativa</t>
  </si>
  <si>
    <t>FONTIBÓN</t>
  </si>
  <si>
    <t>Transporte Público</t>
  </si>
  <si>
    <t>Adultos-as trabajador-a informal</t>
  </si>
  <si>
    <t>Suba</t>
  </si>
  <si>
    <t>ENGATIVÁ</t>
  </si>
  <si>
    <t>Transporte No Motorizado</t>
  </si>
  <si>
    <t>Ciudadanos-as habitantes de calle</t>
  </si>
  <si>
    <t>Barrios Unidos</t>
  </si>
  <si>
    <t>SUBA</t>
  </si>
  <si>
    <t>Plan de Ordenamiento de Estacionamientos</t>
  </si>
  <si>
    <t>Comunidad en general</t>
  </si>
  <si>
    <t>Teusaquillo</t>
  </si>
  <si>
    <t>B. UNIDOS</t>
  </si>
  <si>
    <t xml:space="preserve">Infraestructura Vial </t>
  </si>
  <si>
    <t>Familias en emergencia social y catastrófica</t>
  </si>
  <si>
    <t>Los Martires</t>
  </si>
  <si>
    <t>TEUSAQUILLO</t>
  </si>
  <si>
    <t>Familias en situacion de vulnerabilidad</t>
  </si>
  <si>
    <t>Antonio Nariño</t>
  </si>
  <si>
    <t>LOS MÁRTIRES</t>
  </si>
  <si>
    <t xml:space="preserve">OBJETIVOS ESTRATÉGICOS </t>
  </si>
  <si>
    <t>Familias ubicadas en zonas de alto deterioro urbano</t>
  </si>
  <si>
    <t>Puente Aranda</t>
  </si>
  <si>
    <t>A. NARIÑO</t>
  </si>
  <si>
    <t>Jovenes desescolarizados</t>
  </si>
  <si>
    <t>La Candelaria</t>
  </si>
  <si>
    <t>PTE. ARANDA</t>
  </si>
  <si>
    <t>Jovenes escolarizados</t>
  </si>
  <si>
    <t>Rafael Uribe Uribe</t>
  </si>
  <si>
    <t>CANDELARIA</t>
  </si>
  <si>
    <t>Mujeres gestantes y lactantes</t>
  </si>
  <si>
    <t>Ciudad Bolivar</t>
  </si>
  <si>
    <t>R.URIBE</t>
  </si>
  <si>
    <t>Niños y niñas de primera infancia</t>
  </si>
  <si>
    <t>Sumapaz</t>
  </si>
  <si>
    <t>C. BOLÍVAR</t>
  </si>
  <si>
    <t>Niños, niñas y adolescentes desescolarizados</t>
  </si>
  <si>
    <t>Especial</t>
  </si>
  <si>
    <t>SUMAPAZ</t>
  </si>
  <si>
    <t>Niños, niñas y adolescentes en riesgo social vinculacion temprana al trabajo o acompañamiento</t>
  </si>
  <si>
    <t>Entidad</t>
  </si>
  <si>
    <t>Niños, niñas y adolescentes escolarizados</t>
  </si>
  <si>
    <t>Distrital</t>
  </si>
  <si>
    <t>Personas cabezas de familia</t>
  </si>
  <si>
    <t>Otras Entidades</t>
  </si>
  <si>
    <t>Personas con discapacidad</t>
  </si>
  <si>
    <t>Regional</t>
  </si>
  <si>
    <t>Personas consumidoras de sustancias psicoactivas</t>
  </si>
  <si>
    <t>Personas en situacion de desplazamiento</t>
  </si>
  <si>
    <t>Personas vinculadas a la prostitución</t>
  </si>
  <si>
    <t>Reincorporados - as</t>
  </si>
  <si>
    <t>Sector LGBT</t>
  </si>
  <si>
    <t>Servidores y servidoras públicos</t>
  </si>
  <si>
    <t>GRUPOS ETNICOS</t>
  </si>
  <si>
    <t>Afrocolombianos</t>
  </si>
  <si>
    <t>Indígenas</t>
  </si>
  <si>
    <t>No identifica grupos étnicos</t>
  </si>
  <si>
    <t>Otros Grupos étnicos</t>
  </si>
  <si>
    <t>Rom</t>
  </si>
  <si>
    <t>Raizales</t>
  </si>
  <si>
    <t>80 Y MÁS</t>
  </si>
  <si>
    <t>COMPONENTES DE LA MISIÓN</t>
  </si>
  <si>
    <t>META</t>
  </si>
  <si>
    <t>VARIABLES FÓRMULA DEL INDICADOR</t>
  </si>
  <si>
    <t>% de Cumplimiento = (Numerador / Denominador )*100</t>
  </si>
  <si>
    <t>457-458-459 : BOGOTÁ D.C. Proyecciones de población 2005-2015, según grupos de edad y por sexo.</t>
  </si>
  <si>
    <t>DANE-Secretaría Distrital de Planeción SDP : Convenio específico de cooperación técnica No 096-2007</t>
  </si>
  <si>
    <t>total</t>
  </si>
  <si>
    <t>0-4</t>
  </si>
  <si>
    <t>5-9</t>
  </si>
  <si>
    <t>10-14</t>
  </si>
  <si>
    <t>15-19</t>
  </si>
  <si>
    <t>20-24</t>
  </si>
  <si>
    <t>25-29</t>
  </si>
  <si>
    <t>30-34</t>
  </si>
  <si>
    <t>35-39</t>
  </si>
  <si>
    <t>40-44</t>
  </si>
  <si>
    <t>45-49</t>
  </si>
  <si>
    <t>50-54</t>
  </si>
  <si>
    <t>1. Orientar las acciones de la Secretaría Distrital de Movilidad hacia la visión cero, es decir, la reducción sustancial de víctimas fatales y lesionadas en siniestros de tránsito</t>
  </si>
  <si>
    <t>55-59</t>
  </si>
  <si>
    <t xml:space="preserve">2. Fomentar la cultura ciudadana y el respeto entre todos los usuarios de todas las formas de transporte, protegiendo en especial los actores vulnerables y los modos activos </t>
  </si>
  <si>
    <t>60-64</t>
  </si>
  <si>
    <t>3. Propender por la sostenibilidad ambiental, económica y social de la movilidad en una visión integral de planeción de ciudad y movilidad</t>
  </si>
  <si>
    <t>65-69</t>
  </si>
  <si>
    <t>4. Ser ejemplo en la rendición de cuentas a la ciudadanía</t>
  </si>
  <si>
    <t>70-74</t>
  </si>
  <si>
    <t>5. Ser transparente, incluyente, equitativa en género y garantista de la participación e involucramiento ciudadanos y del sectro privado</t>
  </si>
  <si>
    <t>75-79</t>
  </si>
  <si>
    <t xml:space="preserve">6. Proveer un ecosistema adecuado para la innovación y adopción  de nuevas y mejores tecnologías de movilidad y de información y comunicación </t>
  </si>
  <si>
    <t xml:space="preserve">7. Prestar servicios eficientes, oportunos y de calidad a la ciudadanía, tanto en gestión como en trámites de la movilidad </t>
  </si>
  <si>
    <t>8. Contar con un excelente equipo humano y condiciones laborales que hagan de la Secretaría Distrital de Movilidad un lugar atractivo para trabajar y desarrollarse profesionalmente</t>
  </si>
  <si>
    <t>Potencialización del desarrollo y competitividad protegiendo los derechos de manera incluyente.</t>
  </si>
  <si>
    <t>Formato de Hoja de Vida Indicador</t>
  </si>
  <si>
    <t xml:space="preserve">CODIGO: PE01-PR01-F03 </t>
  </si>
  <si>
    <t>HOJA DE VIDA INDICADOR</t>
  </si>
  <si>
    <t>SECRETARÍA DISTRITAL DE MOVILIDAD</t>
  </si>
  <si>
    <t>SECCIÓN 1. Identificación del Indicador</t>
  </si>
  <si>
    <t>Constante</t>
  </si>
  <si>
    <t>3. Fuente PMR</t>
  </si>
  <si>
    <t>NO</t>
  </si>
  <si>
    <t>4. Dependencia responsable</t>
  </si>
  <si>
    <t>5. Meta con territorialización</t>
  </si>
  <si>
    <t>6. Proyecto</t>
  </si>
  <si>
    <t>7. Código del Proyecto</t>
  </si>
  <si>
    <t>8. Proceso</t>
  </si>
  <si>
    <t>9. Código del proceso</t>
  </si>
  <si>
    <t>10. Objetivo estratégico</t>
  </si>
  <si>
    <t>11. Meta Producto</t>
  </si>
  <si>
    <t>12. Nombre del indicador</t>
  </si>
  <si>
    <t>13. Tipología</t>
  </si>
  <si>
    <t>Eficacia</t>
  </si>
  <si>
    <t>14. Fecha de programación</t>
  </si>
  <si>
    <t>15. Tipo anualización</t>
  </si>
  <si>
    <t>16. Objetivo y descripción del Indicador</t>
  </si>
  <si>
    <t>Trimestral</t>
  </si>
  <si>
    <t>17. Fuente u origen de Datos</t>
  </si>
  <si>
    <t>18. Fórmula de Cálculo</t>
  </si>
  <si>
    <t>19. Unidad de medida del indicador</t>
  </si>
  <si>
    <t>Porcentaje</t>
  </si>
  <si>
    <t xml:space="preserve">20.  Nombre de las Variables </t>
  </si>
  <si>
    <t>VARIABLE 1 - Numerador</t>
  </si>
  <si>
    <t>VARIABLE 2 - Denominador</t>
  </si>
  <si>
    <t>21. Unidad de medida (de la variable)</t>
  </si>
  <si>
    <t>Cantidad</t>
  </si>
  <si>
    <t>22. Descripción de la variable</t>
  </si>
  <si>
    <t>23. Inicio de la Serie</t>
  </si>
  <si>
    <t>25. Línea base</t>
  </si>
  <si>
    <t>24. Fin de la Serie</t>
  </si>
  <si>
    <t>26. Valor de la Meta</t>
  </si>
  <si>
    <t>27. Frecuencia del reporte</t>
  </si>
  <si>
    <t xml:space="preserve">28. Observación a la magnitud propuesta para la Meta </t>
  </si>
  <si>
    <t>SECCIÓN 2. Seguimiento al Indicador</t>
  </si>
  <si>
    <t>Mes</t>
  </si>
  <si>
    <t>29. Numerador (Variable 1)</t>
  </si>
  <si>
    <t>Numerador Acumulado (Variable 1)</t>
  </si>
  <si>
    <t>30. Denominador (Variable 2)</t>
  </si>
  <si>
    <t>Denominador Acumulado (Variable 2)</t>
  </si>
  <si>
    <t>% Cumplimiento del período reportado</t>
  </si>
  <si>
    <t>% Cumplimiento en la vigencia</t>
  </si>
  <si>
    <t>% Cumplimiento de la meta</t>
  </si>
  <si>
    <t xml:space="preserve">Enero </t>
  </si>
  <si>
    <t>Febrero</t>
  </si>
  <si>
    <t>Marzo</t>
  </si>
  <si>
    <t>Abril</t>
  </si>
  <si>
    <t>Mayo</t>
  </si>
  <si>
    <t>31. Observaciones del avance de meta en el periodo</t>
  </si>
  <si>
    <t>SECCIÓN 3. Análisis de tendencia del Indicador</t>
  </si>
  <si>
    <t>32. Avances y logros</t>
  </si>
  <si>
    <t>33.Retrasos y soluciones</t>
  </si>
  <si>
    <t>34. Beneficios para la Comunidad/Entidad</t>
  </si>
  <si>
    <t>SECCIÓN 4. Actualización y Responsables del reporte</t>
  </si>
  <si>
    <t>35. Control de actualizaciones</t>
  </si>
  <si>
    <t xml:space="preserve">36. Fecha </t>
  </si>
  <si>
    <t>37. Campo modificado</t>
  </si>
  <si>
    <t>38.Modificación realizada.</t>
  </si>
  <si>
    <t>39. Responsable del Análisis</t>
  </si>
  <si>
    <t>40. Responsable del reporte</t>
  </si>
  <si>
    <t>42. Firma Director / Jefe Oficina</t>
  </si>
  <si>
    <t>45. Firma Subsecretario  (a) / Ordenador (a) de gasto</t>
  </si>
  <si>
    <t>43. Firma Subdirector</t>
  </si>
  <si>
    <t>N.A.</t>
  </si>
  <si>
    <t>Registros Administrativos - Aplicativo de Correspondencia</t>
  </si>
  <si>
    <t>(Número de solicitudes de conceptos atendidas / Total de solicitudes de concepto allegadas en la vigencia )*100</t>
  </si>
  <si>
    <t>Número de solicitudes de conceptos atendidas</t>
  </si>
  <si>
    <t>Total de solicitudes de concepto allegadas en la vigencia</t>
  </si>
  <si>
    <t>Registros Administrativos</t>
  </si>
  <si>
    <t>(Número de soportes técnicos atendidos / Total de solicitudes de soporte allegados en la vigencia )*100</t>
  </si>
  <si>
    <t>Número de soportes técnicos atentidos</t>
  </si>
  <si>
    <t>Total de solicitudes de soportes técnicos allegados en la vigencia</t>
  </si>
  <si>
    <t>TOTAL</t>
  </si>
  <si>
    <t xml:space="preserve">ESTIMACIONES DE POBLACIÓN 1985-2005  (4) Y PROYECCIONES DE POBLACIÓN 2005-2020 NACIONAL, DEPARTAMENTAL Y MUNICIPAL POR SEXO, GRUPOS QUINQUENALES DE EDAD </t>
  </si>
  <si>
    <t>1. Prestación de servicios, planeación y formulación de políticas del sector.</t>
  </si>
  <si>
    <t>2. Priorización de modos ambientalmente sostenibles</t>
  </si>
  <si>
    <t>3. Implementación de un sistema de transporte inteligente e intermodal que promueve la accesibilidad, conectividad, seguridad vial y la integración regional contribuyendo a la equidad.</t>
  </si>
  <si>
    <t>4. Fortalecimiento de la cultura para la movilidad</t>
  </si>
  <si>
    <t xml:space="preserve">5. Recurso humano comprometido y altamente calificado para prestar un excelente servicio” </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</si>
  <si>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</si>
  <si>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</si>
  <si>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Diseñar y ejecutar los programas de seguridad, salud en el trabajo y prevención de riesgos, que contribuyan con el bienestar de todos los servidores de la Entidad.</t>
  </si>
  <si>
    <t>3. Garantizar mecanismos de participación ciudadana y control social, sobre la gestión de la Secretaría Distrital de Movilidad.</t>
  </si>
  <si>
    <t>4. Fortalecer la cultura del control, que afiance en los servidores de la Secretaría Distrital de Movilidad, la aplicación, revisión y seguimiento a los controles establecidos en el SIG, que contribuya con la mejora continua.</t>
  </si>
  <si>
    <t>5. Promover una cultura de responsabilidad ambiental, mediante el uso adecuado de recursos y la mitigación de los impactos ambientales.</t>
  </si>
  <si>
    <t>6. Establecer e implementar estándares que contribuyan a la seguridad de la información de la Secretaría Distrital de Movilidad.</t>
  </si>
  <si>
    <t>7. Desarrollar los planes de manejo y control de la organización, disposición, preservación y valoración de los archivos de la entidad, para la conservación de la memoria institucional.</t>
  </si>
  <si>
    <t>Formato de programación y seguimiento al Plan Operativo Anual de gestión sin inversión</t>
  </si>
  <si>
    <t>PILAR / EJES</t>
  </si>
  <si>
    <t>02- Pilar Democracia Urbana</t>
  </si>
  <si>
    <t>04- Eje Transversal Nuevo Ordenamiento Territorial</t>
  </si>
  <si>
    <t>07- Eje Transversal Gobierno legítimo, fortalecimiento local y eficiencia</t>
  </si>
  <si>
    <t>Total de porcentaje de actividades primarias y/o secundarias programado en la vigencia</t>
  </si>
  <si>
    <t>Son las actividades ponderadas porcentualmente que en el periodo de reporte se culminaron y se registran en el anexo de actividades</t>
  </si>
  <si>
    <t>Porcentaje total  de avance de actividades programado en la vigencia</t>
  </si>
  <si>
    <t>Porcentaje de avance en actividades ejecutadas</t>
  </si>
  <si>
    <t>Porcentaje de avance en actividades ejecutadas / Porcentaje total  de avance de actividades programado en la vigencia</t>
  </si>
  <si>
    <t xml:space="preserve">Hacer seguimiento al avance de las actividades requeridas para la sostenibilidad del Subsistema de seguridad de la informacíon </t>
  </si>
  <si>
    <t>TOTAL MAGNITUD VIGENCIA</t>
  </si>
  <si>
    <t>10. OBSERVACIONES</t>
  </si>
  <si>
    <t>9. FECHA EJECUCIÓN</t>
  </si>
  <si>
    <t>8. AVANCE PONDERADO</t>
  </si>
  <si>
    <t>7. FECHA ESTIMADA DE  EJECUCIÓN</t>
  </si>
  <si>
    <t>6. PONDERACIÓN
ACTIVIDAD SECUNDARIA</t>
  </si>
  <si>
    <t>5. ACTIVIDADES SECUNDARIAS</t>
  </si>
  <si>
    <t>4. No.</t>
  </si>
  <si>
    <t>3. PONDERACIÓN
ACTIVIDAD PRIMARIA</t>
  </si>
  <si>
    <t>2. ACTIVIDADES PRIMARIAS</t>
  </si>
  <si>
    <t>1. NÚMERO</t>
  </si>
  <si>
    <t>Sección No. 2: EJECUCIÓN</t>
  </si>
  <si>
    <t>META POA ASOCIADA</t>
  </si>
  <si>
    <t>ORDENADOR DEL GASTO:</t>
  </si>
  <si>
    <t>SUBSECRETARÍA RESPONSABLE:</t>
  </si>
  <si>
    <t>CODIGO Y NOMBRE DEL PROYECTO DE INVERSIÓN O DEL POA SIN INVERSIÓN</t>
  </si>
  <si>
    <r>
      <t>Formato de Anexo de Ac</t>
    </r>
    <r>
      <rPr>
        <b/>
        <sz val="10"/>
        <color indexed="8"/>
        <rFont val="Arial"/>
        <family val="2"/>
      </rPr>
      <t>tividades</t>
    </r>
  </si>
  <si>
    <t>En cumplimiento del Estatuto Anticorrupción se implementan los diferentes componentes que permiten afianzar la gestión de la SDM en el marco de la transparencia y la aplicación de los principios y valores institucionales que permitirán generar confianza ante sus partes interesadas.</t>
  </si>
  <si>
    <t>Corresponde a las actividades efectivamente realizadas y evidenciadas</t>
  </si>
  <si>
    <t xml:space="preserve">Promover una cultura de la Seguridad y privacidad de la información, mediante el uso de las TICS, la toma de conciencia de la seguridad de la infomacion. </t>
  </si>
  <si>
    <t>En cumplimiento de las actividades de definidas en el marco del Modelo Integrado de Planeación y Gestión - MIPG y la implementación  de  los diferentes componentes que permiten afianzar la gestión de la SDM  y la aplicación de los principios del modelo  institucional que permitirán generar la autogestión con efectividad, eficiencia y eficacia junto  con sus partes interesadas.</t>
  </si>
  <si>
    <t>1. Código Meta</t>
  </si>
  <si>
    <t xml:space="preserve">2.  Descripción Meta </t>
  </si>
  <si>
    <t>SUBSECRETARÍA DE GESTIÓN CORPORATIVA</t>
  </si>
  <si>
    <t>CÓDIGO: PE01-PR01-F07</t>
  </si>
  <si>
    <t>VERSIÓN 1.0</t>
  </si>
  <si>
    <t>OFICINA DE TECNOLOGÍAS DE LA INFORMACIÓN Y LAS COMUNICACIONES</t>
  </si>
  <si>
    <t>Cumplir el 100% de las actividades propuestas en el Modelo Integrado de Planeación y Gestión - MIPG por la Oficina de Tecnologías de la Información y las Comunicaciones</t>
  </si>
  <si>
    <t>Verificar el cumplimiento de los compromisos adquiridos por la Oficina deTecnologías de la Información y las Comunicaciones en el marco de la implementación del MIPG en la vigencia</t>
  </si>
  <si>
    <r>
      <t>Verificar el cumplimineto de los compromisos adquiridos por la Oficina deTecnologías de la Información y las Comunicaciones</t>
    </r>
    <r>
      <rPr>
        <sz val="9"/>
        <color indexed="10"/>
        <rFont val="Arial"/>
        <family val="2"/>
      </rPr>
      <t xml:space="preserve"> </t>
    </r>
    <r>
      <rPr>
        <sz val="9"/>
        <rFont val="Arial"/>
        <family val="2"/>
      </rPr>
      <t>en el P.A.A.C. de la vigencia</t>
    </r>
  </si>
  <si>
    <t>Corresponde a las actividades registradas en cada componente del P.A.A.C. donde participa la SGC</t>
  </si>
  <si>
    <t>Atender el 100% de los requerimientos de soporte técnico solicitados a la Oficina de Tecnologías de la Información y las Comunicaciones de las aplicaciones y servicios a cargo de la Oficina</t>
  </si>
  <si>
    <t>Es  la cantidad de solicitudes de soporte técnico atendidos por los profesionales de la OTIC  allegadas mediante llamada telefonica, e mail y  mesa de ayuda</t>
  </si>
  <si>
    <t>Es  la cantidad de solicitudes de soporte técnico allegados a la OTIC  allegadas mediante llamada telefonica, e mail y  mesa de ayuda</t>
  </si>
  <si>
    <t>Los soportes técnicos  a los sistemas de información y servicios a  cargo de  la OTIC garantizan la  operación permanente de  estos y permiten la mejor gestión de  la información en la SDM y en el Sector.</t>
  </si>
  <si>
    <t>Seguimiento al cumplimiento en la atención de los conceptos técnicos solicitados a  la  Oficina de Tecnologías de la Información y las Comunicaciones
 en el marco de la Circular 003 de 2013</t>
  </si>
  <si>
    <t>Es  la cantidad de conceptos contestados por los profesionales de la  OTIC mediante el sistema de correspondencia de la entidad</t>
  </si>
  <si>
    <t>Es la cantidad de conceptos allegados a la OTIC con número de radicado del sistema de correspondencia de la entidad</t>
  </si>
  <si>
    <t>Los conceptos emitidos por la Oficina de Tecnologías de la Información y las Comunicaciones  permiten que  los proyectos con componente TIC adelantados en la entidad estén alineados con las políticas institucionales, distritales y nacionales, garantizando la eficiencia administrativa y la optimización de recursos utilizados para este tipo de proyectos.</t>
  </si>
  <si>
    <t>Realizar el 100% de las actividades programadas en el Plan Anticorrupción y de Atención al Ciudadano de la vigencia por la Oficina de Tecnologías de la Información y las Comunicaciones</t>
  </si>
  <si>
    <t>SISTEMA INTEGRADO DE GESTION DISTRITAL BAJO EL ESTÁNDAR MIPG</t>
  </si>
  <si>
    <t>Código: PE01-PR01-F02</t>
  </si>
  <si>
    <t>SUBSECRETARIA RESPONSABLE:</t>
  </si>
  <si>
    <t>PROGRAMACIÓN CUATRIENIO</t>
  </si>
  <si>
    <t>TIPO DE ANUALIZACIÓN</t>
  </si>
  <si>
    <t xml:space="preserve">VARIABLE </t>
  </si>
  <si>
    <t>MAGNITUD CUATRIENIO</t>
  </si>
  <si>
    <t>OFICINA DE TECNOLOGÍAS DE LA INFORMACION Y LAS COMUNICACIONES</t>
  </si>
  <si>
    <t>MAGNITUD META - Vigencia</t>
  </si>
  <si>
    <t>N.A</t>
  </si>
  <si>
    <t>PE04</t>
  </si>
  <si>
    <t>Apoyo</t>
  </si>
  <si>
    <t>PA04</t>
  </si>
  <si>
    <t>POA GESTIÓN SIN INVERSIÓN OFICINA DE TECNOLOGÍAS DE LA INFORMACIÓN Y LAS COMUNICACIONES</t>
  </si>
  <si>
    <t>Seguimiento a los soportes técnicos solicitados para las aplicaciones desarrolladas y a cargo de la Oficina de Tecnologías de la Información y las Comunicaciones</t>
  </si>
  <si>
    <r>
      <t>SEGUIMIENTO PLAN OPERATIVO ANUAL - POA                                         VIGENCIA:</t>
    </r>
    <r>
      <rPr>
        <b/>
        <u/>
        <sz val="11"/>
        <rFont val="Arial"/>
        <family val="2"/>
      </rPr>
      <t>2020</t>
    </r>
  </si>
  <si>
    <t>Enero de 2020</t>
  </si>
  <si>
    <r>
      <t>Sección No. 1: PROGRAMACIÓN  VIGENCIA _</t>
    </r>
    <r>
      <rPr>
        <b/>
        <u/>
        <sz val="11"/>
        <color indexed="56"/>
        <rFont val="Calibri"/>
        <family val="2"/>
      </rPr>
      <t>2020</t>
    </r>
  </si>
  <si>
    <t>Definir y ejecutar un plan de comunicaciones para el subsistema de seguridad de la información para el 2020</t>
  </si>
  <si>
    <t>Lograr que el 80 porciento de las encuestas de evaluación sobre el SGSI respondidas, sean aprobadas</t>
  </si>
  <si>
    <t>Reportar 0 Incidentes de seguridad relacionados con ataques por virus informatico en 2020</t>
  </si>
  <si>
    <t>Mitigar el 100 porciento de las vulnerabilidades detectadas</t>
  </si>
  <si>
    <t xml:space="preserve">Realizar el 100% de las actividades programadas para la gestión en el Subsistema de seguridad de la informacíon </t>
  </si>
  <si>
    <t>Realizar el 100% de las actividades programadas en el plan de Tratamiento de Riesgos de Seguridad y Privacidad de la Información</t>
  </si>
  <si>
    <t>Atender el 100% de los conceptos técnicos solicitados a la Oficina de Tecnologías de la Información y las Comunicaciones</t>
  </si>
  <si>
    <t>OBJETIVO ESTRATÉGICO, DE CALIDAD Y ANTISOBORNO</t>
  </si>
  <si>
    <t>OBJETIVO Y META DE DESARROLLO SOSTENIBLE_ODS</t>
  </si>
  <si>
    <t>Adelantar el 100% de las actividades programadas para la gestión en el Subsistema de seguridad de la informacíon</t>
  </si>
  <si>
    <t xml:space="preserve">6. Proveer un ecosistema adecuado para la innovación y adopción  de nuevas y mejores tecnologías de movilidad y de información y comunicación
Calidad: 2. Prestar servicios eficientes, oportunos y de calidad a la ciudadanía, tanto en gestión como en trámites de la movilidad.
Antisoborno: 3. Mitigar los riesgos de soborno o corrupción, a través de un efectivo y oportuno proceso de identificación, valoración e implementación de controles antisoborno. </t>
  </si>
  <si>
    <t>6. Proveer un ecosistema adecuado para la innovación y adopción  de nuevas y mejores tecnologías de movilidad y de información y comunicación
Calidad: 2. Prestar servicios eficientes, oportunos y de calidad a la ciudadanía, tanto en gestión como en trámites de la movilidad.
Antisoborno: No aplica</t>
  </si>
  <si>
    <t xml:space="preserve">6. Proveer un ecosistema adecuado para la innovación y adopción  de nuevas y mejores tecnologías de movilidad y de información y comunicación
Calidad: 2. Prestar servicios eficientes, oportunos y de calidad a la ciudadanía, tanto en gestión como en trámites de la movilidad.
Antisoborno: 1. Promover una cultura de integridad y ética pública en los colaboradores de la SDM con tolerancia cero al soborno. </t>
  </si>
  <si>
    <t>16 Promover sociedades pacíficas e inclusivas para el desarrrollo sostenible, facilitar el acceso a la justicia para todos y crear instituciones eficaces, responsables e inclusivas a todos los niveles
143 Reducir sustancialmente la corrupción y el soborno en todas sus formas</t>
  </si>
  <si>
    <t>16 Promover sociedades pacíficas e inclusivas para el desarrrollo sostenible, facilitar el acceso a la justicia para todos y crear instituciones eficaces, responsables e inclusivas a todos los niveles
148 Garantizar el acceso público a la información y proteger las libertades fundamentales, de conformidad con las leyes nacionales y los acuerdos internacionales</t>
  </si>
  <si>
    <t>16 Promover sociedades pacíficas e inclusivas para el desarrrollo sostenible, facilitar el acceso a la justicia para todos y crear instituciones eficaces, responsables e inclusivas a todos los niveles
144 Crear instituciones eficaces, responsables y transparentes a todos los niveles</t>
  </si>
  <si>
    <t>EJECUCIÓN</t>
  </si>
  <si>
    <t>Magnitud Ejecutado vigencia</t>
  </si>
  <si>
    <t>Avance Transcurrido PDD</t>
  </si>
  <si>
    <t>% cumplimiento cuatrienio</t>
  </si>
  <si>
    <t>Porcentaje mantenido de disponibilidad de los Servicios tecnológicos de la SDM</t>
  </si>
  <si>
    <t>Proveer una Infraestructura  de TI confiable y segura que mejore la gestión de la Entidad.</t>
  </si>
  <si>
    <t>Verificar que las medidas implementadas para la mitigación de las vulnerabilidades es efectiva</t>
  </si>
  <si>
    <t>Total de vulnerabilidades mitigadas/Total de vulnerabilidades identificadas *100</t>
  </si>
  <si>
    <t>Verificar que las medidas implementadas para el control de los virus informáticos en la Entidad han sido eficaces</t>
  </si>
  <si>
    <t>Total de incidentes reportados por virus</t>
  </si>
  <si>
    <t>Roger Gonzalez Herrera</t>
  </si>
  <si>
    <t xml:space="preserve">Conceptos Técnicos realizados por la Oficina de Tecnologías de la Información y las Comunicaciones a proyectos TIC de la entidad. </t>
  </si>
  <si>
    <t>Soporte técnico a los sistemas de información y servicios de la SDM.</t>
  </si>
  <si>
    <t>Lograr que el 80% de las encuestas de evaluación sobre el SGSI respondidas, sean aprobadas</t>
  </si>
  <si>
    <t>Porcentaje logrado de las encuestas de evaluación sobre el SGSI con calificación aprobatoria</t>
  </si>
  <si>
    <t xml:space="preserve">Son las actividades ponderadas porcentualmente que en el periodo de reporte. </t>
  </si>
  <si>
    <t>Plan de Comunicaciones de Seguridad y Privacidad de la información</t>
  </si>
  <si>
    <t>Actualización de Políticas de Seguridad de la Información.</t>
  </si>
  <si>
    <t>Incidentes de seguridad reportados, relacionados con ataques por virus informático.</t>
  </si>
  <si>
    <t>Reportes del sistema ARANDA herramienta de Software de propiedad de  la SDM</t>
  </si>
  <si>
    <t>Total de porcentaje de actividades primarias y/o secundarias programado en la vigencia Plan de Seguridad y Privacidad de la Información 2020</t>
  </si>
  <si>
    <t xml:space="preserve">Porcentaje </t>
  </si>
  <si>
    <t>Reportes del SOC propiedad de  la SDM</t>
  </si>
  <si>
    <t xml:space="preserve">Medidas implementadas para la mitigación de las vulnerabilidades </t>
  </si>
  <si>
    <t>Diagnosticar estado actual en Seguridad y Privacidad de la información de la Secretaria Distrital de Movilidad.</t>
  </si>
  <si>
    <t xml:space="preserve">Realizar test   de análisis de vulnerabilidades a 75 direcciones IP y/o servicios definidos por la SDM. mediante el desarrollo del contrato 1857 de 2019 el cual tiene por objeto Realizar la gestión y monitoreo de la Seguridad Informática sobre la plataforma tecnológica de la Secretaria Distrital de Movilidad a través de un Centro de Operaciones de Seguridad (SOC). </t>
  </si>
  <si>
    <t>Realizar test de Ethical Hacking a 10 de las direcciones IP públicas y/o servicios publicados que posee la entidad expuestos en internet    y que la entidad definirá. Mediante el desarrollo del contrato 1857 de 2019 el cual tiene por Realizar la gestión y monitoreo de la Seguridad Informática sobre la plataforma tecnológica de la Secretaria Distrital de Movilidad a través de un Centro de Operaciones de Seguridad (SOC).</t>
  </si>
  <si>
    <t>Definir los planes de mitigación de las vulnerabilidades detectadas y hacer seguimiento a estos.</t>
  </si>
  <si>
    <t>Planear y dirigir todas las actividades encaminadas al uso y apropiación de las herramientas TIC en el desarrollo de las funciones de la Secretaría Distrital de Movilidad.</t>
  </si>
  <si>
    <t>Seguimiento de la disponibilidad de los Servicios tecnológicos de la SDM</t>
  </si>
  <si>
    <t>Roger Alfonso Gonzalez</t>
  </si>
  <si>
    <t>Total de porcentaje de actividades primarias y/o secundarias programado en la vigencia Plan de Seguridad y Privacidad de la Información</t>
  </si>
  <si>
    <t>Total de porcentaje de actividades primarias y/o secundarias programado en la vigenciaPlan de Tratamiento de Riesgos de Seguridad y Privacidad de la Información</t>
  </si>
  <si>
    <t>Porcentaje atendido de los conceptos técnicos solicitados a la Oficina de Tecnologías de la Información y las Comunicaciones</t>
  </si>
  <si>
    <t>Porcentaje atendido de los requerimientos de soporte técnico solicitados a la Oficina de Tecnologías de la Información y las Comunicaciones de las aplicaciones y servicios a cargo de la Oficina</t>
  </si>
  <si>
    <t>Realizar el monitoreo del mes de enero del Porcentaje mantenido de disponibilidad de los Servicios tecnológicos de la SDM</t>
  </si>
  <si>
    <t>Realizar el monitoreo del mes de febrero del Porcentaje mantenido de disponibilidad de los Servicios tecnológicos de la SDM</t>
  </si>
  <si>
    <t>Realizar el monitoreo del mes de marzo del Porcentaje mantenido de disponibilidad de los Servicios tecnológicos de la SDM</t>
  </si>
  <si>
    <t>Realizar el monitoreo del mes de abril del Porcentaje mantenido de disponibilidad de los Servicios tecnológicos de la SDM</t>
  </si>
  <si>
    <t>Realizar el monitoreo del mes de mayo del Porcentaje mantenido de disponibilidad de los Servicios tecnológicos de la SDM</t>
  </si>
  <si>
    <t>Mejorar el Sistema Contravencional SICON actual, Mejoras en el software y/o ajustes</t>
  </si>
  <si>
    <t>Gestionar y adelantar iniciativas y  proyectos de Big Data y Open Data</t>
  </si>
  <si>
    <t>Verificar que los colaboradores de la Entidad han apropiado las políticas del SGSI conforme el plan de comunicaciones desarrollado.</t>
  </si>
  <si>
    <t>Resultados de la encuesta aplicada</t>
  </si>
  <si>
    <t>(No de encuestas aprobadas / No total de encuestas realizadas) *100</t>
  </si>
  <si>
    <t>Sumatoria encuestas aprobadas</t>
  </si>
  <si>
    <t>Total de encuestas realizadas</t>
  </si>
  <si>
    <t>La encuesta de evaluación tiene 10 preguntas y  cada pregunta equivale a 10 puntos. Cada participante deberá obtener una puntuación mínima de 70 puntos para considerarse aprobado.</t>
  </si>
  <si>
    <t>Roger Alfonso González</t>
  </si>
  <si>
    <r>
      <t xml:space="preserve">Realizar el diagnóstico de seguridad de la información para la Entidad, teniendo en cuenta todos los controles (administrativos y técnicos) consignados en la Norma ISO 27001:2013 y el Framework de Ciberseguridad desarrollado por el Instituto </t>
    </r>
    <r>
      <rPr>
        <sz val="10"/>
        <color theme="1"/>
        <rFont val="Calibri"/>
        <family val="2"/>
        <scheme val="minor"/>
      </rPr>
      <t>Nacional de Estándares y Tecnología (NIST)</t>
    </r>
  </si>
  <si>
    <t>Implementación de encuesta de evaluación sobre el SGSI</t>
  </si>
  <si>
    <t>Diseño de la encuesta de evaluación sobre el SGSI</t>
  </si>
  <si>
    <t>Aplicación de la encuesta de evaluación sobre el SGSI a los colaboradores de la SDM</t>
  </si>
  <si>
    <t>Porcentaje mitigado de vulnerabilidades detectadas</t>
  </si>
  <si>
    <t>Total de vulnerabilidades detectadas</t>
  </si>
  <si>
    <t>Sumatoria vulnerabilidades mitigadas</t>
  </si>
  <si>
    <t>Unidad</t>
  </si>
  <si>
    <t>Ataques a la seguridad del sistema informatico identificados</t>
  </si>
  <si>
    <t>Ataques a la seguridad del sistema informatico identificados y mitigados</t>
  </si>
  <si>
    <t>Eficiencia</t>
  </si>
  <si>
    <t>Porcentaje realizados de las actividades programadas en el plan de Tratamiento de Riesgos de Seguridad y Privacidad de la Información</t>
  </si>
  <si>
    <t>Porcentaje de avance en actividades ejecutadas / Porcentaje total de avance de actividades programado en la vigencia*100</t>
  </si>
  <si>
    <t>Sumatoria de porcentajes de avances ponderados de las actividades</t>
  </si>
  <si>
    <t>Gestionar el Plan de Tratamiento para los riesgos de seguridad y privacidad de la información, identificados en los procesos incluidos en el alcance del SGSI de la Secretaria Distrital de Movilidad.</t>
  </si>
  <si>
    <t>(sumatoria de disponibilidad de los servicios / total de los servicios tecnológicos)*100</t>
  </si>
  <si>
    <t>Porcentaje realizado de las actividades programadas en el Plan Estratégico de Tecnologías de la Información y las Comunicaciones – PETI -</t>
  </si>
  <si>
    <t>Gestionar el Plan de Tratamiento para los riesgos de seguridad y privacidad de la información,</t>
  </si>
  <si>
    <t>Registros Administrativos como soporte de la gestion realizada.</t>
  </si>
  <si>
    <t>Porcentage</t>
  </si>
  <si>
    <t>Total de porcentaje de actividades primarias y/o secundarias programado en la vigencia del PETI</t>
  </si>
  <si>
    <t>Analizar, diagnosticar, depurar y asegurar la calidad de los datos misionales.</t>
  </si>
  <si>
    <t>Consolidar la Gestión de Contenidos WEB para los Portales institucionales</t>
  </si>
  <si>
    <t>N/A</t>
  </si>
  <si>
    <t>Realizar el 97% de las actividades programadas en el Plan Estratégico de Tecnologías de la Información y las Comunicaciones – PETI -</t>
  </si>
  <si>
    <t>sumatoria de disponibilidad de los servicios</t>
  </si>
  <si>
    <t>total de los servicios tecnológicos</t>
  </si>
  <si>
    <t xml:space="preserve">Presenta la disponibilidad de cada de los servicios tecnológicos de la entidad </t>
  </si>
  <si>
    <t>total de los servicios tecnológicos disponibles de la entidad</t>
  </si>
  <si>
    <t>Realizar el 100% de las actividades programadas en función de  la implementación del Modelo Integrado de Planeación y Gestión - MIPG de la vigencia por la Oficina de Tecnologías de la Información y las Comunicaciones</t>
  </si>
  <si>
    <t>Porcentaje cumplido de las actividades propuestas en el MIPG por la OTIC</t>
  </si>
  <si>
    <t>Porcentage realizado de actividades programadas en el Plan Anticorrupción y de Atención al Ciudadano de la vigencia por la Oficina de Tecnologías de la Información y las Comunicaciones</t>
  </si>
  <si>
    <t xml:space="preserve">
Roger Alfonso Gonzalez 
.</t>
  </si>
  <si>
    <t xml:space="preserve">
Roger Alfonso Gonzalez 
</t>
  </si>
  <si>
    <t xml:space="preserve">Realizar re-test de Ethical Hacking (plan de remediación) y apoyo a la remediación.
Mediante el desarrollo del contrato 1857 de 2019 el cual tiene por objeto Realizar la gestión y monitoreo de la Seguridad Informática sobre la plataforma tecnológica de la Secretaria Distrital de Movilidad a través de un Centro de Operaciones de Seguridad (SOC). 
 Realizar la gestión y monitoreo de la Seguridad Informática sobre la plataforma tecnológica de la Secretaria Distrital de Movilidad a través de un Centro de Operaciones de Seguridad (SOC).
</t>
  </si>
  <si>
    <t>Realizar el monitoreo del mes de junio del Porcentaje mantenido de disponibilidad de los Servicios tecnológicos de la SDM</t>
  </si>
  <si>
    <t>Realizar el monitoreo del mes de julio del Porcentaje mantenido de disponibilidad de los Servicios tecnológicos de la SDM</t>
  </si>
  <si>
    <t>Realizar el monitoreo del mes de agosto del Porcentaje mantenido de disponibilidad de los Servicios tecnológicos de la SDM</t>
  </si>
  <si>
    <t>Realizar el monitoreo del mes de septiembre del Porcentaje mantenido de disponibilidad de los Servicios tecnológicos de la SDM</t>
  </si>
  <si>
    <t>Realizar el monitoreo del mes de octubre del Porcentaje mantenido de disponibilidad de los Servicios tecnológicos de la SDM</t>
  </si>
  <si>
    <t>Realizar el monitoreo del mes de noviembre del Porcentaje mantenido de disponibilidad de los Servicios tecnológicos de la SDM</t>
  </si>
  <si>
    <t>Realizar el monitoreo del mes de dicicembre del Porcentaje mantenido de disponibilidad de los Servicios tecnológicos de la SDM</t>
  </si>
  <si>
    <t xml:space="preserve">Roger Alfonso Gonzalez </t>
  </si>
  <si>
    <t>Realizar la ejecución del Plan de Comunicaciones de Seguridad y Privacidad de la información</t>
  </si>
  <si>
    <t xml:space="preserve">Seguimiento de las actividades programadas en función de  la implementación del Modelo Integrado de Planeación y Gestión - MIPG
</t>
  </si>
  <si>
    <t>Realizar el monitoreo con corte al mes de abril de los riesgos del proceso de  gestión de la Información liderado por la OTIC</t>
  </si>
  <si>
    <t>Realizar el monitoreo con corte al mes de agosto de los riesgos del proceso de  gestión de la Información liderado por la OTIC</t>
  </si>
  <si>
    <t>Realizar el monitoreo con corte al mes de diciembre de los riesgos del proceso de  gestión de la Información liderado por la OTIC</t>
  </si>
  <si>
    <t>Realizar alianzas con grupos de valor (Waze, taxis, TMSA, etc.) para el aprovechamiento de la información pública.</t>
  </si>
  <si>
    <t>Actualizar las bases de datos que señala la Ley de Protección de Datos Personales, en el Registro Nacional</t>
  </si>
  <si>
    <t>Seguimiento a la publicación de los activos de información de la SDM, como formato de dato abierto en el portal www.datos.gov.co.</t>
  </si>
  <si>
    <t>Actualización de los lineamientos sobre datos abiertos en la SDM</t>
  </si>
  <si>
    <t>Realizar el monitoreo  con corte al mes de marzo  de  2020  de los ataques de seguridad reportados  por virus informático.</t>
  </si>
  <si>
    <t>Realizar el monitoreo  con corte al mes de  mayo de  2020  de los ataques de seguridad reportados  por virus informático.</t>
  </si>
  <si>
    <t>Realizar el monitoreo  con corte al mes de   diciembre de  2020  de los ataques de seguridad reportados  por virus informático.</t>
  </si>
  <si>
    <t>Fase de adopción IPV6 falta:
Documento de pruebas de funcionalidad en IPv6 (Pruebas de funcionalidad)
Acta de cumplimiento a satisfacción de la entidad sobre el funcionamiento de los elementos intervenidos en la fase
de implementación (Pruebas de funcionalidad) y adopción en su totalidad IPV6 en la entidad</t>
  </si>
  <si>
    <t>Con respecto a la adopción de IPV6, la entidad debe contar:
- Plan de contingencias para IPv6 (Fase planeación)
-Documento de diseño detallado de la implementación de IPv6 (Fase implementación)
-Acta de cumplimiento a satisfacción de la entidad sobre el funcionamiento de los elementos intervenidos en la fase
de implementación. (Pruebas de funcionalidad)</t>
  </si>
  <si>
    <t>Formular, aprobar e integrar  al plan de acción anual el plan de apertura, mejora y uso de datos abiertos</t>
  </si>
  <si>
    <t>Implementar plan de apertura, mejora y uso de datos abiertos</t>
  </si>
  <si>
    <t>Conceptos emitidos a corte del mes de Marzo por la OTIC, sobre  proyectos con componente TIC adelantados en la entidad</t>
  </si>
  <si>
    <t>Conceptos emitidos a corte del mes de Mayo por la OTIC, sobre  proyectos con componente TIC adelantados en la entidad</t>
  </si>
  <si>
    <t>Conceptos emitidos a corte del mes de Dicicembre por la OTIC, sobre  proyectos con componente TIC adelantados en la entidad</t>
  </si>
  <si>
    <t>Registro y analisis de solicitudes de soportes técnicos recibidos a corte del mes de Marzo por la OTIC</t>
  </si>
  <si>
    <t>Registro y analisis de solicitudes de soportes técnicos recibidos a corte del mes de Mayo por la OTIC</t>
  </si>
  <si>
    <t>Registro y analisis de solicitudes de soportes técnicos recibidos a corte del mes de Diciembre por la OTIC</t>
  </si>
  <si>
    <t>Junio</t>
  </si>
  <si>
    <t>Julio</t>
  </si>
  <si>
    <t>Agosto</t>
  </si>
  <si>
    <t>Septiembre</t>
  </si>
  <si>
    <t>Octubre</t>
  </si>
  <si>
    <t>Noviembre</t>
  </si>
  <si>
    <t xml:space="preserve">Dicicembre </t>
  </si>
  <si>
    <t>Conceptos emitidos a corte del mes de Septiembre  por la OTIC, sobre  proyectos con componente TIC adelantados en la entidad</t>
  </si>
  <si>
    <t>Registro y analisis de solicitudes de soportes técnicos recibidos a corte del mes de Septiembre por la OTIC</t>
  </si>
  <si>
    <t>Consolidar los resultados de la encuesta de evaluación sobre apropiación de políticas del SGSI.</t>
  </si>
  <si>
    <t xml:space="preserve"> plan de comunicaciones para el subsistema de seguridad de la información para el 2020</t>
  </si>
  <si>
    <t>Mitigar el 100% porciento de las vulnerabilidades detectadas</t>
  </si>
  <si>
    <t>Ejecutar el plan de remediación para mitigar las vulnerabilidades detectadas en el primer análisis a la infraestructura tecnológica crítica.</t>
  </si>
  <si>
    <t>Ejecutar el plan de remediación para mitigar las vulnerabilidades detectadas en el segundo análisis a la infraestructura tecnológica crítica.</t>
  </si>
  <si>
    <t xml:space="preserve">Avances en la Migración de  la información del Sistema Básico de Contratación (SBC) a SI Capital </t>
  </si>
  <si>
    <t>Mantener el 97% por ciento de disponibilidad de los Servicios tecnológicos de la SDM</t>
  </si>
  <si>
    <t>Monitorear el comportamiento de los riesgos de corrupción de la  OTIC en cumplimiento  de las actividades del Componente gestión del Riesgo.</t>
  </si>
  <si>
    <t>Gestionar las actividades registradas en el   Plan Anticorrupción y de Atención al Ciudadano de la vigencia por la Oficina de Tecnologías de la Información y las Comunicaciones.</t>
  </si>
  <si>
    <t>Poner fin a la pobreza en todas sus formas en todo el mundo</t>
  </si>
  <si>
    <t>Para 2030, erradicar la pobreza extrema para todas las personas en el mundo, actualmente medida por un ingreso por persona inferior a 1,25 dólares de los Estados Unidos al día</t>
  </si>
  <si>
    <t>Para 2030, reducir al menos a la mitad la proporción de hombres, mujeres y niños de todas las edades que viven en la pobreza en todas sus dimensiones con arreglo a las definiciones nacionales</t>
  </si>
  <si>
    <t>Poner en práctica a nivel nacional sistemas y medidas apropiadas de protección social para todos, incluidos niveles mínimos, y, para 2030, lograr una amplia cobertura de los pobres y los vulnerables</t>
  </si>
  <si>
    <t>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</si>
  <si>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Para 2030, fomentar la resiliencia de los pobres y las personas que se encuentran en situaciones vulnerables y reducir su exposición y vulnerabilidad a los fenómenos extremos relacionados con el clima y otras crisis y desastres económicos, sociales y ambientales</t>
  </si>
  <si>
    <t>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</si>
  <si>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</si>
  <si>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</si>
  <si>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Para 2030, poner fin al hambre y asegurar el acceso de todas las personas, en particular los pobres y las personas en situaciones vulnerables, incluidos los lactantes, a una alimentación sana, nutritiva y suficiente durante todo el año</t>
  </si>
  <si>
    <t>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</si>
  <si>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</si>
  <si>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</si>
  <si>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</si>
  <si>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</si>
  <si>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</si>
  <si>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</si>
  <si>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</si>
  <si>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Para 2030, reducir la tasa mundial de mortalidad materna a menos de 70 por cada 100.000 nacidos vivos</t>
  </si>
  <si>
    <t>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</si>
  <si>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Para 2030, poner fin a las epidemias del SIDA, la tuberculosis, la malaria y las enfermedades tropicales desatendidas y combatir la hepatitis, las enfermedades transmitidas por el agua y otras enfermedades transmisibles</t>
  </si>
  <si>
    <t>Para 2030, reducir en un tercio la mortalidad prematura por enfermedades no transmisibles mediante la prevención y el tratamiento y promover la salud mental y el bienestar</t>
  </si>
  <si>
    <t>Fortalecer la prevención y el tratamiento del abuso de sustancias adictivas, incluido el uso indebido de estupefacientes y el consumo nocivo de alcohol</t>
  </si>
  <si>
    <t>Para 2020, reducir a la mitad el número de muertes y lesiones causadas por accidentes de tráfico en el mundo</t>
  </si>
  <si>
    <t>Para 2030, garantizar el acceso universal a los servicios de salud sexual y reproductiva, incluidos los de planificación de la familia, información y educación, y la integración de la salud reproductiva en las estrategias y los programas nacionales</t>
  </si>
  <si>
    <t>Lograr la cobertura sanitaria universal, en particular la protección contra los riesgos financieros, el acceso a servicios de salud esenciales de calidad y el acceso a medicamentos y vacunas seguros, eficaces, asequibles y de calidad para todos</t>
  </si>
  <si>
    <t>Para 2030, reducir sustancialmente el número de muertes y enfermedades producidas por productos químicos peligrosos y la contaminación del aire, el agua y el suelo</t>
  </si>
  <si>
    <t>Fortalecer la aplicación del Convenio Marco de la Organización Mundial de la Salud para el Control del Tabaco en todos los países, según proceda</t>
  </si>
  <si>
    <t>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</si>
  <si>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Aumentar sustancialmente la financiación de la salud y la contratación, el desarrollo, la capacitación y la retención del personal sanitario en los países en desarrollo, especialmente en los países menos adelantados y los pequeños Estados insulares en desarrollo</t>
  </si>
  <si>
    <t>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</si>
  <si>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</si>
  <si>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</si>
  <si>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</si>
  <si>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</si>
  <si>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</si>
  <si>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</si>
  <si>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</si>
  <si>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</si>
  <si>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</si>
  <si>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</si>
  <si>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</si>
  <si>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</si>
  <si>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</si>
  <si>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</si>
  <si>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</si>
  <si>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</si>
  <si>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</si>
  <si>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</si>
  <si>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</si>
  <si>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</si>
  <si>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</si>
  <si>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</si>
  <si>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</si>
  <si>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</si>
  <si>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</si>
  <si>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</si>
  <si>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</si>
  <si>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</si>
  <si>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</si>
  <si>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</si>
  <si>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</si>
  <si>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</si>
  <si>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</si>
  <si>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</si>
  <si>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</si>
  <si>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</si>
  <si>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</si>
  <si>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</si>
  <si>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</si>
  <si>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</si>
  <si>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</si>
  <si>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</si>
  <si>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</si>
  <si>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</si>
  <si>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</si>
  <si>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</si>
  <si>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</si>
  <si>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</si>
  <si>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</si>
  <si>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</si>
  <si>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</si>
  <si>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</si>
  <si>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</si>
  <si>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</si>
  <si>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</si>
  <si>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</si>
  <si>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</si>
  <si>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</si>
  <si>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</si>
  <si>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</si>
  <si>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</si>
  <si>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</si>
  <si>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</si>
  <si>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</si>
  <si>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</si>
  <si>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</si>
  <si>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</si>
  <si>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</si>
  <si>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</si>
  <si>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</si>
  <si>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</si>
  <si>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</si>
  <si>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</si>
  <si>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</si>
  <si>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</si>
  <si>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</si>
  <si>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</si>
  <si>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</si>
  <si>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</si>
  <si>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</si>
  <si>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</si>
  <si>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</si>
  <si>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</si>
  <si>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</si>
  <si>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</si>
  <si>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</si>
  <si>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</si>
  <si>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</si>
  <si>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</si>
  <si>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</si>
  <si>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</si>
  <si>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</si>
  <si>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</si>
  <si>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</si>
  <si>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</si>
  <si>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</si>
  <si>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</si>
  <si>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</si>
  <si>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</si>
  <si>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</si>
  <si>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</si>
  <si>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</si>
  <si>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</si>
  <si>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</si>
  <si>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</si>
  <si>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</si>
  <si>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</si>
  <si>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</si>
  <si>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</si>
  <si>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</si>
  <si>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</si>
  <si>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</si>
  <si>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</si>
  <si>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</si>
  <si>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</si>
  <si>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</si>
  <si>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</si>
  <si>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</si>
  <si>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</si>
  <si>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</si>
  <si>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</si>
  <si>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</si>
  <si>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</si>
  <si>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</si>
  <si>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</si>
  <si>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</si>
  <si>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</si>
  <si>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</si>
  <si>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</si>
  <si>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</si>
  <si>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</si>
  <si>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</si>
  <si>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</si>
  <si>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</si>
  <si>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</si>
  <si>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</si>
  <si>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</si>
  <si>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</si>
  <si>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</si>
  <si>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</si>
  <si>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</si>
  <si>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</si>
  <si>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</si>
  <si>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</si>
  <si>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</si>
  <si>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</si>
  <si>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</si>
  <si>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</si>
  <si>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</si>
  <si>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</si>
  <si>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</si>
  <si>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</si>
  <si>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</si>
  <si>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</si>
  <si>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</si>
  <si>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</si>
  <si>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</si>
  <si>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</si>
  <si>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</si>
  <si>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VERSIÓN: 3.0</t>
  </si>
  <si>
    <t>Jun</t>
  </si>
  <si>
    <t>Jul</t>
  </si>
  <si>
    <t>Ago</t>
  </si>
  <si>
    <t>Sep</t>
  </si>
  <si>
    <t>Oct</t>
  </si>
  <si>
    <t>Nov</t>
  </si>
  <si>
    <t>Dic</t>
  </si>
  <si>
    <t>Adelantar el 100% de las actividades programadas para la gestión en el Subsistema de seguridad de la información</t>
  </si>
  <si>
    <t>Realizar el monitoreo   con corte al mes de   septiembre de  2020  de los ataques de seguridad reportados  por virus informático.</t>
  </si>
  <si>
    <t xml:space="preserve">Diciembre </t>
  </si>
  <si>
    <t>Diciembre</t>
  </si>
  <si>
    <t>Mantener el 97 por ciento de disponibilidad de los Servicios tecnológicos de la SDM</t>
  </si>
  <si>
    <t>Porcentaje de cumplimiento de las actividades  de gestión en el Subsistema de seguridad de la informacíon</t>
  </si>
  <si>
    <t>Porcentaje de Incidentes de seguridad reportados por ataques por virus informático en 2020</t>
  </si>
  <si>
    <t>Se realizo el diagnóstico de seguridad de la información para la Entidad, teniendo en cuenta todos los controles (administrativos y técnicos) consignados en la Norma ISO 27001:2013 y el Framework de Ciberseguridad desarrollado por el Instituto Nacional de Estándares y Tecnología (NIST) dando cumlimiento a la accion establesida.</t>
  </si>
  <si>
    <t>Se establese el Plan de Comunicaciones de Seguridad y Privacidad de la información, dando inicio con las jornadas de sencibilizacion y capacitacion virtual para funcionarios de la entidad, dando a conoser el tema de Seguridad de la informacion y transicion del IPv6 en el primer trimestredel año.</t>
  </si>
  <si>
    <t>Durante el eriodo no se han tenido retrasos en la ejecucion de las acciones.</t>
  </si>
  <si>
    <t>Se realizo el diagnóstico de seguridad de la información para la Entidad, teniendo en cuenta todos los controles (administrativos y técnicos) consignados en la Norma ISO 27001:2013 y el Framework de Ciberseguridad desarrollado por el Instituto Nacional de Estándares y Tecnología (NIST) dando cumlimiento a la accion establesida.
Se establese el Plan de Comunicaciones de Seguridad y Privacidad de la información, dando inicio con las jornadas de sencibilizacion y capacitacion virtual para funcionarios de la entidad, dando a conoser el tema de Seguridad de la informacion y transicion del IPv6 en el primer trimestredel año.</t>
  </si>
  <si>
    <t>Se realiza el diseño de la encuesta  de evaluación sobre el SGSI que se aplicara en el segundo semestre del año 2020 a los  funcionarios y colaboradores.</t>
  </si>
  <si>
    <t xml:space="preserve">Se establese el Plan de Comunicaciones de Seguridad y Privacidad de la información, dando inicio con las jornadas de sencibilizacion y capacitacion virtual para funcionarios de la entidad, dando a conoser el tema de Seguridad de la informacion y transicion del IPv6 en el primer trimestredel año.
Se realiza el diseño de la encuesta  de evaluación sobre el SGSI que se aplicara en el segundo semestre del año 2020 a los  funcionarios y colaboradores.
</t>
  </si>
  <si>
    <t>Se da inicio al plan de Comunicaciones en la entidad con sencibilizaciones y capacitaciones virtuales  dando a conocer el SGSI a los colaboradoes y funcionarios, con la creacion de la evaluacion del diseño de la encuesta sobre el SGSI que se aplicara en el segundo semestre del año 2020 a los  funcionarios y colaboradores se asegura el cumplimiento de la meta a corte de primer trimestre de 2020.</t>
  </si>
  <si>
    <t>Se realiza el Monitoreo por parte de la OTIC de los riesgos del proceso de  gestión de la Información liderado por laOficina dando cumplimiento a esta accion en los tiempos establesidoa y aportando al evidencia de los controles realizados.</t>
  </si>
  <si>
    <t>La Oficina realizo el seguimiento y el monitoreo a los controles propuestosde los  riesgos del proceso de  gestión de la Información liderado por la Oficina, dando cumplimiento satisfactorio a corete de 30 de abril dando cumplimiento a la meta frente al primer reporte del año 2020.</t>
  </si>
  <si>
    <t>Durante el Primer reporte del monitoreo de los  riesgos del proceso de  gestión de la Información liderado por la OTIC no se presentaron Retrasos.</t>
  </si>
  <si>
    <t>Durante el primer trimestre del año 2020 en los meses de enero, febrero, marzo, y abril la Oficina de Tecnologías de la Información y las Comunicaciones Emitió (8) Conceptos técnicos permitieron que los proyectos con componente TIC adelantados en la entidad estén alineados con sus políticas optimización de recursos utilizados para este tipo de proyectos.</t>
  </si>
  <si>
    <t>Durante el mes de Mayo del año 2020 la Oficina de Tecnologías de la Información y las Comunicaciones Emitió (1) Concepto técnico  que permitio que los proyectos con componente TIC adelantados en la entidad estén alineados con sus políticas optimización de recursos utilizados para este tipo de proyectos.</t>
  </si>
  <si>
    <t>Durante el primer trimestre del año 2020 en los meses de enero, febrero, marzo, y abril la Oficina de Tecnologías de la Información y las Comunicaciones Emitió (8) Conceptos técnicos permitieron que los proyectos con componente TIC adelantados en la entidad estén alineados con sus políticas optimización de recursos utilizados para este tipo de proyectos.
Durante el mes de Mayo del año 2020 la Oficina de Tecnologías de la Información y las Comunicaciones Emitió (1) Concepto técnico  que permitio que los proyectos con componente TIC adelantados en la entidad estén alineados con sus políticas optimización de recursos utilizados para este tipo de proyectos.</t>
  </si>
  <si>
    <t>Durante el periodo no se presentaron retrasos.</t>
  </si>
  <si>
    <t xml:space="preserve">
Alexander Ricardo Andrade </t>
  </si>
  <si>
    <t xml:space="preserve">41. Director / Jefe de Oficina / Subdirector </t>
  </si>
  <si>
    <t xml:space="preserve">Alexander Ricardo Andrade 
</t>
  </si>
  <si>
    <t xml:space="preserve">
Alexander Ricardo Andrade 
</t>
  </si>
  <si>
    <t xml:space="preserve">Alexander Ricardo Andrade </t>
  </si>
  <si>
    <t xml:space="preserve">Alexander Ricardo Andrade  </t>
  </si>
  <si>
    <t>41. Director / Jefe de Oficina / Subdirector</t>
  </si>
  <si>
    <t>44. Subsecretario (a) / Ordenador (a) de gasto (E)</t>
  </si>
  <si>
    <t xml:space="preserve"> la Oficina de Tecnologías de la Información y las Comunicaciones con los conceptos emitidos aseguro la operación de  los proyectos con componente TIC adelantados en la entidad, y se cumple con la meta para el primer trimestre del año 2020.</t>
  </si>
  <si>
    <t>Durante el primer trimestre del año 2020 en los meses de enero, febrero, marzo, y abril la Oficina de Tecnologías de la Información y las Comunicaciones Emitió (641) Soprtes Técnicos que permitieron garantizan la  operación permanente de  estos y permiten la mejor gestión de  la información en la SDM.</t>
  </si>
  <si>
    <t>Durante el mes de Mayo del año 2020 la Oficina de Tecnologías de la Información y las Comunicaciones Emitió (179) Soprtes Técnicos que permitieron garantizan la  operación permanente de  estos y permiten la mejor gestión de  la información en la SDM.</t>
  </si>
  <si>
    <t>Durante el primer trimestre del año 2020 en los meses de enero, febrero, marzo, y abril la Oficina de Tecnologías de la Información y las Comunicaciones Emitió (641) Soprtes Técnicos que permitieron garantizan la  operación permanente de  estos y permiten la mejor gestión de  la información en la SDM.
Durante el mes de Mayo del año 2020 la Oficina de Tecnologías de la Información y las Comunicaciones Emitió (179) Soprtes Técnicos que permitieron garantizan la  operación permanente de  estos y permiten la mejor gestión de  la información en la SDM.</t>
  </si>
  <si>
    <t>Durante el primer semestre del año 2020 la OTIC aseguro la operación Permanente de los sistemas de informacion en la entidad relacionados con SICAPITAL, SIMUR, GIS, SIPAC.</t>
  </si>
  <si>
    <t xml:space="preserve">Las jornadas de sencibilizacion y capacitacion en temas de seguridad de la informacion como inicio de plan de comunicaciones en la entidad, tubieron gran acogida entre los funcionarios ya que su ejecucion fue virtual. </t>
  </si>
  <si>
    <t>Durante el primer trimestre  del año 2020 se realizaron los monitoreos pertinentes  de  seguridad frente a cualquier presunto  virus informaticos.
Durante el mes de mayo del año 2020 se realizaron los monitoreos pertinentes  de  seguridad frente a cualquier presunto  virus informaticos.</t>
  </si>
  <si>
    <t>Con los monitoreo y las capacidades de detección que tiene la entidad y el esfuerzo de  las redes e infraestructura interna se está presto a detectar cambios en comportamientos o alertas que puedan identificar Vulnerabilidades, hackers intentando entrar a nuestra plataforma tecnologica.</t>
  </si>
  <si>
    <t>Con los monitoreo y la infrestructura que tiene la entidad frente a La seguridad Digital se busca eleiminar cualquier tipo de Vulnerabilidad que pueda atentar contra la operación de la entidad.</t>
  </si>
  <si>
    <t>Se ejecutó el análisis de vunerabilidades a 75 direcciones IP y/o servicios definidos por la SDM.</t>
  </si>
  <si>
    <t>Se dio Inicio al ethickal hacking a 10 de las direcciones IP públicas y/o servicios publicados que posee la entidad expuestos en internet  que la entidad y la OTIC definio.</t>
  </si>
  <si>
    <t>Se ejecutó el análisis de vunerabilidades a 75 direcciones IP y/o servicios definidos por la SDM.
Se dio Inicio al ethickal hacking a 10 de las direcciones IP públicas y/o servicios publicados que posee la entidad expuestos en internet  que la entidad y la OTIC definio.</t>
  </si>
  <si>
    <t>Con la ejecucion de los análisis de vunerabilidades a 75 direcciones IP y/o servicios de la SDM, busca provar la plataforma tecnologica y medir el nivel de segurida que se tiene, la entidad y la OTIC definio el Inicio al ethickal hacking a 10 de las direcciones IP públicas y/o servicios publicados que posee la entidad expuestos en internet.</t>
  </si>
  <si>
    <t>Con el Plan de Tratamiento para los riesgos de seguridad y privacidad de la información, se bsca enconrar Vlnerabilidades en la Plataforma de seguridad de la entidad y poder remediar.</t>
  </si>
  <si>
    <t>Durante el primer semestre del año 2020 se aseguro la operación de la plataforma tecnologica de la entidad, dando cumplimiento parcial a la meta.</t>
  </si>
  <si>
    <t>Disponibilidad de los Servicios tecnológicos de la SDM y aseguramiento de la operación de la entidad.</t>
  </si>
  <si>
    <t>Se realiza el monitoreo del mes de enero del Porcentaje mantenido de disponibilidad el 99% de los Servicios tecnológicos de la SDM</t>
  </si>
  <si>
    <t>Se realiza el monitoreo del mes de marzo del Porcentaje mantenido de disponibilidad el  99% de Servicios tecnológicos de la SDM</t>
  </si>
  <si>
    <t>Se realiza el monitoreo del mes de abril del Porcentaje mantenido de disponibilidad el 99% de Servicios tecnológicos de la SDM</t>
  </si>
  <si>
    <t>Se realiza el monitoreo del mes de mayo del Porcentaje mantenido de disponibilidad el 99% de Servicios tecnológicos de la SDM</t>
  </si>
  <si>
    <t>Se realiza el monitoreo del mes de febrero del Porcentaje mantenido de disponibilidad el 99% de los Servicios tecnológicos de la SDM</t>
  </si>
  <si>
    <t xml:space="preserve">Se realiza el monitoreo del mes de enero del Porcentaje mantenido de disponibilidad el 99% de los Servicios tecnológicos de la SDM
Se realiza el monitoreo del mes de febrero del Porcentaje mantenido de disponibilidad el 99% de los Servicios tecnológicos de la SDM
Se realiza el monitoreo del mes de marzo del Porcentaje mantenido de disponibilidad el 99% de Servicios tecnológicos de la SDM
Se realiza el monitoreo del mes de abril del Porcentaje mantenido de disponibilidad el 99% de Servicios tecnológicos de la SDM
Se realiza el monitoreo del mes de mayo del Porcentaje mantenido de disponibilidad el 99% de Servicios tecnológicos de la SDM
</t>
  </si>
  <si>
    <t>Durante el primer trimestre  del año 2020 se realizaron los monitoreos pertinentes  de  seguridad frente a cualquier presunto  virus informaticos. (No hubieron Reportes de ataques por Virus)</t>
  </si>
  <si>
    <t>Durante el mes de mayo   del año 2020 se realizaron los monitoreos pertinentes  de  seguridad frente a cualquier presunto  virus informaticos.  (No hubieron Reportes de ataques por Virus)</t>
  </si>
  <si>
    <t>(E) Paula Tatiana Arenas</t>
  </si>
  <si>
    <t>Versión: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</si>
</sst>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quot;€&quot;_-;\-* #,##0.00\ &quot;€&quot;_-;_-* &quot;-&quot;??\ &quot;€&quot;_-;_-@_-"/>
    <numFmt numFmtId="165" formatCode="_(* #,##0.00_);_(* \(#,##0.00\);_(* &quot;-&quot;??_);_(@_)"/>
    <numFmt numFmtId="166" formatCode="_ * #,##0.00_ ;_ * \-#,##0.00_ ;_ * &quot;-&quot;??_ ;_ @_ "/>
    <numFmt numFmtId="167" formatCode="0.0%"/>
  </numFmts>
  <fonts count="49" x14ac:knownFonts="1">
    <font>
      <sz val="11"/>
      <color theme="1"/>
      <name val="Calibri"/>
      <family val="2"/>
      <scheme val="minor"/>
    </font>
    <font>
      <sz val="11"/>
      <color indexed="8"/>
      <name val="Calibri"/>
      <family val="2"/>
    </font>
    <font>
      <sz val="10"/>
      <name val="Arial"/>
      <family val="2"/>
    </font>
    <font>
      <sz val="10"/>
      <name val="Arial"/>
      <family val="2"/>
    </font>
    <font>
      <b/>
      <sz val="10"/>
      <name val="Arial"/>
      <family val="2"/>
    </font>
    <font>
      <b/>
      <sz val="9"/>
      <name val="Arial"/>
      <family val="2"/>
    </font>
    <font>
      <sz val="9"/>
      <name val="Arial"/>
      <family val="2"/>
    </font>
    <font>
      <b/>
      <sz val="11"/>
      <name val="Arial"/>
      <family val="2"/>
    </font>
    <font>
      <sz val="12"/>
      <name val="Arial"/>
      <family val="2"/>
    </font>
    <font>
      <b/>
      <sz val="12"/>
      <name val="Arial"/>
      <family val="2"/>
    </font>
    <font>
      <b/>
      <sz val="9"/>
      <color indexed="9"/>
      <name val="Arial"/>
      <family val="2"/>
    </font>
    <font>
      <b/>
      <sz val="10"/>
      <color indexed="9"/>
      <name val="Arial"/>
      <family val="2"/>
    </font>
    <font>
      <u/>
      <sz val="7"/>
      <color indexed="12"/>
      <name val="Arial"/>
      <family val="2"/>
    </font>
    <font>
      <b/>
      <u/>
      <sz val="11"/>
      <name val="Arial"/>
      <family val="2"/>
    </font>
    <font>
      <u/>
      <sz val="9"/>
      <name val="Arial"/>
      <family val="2"/>
    </font>
    <font>
      <b/>
      <u/>
      <sz val="11"/>
      <color indexed="56"/>
      <name val="Calibri"/>
      <family val="2"/>
    </font>
    <font>
      <b/>
      <sz val="10"/>
      <color indexed="8"/>
      <name val="Arial"/>
      <family val="2"/>
    </font>
    <font>
      <sz val="9"/>
      <color indexed="10"/>
      <name val="Arial"/>
      <family val="2"/>
    </font>
    <font>
      <sz val="11"/>
      <name val="Calibri"/>
      <family val="2"/>
    </font>
    <font>
      <b/>
      <sz val="8"/>
      <name val="Arial"/>
      <family val="2"/>
    </font>
    <font>
      <sz val="8"/>
      <name val="Arial"/>
      <family val="2"/>
    </font>
    <font>
      <sz val="11"/>
      <color theme="1"/>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sz val="9"/>
      <color theme="1"/>
      <name val="Arial"/>
      <family val="2"/>
    </font>
    <font>
      <sz val="12"/>
      <color theme="1"/>
      <name val="Arial"/>
      <family val="2"/>
    </font>
    <font>
      <b/>
      <sz val="12"/>
      <color theme="1"/>
      <name val="Arial"/>
      <family val="2"/>
    </font>
    <font>
      <sz val="9"/>
      <color theme="4"/>
      <name val="Arial"/>
      <family val="2"/>
    </font>
    <font>
      <b/>
      <sz val="11"/>
      <color theme="1"/>
      <name val="Calibri"/>
      <family val="2"/>
    </font>
    <font>
      <sz val="11"/>
      <name val="Calibri"/>
      <family val="2"/>
      <scheme val="minor"/>
    </font>
    <font>
      <sz val="8"/>
      <color theme="1"/>
      <name val="Calibri"/>
      <family val="2"/>
      <scheme val="minor"/>
    </font>
    <font>
      <b/>
      <sz val="8"/>
      <color theme="1"/>
      <name val="Arial"/>
      <family val="2"/>
    </font>
    <font>
      <sz val="8"/>
      <color theme="1"/>
      <name val="Arial"/>
      <family val="2"/>
    </font>
    <font>
      <b/>
      <sz val="9"/>
      <color theme="1"/>
      <name val="Arial"/>
      <family val="2"/>
    </font>
    <font>
      <b/>
      <sz val="10"/>
      <color theme="1"/>
      <name val="Arial"/>
      <family val="2"/>
    </font>
    <font>
      <sz val="10"/>
      <color theme="1"/>
      <name val="Arial"/>
      <family val="2"/>
    </font>
    <font>
      <b/>
      <sz val="11"/>
      <color theme="1"/>
      <name val="Arial"/>
      <family val="2"/>
    </font>
    <font>
      <b/>
      <sz val="9"/>
      <color theme="4"/>
      <name val="Arial"/>
      <family val="2"/>
    </font>
    <font>
      <b/>
      <sz val="14"/>
      <color theme="1"/>
      <name val="Arial"/>
      <family val="2"/>
    </font>
    <font>
      <b/>
      <sz val="11"/>
      <color theme="3" tint="-0.499984740745262"/>
      <name val="Calibri"/>
      <family val="2"/>
      <scheme val="minor"/>
    </font>
    <font>
      <sz val="10"/>
      <color theme="1"/>
      <name val="Arial Narrow"/>
      <family val="2"/>
    </font>
    <font>
      <b/>
      <sz val="9"/>
      <color theme="1"/>
      <name val="Calibri"/>
      <family val="2"/>
      <scheme val="minor"/>
    </font>
    <font>
      <sz val="9"/>
      <color theme="1"/>
      <name val="Calibri"/>
      <family val="2"/>
      <scheme val="minor"/>
    </font>
    <font>
      <sz val="10"/>
      <color theme="1"/>
      <name val="Calibri"/>
      <family val="2"/>
      <scheme val="minor"/>
    </font>
    <font>
      <sz val="9"/>
      <color indexed="81"/>
      <name val="Tahoma"/>
      <family val="2"/>
    </font>
    <font>
      <b/>
      <sz val="9"/>
      <color indexed="81"/>
      <name val="Tahoma"/>
      <family val="2"/>
    </font>
    <font>
      <sz val="9"/>
      <color rgb="FF747474"/>
      <name val="Arial"/>
      <family val="2"/>
    </font>
    <font>
      <b/>
      <sz val="9"/>
      <color rgb="FF747474"/>
      <name val="Arial"/>
      <family val="2"/>
    </font>
  </fonts>
  <fills count="20">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rgb="FF00CCFF"/>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rgb="FF00B0F0"/>
        <bgColor indexed="64"/>
      </patternFill>
    </fill>
    <fill>
      <patternFill patternType="solid">
        <fgColor rgb="FFFFFF00"/>
        <bgColor indexed="64"/>
      </patternFill>
    </fill>
    <fill>
      <patternFill patternType="solid">
        <fgColor rgb="FFD9D9D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hair">
        <color indexed="10"/>
      </top>
      <bottom style="hair">
        <color indexed="10"/>
      </bottom>
      <diagonal/>
    </border>
    <border>
      <left style="medium">
        <color indexed="64"/>
      </left>
      <right style="medium">
        <color indexed="64"/>
      </right>
      <top style="hair">
        <color indexed="10"/>
      </top>
      <bottom style="medium">
        <color indexed="64"/>
      </bottom>
      <diagonal/>
    </border>
    <border>
      <left style="medium">
        <color indexed="64"/>
      </left>
      <right style="hair">
        <color indexed="10"/>
      </right>
      <top style="hair">
        <color indexed="10"/>
      </top>
      <bottom style="medium">
        <color indexed="64"/>
      </bottom>
      <diagonal/>
    </border>
    <border>
      <left style="hair">
        <color indexed="10"/>
      </left>
      <right style="hair">
        <color indexed="10"/>
      </right>
      <top style="hair">
        <color indexed="10"/>
      </top>
      <bottom style="medium">
        <color indexed="64"/>
      </bottom>
      <diagonal/>
    </border>
    <border>
      <left style="hair">
        <color indexed="10"/>
      </left>
      <right style="medium">
        <color indexed="64"/>
      </right>
      <top style="hair">
        <color indexed="10"/>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1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s>
  <cellStyleXfs count="15">
    <xf numFmtId="0" fontId="0" fillId="0" borderId="0"/>
    <xf numFmtId="166" fontId="3" fillId="0" borderId="0" applyFont="0" applyFill="0" applyBorder="0" applyAlignment="0" applyProtection="0"/>
    <xf numFmtId="0" fontId="12" fillId="0" borderId="0" applyNumberFormat="0" applyFill="0" applyBorder="0" applyAlignment="0" applyProtection="0">
      <alignment vertical="top"/>
      <protection locked="0"/>
    </xf>
    <xf numFmtId="165" fontId="21" fillId="0" borderId="0" applyFont="0" applyFill="0" applyBorder="0" applyAlignment="0" applyProtection="0"/>
    <xf numFmtId="166" fontId="2"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0" fontId="3" fillId="0" borderId="0"/>
    <xf numFmtId="0" fontId="2" fillId="0" borderId="0"/>
    <xf numFmtId="0" fontId="2" fillId="0" borderId="0"/>
    <xf numFmtId="0" fontId="6" fillId="0" borderId="0"/>
    <xf numFmtId="0" fontId="2" fillId="0" borderId="0"/>
    <xf numFmtId="9" fontId="21" fillId="0" borderId="0" applyFont="0" applyFill="0" applyBorder="0" applyAlignment="0" applyProtection="0"/>
    <xf numFmtId="9" fontId="2" fillId="0" borderId="0" applyFont="0" applyFill="0" applyBorder="0" applyAlignment="0" applyProtection="0"/>
  </cellStyleXfs>
  <cellXfs count="621">
    <xf numFmtId="0" fontId="0" fillId="0" borderId="0" xfId="0"/>
    <xf numFmtId="0" fontId="0" fillId="0" borderId="0" xfId="0" applyFill="1" applyProtection="1"/>
    <xf numFmtId="0" fontId="0" fillId="0" borderId="0" xfId="0" applyProtection="1"/>
    <xf numFmtId="0" fontId="2" fillId="0" borderId="0" xfId="12"/>
    <xf numFmtId="0" fontId="2" fillId="0" borderId="0" xfId="12" applyAlignment="1">
      <alignment vertical="center"/>
    </xf>
    <xf numFmtId="3" fontId="4" fillId="2" borderId="0" xfId="12" applyNumberFormat="1" applyFont="1" applyFill="1" applyBorder="1" applyAlignment="1">
      <alignment vertical="center"/>
    </xf>
    <xf numFmtId="0" fontId="2" fillId="0" borderId="1" xfId="9" applyBorder="1" applyAlignment="1">
      <alignment vertical="center"/>
    </xf>
    <xf numFmtId="0" fontId="2" fillId="0" borderId="1" xfId="12" applyBorder="1" applyAlignment="1">
      <alignment vertical="center"/>
    </xf>
    <xf numFmtId="0" fontId="2" fillId="0" borderId="1" xfId="12" applyBorder="1" applyAlignment="1">
      <alignment horizontal="center" vertical="center"/>
    </xf>
    <xf numFmtId="0" fontId="5" fillId="5" borderId="1" xfId="9" applyFont="1" applyFill="1" applyBorder="1" applyAlignment="1">
      <alignment horizontal="center" vertical="center"/>
    </xf>
    <xf numFmtId="0" fontId="2" fillId="0" borderId="0" xfId="9"/>
    <xf numFmtId="0" fontId="5" fillId="5" borderId="1" xfId="9" applyFont="1" applyFill="1" applyBorder="1" applyAlignment="1">
      <alignment horizontal="center" wrapText="1"/>
    </xf>
    <xf numFmtId="0" fontId="2" fillId="0" borderId="1" xfId="9" applyBorder="1" applyAlignment="1">
      <alignment wrapText="1"/>
    </xf>
    <xf numFmtId="0" fontId="5" fillId="5" borderId="1" xfId="9" applyFont="1" applyFill="1" applyBorder="1" applyAlignment="1">
      <alignment horizontal="center" vertical="center" wrapText="1"/>
    </xf>
    <xf numFmtId="0" fontId="2" fillId="0" borderId="1" xfId="9" applyBorder="1"/>
    <xf numFmtId="3" fontId="5" fillId="0" borderId="1" xfId="9" applyNumberFormat="1" applyFont="1" applyFill="1" applyBorder="1" applyAlignment="1">
      <alignment horizontal="right"/>
    </xf>
    <xf numFmtId="0" fontId="5" fillId="0" borderId="1" xfId="9" applyFont="1" applyFill="1" applyBorder="1" applyAlignment="1">
      <alignment horizontal="center"/>
    </xf>
    <xf numFmtId="0" fontId="6" fillId="0" borderId="1" xfId="9" applyFont="1" applyFill="1" applyBorder="1" applyAlignment="1">
      <alignment horizontal="center"/>
    </xf>
    <xf numFmtId="3" fontId="6" fillId="0" borderId="1" xfId="9" applyNumberFormat="1" applyFont="1" applyFill="1" applyBorder="1" applyAlignment="1"/>
    <xf numFmtId="0" fontId="4" fillId="5" borderId="1" xfId="12" applyFont="1" applyFill="1" applyBorder="1" applyAlignment="1">
      <alignment horizontal="center" vertical="center"/>
    </xf>
    <xf numFmtId="0" fontId="2" fillId="0" borderId="1" xfId="12" applyBorder="1"/>
    <xf numFmtId="0" fontId="4" fillId="5" borderId="1" xfId="12" applyFont="1" applyFill="1" applyBorder="1" applyAlignment="1">
      <alignment horizontal="center"/>
    </xf>
    <xf numFmtId="0" fontId="2" fillId="0" borderId="1" xfId="0" applyFont="1" applyBorder="1" applyAlignment="1">
      <alignment vertical="center" wrapText="1"/>
    </xf>
    <xf numFmtId="0" fontId="2" fillId="0" borderId="1" xfId="12" applyBorder="1" applyAlignment="1">
      <alignment vertical="center" wrapText="1"/>
    </xf>
    <xf numFmtId="3" fontId="2" fillId="0" borderId="1" xfId="9" applyNumberFormat="1" applyBorder="1"/>
    <xf numFmtId="0" fontId="2" fillId="0" borderId="0" xfId="12" applyBorder="1" applyAlignment="1">
      <alignment horizontal="center" vertical="center"/>
    </xf>
    <xf numFmtId="0" fontId="2" fillId="0" borderId="0" xfId="12" applyAlignment="1">
      <alignment horizontal="center" vertical="center"/>
    </xf>
    <xf numFmtId="0" fontId="4" fillId="0" borderId="0" xfId="12" applyFont="1" applyBorder="1" applyAlignment="1">
      <alignment vertical="center"/>
    </xf>
    <xf numFmtId="0" fontId="2" fillId="0" borderId="0" xfId="12" applyBorder="1" applyAlignment="1">
      <alignment vertical="center"/>
    </xf>
    <xf numFmtId="0" fontId="25" fillId="0" borderId="0" xfId="0" applyFont="1" applyFill="1" applyProtection="1"/>
    <xf numFmtId="0" fontId="25" fillId="0" borderId="0" xfId="0" applyFont="1" applyFill="1" applyAlignment="1" applyProtection="1">
      <alignment horizontal="center" vertical="center"/>
    </xf>
    <xf numFmtId="0" fontId="7" fillId="6" borderId="2" xfId="6" applyFont="1" applyFill="1" applyBorder="1" applyAlignment="1" applyProtection="1">
      <alignment horizontal="center" vertical="center" wrapText="1"/>
    </xf>
    <xf numFmtId="10" fontId="7" fillId="6" borderId="1" xfId="6" applyNumberFormat="1" applyFont="1" applyFill="1" applyBorder="1" applyAlignment="1" applyProtection="1">
      <alignment horizontal="center" vertical="center" wrapText="1"/>
    </xf>
    <xf numFmtId="0" fontId="26" fillId="0" borderId="0" xfId="0" applyFont="1" applyProtection="1"/>
    <xf numFmtId="0" fontId="4" fillId="7" borderId="0" xfId="9" applyFont="1" applyFill="1" applyBorder="1" applyAlignment="1">
      <alignment horizontal="center" vertical="center"/>
    </xf>
    <xf numFmtId="0" fontId="10" fillId="3" borderId="3" xfId="11" applyFont="1" applyFill="1" applyBorder="1" applyAlignment="1">
      <alignment horizontal="center" vertical="center"/>
    </xf>
    <xf numFmtId="0" fontId="10" fillId="3" borderId="4" xfId="11" applyFont="1" applyFill="1" applyBorder="1" applyAlignment="1">
      <alignment horizontal="center" vertical="center"/>
    </xf>
    <xf numFmtId="0" fontId="10" fillId="3" borderId="5" xfId="11" applyFont="1" applyFill="1" applyBorder="1" applyAlignment="1">
      <alignment horizontal="center" vertical="center"/>
    </xf>
    <xf numFmtId="0" fontId="10" fillId="3" borderId="6" xfId="11" applyFont="1" applyFill="1" applyBorder="1" applyAlignment="1">
      <alignment horizontal="center" vertical="center" wrapText="1"/>
    </xf>
    <xf numFmtId="0" fontId="10" fillId="3" borderId="7" xfId="11" applyFont="1" applyFill="1" applyBorder="1" applyAlignment="1">
      <alignment horizontal="center" vertical="center" wrapText="1"/>
    </xf>
    <xf numFmtId="0" fontId="10" fillId="3" borderId="8" xfId="11" applyFont="1" applyFill="1" applyBorder="1" applyAlignment="1">
      <alignment horizontal="center" vertical="center" wrapText="1"/>
    </xf>
    <xf numFmtId="0" fontId="5" fillId="4" borderId="9" xfId="11" applyFont="1" applyFill="1" applyBorder="1"/>
    <xf numFmtId="0" fontId="6" fillId="4" borderId="10" xfId="11" applyFont="1" applyFill="1" applyBorder="1" applyAlignment="1">
      <alignment horizontal="center"/>
    </xf>
    <xf numFmtId="0" fontId="6" fillId="4" borderId="0" xfId="11" applyFont="1" applyFill="1" applyBorder="1" applyAlignment="1">
      <alignment horizontal="center"/>
    </xf>
    <xf numFmtId="0" fontId="6" fillId="4" borderId="11" xfId="11" applyFont="1" applyFill="1" applyBorder="1" applyAlignment="1">
      <alignment horizontal="center"/>
    </xf>
    <xf numFmtId="0" fontId="6" fillId="0" borderId="12" xfId="11" applyFont="1" applyFill="1" applyBorder="1" applyAlignment="1">
      <alignment horizontal="center"/>
    </xf>
    <xf numFmtId="3" fontId="6" fillId="0" borderId="6" xfId="11" applyNumberFormat="1" applyFont="1" applyFill="1" applyBorder="1" applyAlignment="1"/>
    <xf numFmtId="3" fontId="6" fillId="0" borderId="7" xfId="11" applyNumberFormat="1" applyFont="1" applyFill="1" applyBorder="1" applyAlignment="1"/>
    <xf numFmtId="3" fontId="6" fillId="0" borderId="8" xfId="11" applyNumberFormat="1" applyFont="1" applyFill="1" applyBorder="1" applyAlignment="1"/>
    <xf numFmtId="0" fontId="6" fillId="0" borderId="13" xfId="11" applyFont="1" applyFill="1" applyBorder="1" applyAlignment="1">
      <alignment horizontal="center"/>
    </xf>
    <xf numFmtId="3" fontId="6" fillId="0" borderId="14" xfId="11" applyNumberFormat="1" applyFont="1" applyFill="1" applyBorder="1" applyAlignment="1"/>
    <xf numFmtId="3" fontId="6" fillId="0" borderId="15" xfId="11" applyNumberFormat="1" applyFont="1" applyFill="1" applyBorder="1" applyAlignment="1"/>
    <xf numFmtId="3" fontId="6" fillId="0" borderId="16" xfId="11" applyNumberFormat="1" applyFont="1" applyFill="1" applyBorder="1" applyAlignment="1"/>
    <xf numFmtId="0" fontId="2" fillId="0" borderId="0" xfId="12" applyFont="1"/>
    <xf numFmtId="0" fontId="2" fillId="0" borderId="1" xfId="12" applyFont="1" applyBorder="1" applyAlignment="1">
      <alignment vertical="center"/>
    </xf>
    <xf numFmtId="0" fontId="2" fillId="0" borderId="0" xfId="12" applyFont="1" applyAlignment="1">
      <alignment vertical="center"/>
    </xf>
    <xf numFmtId="0" fontId="2" fillId="0" borderId="0" xfId="12" applyFont="1" applyBorder="1" applyAlignment="1">
      <alignment horizontal="center" vertical="center"/>
    </xf>
    <xf numFmtId="0" fontId="2" fillId="0" borderId="1" xfId="9" applyFont="1" applyFill="1" applyBorder="1" applyAlignment="1">
      <alignment horizontal="center"/>
    </xf>
    <xf numFmtId="3" fontId="2" fillId="0" borderId="1" xfId="9" applyNumberFormat="1" applyFont="1" applyFill="1" applyBorder="1" applyAlignment="1"/>
    <xf numFmtId="0" fontId="2" fillId="0" borderId="0" xfId="9" applyFont="1"/>
    <xf numFmtId="0" fontId="11" fillId="3" borderId="3" xfId="11" applyFont="1" applyFill="1" applyBorder="1" applyAlignment="1">
      <alignment horizontal="centerContinuous" vertical="center"/>
    </xf>
    <xf numFmtId="0" fontId="11" fillId="3" borderId="4" xfId="11" applyFont="1" applyFill="1" applyBorder="1" applyAlignment="1">
      <alignment horizontal="centerContinuous" vertical="center"/>
    </xf>
    <xf numFmtId="0" fontId="11" fillId="3" borderId="5" xfId="11" applyFont="1" applyFill="1" applyBorder="1" applyAlignment="1">
      <alignment horizontal="centerContinuous" vertical="center"/>
    </xf>
    <xf numFmtId="0" fontId="2" fillId="0" borderId="0" xfId="12" applyFont="1" applyAlignment="1">
      <alignment horizontal="center" vertical="center"/>
    </xf>
    <xf numFmtId="0" fontId="11" fillId="3" borderId="6" xfId="11" applyFont="1" applyFill="1" applyBorder="1" applyAlignment="1">
      <alignment horizontal="center" vertical="center" wrapText="1"/>
    </xf>
    <xf numFmtId="0" fontId="11" fillId="3" borderId="7" xfId="11" applyFont="1" applyFill="1" applyBorder="1" applyAlignment="1">
      <alignment horizontal="center" vertical="center" wrapText="1"/>
    </xf>
    <xf numFmtId="0" fontId="11" fillId="3" borderId="8" xfId="11" applyFont="1" applyFill="1" applyBorder="1" applyAlignment="1">
      <alignment horizontal="center" vertical="center" wrapText="1"/>
    </xf>
    <xf numFmtId="0" fontId="4" fillId="4" borderId="9" xfId="11" applyFont="1" applyFill="1" applyBorder="1"/>
    <xf numFmtId="0" fontId="2" fillId="4" borderId="10" xfId="11" applyFont="1" applyFill="1" applyBorder="1" applyAlignment="1">
      <alignment horizontal="center"/>
    </xf>
    <xf numFmtId="0" fontId="2" fillId="4" borderId="0" xfId="11" applyFont="1" applyFill="1" applyBorder="1" applyAlignment="1">
      <alignment horizontal="center"/>
    </xf>
    <xf numFmtId="0" fontId="2" fillId="4" borderId="11" xfId="11" applyFont="1" applyFill="1" applyBorder="1" applyAlignment="1">
      <alignment horizontal="center"/>
    </xf>
    <xf numFmtId="0" fontId="4" fillId="0" borderId="12" xfId="11" applyFont="1" applyFill="1" applyBorder="1" applyAlignment="1">
      <alignment horizontal="center"/>
    </xf>
    <xf numFmtId="3" fontId="4" fillId="0" borderId="6" xfId="11" applyNumberFormat="1" applyFont="1" applyFill="1" applyBorder="1" applyAlignment="1">
      <alignment horizontal="right"/>
    </xf>
    <xf numFmtId="3" fontId="4" fillId="0" borderId="7" xfId="11" applyNumberFormat="1" applyFont="1" applyFill="1" applyBorder="1" applyAlignment="1">
      <alignment horizontal="right"/>
    </xf>
    <xf numFmtId="3" fontId="4" fillId="0" borderId="8" xfId="11" applyNumberFormat="1" applyFont="1" applyFill="1" applyBorder="1" applyAlignment="1">
      <alignment horizontal="right"/>
    </xf>
    <xf numFmtId="0" fontId="2" fillId="0" borderId="12" xfId="11" applyFont="1" applyFill="1" applyBorder="1" applyAlignment="1">
      <alignment horizontal="center"/>
    </xf>
    <xf numFmtId="3" fontId="2" fillId="0" borderId="6" xfId="11" applyNumberFormat="1" applyFont="1" applyFill="1" applyBorder="1" applyAlignment="1"/>
    <xf numFmtId="3" fontId="2" fillId="0" borderId="7" xfId="11" applyNumberFormat="1" applyFont="1" applyFill="1" applyBorder="1" applyAlignment="1"/>
    <xf numFmtId="3" fontId="2" fillId="0" borderId="8" xfId="11" applyNumberFormat="1" applyFont="1" applyFill="1" applyBorder="1" applyAlignment="1"/>
    <xf numFmtId="0" fontId="27" fillId="7" borderId="1" xfId="13" applyNumberFormat="1" applyFont="1" applyFill="1" applyBorder="1" applyAlignment="1" applyProtection="1">
      <alignment horizontal="center" vertical="center" wrapText="1"/>
    </xf>
    <xf numFmtId="0" fontId="6" fillId="2" borderId="1" xfId="10" applyFont="1" applyFill="1" applyBorder="1" applyAlignment="1" applyProtection="1">
      <alignment vertical="center" wrapText="1"/>
      <protection locked="0"/>
    </xf>
    <xf numFmtId="0" fontId="4" fillId="5" borderId="1" xfId="9" applyFont="1" applyFill="1" applyBorder="1" applyAlignment="1">
      <alignment horizontal="center" vertical="center"/>
    </xf>
    <xf numFmtId="0" fontId="5" fillId="7" borderId="1" xfId="11" applyFont="1" applyFill="1" applyBorder="1" applyAlignment="1">
      <alignment horizontal="center"/>
    </xf>
    <xf numFmtId="3" fontId="5" fillId="7" borderId="1" xfId="6" applyNumberFormat="1" applyFont="1" applyFill="1" applyBorder="1" applyAlignment="1">
      <alignment horizontal="right"/>
    </xf>
    <xf numFmtId="0" fontId="6" fillId="7" borderId="1" xfId="11" applyFont="1" applyFill="1" applyBorder="1" applyAlignment="1">
      <alignment horizontal="center"/>
    </xf>
    <xf numFmtId="3" fontId="6" fillId="7" borderId="1" xfId="6" applyNumberFormat="1" applyFont="1" applyFill="1" applyBorder="1" applyAlignment="1"/>
    <xf numFmtId="0" fontId="6" fillId="0" borderId="1" xfId="0" applyFont="1" applyFill="1" applyBorder="1" applyAlignment="1">
      <alignment wrapText="1"/>
    </xf>
    <xf numFmtId="0" fontId="0" fillId="0" borderId="1" xfId="0" applyFont="1" applyBorder="1" applyAlignment="1">
      <alignment horizontal="justify" wrapText="1"/>
    </xf>
    <xf numFmtId="0" fontId="0" fillId="0" borderId="1" xfId="0" applyFont="1" applyBorder="1" applyAlignment="1">
      <alignment wrapText="1"/>
    </xf>
    <xf numFmtId="0" fontId="4" fillId="5" borderId="1" xfId="9" applyFont="1" applyFill="1" applyBorder="1" applyAlignment="1">
      <alignment horizontal="center" vertical="center"/>
    </xf>
    <xf numFmtId="14" fontId="6" fillId="0" borderId="1" xfId="10" applyNumberFormat="1" applyFont="1" applyFill="1" applyBorder="1" applyAlignment="1" applyProtection="1">
      <alignment vertical="center" wrapText="1"/>
      <protection locked="0"/>
    </xf>
    <xf numFmtId="0" fontId="0" fillId="0" borderId="0" xfId="0" applyAlignment="1">
      <alignment horizontal="center" vertical="center"/>
    </xf>
    <xf numFmtId="0" fontId="0" fillId="0" borderId="0" xfId="0" applyAlignment="1">
      <alignment horizontal="center"/>
    </xf>
    <xf numFmtId="10" fontId="0" fillId="0" borderId="0" xfId="0" applyNumberFormat="1"/>
    <xf numFmtId="0" fontId="23" fillId="8" borderId="1" xfId="0" applyFont="1" applyFill="1" applyBorder="1" applyAlignment="1">
      <alignment vertical="center" wrapText="1"/>
    </xf>
    <xf numFmtId="10" fontId="23" fillId="8" borderId="1" xfId="13" applyNumberFormat="1" applyFont="1" applyFill="1" applyBorder="1" applyAlignment="1">
      <alignment horizontal="center" vertical="center" wrapText="1"/>
    </xf>
    <xf numFmtId="9" fontId="29" fillId="9" borderId="1" xfId="13" applyFont="1" applyFill="1" applyBorder="1" applyAlignment="1">
      <alignment horizontal="center" vertical="center" wrapText="1"/>
    </xf>
    <xf numFmtId="0" fontId="0" fillId="0" borderId="1" xfId="0" applyFill="1" applyBorder="1" applyAlignment="1">
      <alignment wrapText="1"/>
    </xf>
    <xf numFmtId="17" fontId="30" fillId="0" borderId="1" xfId="0" applyNumberFormat="1" applyFont="1" applyFill="1" applyBorder="1" applyAlignment="1" applyProtection="1">
      <alignment horizontal="right" vertical="center" wrapText="1"/>
      <protection locked="0"/>
    </xf>
    <xf numFmtId="17" fontId="30" fillId="7" borderId="1" xfId="0" applyNumberFormat="1" applyFont="1" applyFill="1" applyBorder="1" applyAlignment="1" applyProtection="1">
      <alignment horizontal="center" vertical="center" wrapText="1"/>
      <protection locked="0"/>
    </xf>
    <xf numFmtId="10" fontId="30" fillId="7" borderId="1" xfId="13"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8" borderId="17" xfId="0" applyFont="1" applyFill="1" applyBorder="1" applyAlignment="1">
      <alignment horizontal="center" vertical="center" wrapText="1"/>
    </xf>
    <xf numFmtId="0" fontId="23" fillId="9" borderId="17" xfId="0" applyFont="1" applyFill="1" applyBorder="1" applyAlignment="1">
      <alignment horizontal="center" vertical="center" wrapText="1"/>
    </xf>
    <xf numFmtId="17" fontId="0" fillId="0" borderId="1" xfId="0" applyNumberFormat="1" applyFont="1" applyFill="1" applyBorder="1" applyAlignment="1" applyProtection="1">
      <alignment horizontal="right" vertical="center" wrapText="1"/>
      <protection locked="0"/>
    </xf>
    <xf numFmtId="10" fontId="21" fillId="0" borderId="1" xfId="13" applyNumberFormat="1" applyFont="1" applyFill="1" applyBorder="1" applyAlignment="1">
      <alignment horizontal="center" vertical="center"/>
    </xf>
    <xf numFmtId="17" fontId="6" fillId="7" borderId="1" xfId="0" applyNumberFormat="1" applyFont="1" applyFill="1" applyBorder="1" applyAlignment="1" applyProtection="1">
      <alignment horizontal="center" vertical="center" wrapText="1"/>
      <protection locked="0"/>
    </xf>
    <xf numFmtId="0" fontId="25" fillId="0" borderId="1" xfId="0" applyFont="1" applyFill="1" applyBorder="1" applyAlignment="1">
      <alignment horizontal="center" vertical="center" wrapText="1"/>
    </xf>
    <xf numFmtId="0" fontId="6" fillId="7" borderId="1" xfId="0" applyFont="1" applyFill="1" applyBorder="1" applyAlignment="1">
      <alignment vertical="center" wrapText="1"/>
    </xf>
    <xf numFmtId="0" fontId="25" fillId="7" borderId="1" xfId="0" applyFont="1" applyFill="1" applyBorder="1" applyAlignment="1">
      <alignment horizontal="center" vertical="center" wrapText="1"/>
    </xf>
    <xf numFmtId="0" fontId="23" fillId="8" borderId="1" xfId="0" applyFont="1" applyFill="1" applyBorder="1" applyAlignment="1">
      <alignment horizontal="center" vertical="center" wrapText="1"/>
    </xf>
    <xf numFmtId="17" fontId="30" fillId="7" borderId="1" xfId="0" applyNumberFormat="1" applyFont="1" applyFill="1" applyBorder="1" applyAlignment="1" applyProtection="1">
      <alignment horizontal="right" vertical="center" wrapText="1"/>
      <protection locked="0"/>
    </xf>
    <xf numFmtId="0" fontId="0" fillId="0" borderId="1" xfId="0" applyFont="1" applyFill="1" applyBorder="1" applyAlignment="1">
      <alignment horizontal="center" vertical="center" wrapText="1"/>
    </xf>
    <xf numFmtId="0" fontId="18" fillId="7" borderId="1" xfId="0" applyFont="1" applyFill="1" applyBorder="1" applyAlignment="1">
      <alignment horizontal="justify" vertical="center" wrapText="1"/>
    </xf>
    <xf numFmtId="0" fontId="23" fillId="9" borderId="1" xfId="0" applyFont="1" applyFill="1" applyBorder="1" applyAlignment="1">
      <alignment horizontal="center" vertical="center" wrapText="1"/>
    </xf>
    <xf numFmtId="10" fontId="27" fillId="7" borderId="1" xfId="13" applyNumberFormat="1" applyFont="1" applyFill="1" applyBorder="1" applyAlignment="1" applyProtection="1">
      <alignment horizontal="center" vertical="center" wrapText="1"/>
    </xf>
    <xf numFmtId="10" fontId="21" fillId="7" borderId="1" xfId="13" applyNumberFormat="1" applyFont="1" applyFill="1" applyBorder="1" applyAlignment="1">
      <alignment horizontal="center" vertical="center"/>
    </xf>
    <xf numFmtId="17" fontId="0" fillId="7" borderId="1" xfId="0" applyNumberFormat="1" applyFont="1" applyFill="1" applyBorder="1" applyAlignment="1" applyProtection="1">
      <alignment horizontal="right" vertical="center" wrapText="1"/>
      <protection locked="0"/>
    </xf>
    <xf numFmtId="9" fontId="30" fillId="7" borderId="1" xfId="13" applyFont="1" applyFill="1" applyBorder="1" applyAlignment="1" applyProtection="1">
      <alignment horizontal="right" vertical="center" wrapText="1"/>
      <protection locked="0"/>
    </xf>
    <xf numFmtId="0" fontId="0" fillId="7" borderId="1" xfId="0" applyFill="1" applyBorder="1" applyAlignment="1">
      <alignment wrapText="1"/>
    </xf>
    <xf numFmtId="0" fontId="31" fillId="7" borderId="0" xfId="0" applyFont="1" applyFill="1" applyBorder="1" applyProtection="1"/>
    <xf numFmtId="0" fontId="31" fillId="0" borderId="0" xfId="0" applyFont="1" applyProtection="1"/>
    <xf numFmtId="0" fontId="19" fillId="6" borderId="1" xfId="0" applyFont="1" applyFill="1" applyBorder="1" applyAlignment="1" applyProtection="1">
      <alignment horizontal="center" vertical="center" wrapText="1"/>
    </xf>
    <xf numFmtId="0" fontId="33" fillId="0" borderId="1" xfId="0" applyFont="1" applyBorder="1" applyAlignment="1" applyProtection="1">
      <alignment horizontal="center" vertical="center" wrapText="1"/>
    </xf>
    <xf numFmtId="9" fontId="20" fillId="0" borderId="1" xfId="0" applyNumberFormat="1" applyFont="1" applyFill="1" applyBorder="1" applyAlignment="1" applyProtection="1">
      <alignment horizontal="center" vertical="center" wrapText="1"/>
    </xf>
    <xf numFmtId="0" fontId="20" fillId="10" borderId="1" xfId="0" applyFont="1" applyFill="1" applyBorder="1" applyAlignment="1" applyProtection="1">
      <alignment horizontal="center" vertical="center" wrapText="1"/>
    </xf>
    <xf numFmtId="0" fontId="0" fillId="0" borderId="0" xfId="0" applyAlignment="1">
      <alignment vertical="center"/>
    </xf>
    <xf numFmtId="9" fontId="6" fillId="7" borderId="18" xfId="13" applyNumberFormat="1" applyFont="1" applyFill="1" applyBorder="1" applyAlignment="1">
      <alignment horizontal="center" vertical="center" wrapText="1"/>
    </xf>
    <xf numFmtId="9" fontId="6" fillId="7" borderId="17" xfId="13" applyNumberFormat="1" applyFont="1" applyFill="1" applyBorder="1" applyAlignment="1">
      <alignment horizontal="center" vertical="center" wrapText="1"/>
    </xf>
    <xf numFmtId="9" fontId="29" fillId="9" borderId="1" xfId="13" applyNumberFormat="1" applyFont="1" applyFill="1" applyBorder="1" applyAlignment="1">
      <alignment horizontal="center" vertical="center" wrapText="1"/>
    </xf>
    <xf numFmtId="9" fontId="6" fillId="7" borderId="1" xfId="13" applyNumberFormat="1" applyFont="1" applyFill="1" applyBorder="1" applyAlignment="1">
      <alignment horizontal="center" vertical="center" wrapText="1"/>
    </xf>
    <xf numFmtId="17" fontId="0" fillId="7" borderId="1" xfId="0" applyNumberFormat="1" applyFill="1" applyBorder="1" applyAlignment="1">
      <alignment vertical="center" wrapText="1"/>
    </xf>
    <xf numFmtId="0" fontId="7" fillId="6" borderId="1" xfId="0" applyFont="1" applyFill="1" applyBorder="1" applyAlignment="1" applyProtection="1">
      <alignment horizontal="center" vertical="center" wrapText="1"/>
    </xf>
    <xf numFmtId="0" fontId="0" fillId="7" borderId="0" xfId="0" applyFill="1" applyBorder="1" applyAlignment="1" applyProtection="1">
      <alignment horizontal="center" vertical="center"/>
    </xf>
    <xf numFmtId="9" fontId="33" fillId="0" borderId="1" xfId="13" applyFont="1" applyBorder="1" applyAlignment="1" applyProtection="1">
      <alignment horizontal="center" vertical="center"/>
    </xf>
    <xf numFmtId="167" fontId="33" fillId="0" borderId="1" xfId="13" applyNumberFormat="1" applyFont="1" applyBorder="1" applyAlignment="1" applyProtection="1">
      <alignment horizontal="center" vertical="center"/>
    </xf>
    <xf numFmtId="10" fontId="33" fillId="7" borderId="1" xfId="13" applyNumberFormat="1" applyFont="1" applyFill="1" applyBorder="1" applyAlignment="1" applyProtection="1">
      <alignment horizontal="center" vertical="center" wrapText="1"/>
    </xf>
    <xf numFmtId="9" fontId="27" fillId="0" borderId="1" xfId="0" applyNumberFormat="1" applyFont="1" applyBorder="1" applyAlignment="1" applyProtection="1">
      <alignment horizontal="center" vertical="center"/>
    </xf>
    <xf numFmtId="0" fontId="25" fillId="0" borderId="0" xfId="0" applyFont="1" applyProtection="1"/>
    <xf numFmtId="0" fontId="36" fillId="0" borderId="0" xfId="0" applyFont="1" applyProtection="1"/>
    <xf numFmtId="0" fontId="5" fillId="8" borderId="1" xfId="10" applyFont="1" applyFill="1" applyBorder="1" applyAlignment="1" applyProtection="1">
      <alignment horizontal="left" vertical="center" wrapText="1"/>
    </xf>
    <xf numFmtId="0" fontId="6" fillId="7" borderId="1" xfId="10" applyFont="1" applyFill="1" applyBorder="1" applyAlignment="1" applyProtection="1">
      <alignment horizontal="center" vertical="center"/>
    </xf>
    <xf numFmtId="0" fontId="5" fillId="8" borderId="1" xfId="10" applyFont="1" applyFill="1" applyBorder="1" applyAlignment="1" applyProtection="1">
      <alignment vertical="center" wrapText="1"/>
    </xf>
    <xf numFmtId="0" fontId="5" fillId="8" borderId="1" xfId="10" applyFont="1" applyFill="1" applyBorder="1" applyAlignment="1" applyProtection="1">
      <alignment vertical="top" wrapText="1"/>
    </xf>
    <xf numFmtId="0" fontId="5" fillId="8" borderId="1" xfId="1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8" borderId="1" xfId="10" applyFont="1" applyFill="1" applyBorder="1" applyAlignment="1" applyProtection="1">
      <alignment horizontal="center" vertical="center"/>
    </xf>
    <xf numFmtId="3" fontId="6" fillId="2" borderId="1" xfId="14" applyNumberFormat="1" applyFont="1" applyFill="1" applyBorder="1" applyAlignment="1" applyProtection="1">
      <alignment horizontal="center" vertical="center"/>
    </xf>
    <xf numFmtId="0" fontId="5" fillId="8" borderId="1" xfId="10" applyFont="1" applyFill="1" applyBorder="1" applyAlignment="1" applyProtection="1">
      <alignment horizontal="justify" vertical="center" wrapText="1"/>
    </xf>
    <xf numFmtId="0" fontId="35" fillId="0" borderId="0" xfId="0" applyFont="1" applyAlignment="1" applyProtection="1">
      <alignment horizontal="center"/>
    </xf>
    <xf numFmtId="0" fontId="35" fillId="0" borderId="0" xfId="0" applyFont="1" applyProtection="1"/>
    <xf numFmtId="9" fontId="38" fillId="0" borderId="1" xfId="13" applyFont="1" applyBorder="1" applyAlignment="1" applyProtection="1">
      <alignment horizontal="center" vertical="center" wrapText="1"/>
    </xf>
    <xf numFmtId="9" fontId="28" fillId="0" borderId="1" xfId="13" applyFont="1" applyBorder="1" applyAlignment="1" applyProtection="1">
      <alignment horizontal="center" vertical="center" wrapText="1"/>
    </xf>
    <xf numFmtId="9" fontId="25" fillId="0" borderId="1" xfId="13" applyFont="1" applyBorder="1" applyAlignment="1" applyProtection="1">
      <alignment horizontal="center" vertical="center" wrapText="1"/>
    </xf>
    <xf numFmtId="0" fontId="0" fillId="7" borderId="0" xfId="0" applyFill="1"/>
    <xf numFmtId="0" fontId="0" fillId="7" borderId="0" xfId="0" applyFill="1" applyAlignment="1">
      <alignment horizontal="center"/>
    </xf>
    <xf numFmtId="0" fontId="0" fillId="7" borderId="0" xfId="0" applyFill="1" applyAlignment="1">
      <alignment horizontal="center" vertical="center"/>
    </xf>
    <xf numFmtId="0" fontId="34" fillId="7" borderId="1" xfId="0" applyFont="1" applyFill="1" applyBorder="1" applyAlignment="1" applyProtection="1">
      <alignment horizontal="justify" vertical="center" wrapText="1"/>
    </xf>
    <xf numFmtId="0" fontId="23" fillId="7" borderId="0" xfId="0" applyFont="1" applyFill="1" applyBorder="1" applyAlignment="1">
      <alignment horizontal="center"/>
    </xf>
    <xf numFmtId="0" fontId="34" fillId="7" borderId="1" xfId="0" applyFont="1" applyFill="1" applyBorder="1" applyAlignment="1" applyProtection="1">
      <alignment vertical="center" wrapText="1"/>
    </xf>
    <xf numFmtId="14" fontId="6" fillId="0" borderId="1" xfId="10" applyNumberFormat="1" applyFont="1" applyFill="1" applyBorder="1" applyAlignment="1" applyProtection="1">
      <alignment horizontal="center" vertical="center" wrapText="1"/>
      <protection locked="0"/>
    </xf>
    <xf numFmtId="0" fontId="6" fillId="2" borderId="1" xfId="10" applyFont="1" applyFill="1" applyBorder="1" applyAlignment="1" applyProtection="1">
      <alignment vertical="center"/>
    </xf>
    <xf numFmtId="0" fontId="36" fillId="7" borderId="0" xfId="0" applyFont="1" applyFill="1" applyBorder="1" applyAlignment="1" applyProtection="1">
      <alignment horizontal="center"/>
      <protection locked="0"/>
    </xf>
    <xf numFmtId="0" fontId="35" fillId="7" borderId="0" xfId="0" applyFont="1" applyFill="1" applyBorder="1" applyAlignment="1" applyProtection="1">
      <alignment horizontal="center" vertical="center" wrapText="1"/>
      <protection locked="0"/>
    </xf>
    <xf numFmtId="0" fontId="7" fillId="6" borderId="2" xfId="6" applyFont="1" applyFill="1" applyBorder="1" applyAlignment="1" applyProtection="1">
      <alignment horizontal="center" vertical="center" wrapText="1"/>
    </xf>
    <xf numFmtId="0" fontId="19" fillId="6" borderId="18" xfId="0" applyFont="1" applyFill="1" applyBorder="1" applyAlignment="1" applyProtection="1">
      <alignment horizontal="center" vertical="center" wrapText="1"/>
    </xf>
    <xf numFmtId="0" fontId="5" fillId="8" borderId="1" xfId="10" applyFont="1" applyFill="1" applyBorder="1" applyAlignment="1" applyProtection="1">
      <alignment horizontal="justify" vertical="center" wrapText="1"/>
    </xf>
    <xf numFmtId="0" fontId="5" fillId="8" borderId="1" xfId="10" applyFont="1" applyFill="1" applyBorder="1" applyAlignment="1" applyProtection="1">
      <alignment horizontal="left" vertical="center" wrapText="1"/>
    </xf>
    <xf numFmtId="0" fontId="5" fillId="8" borderId="1" xfId="10" applyFont="1" applyFill="1" applyBorder="1" applyAlignment="1" applyProtection="1">
      <alignment horizontal="center" vertical="center" wrapText="1"/>
    </xf>
    <xf numFmtId="0" fontId="6" fillId="7" borderId="1" xfId="10" applyFont="1" applyFill="1" applyBorder="1" applyAlignment="1" applyProtection="1">
      <alignment horizontal="center" vertical="center"/>
    </xf>
    <xf numFmtId="9" fontId="29" fillId="9" borderId="1" xfId="13" applyFont="1" applyFill="1" applyBorder="1" applyAlignment="1">
      <alignment horizontal="center" vertical="center" wrapText="1"/>
    </xf>
    <xf numFmtId="3" fontId="28" fillId="0" borderId="1" xfId="14" applyNumberFormat="1" applyFont="1" applyFill="1" applyBorder="1" applyAlignment="1" applyProtection="1">
      <alignment horizontal="center" vertical="center"/>
      <protection locked="0"/>
    </xf>
    <xf numFmtId="0" fontId="6" fillId="7" borderId="1" xfId="0" applyFont="1" applyFill="1" applyBorder="1" applyAlignment="1">
      <alignment vertical="top" wrapText="1"/>
    </xf>
    <xf numFmtId="0" fontId="6" fillId="0" borderId="1" xfId="0" applyFont="1" applyFill="1" applyBorder="1" applyAlignment="1">
      <alignment horizontal="left" vertical="top" wrapText="1"/>
    </xf>
    <xf numFmtId="0" fontId="0" fillId="7" borderId="0" xfId="0" applyFill="1" applyProtection="1"/>
    <xf numFmtId="0" fontId="24" fillId="7" borderId="0" xfId="0" applyFont="1" applyFill="1" applyBorder="1" applyAlignment="1" applyProtection="1">
      <alignment horizontal="center" vertical="center" wrapText="1"/>
    </xf>
    <xf numFmtId="0" fontId="24" fillId="7" borderId="0" xfId="0" applyFont="1" applyFill="1" applyBorder="1" applyAlignment="1" applyProtection="1">
      <alignment vertical="center" wrapText="1"/>
    </xf>
    <xf numFmtId="0" fontId="0" fillId="7" borderId="0" xfId="0" applyFill="1" applyBorder="1" applyProtection="1"/>
    <xf numFmtId="0" fontId="0" fillId="7" borderId="0" xfId="0" applyFont="1" applyFill="1" applyBorder="1" applyAlignment="1" applyProtection="1"/>
    <xf numFmtId="0" fontId="8" fillId="10" borderId="1" xfId="0" applyNumberFormat="1" applyFont="1" applyFill="1" applyBorder="1" applyAlignment="1" applyProtection="1">
      <alignment horizontal="left" vertical="center" wrapText="1"/>
    </xf>
    <xf numFmtId="0" fontId="24" fillId="7" borderId="0" xfId="0" applyNumberFormat="1" applyFont="1" applyFill="1" applyBorder="1" applyAlignment="1" applyProtection="1">
      <alignment vertical="center" wrapText="1"/>
    </xf>
    <xf numFmtId="0" fontId="24" fillId="7" borderId="0" xfId="0" applyNumberFormat="1" applyFont="1" applyFill="1" applyBorder="1" applyAlignment="1" applyProtection="1">
      <alignment horizontal="center" vertical="center" wrapText="1"/>
    </xf>
    <xf numFmtId="0" fontId="0" fillId="7" borderId="0" xfId="0" applyNumberFormat="1" applyFill="1" applyProtection="1"/>
    <xf numFmtId="0" fontId="9" fillId="10" borderId="2" xfId="0" applyNumberFormat="1" applyFont="1" applyFill="1" applyBorder="1" applyAlignment="1" applyProtection="1">
      <alignment horizontal="left" vertical="center" wrapText="1"/>
    </xf>
    <xf numFmtId="0" fontId="9" fillId="10" borderId="1" xfId="0" applyNumberFormat="1" applyFont="1" applyFill="1" applyBorder="1" applyAlignment="1" applyProtection="1">
      <alignment horizontal="left" vertical="center" wrapText="1"/>
    </xf>
    <xf numFmtId="0" fontId="0" fillId="0" borderId="0" xfId="0" applyNumberFormat="1" applyProtection="1"/>
    <xf numFmtId="0" fontId="31" fillId="0" borderId="0" xfId="0" applyFont="1" applyFill="1" applyBorder="1" applyProtection="1"/>
    <xf numFmtId="0" fontId="31" fillId="0" borderId="0" xfId="0" applyFont="1" applyFill="1" applyProtection="1"/>
    <xf numFmtId="0" fontId="32" fillId="0" borderId="0" xfId="0" applyFont="1" applyFill="1" applyProtection="1"/>
    <xf numFmtId="0" fontId="33" fillId="0" borderId="0" xfId="0" applyFont="1" applyFill="1" applyProtection="1"/>
    <xf numFmtId="0" fontId="41" fillId="0" borderId="0" xfId="0" applyFont="1" applyFill="1" applyBorder="1" applyAlignment="1">
      <alignment horizontal="center" vertical="center" wrapText="1"/>
    </xf>
    <xf numFmtId="9" fontId="33" fillId="0" borderId="1" xfId="13" applyFont="1" applyFill="1" applyBorder="1" applyAlignment="1" applyProtection="1">
      <alignment horizontal="center" vertical="center"/>
    </xf>
    <xf numFmtId="0" fontId="42" fillId="16" borderId="40" xfId="0" applyFont="1" applyFill="1" applyBorder="1" applyAlignment="1">
      <alignment horizontal="center" vertical="center" wrapText="1"/>
    </xf>
    <xf numFmtId="0" fontId="42" fillId="16" borderId="11" xfId="0" applyFont="1" applyFill="1" applyBorder="1" applyAlignment="1">
      <alignment horizontal="center" vertical="center" wrapText="1"/>
    </xf>
    <xf numFmtId="0" fontId="42" fillId="16" borderId="34" xfId="0" applyFont="1" applyFill="1" applyBorder="1" applyAlignment="1">
      <alignment horizontal="center" vertical="center" wrapText="1"/>
    </xf>
    <xf numFmtId="0" fontId="2" fillId="7" borderId="1" xfId="0" applyFont="1" applyFill="1" applyBorder="1" applyAlignment="1">
      <alignment horizontal="left" vertical="center" wrapText="1"/>
    </xf>
    <xf numFmtId="10" fontId="30" fillId="7" borderId="2" xfId="13" applyNumberFormat="1" applyFont="1" applyFill="1" applyBorder="1" applyAlignment="1">
      <alignment horizontal="center" vertical="center" wrapText="1"/>
    </xf>
    <xf numFmtId="10" fontId="21" fillId="0" borderId="21" xfId="13" applyNumberFormat="1" applyFont="1" applyFill="1" applyBorder="1" applyAlignment="1">
      <alignment horizontal="center" vertical="center"/>
    </xf>
    <xf numFmtId="10" fontId="21" fillId="7" borderId="21" xfId="13" applyNumberFormat="1" applyFont="1" applyFill="1" applyBorder="1" applyAlignment="1">
      <alignment horizontal="center" vertical="center"/>
    </xf>
    <xf numFmtId="9" fontId="29" fillId="9" borderId="18" xfId="13" applyFont="1" applyFill="1" applyBorder="1" applyAlignment="1">
      <alignment horizontal="center" vertical="center" wrapText="1"/>
    </xf>
    <xf numFmtId="9" fontId="29" fillId="9" borderId="1" xfId="13" applyFont="1" applyFill="1" applyBorder="1" applyAlignment="1">
      <alignment horizontal="center" vertical="center" wrapText="1"/>
    </xf>
    <xf numFmtId="0" fontId="5" fillId="8" borderId="1" xfId="10" applyFont="1" applyFill="1" applyBorder="1" applyAlignment="1" applyProtection="1">
      <alignment horizontal="center" vertical="center" wrapText="1"/>
    </xf>
    <xf numFmtId="0" fontId="6" fillId="7" borderId="1" xfId="10" applyFont="1" applyFill="1" applyBorder="1" applyAlignment="1" applyProtection="1">
      <alignment horizontal="center" vertical="center"/>
    </xf>
    <xf numFmtId="0" fontId="5" fillId="8" borderId="1" xfId="10" applyFont="1" applyFill="1" applyBorder="1" applyAlignment="1" applyProtection="1">
      <alignment horizontal="left" vertical="center" wrapText="1"/>
    </xf>
    <xf numFmtId="0" fontId="5" fillId="8" borderId="1" xfId="10" applyFont="1" applyFill="1" applyBorder="1" applyAlignment="1" applyProtection="1">
      <alignment horizontal="justify" vertical="center" wrapText="1"/>
    </xf>
    <xf numFmtId="0" fontId="23" fillId="7" borderId="17" xfId="0" applyFont="1" applyFill="1" applyBorder="1" applyAlignment="1">
      <alignment horizontal="center" vertical="center" wrapText="1"/>
    </xf>
    <xf numFmtId="0" fontId="2" fillId="7" borderId="1" xfId="0" applyFont="1" applyFill="1" applyBorder="1" applyAlignment="1">
      <alignment vertical="center" wrapText="1"/>
    </xf>
    <xf numFmtId="9" fontId="29" fillId="9" borderId="1" xfId="13" applyFont="1" applyFill="1" applyBorder="1" applyAlignment="1">
      <alignment horizontal="center" vertical="center" wrapText="1"/>
    </xf>
    <xf numFmtId="0" fontId="0" fillId="0" borderId="1" xfId="0" applyBorder="1" applyAlignment="1">
      <alignment horizontal="center" vertical="center"/>
    </xf>
    <xf numFmtId="9" fontId="6" fillId="7" borderId="17" xfId="13" applyNumberFormat="1" applyFont="1" applyFill="1" applyBorder="1" applyAlignment="1">
      <alignment horizontal="center" vertical="center" wrapText="1"/>
    </xf>
    <xf numFmtId="9" fontId="6" fillId="7" borderId="18" xfId="13" applyNumberFormat="1" applyFont="1" applyFill="1" applyBorder="1" applyAlignment="1">
      <alignment horizontal="center" vertical="center" wrapText="1"/>
    </xf>
    <xf numFmtId="9" fontId="30" fillId="7" borderId="17" xfId="13" applyNumberFormat="1" applyFont="1" applyFill="1" applyBorder="1" applyAlignment="1">
      <alignment vertical="center" wrapText="1"/>
    </xf>
    <xf numFmtId="0" fontId="5" fillId="8" borderId="1" xfId="10" applyFont="1" applyFill="1" applyBorder="1" applyAlignment="1" applyProtection="1">
      <alignment horizontal="center" vertical="center"/>
    </xf>
    <xf numFmtId="0" fontId="23" fillId="7" borderId="17" xfId="0" applyFont="1" applyFill="1" applyBorder="1" applyAlignment="1">
      <alignment horizontal="center" vertical="center" wrapText="1"/>
    </xf>
    <xf numFmtId="0" fontId="0" fillId="0" borderId="1" xfId="0" applyBorder="1"/>
    <xf numFmtId="0" fontId="0" fillId="7" borderId="17"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18" fillId="7" borderId="18" xfId="0" applyFont="1" applyFill="1" applyBorder="1" applyAlignment="1">
      <alignment horizontal="justify" vertical="center" wrapText="1"/>
    </xf>
    <xf numFmtId="9" fontId="30" fillId="7" borderId="20" xfId="13" applyNumberFormat="1" applyFont="1" applyFill="1" applyBorder="1" applyAlignment="1">
      <alignment vertical="center" wrapText="1"/>
    </xf>
    <xf numFmtId="17" fontId="30" fillId="7" borderId="18" xfId="0" applyNumberFormat="1" applyFont="1" applyFill="1" applyBorder="1" applyAlignment="1" applyProtection="1">
      <alignment horizontal="right" vertical="center" wrapText="1"/>
      <protection locked="0"/>
    </xf>
    <xf numFmtId="9" fontId="30" fillId="7" borderId="18" xfId="13" applyFont="1" applyFill="1" applyBorder="1" applyAlignment="1" applyProtection="1">
      <alignment horizontal="right" vertical="center" wrapText="1"/>
      <protection locked="0"/>
    </xf>
    <xf numFmtId="17" fontId="0" fillId="7" borderId="18" xfId="0" applyNumberFormat="1" applyFill="1" applyBorder="1" applyAlignment="1">
      <alignment vertical="center" wrapText="1"/>
    </xf>
    <xf numFmtId="0" fontId="0" fillId="0" borderId="1" xfId="0" applyBorder="1" applyAlignment="1">
      <alignment vertical="center"/>
    </xf>
    <xf numFmtId="0" fontId="0" fillId="0" borderId="1" xfId="0" applyFont="1" applyFill="1" applyBorder="1" applyAlignment="1">
      <alignment horizontal="center" vertical="center"/>
    </xf>
    <xf numFmtId="0" fontId="18" fillId="7" borderId="1" xfId="0" applyFont="1" applyFill="1" applyBorder="1" applyAlignment="1">
      <alignment horizontal="justify" vertical="center"/>
    </xf>
    <xf numFmtId="9" fontId="30" fillId="7" borderId="1" xfId="13" applyNumberFormat="1" applyFont="1" applyFill="1" applyBorder="1" applyAlignment="1">
      <alignment vertical="center"/>
    </xf>
    <xf numFmtId="17" fontId="30" fillId="7" borderId="1" xfId="0" applyNumberFormat="1" applyFont="1" applyFill="1" applyBorder="1" applyAlignment="1" applyProtection="1">
      <alignment horizontal="right" vertical="center"/>
      <protection locked="0"/>
    </xf>
    <xf numFmtId="9" fontId="30" fillId="7" borderId="1" xfId="13" applyFont="1" applyFill="1" applyBorder="1" applyAlignment="1" applyProtection="1">
      <alignment horizontal="right" vertical="center"/>
      <protection locked="0"/>
    </xf>
    <xf numFmtId="17" fontId="0" fillId="7" borderId="1" xfId="0" applyNumberFormat="1" applyFill="1" applyBorder="1" applyAlignment="1">
      <alignment vertical="center"/>
    </xf>
    <xf numFmtId="0" fontId="4" fillId="5" borderId="1" xfId="9" applyFont="1" applyFill="1" applyBorder="1" applyAlignment="1">
      <alignment horizontal="center" vertical="center"/>
    </xf>
    <xf numFmtId="0" fontId="0" fillId="0" borderId="0" xfId="0" applyFill="1"/>
    <xf numFmtId="0" fontId="0" fillId="0" borderId="0" xfId="0" applyBorder="1"/>
    <xf numFmtId="0" fontId="47" fillId="0" borderId="0" xfId="0" applyFont="1" applyAlignment="1">
      <alignment horizontal="center" vertical="center"/>
    </xf>
    <xf numFmtId="0" fontId="47" fillId="0" borderId="0" xfId="0" applyFont="1" applyAlignment="1">
      <alignment horizontal="left" vertical="center" wrapText="1" indent="1"/>
    </xf>
    <xf numFmtId="0" fontId="47" fillId="0" borderId="0" xfId="0" applyFont="1" applyFill="1" applyAlignment="1">
      <alignment horizontal="left" vertical="center" indent="1"/>
    </xf>
    <xf numFmtId="0" fontId="47" fillId="7" borderId="0" xfId="0" applyFont="1" applyFill="1" applyAlignment="1">
      <alignment horizontal="left" vertical="center" indent="1"/>
    </xf>
    <xf numFmtId="0" fontId="47" fillId="7" borderId="1" xfId="0" applyFont="1" applyFill="1" applyBorder="1" applyAlignment="1">
      <alignment horizontal="center" vertical="center"/>
    </xf>
    <xf numFmtId="0" fontId="47" fillId="7" borderId="1" xfId="0" applyFont="1" applyFill="1" applyBorder="1" applyAlignment="1">
      <alignment horizontal="left" vertical="center" wrapText="1" indent="1"/>
    </xf>
    <xf numFmtId="0" fontId="38" fillId="7" borderId="1" xfId="0" applyFont="1" applyFill="1" applyBorder="1" applyAlignment="1">
      <alignment horizontal="center" vertical="center"/>
    </xf>
    <xf numFmtId="0" fontId="38" fillId="7" borderId="1" xfId="0" applyFont="1" applyFill="1" applyBorder="1" applyAlignment="1">
      <alignment horizontal="left" vertical="center" wrapText="1" indent="1"/>
    </xf>
    <xf numFmtId="0" fontId="47" fillId="0" borderId="1" xfId="0" applyFont="1" applyFill="1" applyBorder="1" applyAlignment="1">
      <alignment horizontal="left" vertical="center" wrapText="1" indent="1"/>
    </xf>
    <xf numFmtId="0" fontId="0" fillId="7" borderId="0" xfId="0" applyFill="1" applyBorder="1"/>
    <xf numFmtId="0" fontId="47" fillId="7" borderId="0" xfId="0" applyFont="1" applyFill="1" applyAlignment="1">
      <alignment horizontal="center" vertical="center"/>
    </xf>
    <xf numFmtId="0" fontId="47" fillId="7" borderId="0" xfId="0" applyFont="1" applyFill="1" applyAlignment="1">
      <alignment horizontal="left" vertical="center" wrapText="1" indent="1"/>
    </xf>
    <xf numFmtId="0" fontId="0" fillId="0" borderId="18" xfId="0" applyBorder="1"/>
    <xf numFmtId="9" fontId="28" fillId="0" borderId="1" xfId="13" applyFont="1" applyFill="1" applyBorder="1" applyAlignment="1" applyProtection="1">
      <alignment horizontal="center" vertical="center"/>
      <protection locked="0"/>
    </xf>
    <xf numFmtId="9" fontId="6" fillId="2" borderId="1" xfId="13" applyFont="1" applyFill="1" applyBorder="1" applyAlignment="1" applyProtection="1">
      <alignment horizontal="center" vertical="center"/>
    </xf>
    <xf numFmtId="3" fontId="27" fillId="7" borderId="1" xfId="13" applyNumberFormat="1" applyFont="1" applyFill="1" applyBorder="1" applyAlignment="1" applyProtection="1">
      <alignment horizontal="center" vertical="center" wrapText="1"/>
    </xf>
    <xf numFmtId="9" fontId="28" fillId="0" borderId="1" xfId="14" applyNumberFormat="1" applyFont="1" applyFill="1" applyBorder="1" applyAlignment="1" applyProtection="1">
      <alignment horizontal="center" vertical="center"/>
      <protection locked="0"/>
    </xf>
    <xf numFmtId="0" fontId="6" fillId="7" borderId="1" xfId="0" applyFont="1" applyFill="1" applyBorder="1" applyAlignment="1">
      <alignment horizontal="left" vertical="top" wrapText="1"/>
    </xf>
    <xf numFmtId="0" fontId="23" fillId="7" borderId="17" xfId="0" applyFont="1" applyFill="1" applyBorder="1" applyAlignment="1">
      <alignment horizontal="left" vertical="center" wrapText="1"/>
    </xf>
    <xf numFmtId="0" fontId="0" fillId="0" borderId="1" xfId="0" applyFill="1" applyBorder="1" applyAlignment="1">
      <alignment horizontal="left" wrapText="1"/>
    </xf>
    <xf numFmtId="0" fontId="0" fillId="7" borderId="17" xfId="0" applyFont="1" applyFill="1" applyBorder="1" applyAlignment="1">
      <alignment horizontal="left" vertical="center" wrapText="1"/>
    </xf>
    <xf numFmtId="0" fontId="0" fillId="7" borderId="1" xfId="0" applyFill="1" applyBorder="1" applyAlignment="1">
      <alignment vertical="top" wrapText="1"/>
    </xf>
    <xf numFmtId="9" fontId="28" fillId="7" borderId="1" xfId="13" applyFont="1" applyFill="1" applyBorder="1" applyAlignment="1" applyProtection="1">
      <alignment horizontal="center" vertical="center"/>
      <protection locked="0"/>
    </xf>
    <xf numFmtId="9" fontId="27" fillId="7" borderId="1" xfId="13" applyNumberFormat="1" applyFont="1" applyFill="1" applyBorder="1" applyAlignment="1" applyProtection="1">
      <alignment horizontal="center" vertical="center" wrapText="1"/>
    </xf>
    <xf numFmtId="9" fontId="27" fillId="7" borderId="1" xfId="13" applyFont="1" applyFill="1" applyBorder="1" applyAlignment="1" applyProtection="1">
      <alignment horizontal="center" vertical="center" wrapText="1"/>
    </xf>
    <xf numFmtId="0" fontId="26" fillId="7" borderId="17" xfId="13" applyNumberFormat="1" applyFont="1" applyFill="1" applyBorder="1" applyAlignment="1" applyProtection="1">
      <alignment vertical="center" wrapText="1"/>
    </xf>
    <xf numFmtId="0" fontId="26" fillId="7" borderId="20" xfId="13" applyNumberFormat="1" applyFont="1" applyFill="1" applyBorder="1" applyAlignment="1" applyProtection="1">
      <alignment vertical="center" wrapText="1"/>
    </xf>
    <xf numFmtId="0" fontId="26" fillId="7" borderId="18" xfId="13" applyNumberFormat="1" applyFont="1" applyFill="1" applyBorder="1" applyAlignment="1" applyProtection="1">
      <alignment vertical="center" wrapText="1"/>
    </xf>
    <xf numFmtId="0" fontId="26" fillId="0" borderId="17" xfId="0" applyFont="1" applyFill="1" applyBorder="1" applyAlignment="1" applyProtection="1">
      <alignment horizontal="left" vertical="center" wrapText="1"/>
    </xf>
    <xf numFmtId="0" fontId="26" fillId="0" borderId="20"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17" xfId="0" applyNumberFormat="1" applyFont="1" applyBorder="1" applyAlignment="1" applyProtection="1">
      <alignment horizontal="justify" vertical="center" wrapText="1"/>
    </xf>
    <xf numFmtId="0" fontId="26" fillId="0" borderId="20" xfId="0" applyNumberFormat="1" applyFont="1" applyBorder="1" applyAlignment="1" applyProtection="1">
      <alignment horizontal="justify" vertical="center" wrapText="1"/>
    </xf>
    <xf numFmtId="0" fontId="26" fillId="0" borderId="18" xfId="0" applyNumberFormat="1" applyFont="1" applyBorder="1" applyAlignment="1" applyProtection="1">
      <alignment horizontal="justify" vertical="center" wrapText="1"/>
    </xf>
    <xf numFmtId="0" fontId="26" fillId="0" borderId="17" xfId="0" applyNumberFormat="1" applyFont="1" applyFill="1" applyBorder="1" applyAlignment="1" applyProtection="1">
      <alignment horizontal="justify" vertical="center" wrapText="1"/>
    </xf>
    <xf numFmtId="0" fontId="26" fillId="0" borderId="20" xfId="0" applyNumberFormat="1" applyFont="1" applyFill="1" applyBorder="1" applyAlignment="1" applyProtection="1">
      <alignment horizontal="justify" vertical="center" wrapText="1"/>
    </xf>
    <xf numFmtId="0" fontId="26" fillId="0" borderId="18" xfId="0" applyNumberFormat="1" applyFont="1" applyFill="1" applyBorder="1" applyAlignment="1" applyProtection="1">
      <alignment horizontal="justify" vertical="center" wrapText="1"/>
    </xf>
    <xf numFmtId="0" fontId="27" fillId="5" borderId="17" xfId="0" applyNumberFormat="1" applyFont="1" applyFill="1" applyBorder="1" applyAlignment="1" applyProtection="1">
      <alignment horizontal="justify" vertical="center" wrapText="1"/>
    </xf>
    <xf numFmtId="0" fontId="27" fillId="5" borderId="20" xfId="0" applyNumberFormat="1" applyFont="1" applyFill="1" applyBorder="1" applyAlignment="1" applyProtection="1">
      <alignment horizontal="justify" vertical="center" wrapText="1"/>
    </xf>
    <xf numFmtId="0" fontId="27" fillId="5" borderId="18" xfId="0" applyNumberFormat="1" applyFont="1" applyFill="1" applyBorder="1" applyAlignment="1" applyProtection="1">
      <alignment horizontal="justify" vertical="center" wrapText="1"/>
    </xf>
    <xf numFmtId="0" fontId="26" fillId="7" borderId="17" xfId="0" applyNumberFormat="1" applyFont="1" applyFill="1" applyBorder="1" applyAlignment="1" applyProtection="1">
      <alignment horizontal="left" vertical="center" wrapText="1"/>
    </xf>
    <xf numFmtId="0" fontId="26" fillId="7" borderId="20" xfId="0" applyNumberFormat="1" applyFont="1" applyFill="1" applyBorder="1" applyAlignment="1" applyProtection="1">
      <alignment horizontal="left" vertical="center" wrapText="1"/>
    </xf>
    <xf numFmtId="0" fontId="26" fillId="7" borderId="18" xfId="0" applyNumberFormat="1" applyFont="1" applyFill="1" applyBorder="1" applyAlignment="1" applyProtection="1">
      <alignment horizontal="left" vertical="center" wrapText="1"/>
    </xf>
    <xf numFmtId="0" fontId="7" fillId="6" borderId="1" xfId="6" applyFont="1" applyFill="1" applyBorder="1" applyAlignment="1" applyProtection="1">
      <alignment horizontal="center" vertical="center" wrapText="1"/>
    </xf>
    <xf numFmtId="0" fontId="26" fillId="0" borderId="17" xfId="0" applyNumberFormat="1" applyFont="1" applyBorder="1" applyAlignment="1" applyProtection="1">
      <alignment horizontal="center" vertical="center" wrapText="1"/>
    </xf>
    <xf numFmtId="0" fontId="26" fillId="0" borderId="20" xfId="0" applyNumberFormat="1" applyFont="1" applyBorder="1" applyAlignment="1" applyProtection="1">
      <alignment horizontal="center" vertical="center" wrapText="1"/>
    </xf>
    <xf numFmtId="0" fontId="26" fillId="0" borderId="18" xfId="0" applyNumberFormat="1" applyFont="1" applyBorder="1" applyAlignment="1" applyProtection="1">
      <alignment horizontal="center" vertical="center" wrapText="1"/>
    </xf>
    <xf numFmtId="0" fontId="26" fillId="0" borderId="17" xfId="0" applyFont="1" applyBorder="1" applyAlignment="1" applyProtection="1">
      <alignment horizontal="justify" vertical="center" wrapText="1"/>
    </xf>
    <xf numFmtId="0" fontId="26" fillId="0" borderId="20" xfId="0" applyFont="1" applyBorder="1" applyAlignment="1" applyProtection="1">
      <alignment horizontal="justify" vertical="center" wrapText="1"/>
    </xf>
    <xf numFmtId="0" fontId="26" fillId="0" borderId="18" xfId="0" applyFont="1" applyBorder="1" applyAlignment="1" applyProtection="1">
      <alignment horizontal="justify" vertical="center" wrapText="1"/>
    </xf>
    <xf numFmtId="0" fontId="27" fillId="5" borderId="17" xfId="0" applyFont="1" applyFill="1" applyBorder="1" applyAlignment="1" applyProtection="1">
      <alignment horizontal="justify" vertical="center" wrapText="1"/>
    </xf>
    <xf numFmtId="0" fontId="27" fillId="5" borderId="20" xfId="0" applyFont="1" applyFill="1" applyBorder="1" applyAlignment="1" applyProtection="1">
      <alignment horizontal="justify" vertical="center" wrapText="1"/>
    </xf>
    <xf numFmtId="0" fontId="27" fillId="5" borderId="18" xfId="0" applyFont="1" applyFill="1" applyBorder="1" applyAlignment="1" applyProtection="1">
      <alignment horizontal="justify" vertical="center" wrapText="1"/>
    </xf>
    <xf numFmtId="0" fontId="8" fillId="0" borderId="17" xfId="6" applyFont="1" applyFill="1" applyBorder="1" applyAlignment="1" applyProtection="1">
      <alignment horizontal="justify" vertical="center" wrapText="1"/>
    </xf>
    <xf numFmtId="0" fontId="8" fillId="0" borderId="20" xfId="6" applyFont="1" applyFill="1" applyBorder="1" applyAlignment="1" applyProtection="1">
      <alignment horizontal="justify" vertical="center" wrapText="1"/>
    </xf>
    <xf numFmtId="0" fontId="8" fillId="0" borderId="18" xfId="6" applyFont="1" applyFill="1" applyBorder="1" applyAlignment="1" applyProtection="1">
      <alignment horizontal="justify" vertical="center" wrapText="1"/>
    </xf>
    <xf numFmtId="0" fontId="26" fillId="7" borderId="17" xfId="0" applyFont="1" applyFill="1" applyBorder="1" applyAlignment="1" applyProtection="1">
      <alignment horizontal="left" vertical="center" wrapText="1"/>
    </xf>
    <xf numFmtId="0" fontId="26" fillId="7" borderId="20" xfId="0" applyFont="1" applyFill="1" applyBorder="1" applyAlignment="1" applyProtection="1">
      <alignment horizontal="left" vertical="center" wrapText="1"/>
    </xf>
    <xf numFmtId="0" fontId="26" fillId="7" borderId="18" xfId="0" applyFont="1" applyFill="1" applyBorder="1" applyAlignment="1" applyProtection="1">
      <alignment horizontal="left" vertical="center" wrapText="1"/>
    </xf>
    <xf numFmtId="0" fontId="39" fillId="7" borderId="2" xfId="0" applyFont="1" applyFill="1" applyBorder="1" applyAlignment="1" applyProtection="1">
      <alignment horizontal="center" vertical="center" wrapText="1"/>
    </xf>
    <xf numFmtId="0" fontId="39" fillId="7" borderId="19" xfId="0" applyFont="1" applyFill="1" applyBorder="1" applyAlignment="1" applyProtection="1">
      <alignment horizontal="center" vertical="center" wrapText="1"/>
    </xf>
    <xf numFmtId="0" fontId="39" fillId="7" borderId="2" xfId="0" applyFont="1" applyFill="1" applyBorder="1" applyAlignment="1" applyProtection="1">
      <alignment horizontal="center" vertical="center"/>
    </xf>
    <xf numFmtId="0" fontId="39" fillId="7" borderId="19" xfId="0" applyFont="1" applyFill="1" applyBorder="1" applyAlignment="1" applyProtection="1">
      <alignment horizontal="center" vertical="center"/>
    </xf>
    <xf numFmtId="0" fontId="7" fillId="6" borderId="17" xfId="6" applyFont="1" applyFill="1" applyBorder="1" applyAlignment="1" applyProtection="1">
      <alignment horizontal="center" vertical="center" wrapText="1"/>
    </xf>
    <xf numFmtId="0" fontId="7" fillId="6" borderId="18" xfId="6" applyFont="1" applyFill="1" applyBorder="1" applyAlignment="1" applyProtection="1">
      <alignment horizontal="center" vertical="center" wrapText="1"/>
    </xf>
    <xf numFmtId="0" fontId="7" fillId="6" borderId="17" xfId="6" applyNumberFormat="1" applyFont="1" applyFill="1" applyBorder="1" applyAlignment="1" applyProtection="1">
      <alignment horizontal="center" vertical="center" wrapText="1"/>
    </xf>
    <xf numFmtId="0" fontId="7" fillId="6" borderId="18" xfId="6" applyNumberFormat="1" applyFont="1" applyFill="1" applyBorder="1" applyAlignment="1" applyProtection="1">
      <alignment horizontal="center" vertical="center" wrapText="1"/>
    </xf>
    <xf numFmtId="0" fontId="7" fillId="6" borderId="2" xfId="6" applyFont="1" applyFill="1" applyBorder="1" applyAlignment="1" applyProtection="1">
      <alignment horizontal="center" vertical="center" wrapText="1"/>
    </xf>
    <xf numFmtId="0" fontId="7" fillId="6" borderId="21" xfId="6" applyFont="1" applyFill="1" applyBorder="1" applyAlignment="1" applyProtection="1">
      <alignment horizontal="center" vertical="center" wrapText="1"/>
    </xf>
    <xf numFmtId="0" fontId="37" fillId="7" borderId="2" xfId="0" applyFont="1" applyFill="1" applyBorder="1" applyAlignment="1" applyProtection="1">
      <alignment horizontal="center" vertical="center" wrapText="1"/>
    </xf>
    <xf numFmtId="0" fontId="37" fillId="7" borderId="19" xfId="0" applyFont="1" applyFill="1" applyBorder="1" applyAlignment="1" applyProtection="1">
      <alignment horizontal="center" vertical="center" wrapText="1"/>
    </xf>
    <xf numFmtId="0" fontId="37" fillId="7" borderId="21" xfId="0" applyFont="1" applyFill="1" applyBorder="1" applyAlignment="1" applyProtection="1">
      <alignment horizontal="center" vertical="center" wrapText="1"/>
    </xf>
    <xf numFmtId="0" fontId="0" fillId="7" borderId="22" xfId="0" applyFill="1" applyBorder="1" applyAlignment="1" applyProtection="1">
      <alignment horizontal="center" vertical="center"/>
    </xf>
    <xf numFmtId="0" fontId="0" fillId="7" borderId="23" xfId="0" applyFill="1" applyBorder="1" applyAlignment="1" applyProtection="1">
      <alignment horizontal="center" vertical="center"/>
    </xf>
    <xf numFmtId="0" fontId="0" fillId="7" borderId="24" xfId="0" applyFill="1" applyBorder="1" applyAlignment="1" applyProtection="1">
      <alignment horizontal="center" vertical="center"/>
    </xf>
    <xf numFmtId="0" fontId="0" fillId="7" borderId="25" xfId="0" applyFill="1" applyBorder="1" applyAlignment="1" applyProtection="1">
      <alignment horizontal="center" vertical="center"/>
    </xf>
    <xf numFmtId="0" fontId="0" fillId="7" borderId="26" xfId="0" applyFill="1" applyBorder="1" applyAlignment="1" applyProtection="1">
      <alignment horizontal="center" vertical="center"/>
    </xf>
    <xf numFmtId="0" fontId="0" fillId="7" borderId="27" xfId="0" applyFill="1" applyBorder="1" applyAlignment="1" applyProtection="1">
      <alignment horizontal="center" vertical="center"/>
    </xf>
    <xf numFmtId="0" fontId="7" fillId="11" borderId="2" xfId="0" applyFont="1" applyFill="1" applyBorder="1" applyAlignment="1" applyProtection="1">
      <alignment horizontal="center" vertical="center"/>
    </xf>
    <xf numFmtId="0" fontId="7" fillId="11" borderId="19" xfId="0" applyFont="1" applyFill="1" applyBorder="1" applyAlignment="1" applyProtection="1">
      <alignment horizontal="center" vertical="center"/>
    </xf>
    <xf numFmtId="0" fontId="39" fillId="7" borderId="21" xfId="0" applyFont="1" applyFill="1" applyBorder="1" applyAlignment="1" applyProtection="1">
      <alignment horizontal="center" vertical="center"/>
    </xf>
    <xf numFmtId="0" fontId="7" fillId="6" borderId="19" xfId="6" applyFont="1" applyFill="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20" xfId="0" applyFont="1" applyBorder="1" applyAlignment="1" applyProtection="1">
      <alignment horizontal="center" vertical="center" wrapText="1"/>
    </xf>
    <xf numFmtId="0" fontId="26" fillId="0" borderId="18" xfId="0" applyFont="1" applyBorder="1" applyAlignment="1" applyProtection="1">
      <alignment horizontal="center" vertical="center" wrapText="1"/>
    </xf>
    <xf numFmtId="0" fontId="19" fillId="11" borderId="1" xfId="0" applyFont="1" applyFill="1" applyBorder="1" applyAlignment="1" applyProtection="1">
      <alignment horizontal="center" vertical="center" wrapText="1"/>
    </xf>
    <xf numFmtId="0" fontId="31" fillId="0" borderId="1" xfId="0" applyFont="1" applyFill="1" applyBorder="1" applyAlignment="1" applyProtection="1">
      <alignment horizontal="center"/>
    </xf>
    <xf numFmtId="0" fontId="32" fillId="7" borderId="1" xfId="0" applyFont="1" applyFill="1" applyBorder="1" applyAlignment="1" applyProtection="1">
      <alignment horizontal="center" vertical="center"/>
    </xf>
    <xf numFmtId="0" fontId="32" fillId="0" borderId="2" xfId="0" applyFont="1" applyFill="1" applyBorder="1" applyAlignment="1" applyProtection="1">
      <alignment horizontal="center" vertical="center" wrapText="1"/>
    </xf>
    <xf numFmtId="0" fontId="32" fillId="0" borderId="19" xfId="0" applyFont="1" applyFill="1" applyBorder="1" applyAlignment="1" applyProtection="1">
      <alignment horizontal="center" vertical="center" wrapText="1"/>
    </xf>
    <xf numFmtId="0" fontId="32" fillId="0" borderId="21" xfId="0" applyFont="1" applyFill="1" applyBorder="1" applyAlignment="1" applyProtection="1">
      <alignment horizontal="center" vertical="center" wrapText="1"/>
    </xf>
    <xf numFmtId="0" fontId="32" fillId="7" borderId="2" xfId="0" applyFont="1" applyFill="1" applyBorder="1" applyAlignment="1" applyProtection="1">
      <alignment horizontal="center" vertical="center"/>
    </xf>
    <xf numFmtId="0" fontId="32" fillId="7" borderId="19" xfId="0" applyFont="1" applyFill="1" applyBorder="1" applyAlignment="1" applyProtection="1">
      <alignment horizontal="center" vertical="center"/>
    </xf>
    <xf numFmtId="0" fontId="32" fillId="7" borderId="21" xfId="0" applyFont="1" applyFill="1" applyBorder="1" applyAlignment="1" applyProtection="1">
      <alignment horizontal="center" vertical="center"/>
    </xf>
    <xf numFmtId="0" fontId="32" fillId="0" borderId="1" xfId="0" applyFont="1" applyBorder="1" applyAlignment="1" applyProtection="1">
      <alignment horizontal="center" vertical="center" wrapText="1"/>
    </xf>
    <xf numFmtId="0" fontId="36" fillId="0" borderId="1" xfId="0" applyFont="1" applyBorder="1" applyAlignment="1" applyProtection="1">
      <alignment horizontal="center"/>
    </xf>
    <xf numFmtId="0" fontId="37" fillId="0" borderId="1" xfId="0" applyFont="1" applyBorder="1" applyAlignment="1" applyProtection="1">
      <alignment horizontal="center" vertical="center" wrapText="1"/>
    </xf>
    <xf numFmtId="0" fontId="7" fillId="2" borderId="10" xfId="10" applyFont="1" applyFill="1" applyBorder="1" applyAlignment="1" applyProtection="1">
      <alignment horizontal="center" vertical="center"/>
    </xf>
    <xf numFmtId="0" fontId="7" fillId="2" borderId="0" xfId="10" applyFont="1" applyFill="1" applyBorder="1" applyAlignment="1" applyProtection="1">
      <alignment horizontal="center" vertical="center"/>
    </xf>
    <xf numFmtId="0" fontId="7" fillId="2" borderId="11" xfId="10" applyFont="1" applyFill="1" applyBorder="1" applyAlignment="1" applyProtection="1">
      <alignment horizontal="center" vertical="center"/>
    </xf>
    <xf numFmtId="0" fontId="37" fillId="0" borderId="29" xfId="10" applyFont="1" applyFill="1" applyBorder="1" applyAlignment="1" applyProtection="1">
      <alignment horizontal="center" vertical="center"/>
    </xf>
    <xf numFmtId="0" fontId="37" fillId="0" borderId="30" xfId="10" applyFont="1" applyFill="1" applyBorder="1" applyAlignment="1" applyProtection="1">
      <alignment horizontal="center" vertical="center"/>
    </xf>
    <xf numFmtId="0" fontId="37" fillId="0" borderId="31" xfId="10" applyFont="1" applyFill="1" applyBorder="1" applyAlignment="1" applyProtection="1">
      <alignment horizontal="center" vertical="center"/>
    </xf>
    <xf numFmtId="0" fontId="34" fillId="12" borderId="1" xfId="10" applyFont="1" applyFill="1" applyBorder="1" applyAlignment="1" applyProtection="1">
      <alignment horizontal="center" vertical="center"/>
    </xf>
    <xf numFmtId="0" fontId="6" fillId="0" borderId="1" xfId="10" applyFont="1" applyFill="1" applyBorder="1" applyAlignment="1" applyProtection="1">
      <alignment horizontal="center" vertical="center" wrapText="1"/>
    </xf>
    <xf numFmtId="0" fontId="6" fillId="7" borderId="1" xfId="10" applyFont="1" applyFill="1" applyBorder="1" applyAlignment="1" applyProtection="1">
      <alignment horizontal="center" vertical="center" wrapText="1"/>
    </xf>
    <xf numFmtId="0" fontId="37" fillId="0" borderId="1" xfId="0" applyFont="1" applyFill="1" applyBorder="1" applyAlignment="1" applyProtection="1">
      <alignment horizontal="center" vertical="center" wrapText="1"/>
    </xf>
    <xf numFmtId="0" fontId="6" fillId="0" borderId="1" xfId="10" applyFont="1" applyBorder="1" applyAlignment="1" applyProtection="1">
      <alignment horizontal="center" vertical="center" wrapText="1"/>
    </xf>
    <xf numFmtId="1" fontId="6" fillId="7" borderId="1" xfId="4" applyNumberFormat="1" applyFont="1" applyFill="1" applyBorder="1" applyAlignment="1" applyProtection="1">
      <alignment horizontal="center" vertical="center" wrapText="1"/>
    </xf>
    <xf numFmtId="9" fontId="6" fillId="2" borderId="1" xfId="14" applyFont="1" applyFill="1" applyBorder="1" applyAlignment="1" applyProtection="1">
      <alignment horizontal="center" vertical="center"/>
    </xf>
    <xf numFmtId="0" fontId="6" fillId="7" borderId="1" xfId="14" applyNumberFormat="1" applyFont="1" applyFill="1" applyBorder="1" applyAlignment="1" applyProtection="1">
      <alignment horizontal="center" vertical="center" wrapText="1"/>
    </xf>
    <xf numFmtId="0" fontId="6" fillId="0" borderId="1" xfId="10" applyFont="1" applyFill="1" applyBorder="1" applyAlignment="1" applyProtection="1">
      <alignment horizontal="center" vertical="center"/>
    </xf>
    <xf numFmtId="0" fontId="37" fillId="7" borderId="1" xfId="0" applyFont="1" applyFill="1" applyBorder="1" applyAlignment="1" applyProtection="1">
      <alignment horizontal="center" vertical="center" wrapText="1"/>
    </xf>
    <xf numFmtId="0" fontId="5" fillId="8" borderId="1" xfId="10" applyFont="1" applyFill="1" applyBorder="1" applyAlignment="1" applyProtection="1">
      <alignment horizontal="center" vertical="center" wrapText="1"/>
    </xf>
    <xf numFmtId="0" fontId="6" fillId="7" borderId="1" xfId="10" applyFont="1" applyFill="1" applyBorder="1" applyAlignment="1" applyProtection="1">
      <alignment horizontal="center" vertical="center"/>
    </xf>
    <xf numFmtId="49" fontId="6" fillId="2" borderId="1" xfId="10" applyNumberFormat="1" applyFont="1" applyFill="1" applyBorder="1" applyAlignment="1" applyProtection="1">
      <alignment horizontal="center" vertical="center"/>
    </xf>
    <xf numFmtId="14" fontId="6" fillId="2" borderId="1" xfId="10" applyNumberFormat="1" applyFont="1" applyFill="1" applyBorder="1" applyAlignment="1" applyProtection="1">
      <alignment horizontal="center" vertical="center" wrapText="1"/>
    </xf>
    <xf numFmtId="9" fontId="6" fillId="2" borderId="1" xfId="14" applyFont="1" applyFill="1" applyBorder="1" applyAlignment="1" applyProtection="1">
      <alignment horizontal="center" vertical="center" wrapText="1"/>
    </xf>
    <xf numFmtId="0" fontId="14" fillId="2" borderId="1" xfId="10" applyFont="1" applyFill="1" applyBorder="1" applyAlignment="1" applyProtection="1">
      <alignment horizontal="center" vertical="center"/>
    </xf>
    <xf numFmtId="0" fontId="5" fillId="8" borderId="1" xfId="10" applyFont="1" applyFill="1" applyBorder="1" applyAlignment="1" applyProtection="1">
      <alignment horizontal="left" vertical="center" wrapText="1"/>
    </xf>
    <xf numFmtId="0" fontId="5" fillId="8" borderId="1" xfId="10" applyFont="1" applyFill="1" applyBorder="1" applyAlignment="1" applyProtection="1">
      <alignment horizontal="center" vertical="center"/>
    </xf>
    <xf numFmtId="9" fontId="5" fillId="8" borderId="1" xfId="14" applyFont="1" applyFill="1" applyBorder="1" applyAlignment="1" applyProtection="1">
      <alignment horizontal="center" vertical="center"/>
    </xf>
    <xf numFmtId="167" fontId="6" fillId="0" borderId="1" xfId="14" applyNumberFormat="1" applyFont="1" applyFill="1" applyBorder="1" applyAlignment="1" applyProtection="1">
      <alignment horizontal="center" vertical="center" wrapText="1"/>
    </xf>
    <xf numFmtId="9" fontId="5" fillId="2" borderId="1" xfId="14" applyFont="1" applyFill="1" applyBorder="1" applyAlignment="1" applyProtection="1">
      <alignment horizontal="center" vertical="center"/>
      <protection locked="0"/>
    </xf>
    <xf numFmtId="0" fontId="6" fillId="2" borderId="1" xfId="10" applyFont="1" applyFill="1" applyBorder="1" applyAlignment="1" applyProtection="1">
      <alignment horizontal="center" vertical="center"/>
      <protection locked="0"/>
    </xf>
    <xf numFmtId="0" fontId="5" fillId="8" borderId="1" xfId="10" applyFont="1" applyFill="1" applyBorder="1" applyAlignment="1" applyProtection="1">
      <alignment horizontal="justify" vertical="center"/>
    </xf>
    <xf numFmtId="0" fontId="34" fillId="0" borderId="1" xfId="10" applyFont="1" applyFill="1" applyBorder="1" applyAlignment="1" applyProtection="1">
      <alignment horizontal="center" vertical="center"/>
    </xf>
    <xf numFmtId="0" fontId="25" fillId="7" borderId="2" xfId="0" applyFont="1" applyFill="1" applyBorder="1" applyAlignment="1" applyProtection="1">
      <alignment horizontal="left" vertical="center" wrapText="1"/>
      <protection locked="0"/>
    </xf>
    <xf numFmtId="0" fontId="25" fillId="7" borderId="19" xfId="0" applyFont="1" applyFill="1" applyBorder="1" applyAlignment="1" applyProtection="1">
      <alignment horizontal="left" vertical="center" wrapText="1"/>
      <protection locked="0"/>
    </xf>
    <xf numFmtId="0" fontId="25" fillId="7" borderId="21" xfId="0" applyFont="1" applyFill="1" applyBorder="1" applyAlignment="1" applyProtection="1">
      <alignment horizontal="left" vertical="center" wrapText="1"/>
      <protection locked="0"/>
    </xf>
    <xf numFmtId="0" fontId="25" fillId="7" borderId="2" xfId="0" applyFont="1" applyFill="1" applyBorder="1" applyAlignment="1" applyProtection="1">
      <alignment vertical="center"/>
      <protection locked="0"/>
    </xf>
    <xf numFmtId="0" fontId="25" fillId="7" borderId="19" xfId="0" applyFont="1" applyFill="1" applyBorder="1" applyAlignment="1" applyProtection="1">
      <alignment vertical="center"/>
      <protection locked="0"/>
    </xf>
    <xf numFmtId="0" fontId="25" fillId="7" borderId="21" xfId="0" applyFont="1" applyFill="1" applyBorder="1" applyAlignment="1" applyProtection="1">
      <alignment vertical="center"/>
      <protection locked="0"/>
    </xf>
    <xf numFmtId="0" fontId="25" fillId="7" borderId="1" xfId="0" applyFont="1" applyFill="1" applyBorder="1" applyAlignment="1" applyProtection="1">
      <alignment horizontal="justify" vertical="center" wrapText="1"/>
      <protection locked="0"/>
    </xf>
    <xf numFmtId="0" fontId="25" fillId="2" borderId="2" xfId="10" applyFont="1" applyFill="1" applyBorder="1" applyAlignment="1" applyProtection="1">
      <alignment horizontal="left" vertical="center" wrapText="1"/>
      <protection locked="0"/>
    </xf>
    <xf numFmtId="0" fontId="25" fillId="2" borderId="19" xfId="10" applyFont="1" applyFill="1" applyBorder="1" applyAlignment="1" applyProtection="1">
      <alignment horizontal="left" vertical="center" wrapText="1"/>
      <protection locked="0"/>
    </xf>
    <xf numFmtId="0" fontId="25" fillId="2" borderId="21" xfId="10" applyFont="1" applyFill="1" applyBorder="1" applyAlignment="1" applyProtection="1">
      <alignment horizontal="left" vertical="center" wrapText="1"/>
      <protection locked="0"/>
    </xf>
    <xf numFmtId="0" fontId="5" fillId="8" borderId="1" xfId="10" applyFont="1" applyFill="1" applyBorder="1" applyAlignment="1" applyProtection="1">
      <alignment horizontal="justify" vertical="center" wrapText="1"/>
    </xf>
    <xf numFmtId="0" fontId="6" fillId="2" borderId="1" xfId="10" applyFont="1" applyFill="1" applyBorder="1" applyAlignment="1" applyProtection="1">
      <alignment horizontal="center" vertical="center" wrapText="1"/>
      <protection locked="0"/>
    </xf>
    <xf numFmtId="0" fontId="5" fillId="2" borderId="1" xfId="10" applyFont="1" applyFill="1" applyBorder="1" applyAlignment="1" applyProtection="1">
      <alignment horizontal="center" vertical="center" wrapText="1"/>
      <protection locked="0"/>
    </xf>
    <xf numFmtId="0" fontId="6" fillId="2" borderId="2" xfId="10" applyFont="1" applyFill="1" applyBorder="1" applyAlignment="1" applyProtection="1">
      <alignment horizontal="center" vertical="center" wrapText="1"/>
      <protection locked="0"/>
    </xf>
    <xf numFmtId="0" fontId="6" fillId="2" borderId="21" xfId="10" applyFont="1" applyFill="1" applyBorder="1" applyAlignment="1" applyProtection="1">
      <alignment horizontal="center" vertical="center" wrapText="1"/>
      <protection locked="0"/>
    </xf>
    <xf numFmtId="0" fontId="6" fillId="0" borderId="2" xfId="10" applyFont="1" applyFill="1" applyBorder="1" applyAlignment="1" applyProtection="1">
      <alignment horizontal="center" vertical="center" wrapText="1"/>
      <protection locked="0"/>
    </xf>
    <xf numFmtId="0" fontId="6" fillId="0" borderId="19" xfId="10" applyFont="1" applyFill="1" applyBorder="1" applyAlignment="1" applyProtection="1">
      <alignment horizontal="center" vertical="center" wrapText="1"/>
      <protection locked="0"/>
    </xf>
    <xf numFmtId="0" fontId="6" fillId="0" borderId="28" xfId="10" applyFont="1" applyFill="1" applyBorder="1" applyAlignment="1" applyProtection="1">
      <alignment horizontal="center" vertical="center" wrapText="1"/>
      <protection locked="0"/>
    </xf>
    <xf numFmtId="0" fontId="36" fillId="7" borderId="1" xfId="0" applyFont="1" applyFill="1" applyBorder="1" applyAlignment="1" applyProtection="1">
      <alignment horizontal="center" vertical="center"/>
      <protection locked="0"/>
    </xf>
    <xf numFmtId="0" fontId="35" fillId="7" borderId="1" xfId="0" applyFont="1" applyFill="1" applyBorder="1" applyAlignment="1" applyProtection="1">
      <alignment horizontal="center" vertical="center" wrapText="1"/>
      <protection locked="0"/>
    </xf>
    <xf numFmtId="0" fontId="23" fillId="7" borderId="1" xfId="0" applyFont="1" applyFill="1" applyBorder="1" applyAlignment="1">
      <alignment horizontal="center" vertical="center"/>
    </xf>
    <xf numFmtId="0" fontId="34" fillId="7" borderId="1" xfId="0" applyFont="1" applyFill="1" applyBorder="1" applyAlignment="1" applyProtection="1">
      <alignment horizontal="center" vertical="center" wrapText="1"/>
    </xf>
    <xf numFmtId="0" fontId="22" fillId="13" borderId="24" xfId="0" applyFont="1" applyFill="1" applyBorder="1" applyAlignment="1">
      <alignment horizontal="center" vertical="center"/>
    </xf>
    <xf numFmtId="0" fontId="22" fillId="13" borderId="0" xfId="0" applyFont="1" applyFill="1" applyBorder="1" applyAlignment="1">
      <alignment horizontal="center" vertical="center"/>
    </xf>
    <xf numFmtId="0" fontId="23" fillId="9" borderId="2" xfId="0" applyFont="1" applyFill="1" applyBorder="1" applyAlignment="1">
      <alignment horizontal="center" vertical="center" wrapText="1"/>
    </xf>
    <xf numFmtId="0" fontId="23" fillId="9" borderId="21" xfId="0" applyFont="1" applyFill="1" applyBorder="1" applyAlignment="1">
      <alignment horizontal="center" vertical="center" wrapText="1"/>
    </xf>
    <xf numFmtId="9" fontId="29" fillId="9" borderId="2" xfId="13" applyFont="1" applyFill="1" applyBorder="1" applyAlignment="1">
      <alignment horizontal="center" vertical="center" wrapText="1"/>
    </xf>
    <xf numFmtId="9" fontId="29" fillId="9" borderId="21" xfId="13" applyFont="1" applyFill="1" applyBorder="1" applyAlignment="1">
      <alignment horizontal="center" vertical="center" wrapText="1"/>
    </xf>
    <xf numFmtId="0" fontId="40" fillId="14" borderId="2" xfId="0" applyFont="1" applyFill="1" applyBorder="1" applyAlignment="1">
      <alignment horizontal="center" vertical="center"/>
    </xf>
    <xf numFmtId="0" fontId="40" fillId="14" borderId="19" xfId="0" applyFont="1" applyFill="1" applyBorder="1" applyAlignment="1">
      <alignment horizontal="center" vertical="center"/>
    </xf>
    <xf numFmtId="0" fontId="40" fillId="14" borderId="21" xfId="0" applyFont="1" applyFill="1" applyBorder="1" applyAlignment="1">
      <alignment horizontal="center" vertical="center"/>
    </xf>
    <xf numFmtId="0" fontId="0" fillId="0" borderId="1" xfId="0" applyFont="1" applyBorder="1" applyAlignment="1">
      <alignment horizontal="center" vertical="center"/>
    </xf>
    <xf numFmtId="0" fontId="2" fillId="7" borderId="23" xfId="0" applyFont="1" applyFill="1" applyBorder="1" applyAlignment="1">
      <alignment horizontal="center" vertical="center" wrapText="1"/>
    </xf>
    <xf numFmtId="0" fontId="2" fillId="7" borderId="25" xfId="0" applyFont="1" applyFill="1" applyBorder="1" applyAlignment="1">
      <alignment horizontal="center" vertical="center" wrapText="1"/>
    </xf>
    <xf numFmtId="10" fontId="30" fillId="7" borderId="17" xfId="13" applyNumberFormat="1" applyFont="1" applyFill="1" applyBorder="1" applyAlignment="1">
      <alignment horizontal="center" vertical="center" wrapText="1"/>
    </xf>
    <xf numFmtId="10" fontId="30" fillId="7" borderId="20" xfId="13" applyNumberFormat="1" applyFont="1" applyFill="1" applyBorder="1" applyAlignment="1">
      <alignment horizontal="center" vertical="center" wrapText="1"/>
    </xf>
    <xf numFmtId="0" fontId="25" fillId="7" borderId="19" xfId="0" applyFont="1" applyFill="1" applyBorder="1" applyAlignment="1" applyProtection="1">
      <alignment horizontal="left" vertical="center"/>
      <protection locked="0"/>
    </xf>
    <xf numFmtId="0" fontId="25" fillId="7" borderId="21" xfId="0" applyFont="1" applyFill="1" applyBorder="1" applyAlignment="1" applyProtection="1">
      <alignment horizontal="left" vertical="center"/>
      <protection locked="0"/>
    </xf>
    <xf numFmtId="0" fontId="6" fillId="0" borderId="1" xfId="10" applyFont="1" applyFill="1" applyBorder="1" applyAlignment="1" applyProtection="1">
      <alignment horizontal="center" vertical="center" wrapText="1"/>
      <protection locked="0"/>
    </xf>
    <xf numFmtId="0" fontId="5" fillId="0" borderId="1" xfId="10" applyFont="1" applyFill="1" applyBorder="1" applyAlignment="1" applyProtection="1">
      <alignment horizontal="center" vertical="center" wrapText="1"/>
      <protection locked="0"/>
    </xf>
    <xf numFmtId="0" fontId="6" fillId="2" borderId="1" xfId="10" applyFont="1" applyFill="1" applyBorder="1" applyAlignment="1" applyProtection="1">
      <alignment horizontal="center" wrapText="1"/>
      <protection locked="0"/>
    </xf>
    <xf numFmtId="0" fontId="0" fillId="0" borderId="17" xfId="0" applyFont="1" applyBorder="1" applyAlignment="1">
      <alignment horizontal="center" vertical="center"/>
    </xf>
    <xf numFmtId="0" fontId="0" fillId="0" borderId="20" xfId="0" applyFont="1" applyBorder="1" applyAlignment="1">
      <alignment horizontal="center" vertical="center"/>
    </xf>
    <xf numFmtId="0" fontId="2" fillId="7" borderId="17"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5" fillId="8" borderId="2" xfId="10" applyFont="1" applyFill="1" applyBorder="1" applyAlignment="1" applyProtection="1">
      <alignment horizontal="center" vertical="center" wrapText="1"/>
    </xf>
    <xf numFmtId="0" fontId="5" fillId="8" borderId="21" xfId="10" applyFont="1" applyFill="1" applyBorder="1" applyAlignment="1" applyProtection="1">
      <alignment horizontal="center" vertical="center" wrapText="1"/>
    </xf>
    <xf numFmtId="0" fontId="6" fillId="7" borderId="2" xfId="10" applyFont="1" applyFill="1" applyBorder="1" applyAlignment="1" applyProtection="1">
      <alignment horizontal="center" vertical="center" wrapText="1"/>
    </xf>
    <xf numFmtId="0" fontId="6" fillId="7" borderId="21" xfId="10" applyFont="1" applyFill="1" applyBorder="1" applyAlignment="1" applyProtection="1">
      <alignment horizontal="center" vertical="center" wrapText="1"/>
    </xf>
    <xf numFmtId="0" fontId="36" fillId="0" borderId="17" xfId="0" applyFont="1" applyBorder="1" applyAlignment="1" applyProtection="1">
      <alignment horizontal="center"/>
    </xf>
    <xf numFmtId="0" fontId="36" fillId="0" borderId="20" xfId="0" applyFont="1" applyBorder="1" applyAlignment="1" applyProtection="1">
      <alignment horizontal="center"/>
    </xf>
    <xf numFmtId="0" fontId="36" fillId="0" borderId="18" xfId="0" applyFont="1" applyBorder="1" applyAlignment="1" applyProtection="1">
      <alignment horizontal="center"/>
    </xf>
    <xf numFmtId="0" fontId="37" fillId="0" borderId="2" xfId="0" applyFont="1" applyBorder="1" applyAlignment="1" applyProtection="1">
      <alignment horizontal="center" vertical="center" wrapText="1"/>
    </xf>
    <xf numFmtId="0" fontId="37" fillId="0" borderId="19" xfId="0" applyFont="1" applyBorder="1" applyAlignment="1" applyProtection="1">
      <alignment horizontal="center" vertical="center" wrapText="1"/>
    </xf>
    <xf numFmtId="0" fontId="37" fillId="0" borderId="21" xfId="0" applyFont="1" applyBorder="1" applyAlignment="1" applyProtection="1">
      <alignment horizontal="center" vertical="center" wrapText="1"/>
    </xf>
    <xf numFmtId="0" fontId="37" fillId="0" borderId="2" xfId="0" applyFont="1" applyFill="1" applyBorder="1" applyAlignment="1" applyProtection="1">
      <alignment horizontal="center" vertical="center" wrapText="1"/>
    </xf>
    <xf numFmtId="0" fontId="37" fillId="0" borderId="19" xfId="0" applyFont="1" applyFill="1" applyBorder="1" applyAlignment="1" applyProtection="1">
      <alignment horizontal="center" vertical="center" wrapText="1"/>
    </xf>
    <xf numFmtId="0" fontId="37" fillId="0" borderId="21" xfId="0" applyFont="1" applyFill="1" applyBorder="1" applyAlignment="1" applyProtection="1">
      <alignment horizontal="center" vertical="center" wrapText="1"/>
    </xf>
    <xf numFmtId="0" fontId="7" fillId="2" borderId="2" xfId="10" applyFont="1" applyFill="1" applyBorder="1" applyAlignment="1" applyProtection="1">
      <alignment horizontal="center" vertical="center"/>
    </xf>
    <xf numFmtId="0" fontId="7" fillId="2" borderId="19" xfId="10" applyFont="1" applyFill="1" applyBorder="1" applyAlignment="1" applyProtection="1">
      <alignment horizontal="center" vertical="center"/>
    </xf>
    <xf numFmtId="0" fontId="7" fillId="2" borderId="21" xfId="10" applyFont="1" applyFill="1" applyBorder="1" applyAlignment="1" applyProtection="1">
      <alignment horizontal="center" vertical="center"/>
    </xf>
    <xf numFmtId="0" fontId="37" fillId="0" borderId="2" xfId="10" applyFont="1" applyFill="1" applyBorder="1" applyAlignment="1" applyProtection="1">
      <alignment horizontal="center" vertical="center"/>
    </xf>
    <xf numFmtId="0" fontId="37" fillId="0" borderId="19" xfId="10" applyFont="1" applyFill="1" applyBorder="1" applyAlignment="1" applyProtection="1">
      <alignment horizontal="center" vertical="center"/>
    </xf>
    <xf numFmtId="0" fontId="37" fillId="0" borderId="21" xfId="10" applyFont="1" applyFill="1" applyBorder="1" applyAlignment="1" applyProtection="1">
      <alignment horizontal="center" vertical="center"/>
    </xf>
    <xf numFmtId="0" fontId="34" fillId="12" borderId="2" xfId="10" applyFont="1" applyFill="1" applyBorder="1" applyAlignment="1" applyProtection="1">
      <alignment horizontal="center" vertical="center"/>
    </xf>
    <xf numFmtId="0" fontId="34" fillId="12" borderId="19" xfId="10" applyFont="1" applyFill="1" applyBorder="1" applyAlignment="1" applyProtection="1">
      <alignment horizontal="center" vertical="center"/>
    </xf>
    <xf numFmtId="0" fontId="34" fillId="12" borderId="21" xfId="10" applyFont="1" applyFill="1" applyBorder="1" applyAlignment="1" applyProtection="1">
      <alignment horizontal="center" vertical="center"/>
    </xf>
    <xf numFmtId="0" fontId="6" fillId="7" borderId="19" xfId="10" applyFont="1" applyFill="1" applyBorder="1" applyAlignment="1" applyProtection="1">
      <alignment horizontal="center" vertical="center" wrapText="1"/>
    </xf>
    <xf numFmtId="0" fontId="6" fillId="0" borderId="2" xfId="10" applyFont="1" applyBorder="1" applyAlignment="1" applyProtection="1">
      <alignment horizontal="center" vertical="center" wrapText="1"/>
    </xf>
    <xf numFmtId="0" fontId="6" fillId="0" borderId="19" xfId="10" applyFont="1" applyBorder="1" applyAlignment="1" applyProtection="1">
      <alignment horizontal="center" vertical="center" wrapText="1"/>
    </xf>
    <xf numFmtId="0" fontId="6" fillId="0" borderId="21" xfId="10" applyFont="1" applyBorder="1" applyAlignment="1" applyProtection="1">
      <alignment horizontal="center" vertical="center" wrapText="1"/>
    </xf>
    <xf numFmtId="1" fontId="6" fillId="7" borderId="2" xfId="4" applyNumberFormat="1" applyFont="1" applyFill="1" applyBorder="1" applyAlignment="1" applyProtection="1">
      <alignment horizontal="center" vertical="center" wrapText="1"/>
    </xf>
    <xf numFmtId="1" fontId="6" fillId="7" borderId="21" xfId="4" applyNumberFormat="1" applyFont="1" applyFill="1" applyBorder="1" applyAlignment="1" applyProtection="1">
      <alignment horizontal="center" vertical="center" wrapText="1"/>
    </xf>
    <xf numFmtId="9" fontId="6" fillId="2" borderId="2" xfId="14" applyFont="1" applyFill="1" applyBorder="1" applyAlignment="1" applyProtection="1">
      <alignment horizontal="center" vertical="center"/>
    </xf>
    <xf numFmtId="9" fontId="6" fillId="2" borderId="19" xfId="14" applyFont="1" applyFill="1" applyBorder="1" applyAlignment="1" applyProtection="1">
      <alignment horizontal="center" vertical="center"/>
    </xf>
    <xf numFmtId="9" fontId="6" fillId="2" borderId="21" xfId="14" applyFont="1" applyFill="1" applyBorder="1" applyAlignment="1" applyProtection="1">
      <alignment horizontal="center" vertical="center"/>
    </xf>
    <xf numFmtId="0" fontId="6" fillId="7" borderId="2" xfId="14" applyNumberFormat="1" applyFont="1" applyFill="1" applyBorder="1" applyAlignment="1" applyProtection="1">
      <alignment horizontal="center" vertical="center" wrapText="1"/>
    </xf>
    <xf numFmtId="0" fontId="6" fillId="7" borderId="21" xfId="14" applyNumberFormat="1" applyFont="1" applyFill="1" applyBorder="1" applyAlignment="1" applyProtection="1">
      <alignment horizontal="center" vertical="center" wrapText="1"/>
    </xf>
    <xf numFmtId="0" fontId="6" fillId="0" borderId="2" xfId="10" applyFont="1" applyFill="1" applyBorder="1" applyAlignment="1" applyProtection="1">
      <alignment horizontal="center" vertical="center" wrapText="1"/>
    </xf>
    <xf numFmtId="0" fontId="6" fillId="0" borderId="19" xfId="10" applyFont="1" applyFill="1" applyBorder="1" applyAlignment="1" applyProtection="1">
      <alignment horizontal="center" vertical="center" wrapText="1"/>
    </xf>
    <xf numFmtId="0" fontId="6" fillId="0" borderId="21" xfId="10" applyFont="1" applyFill="1" applyBorder="1" applyAlignment="1" applyProtection="1">
      <alignment horizontal="center" vertical="center" wrapText="1"/>
    </xf>
    <xf numFmtId="0" fontId="6" fillId="0" borderId="2" xfId="10" applyFont="1" applyFill="1" applyBorder="1" applyAlignment="1" applyProtection="1">
      <alignment horizontal="center" vertical="center"/>
    </xf>
    <xf numFmtId="0" fontId="6" fillId="0" borderId="19" xfId="10" applyFont="1" applyFill="1" applyBorder="1" applyAlignment="1" applyProtection="1">
      <alignment horizontal="center" vertical="center"/>
    </xf>
    <xf numFmtId="0" fontId="6" fillId="0" borderId="21" xfId="10" applyFont="1" applyFill="1" applyBorder="1" applyAlignment="1" applyProtection="1">
      <alignment horizontal="center" vertical="center"/>
    </xf>
    <xf numFmtId="0" fontId="6" fillId="7" borderId="2" xfId="10" applyFont="1" applyFill="1" applyBorder="1" applyAlignment="1" applyProtection="1">
      <alignment horizontal="center" vertical="center"/>
    </xf>
    <xf numFmtId="0" fontId="6" fillId="7" borderId="21" xfId="10" applyFont="1" applyFill="1" applyBorder="1" applyAlignment="1" applyProtection="1">
      <alignment horizontal="center" vertical="center"/>
    </xf>
    <xf numFmtId="49" fontId="6" fillId="2" borderId="2" xfId="10" applyNumberFormat="1" applyFont="1" applyFill="1" applyBorder="1" applyAlignment="1" applyProtection="1">
      <alignment horizontal="center" vertical="center"/>
    </xf>
    <xf numFmtId="49" fontId="6" fillId="2" borderId="19" xfId="10" applyNumberFormat="1" applyFont="1" applyFill="1" applyBorder="1" applyAlignment="1" applyProtection="1">
      <alignment horizontal="center" vertical="center"/>
    </xf>
    <xf numFmtId="49" fontId="6" fillId="2" borderId="21" xfId="10" applyNumberFormat="1" applyFont="1" applyFill="1" applyBorder="1" applyAlignment="1" applyProtection="1">
      <alignment horizontal="center" vertical="center"/>
    </xf>
    <xf numFmtId="0" fontId="14" fillId="2" borderId="2" xfId="10" applyFont="1" applyFill="1" applyBorder="1" applyAlignment="1" applyProtection="1">
      <alignment horizontal="center" vertical="center"/>
    </xf>
    <xf numFmtId="0" fontId="14" fillId="2" borderId="19" xfId="10" applyFont="1" applyFill="1" applyBorder="1" applyAlignment="1" applyProtection="1">
      <alignment horizontal="center" vertical="center"/>
    </xf>
    <xf numFmtId="0" fontId="14" fillId="2" borderId="21" xfId="10" applyFont="1" applyFill="1" applyBorder="1" applyAlignment="1" applyProtection="1">
      <alignment horizontal="center" vertical="center"/>
    </xf>
    <xf numFmtId="0" fontId="5" fillId="8" borderId="17" xfId="10" applyFont="1" applyFill="1" applyBorder="1" applyAlignment="1" applyProtection="1">
      <alignment horizontal="left" vertical="center" wrapText="1"/>
    </xf>
    <xf numFmtId="0" fontId="5" fillId="8" borderId="18" xfId="10" applyFont="1" applyFill="1" applyBorder="1" applyAlignment="1" applyProtection="1">
      <alignment horizontal="left" vertical="center" wrapText="1"/>
    </xf>
    <xf numFmtId="0" fontId="5" fillId="8" borderId="2" xfId="10" applyFont="1" applyFill="1" applyBorder="1" applyAlignment="1" applyProtection="1">
      <alignment horizontal="center" vertical="center"/>
    </xf>
    <xf numFmtId="0" fontId="5" fillId="8" borderId="19" xfId="10" applyFont="1" applyFill="1" applyBorder="1" applyAlignment="1" applyProtection="1">
      <alignment horizontal="center" vertical="center"/>
    </xf>
    <xf numFmtId="0" fontId="5" fillId="8" borderId="21" xfId="10" applyFont="1" applyFill="1" applyBorder="1" applyAlignment="1" applyProtection="1">
      <alignment horizontal="center" vertical="center"/>
    </xf>
    <xf numFmtId="9" fontId="5" fillId="8" borderId="2" xfId="14" applyFont="1" applyFill="1" applyBorder="1" applyAlignment="1" applyProtection="1">
      <alignment horizontal="center" vertical="center"/>
    </xf>
    <xf numFmtId="9" fontId="5" fillId="8" borderId="19" xfId="14" applyFont="1" applyFill="1" applyBorder="1" applyAlignment="1" applyProtection="1">
      <alignment horizontal="center" vertical="center"/>
    </xf>
    <xf numFmtId="9" fontId="5" fillId="8" borderId="21" xfId="14" applyFont="1" applyFill="1" applyBorder="1" applyAlignment="1" applyProtection="1">
      <alignment horizontal="center" vertical="center"/>
    </xf>
    <xf numFmtId="14" fontId="6" fillId="2" borderId="2" xfId="10" applyNumberFormat="1" applyFont="1" applyFill="1" applyBorder="1" applyAlignment="1" applyProtection="1">
      <alignment horizontal="center" vertical="center" wrapText="1"/>
    </xf>
    <xf numFmtId="14" fontId="6" fillId="2" borderId="19" xfId="10" applyNumberFormat="1" applyFont="1" applyFill="1" applyBorder="1" applyAlignment="1" applyProtection="1">
      <alignment horizontal="center" vertical="center" wrapText="1"/>
    </xf>
    <xf numFmtId="14" fontId="6" fillId="2" borderId="21" xfId="10" applyNumberFormat="1" applyFont="1" applyFill="1" applyBorder="1" applyAlignment="1" applyProtection="1">
      <alignment horizontal="center" vertical="center" wrapText="1"/>
    </xf>
    <xf numFmtId="167" fontId="6" fillId="0" borderId="2" xfId="14" applyNumberFormat="1" applyFont="1" applyFill="1" applyBorder="1" applyAlignment="1" applyProtection="1">
      <alignment horizontal="center" vertical="center" wrapText="1"/>
    </xf>
    <xf numFmtId="167" fontId="6" fillId="0" borderId="19" xfId="14" applyNumberFormat="1" applyFont="1" applyFill="1" applyBorder="1" applyAlignment="1" applyProtection="1">
      <alignment horizontal="center" vertical="center" wrapText="1"/>
    </xf>
    <xf numFmtId="167" fontId="6" fillId="0" borderId="21" xfId="14" applyNumberFormat="1" applyFont="1" applyFill="1" applyBorder="1" applyAlignment="1" applyProtection="1">
      <alignment horizontal="center" vertical="center" wrapText="1"/>
    </xf>
    <xf numFmtId="9" fontId="6" fillId="2" borderId="2" xfId="14" applyFont="1" applyFill="1" applyBorder="1" applyAlignment="1" applyProtection="1">
      <alignment horizontal="center" vertical="center" wrapText="1"/>
    </xf>
    <xf numFmtId="9" fontId="6" fillId="2" borderId="19" xfId="14" applyFont="1" applyFill="1" applyBorder="1" applyAlignment="1" applyProtection="1">
      <alignment horizontal="center" vertical="center" wrapText="1"/>
    </xf>
    <xf numFmtId="9" fontId="6" fillId="2" borderId="21" xfId="14" applyFont="1" applyFill="1" applyBorder="1" applyAlignment="1" applyProtection="1">
      <alignment horizontal="center" vertical="center" wrapText="1"/>
    </xf>
    <xf numFmtId="0" fontId="6" fillId="7" borderId="19" xfId="10" applyFont="1" applyFill="1" applyBorder="1" applyAlignment="1" applyProtection="1">
      <alignment horizontal="center" vertical="center"/>
    </xf>
    <xf numFmtId="9" fontId="5" fillId="2" borderId="2" xfId="14" applyFont="1" applyFill="1" applyBorder="1" applyAlignment="1" applyProtection="1">
      <alignment horizontal="center" vertical="center"/>
      <protection locked="0"/>
    </xf>
    <xf numFmtId="9" fontId="5" fillId="2" borderId="19" xfId="14" applyFont="1" applyFill="1" applyBorder="1" applyAlignment="1" applyProtection="1">
      <alignment horizontal="center" vertical="center"/>
      <protection locked="0"/>
    </xf>
    <xf numFmtId="9" fontId="5" fillId="2" borderId="21" xfId="14" applyFont="1" applyFill="1" applyBorder="1" applyAlignment="1" applyProtection="1">
      <alignment horizontal="center" vertical="center"/>
      <protection locked="0"/>
    </xf>
    <xf numFmtId="0" fontId="5" fillId="12" borderId="2" xfId="10" applyFont="1" applyFill="1" applyBorder="1" applyAlignment="1" applyProtection="1">
      <alignment horizontal="center" vertical="center"/>
    </xf>
    <xf numFmtId="0" fontId="5" fillId="12" borderId="19" xfId="10" applyFont="1" applyFill="1" applyBorder="1" applyAlignment="1" applyProtection="1">
      <alignment horizontal="center" vertical="center"/>
    </xf>
    <xf numFmtId="0" fontId="5" fillId="12" borderId="21" xfId="10" applyFont="1" applyFill="1" applyBorder="1" applyAlignment="1" applyProtection="1">
      <alignment horizontal="center" vertical="center"/>
    </xf>
    <xf numFmtId="0" fontId="25" fillId="7" borderId="2" xfId="0" applyFont="1" applyFill="1" applyBorder="1" applyAlignment="1" applyProtection="1">
      <alignment horizontal="justify" vertical="center" wrapText="1"/>
      <protection locked="0"/>
    </xf>
    <xf numFmtId="0" fontId="25" fillId="7" borderId="19" xfId="0" applyFont="1" applyFill="1" applyBorder="1" applyAlignment="1" applyProtection="1">
      <alignment horizontal="justify" vertical="center" wrapText="1"/>
      <protection locked="0"/>
    </xf>
    <xf numFmtId="0" fontId="25" fillId="7" borderId="21" xfId="0" applyFont="1" applyFill="1" applyBorder="1" applyAlignment="1" applyProtection="1">
      <alignment horizontal="justify" vertical="center" wrapText="1"/>
      <protection locked="0"/>
    </xf>
    <xf numFmtId="0" fontId="34" fillId="0" borderId="22" xfId="10" applyFont="1" applyFill="1" applyBorder="1" applyAlignment="1" applyProtection="1">
      <alignment horizontal="center" vertical="center"/>
    </xf>
    <xf numFmtId="0" fontId="34" fillId="0" borderId="30" xfId="10" applyFont="1" applyFill="1" applyBorder="1" applyAlignment="1" applyProtection="1">
      <alignment horizontal="center" vertical="center"/>
    </xf>
    <xf numFmtId="0" fontId="34" fillId="0" borderId="23" xfId="10" applyFont="1" applyFill="1" applyBorder="1" applyAlignment="1" applyProtection="1">
      <alignment horizontal="center" vertical="center"/>
    </xf>
    <xf numFmtId="0" fontId="34" fillId="0" borderId="24" xfId="10" applyFont="1" applyFill="1" applyBorder="1" applyAlignment="1" applyProtection="1">
      <alignment horizontal="center" vertical="center"/>
    </xf>
    <xf numFmtId="0" fontId="34" fillId="0" borderId="0" xfId="10" applyFont="1" applyFill="1" applyBorder="1" applyAlignment="1" applyProtection="1">
      <alignment horizontal="center" vertical="center"/>
    </xf>
    <xf numFmtId="0" fontId="34" fillId="0" borderId="25" xfId="10" applyFont="1" applyFill="1" applyBorder="1" applyAlignment="1" applyProtection="1">
      <alignment horizontal="center" vertical="center"/>
    </xf>
    <xf numFmtId="0" fontId="34" fillId="0" borderId="26" xfId="10" applyFont="1" applyFill="1" applyBorder="1" applyAlignment="1" applyProtection="1">
      <alignment horizontal="center" vertical="center"/>
    </xf>
    <xf numFmtId="0" fontId="34" fillId="0" borderId="42" xfId="10" applyFont="1" applyFill="1" applyBorder="1" applyAlignment="1" applyProtection="1">
      <alignment horizontal="center" vertical="center"/>
    </xf>
    <xf numFmtId="0" fontId="34" fillId="0" borderId="27" xfId="10" applyFont="1" applyFill="1" applyBorder="1" applyAlignment="1" applyProtection="1">
      <alignment horizontal="center" vertical="center"/>
    </xf>
    <xf numFmtId="0" fontId="25" fillId="7" borderId="2" xfId="0" applyFont="1" applyFill="1" applyBorder="1" applyAlignment="1" applyProtection="1">
      <alignment vertical="center" wrapText="1"/>
      <protection locked="0"/>
    </xf>
    <xf numFmtId="0" fontId="25" fillId="7" borderId="19" xfId="0" applyFont="1" applyFill="1" applyBorder="1" applyAlignment="1" applyProtection="1">
      <alignment vertical="center" wrapText="1"/>
      <protection locked="0"/>
    </xf>
    <xf numFmtId="0" fontId="25" fillId="7" borderId="21" xfId="0" applyFont="1" applyFill="1" applyBorder="1" applyAlignment="1" applyProtection="1">
      <alignment vertical="center" wrapText="1"/>
      <protection locked="0"/>
    </xf>
    <xf numFmtId="0" fontId="5" fillId="8" borderId="22" xfId="10" applyFont="1" applyFill="1" applyBorder="1" applyAlignment="1" applyProtection="1">
      <alignment horizontal="left" vertical="center" wrapText="1"/>
    </xf>
    <xf numFmtId="0" fontId="5" fillId="8" borderId="23" xfId="10" applyFont="1" applyFill="1" applyBorder="1" applyAlignment="1" applyProtection="1">
      <alignment horizontal="left" vertical="center" wrapText="1"/>
    </xf>
    <xf numFmtId="0" fontId="5" fillId="8" borderId="26" xfId="10" applyFont="1" applyFill="1" applyBorder="1" applyAlignment="1" applyProtection="1">
      <alignment horizontal="left" vertical="center" wrapText="1"/>
    </xf>
    <xf numFmtId="0" fontId="5" fillId="8" borderId="27" xfId="10" applyFont="1" applyFill="1" applyBorder="1" applyAlignment="1" applyProtection="1">
      <alignment horizontal="left" vertical="center" wrapText="1"/>
    </xf>
    <xf numFmtId="0" fontId="6" fillId="2" borderId="22" xfId="10" applyFont="1" applyFill="1" applyBorder="1" applyAlignment="1" applyProtection="1">
      <alignment horizontal="center" vertical="center" wrapText="1"/>
      <protection locked="0"/>
    </xf>
    <xf numFmtId="0" fontId="6" fillId="2" borderId="30" xfId="10" applyFont="1" applyFill="1" applyBorder="1" applyAlignment="1" applyProtection="1">
      <alignment horizontal="center" vertical="center" wrapText="1"/>
      <protection locked="0"/>
    </xf>
    <xf numFmtId="0" fontId="6" fillId="2" borderId="23" xfId="10" applyFont="1" applyFill="1" applyBorder="1" applyAlignment="1" applyProtection="1">
      <alignment horizontal="center" vertical="center" wrapText="1"/>
      <protection locked="0"/>
    </xf>
    <xf numFmtId="0" fontId="6" fillId="2" borderId="26" xfId="10" applyFont="1" applyFill="1" applyBorder="1" applyAlignment="1" applyProtection="1">
      <alignment horizontal="center" vertical="center" wrapText="1"/>
      <protection locked="0"/>
    </xf>
    <xf numFmtId="0" fontId="6" fillId="2" borderId="42" xfId="10" applyFont="1" applyFill="1" applyBorder="1" applyAlignment="1" applyProtection="1">
      <alignment horizontal="center" vertical="center" wrapText="1"/>
      <protection locked="0"/>
    </xf>
    <xf numFmtId="0" fontId="6" fillId="2" borderId="27" xfId="10" applyFont="1" applyFill="1" applyBorder="1" applyAlignment="1" applyProtection="1">
      <alignment horizontal="center" vertical="center" wrapText="1"/>
      <protection locked="0"/>
    </xf>
    <xf numFmtId="0" fontId="6" fillId="2" borderId="2" xfId="10" applyFont="1" applyFill="1" applyBorder="1" applyAlignment="1" applyProtection="1">
      <alignment horizontal="center" wrapText="1"/>
      <protection locked="0"/>
    </xf>
    <xf numFmtId="0" fontId="6" fillId="2" borderId="21" xfId="10" applyFont="1" applyFill="1" applyBorder="1" applyAlignment="1" applyProtection="1">
      <alignment horizontal="center" wrapText="1"/>
      <protection locked="0"/>
    </xf>
    <xf numFmtId="0" fontId="5" fillId="8" borderId="17" xfId="10" applyFont="1" applyFill="1" applyBorder="1" applyAlignment="1" applyProtection="1">
      <alignment horizontal="justify" vertical="center" wrapText="1"/>
    </xf>
    <xf numFmtId="0" fontId="5" fillId="8" borderId="18" xfId="10" applyFont="1" applyFill="1" applyBorder="1" applyAlignment="1" applyProtection="1">
      <alignment horizontal="justify" vertical="center" wrapText="1"/>
    </xf>
    <xf numFmtId="0" fontId="5" fillId="8" borderId="19" xfId="10" applyFont="1" applyFill="1" applyBorder="1" applyAlignment="1" applyProtection="1">
      <alignment horizontal="center" vertical="center" wrapText="1"/>
    </xf>
    <xf numFmtId="0" fontId="6" fillId="0" borderId="21" xfId="10" applyFont="1" applyFill="1" applyBorder="1" applyAlignment="1" applyProtection="1">
      <alignment horizontal="center" vertical="center" wrapText="1"/>
      <protection locked="0"/>
    </xf>
    <xf numFmtId="0" fontId="5" fillId="0" borderId="2" xfId="10" applyFont="1" applyFill="1" applyBorder="1" applyAlignment="1" applyProtection="1">
      <alignment horizontal="center" vertical="center" wrapText="1"/>
      <protection locked="0"/>
    </xf>
    <xf numFmtId="0" fontId="5" fillId="0" borderId="19" xfId="10" applyFont="1" applyFill="1" applyBorder="1" applyAlignment="1" applyProtection="1">
      <alignment horizontal="center" vertical="center" wrapText="1"/>
      <protection locked="0"/>
    </xf>
    <xf numFmtId="0" fontId="5" fillId="0" borderId="21" xfId="10" applyFont="1" applyFill="1" applyBorder="1" applyAlignment="1" applyProtection="1">
      <alignment horizontal="center" vertical="center" wrapText="1"/>
      <protection locked="0"/>
    </xf>
    <xf numFmtId="0" fontId="40" fillId="14" borderId="2" xfId="0" applyFont="1" applyFill="1" applyBorder="1" applyAlignment="1">
      <alignment horizontal="center"/>
    </xf>
    <xf numFmtId="0" fontId="40" fillId="14" borderId="19" xfId="0" applyFont="1" applyFill="1" applyBorder="1" applyAlignment="1">
      <alignment horizontal="center"/>
    </xf>
    <xf numFmtId="0" fontId="40" fillId="14" borderId="21" xfId="0" applyFont="1" applyFill="1" applyBorder="1" applyAlignment="1">
      <alignment horizontal="center"/>
    </xf>
    <xf numFmtId="0" fontId="22" fillId="13" borderId="24" xfId="0" applyFont="1" applyFill="1" applyBorder="1" applyAlignment="1">
      <alignment horizontal="center"/>
    </xf>
    <xf numFmtId="0" fontId="22" fillId="13" borderId="0" xfId="0" applyFont="1" applyFill="1" applyBorder="1" applyAlignment="1">
      <alignment horizontal="center"/>
    </xf>
    <xf numFmtId="0" fontId="42" fillId="16" borderId="36" xfId="0" applyFont="1" applyFill="1" applyBorder="1" applyAlignment="1">
      <alignment horizontal="center" vertical="center" wrapText="1"/>
    </xf>
    <xf numFmtId="0" fontId="42" fillId="16" borderId="9" xfId="0" applyFont="1" applyFill="1" applyBorder="1" applyAlignment="1">
      <alignment horizontal="center" vertical="center" wrapText="1"/>
    </xf>
    <xf numFmtId="0" fontId="42" fillId="16" borderId="41" xfId="0" applyFont="1" applyFill="1" applyBorder="1" applyAlignment="1">
      <alignment horizontal="center" vertical="center" wrapText="1"/>
    </xf>
    <xf numFmtId="0" fontId="43" fillId="0" borderId="36" xfId="0" applyFont="1" applyBorder="1" applyAlignment="1">
      <alignment horizontal="justify" vertical="center" wrapText="1"/>
    </xf>
    <xf numFmtId="0" fontId="43" fillId="0" borderId="41" xfId="0" applyFont="1" applyBorder="1" applyAlignment="1">
      <alignment horizontal="justify" vertical="center" wrapText="1"/>
    </xf>
    <xf numFmtId="0" fontId="43" fillId="0" borderId="36" xfId="0" applyFont="1" applyBorder="1" applyAlignment="1">
      <alignment horizontal="center" vertical="center" wrapText="1"/>
    </xf>
    <xf numFmtId="0" fontId="43" fillId="0" borderId="41" xfId="0" applyFont="1" applyBorder="1" applyAlignment="1">
      <alignment horizontal="center" vertical="center" wrapText="1"/>
    </xf>
    <xf numFmtId="0" fontId="43" fillId="0" borderId="36" xfId="0" applyFont="1" applyBorder="1" applyAlignment="1">
      <alignment horizontal="left" vertical="center" wrapText="1"/>
    </xf>
    <xf numFmtId="0" fontId="43" fillId="0" borderId="41" xfId="0" applyFont="1" applyBorder="1" applyAlignment="1">
      <alignment horizontal="left" vertical="center" wrapText="1"/>
    </xf>
    <xf numFmtId="0" fontId="43" fillId="0" borderId="36" xfId="0" applyFont="1" applyBorder="1" applyAlignment="1">
      <alignment vertical="top" wrapText="1"/>
    </xf>
    <xf numFmtId="0" fontId="43" fillId="0" borderId="41" xfId="0" applyFont="1" applyBorder="1" applyAlignment="1">
      <alignment vertical="top" wrapText="1"/>
    </xf>
    <xf numFmtId="1" fontId="6" fillId="0" borderId="1" xfId="4" applyNumberFormat="1" applyFont="1" applyFill="1" applyBorder="1" applyAlignment="1" applyProtection="1">
      <alignment horizontal="center" vertical="center" wrapText="1"/>
    </xf>
    <xf numFmtId="9" fontId="6" fillId="0" borderId="1" xfId="14" applyFont="1" applyFill="1" applyBorder="1" applyAlignment="1" applyProtection="1">
      <alignment horizontal="center" vertical="center"/>
    </xf>
    <xf numFmtId="0" fontId="6" fillId="0" borderId="1" xfId="14" applyNumberFormat="1" applyFont="1" applyFill="1" applyBorder="1" applyAlignment="1" applyProtection="1">
      <alignment horizontal="center" vertical="center" wrapText="1"/>
    </xf>
    <xf numFmtId="0" fontId="14" fillId="0" borderId="1" xfId="10" applyFont="1" applyFill="1" applyBorder="1" applyAlignment="1" applyProtection="1">
      <alignment horizontal="center" vertical="center"/>
    </xf>
    <xf numFmtId="9" fontId="5" fillId="0" borderId="1" xfId="14" applyFont="1" applyFill="1" applyBorder="1" applyAlignment="1" applyProtection="1">
      <alignment horizontal="center" vertical="center"/>
      <protection locked="0"/>
    </xf>
    <xf numFmtId="9" fontId="6" fillId="7" borderId="1" xfId="14" applyFont="1" applyFill="1" applyBorder="1" applyAlignment="1" applyProtection="1">
      <alignment horizontal="center" vertical="center"/>
    </xf>
    <xf numFmtId="49" fontId="6" fillId="7" borderId="1" xfId="10" applyNumberFormat="1" applyFont="1" applyFill="1" applyBorder="1" applyAlignment="1" applyProtection="1">
      <alignment horizontal="center" vertical="center"/>
    </xf>
    <xf numFmtId="0" fontId="14" fillId="7" borderId="1" xfId="10" applyFont="1" applyFill="1" applyBorder="1" applyAlignment="1" applyProtection="1">
      <alignment horizontal="center" vertical="center"/>
    </xf>
    <xf numFmtId="9" fontId="23" fillId="7" borderId="17" xfId="0" applyNumberFormat="1" applyFont="1" applyFill="1" applyBorder="1" applyAlignment="1">
      <alignment horizontal="center" vertical="center" wrapText="1"/>
    </xf>
    <xf numFmtId="0" fontId="23" fillId="7" borderId="20" xfId="0" applyFont="1" applyFill="1" applyBorder="1" applyAlignment="1">
      <alignment horizontal="center" vertical="center" wrapText="1"/>
    </xf>
    <xf numFmtId="0" fontId="7" fillId="2" borderId="1" xfId="10" applyFont="1" applyFill="1" applyBorder="1" applyAlignment="1" applyProtection="1">
      <alignment horizontal="center" vertical="center"/>
    </xf>
    <xf numFmtId="0" fontId="37" fillId="0" borderId="1" xfId="10" applyFont="1" applyFill="1" applyBorder="1" applyAlignment="1" applyProtection="1">
      <alignment horizontal="center" vertical="center"/>
    </xf>
    <xf numFmtId="49" fontId="6" fillId="0" borderId="1" xfId="10" applyNumberFormat="1" applyFont="1" applyFill="1" applyBorder="1" applyAlignment="1" applyProtection="1">
      <alignment horizontal="center" vertical="center"/>
    </xf>
    <xf numFmtId="0" fontId="25" fillId="2" borderId="1" xfId="10" applyFont="1" applyFill="1" applyBorder="1" applyAlignment="1" applyProtection="1">
      <alignment horizontal="left" vertical="center" wrapText="1"/>
      <protection locked="0"/>
    </xf>
    <xf numFmtId="0" fontId="25" fillId="0" borderId="1" xfId="0" applyFont="1" applyFill="1" applyBorder="1" applyAlignment="1" applyProtection="1">
      <alignment horizontal="left" vertical="center" wrapText="1"/>
      <protection locked="0"/>
    </xf>
    <xf numFmtId="0" fontId="25" fillId="0" borderId="1" xfId="0" applyFont="1" applyFill="1" applyBorder="1" applyAlignment="1" applyProtection="1">
      <alignment horizontal="justify" vertical="center" wrapText="1"/>
      <protection locked="0"/>
    </xf>
    <xf numFmtId="0" fontId="25" fillId="2" borderId="2" xfId="10" applyFont="1" applyFill="1" applyBorder="1" applyAlignment="1" applyProtection="1">
      <alignment horizontal="left" wrapText="1"/>
      <protection locked="0"/>
    </xf>
    <xf numFmtId="0" fontId="25" fillId="2" borderId="19" xfId="10" applyFont="1" applyFill="1" applyBorder="1" applyAlignment="1" applyProtection="1">
      <alignment horizontal="left" wrapText="1"/>
      <protection locked="0"/>
    </xf>
    <xf numFmtId="0" fontId="25" fillId="2" borderId="21" xfId="10" applyFont="1" applyFill="1" applyBorder="1" applyAlignment="1" applyProtection="1">
      <alignment horizontal="left" wrapText="1"/>
      <protection locked="0"/>
    </xf>
    <xf numFmtId="0" fontId="25" fillId="0" borderId="2" xfId="0" applyFont="1" applyFill="1" applyBorder="1" applyAlignment="1" applyProtection="1">
      <alignment horizontal="left" vertical="center" wrapText="1"/>
      <protection locked="0"/>
    </xf>
    <xf numFmtId="0" fontId="25" fillId="0" borderId="19" xfId="0" applyFont="1" applyFill="1" applyBorder="1" applyAlignment="1" applyProtection="1">
      <alignment horizontal="left" vertical="center" wrapText="1"/>
      <protection locked="0"/>
    </xf>
    <xf numFmtId="0" fontId="25" fillId="0" borderId="21" xfId="0" applyFont="1" applyFill="1" applyBorder="1" applyAlignment="1" applyProtection="1">
      <alignment horizontal="left" vertical="center" wrapText="1"/>
      <protection locked="0"/>
    </xf>
    <xf numFmtId="0" fontId="34" fillId="15" borderId="1" xfId="0" applyFont="1" applyFill="1" applyBorder="1" applyAlignment="1" applyProtection="1">
      <alignment horizontal="center" vertical="center" wrapText="1"/>
    </xf>
    <xf numFmtId="0" fontId="2" fillId="7" borderId="18" xfId="0" applyFont="1" applyFill="1" applyBorder="1" applyAlignment="1">
      <alignment horizontal="center" vertical="center" wrapText="1"/>
    </xf>
    <xf numFmtId="0" fontId="0" fillId="0" borderId="18" xfId="0" applyFont="1" applyBorder="1" applyAlignment="1">
      <alignment horizontal="center" vertical="center"/>
    </xf>
    <xf numFmtId="10" fontId="30" fillId="7" borderId="18" xfId="13" applyNumberFormat="1" applyFont="1" applyFill="1" applyBorder="1" applyAlignment="1">
      <alignment horizontal="center" vertical="center" wrapText="1"/>
    </xf>
    <xf numFmtId="9" fontId="6" fillId="0" borderId="1" xfId="14" applyNumberFormat="1" applyFont="1" applyFill="1" applyBorder="1" applyAlignment="1" applyProtection="1">
      <alignment horizontal="center" vertical="center" wrapText="1"/>
    </xf>
    <xf numFmtId="0" fontId="5" fillId="12" borderId="1" xfId="10" applyFont="1" applyFill="1" applyBorder="1" applyAlignment="1" applyProtection="1">
      <alignment horizontal="center" vertical="center"/>
    </xf>
    <xf numFmtId="0" fontId="6" fillId="2" borderId="1" xfId="10" applyFont="1" applyFill="1" applyBorder="1" applyAlignment="1" applyProtection="1">
      <alignment horizontal="left" vertical="center" wrapText="1"/>
      <protection locked="0"/>
    </xf>
    <xf numFmtId="0" fontId="25" fillId="7" borderId="1" xfId="0" applyFont="1" applyFill="1" applyBorder="1" applyAlignment="1" applyProtection="1">
      <alignment horizontal="left" vertical="center" wrapText="1"/>
      <protection locked="0"/>
    </xf>
    <xf numFmtId="0" fontId="25" fillId="7" borderId="1" xfId="0" applyFont="1" applyFill="1" applyBorder="1" applyAlignment="1" applyProtection="1">
      <alignment horizontal="left" vertical="center"/>
      <protection locked="0"/>
    </xf>
    <xf numFmtId="0" fontId="25" fillId="0" borderId="1" xfId="0" applyFont="1" applyBorder="1" applyAlignment="1" applyProtection="1">
      <alignment horizontal="center" vertical="center" wrapText="1"/>
      <protection locked="0"/>
    </xf>
    <xf numFmtId="0" fontId="36" fillId="7" borderId="1" xfId="0" applyFont="1" applyFill="1" applyBorder="1" applyAlignment="1" applyProtection="1">
      <alignment horizontal="center"/>
      <protection locked="0"/>
    </xf>
    <xf numFmtId="0" fontId="23" fillId="9" borderId="1" xfId="0" applyFont="1" applyFill="1" applyBorder="1" applyAlignment="1">
      <alignment horizontal="center" vertical="center" wrapText="1"/>
    </xf>
    <xf numFmtId="9" fontId="29" fillId="9" borderId="1" xfId="13"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7" borderId="1" xfId="10" applyFont="1" applyFill="1" applyBorder="1" applyAlignment="1" applyProtection="1">
      <alignment horizontal="left" vertical="center" wrapText="1"/>
      <protection locked="0"/>
    </xf>
    <xf numFmtId="0" fontId="25" fillId="7" borderId="1" xfId="0" applyFont="1" applyFill="1" applyBorder="1" applyAlignment="1" applyProtection="1">
      <alignment horizontal="justify" vertical="center"/>
      <protection locked="0"/>
    </xf>
    <xf numFmtId="0" fontId="6" fillId="8" borderId="1" xfId="10" applyFont="1" applyFill="1" applyBorder="1" applyAlignment="1" applyProtection="1">
      <alignment horizontal="justify" vertical="center"/>
    </xf>
    <xf numFmtId="0" fontId="6" fillId="8" borderId="1" xfId="10" applyFont="1" applyFill="1" applyBorder="1" applyAlignment="1" applyProtection="1">
      <alignment horizontal="justify" vertical="center" wrapText="1"/>
    </xf>
    <xf numFmtId="0" fontId="34" fillId="7" borderId="1" xfId="0" applyFont="1" applyFill="1" applyBorder="1" applyAlignment="1" applyProtection="1">
      <alignment horizontal="left" vertical="center" wrapText="1"/>
    </xf>
    <xf numFmtId="9" fontId="30" fillId="7" borderId="17" xfId="13" applyNumberFormat="1" applyFont="1" applyFill="1" applyBorder="1" applyAlignment="1">
      <alignment horizontal="center" vertical="center"/>
    </xf>
    <xf numFmtId="9" fontId="30" fillId="7" borderId="20" xfId="13" applyNumberFormat="1" applyFont="1" applyFill="1" applyBorder="1" applyAlignment="1">
      <alignment horizontal="center" vertical="center"/>
    </xf>
    <xf numFmtId="9" fontId="30" fillId="7" borderId="18" xfId="13" applyNumberFormat="1" applyFont="1" applyFill="1" applyBorder="1" applyAlignment="1">
      <alignment horizontal="center" vertical="center"/>
    </xf>
    <xf numFmtId="9" fontId="30" fillId="7" borderId="17" xfId="13" applyNumberFormat="1" applyFont="1" applyFill="1" applyBorder="1" applyAlignment="1">
      <alignment horizontal="center" vertical="center" wrapText="1"/>
    </xf>
    <xf numFmtId="9" fontId="30" fillId="7" borderId="20" xfId="13" applyNumberFormat="1" applyFont="1" applyFill="1" applyBorder="1" applyAlignment="1">
      <alignment horizontal="center" vertical="center" wrapText="1"/>
    </xf>
    <xf numFmtId="9" fontId="30" fillId="7" borderId="18" xfId="13" applyNumberFormat="1" applyFont="1" applyFill="1" applyBorder="1" applyAlignment="1">
      <alignment horizontal="center" vertical="center" wrapText="1"/>
    </xf>
    <xf numFmtId="0" fontId="18" fillId="7" borderId="17" xfId="0" applyFont="1" applyFill="1" applyBorder="1" applyAlignment="1">
      <alignment horizontal="center" vertical="center" wrapText="1"/>
    </xf>
    <xf numFmtId="0" fontId="18" fillId="7" borderId="20" xfId="0" applyFont="1" applyFill="1" applyBorder="1" applyAlignment="1">
      <alignment horizontal="center" vertical="center" wrapText="1"/>
    </xf>
    <xf numFmtId="0" fontId="18" fillId="7" borderId="18" xfId="0" applyFont="1" applyFill="1" applyBorder="1" applyAlignment="1">
      <alignment horizontal="center" vertical="center" wrapText="1"/>
    </xf>
    <xf numFmtId="0" fontId="4" fillId="0" borderId="32" xfId="11" applyFont="1" applyFill="1" applyBorder="1" applyAlignment="1">
      <alignment horizontal="center" vertical="center" wrapText="1"/>
    </xf>
    <xf numFmtId="0" fontId="4" fillId="0" borderId="33" xfId="11" applyFont="1" applyFill="1" applyBorder="1" applyAlignment="1">
      <alignment horizontal="center" vertical="center" wrapText="1"/>
    </xf>
    <xf numFmtId="0" fontId="4" fillId="0" borderId="34" xfId="11" applyFont="1" applyFill="1" applyBorder="1" applyAlignment="1">
      <alignment horizontal="center" vertical="center" wrapText="1"/>
    </xf>
    <xf numFmtId="49" fontId="11" fillId="3" borderId="35" xfId="11" applyNumberFormat="1" applyFont="1" applyFill="1" applyBorder="1" applyAlignment="1">
      <alignment horizontal="center" vertical="center" wrapText="1"/>
    </xf>
    <xf numFmtId="49" fontId="11" fillId="3" borderId="12" xfId="11" applyNumberFormat="1" applyFont="1" applyFill="1" applyBorder="1" applyAlignment="1">
      <alignment horizontal="center" vertical="center" wrapText="1"/>
    </xf>
    <xf numFmtId="3" fontId="4" fillId="5" borderId="21" xfId="12" applyNumberFormat="1" applyFont="1" applyFill="1" applyBorder="1" applyAlignment="1">
      <alignment horizontal="center" vertical="center"/>
    </xf>
    <xf numFmtId="3" fontId="4" fillId="5" borderId="1" xfId="12" applyNumberFormat="1" applyFont="1" applyFill="1" applyBorder="1" applyAlignment="1">
      <alignment horizontal="center" vertical="center"/>
    </xf>
    <xf numFmtId="0" fontId="4" fillId="5" borderId="1" xfId="9" applyFont="1" applyFill="1" applyBorder="1" applyAlignment="1">
      <alignment horizontal="center" vertical="center"/>
    </xf>
    <xf numFmtId="0" fontId="4" fillId="0" borderId="1" xfId="11" applyFont="1" applyBorder="1" applyAlignment="1">
      <alignment horizontal="center" vertical="center" wrapText="1"/>
    </xf>
    <xf numFmtId="49" fontId="5" fillId="5" borderId="1" xfId="9" applyNumberFormat="1" applyFont="1" applyFill="1" applyBorder="1" applyAlignment="1">
      <alignment horizontal="center" vertical="center" wrapText="1"/>
    </xf>
    <xf numFmtId="49" fontId="10" fillId="3" borderId="36" xfId="11" applyNumberFormat="1" applyFont="1" applyFill="1" applyBorder="1" applyAlignment="1">
      <alignment horizontal="center" vertical="center" wrapText="1"/>
    </xf>
    <xf numFmtId="49" fontId="10" fillId="3" borderId="37" xfId="11" applyNumberFormat="1" applyFont="1" applyFill="1" applyBorder="1" applyAlignment="1">
      <alignment horizontal="center" vertical="center" wrapText="1"/>
    </xf>
    <xf numFmtId="0" fontId="4" fillId="0" borderId="38" xfId="11" applyFont="1" applyBorder="1" applyAlignment="1">
      <alignment horizontal="center" vertical="center" wrapText="1"/>
    </xf>
    <xf numFmtId="0" fontId="4" fillId="0" borderId="39" xfId="11" applyFont="1" applyBorder="1" applyAlignment="1">
      <alignment horizontal="center" vertical="center" wrapText="1"/>
    </xf>
    <xf numFmtId="0" fontId="4" fillId="0" borderId="40" xfId="11" applyFont="1" applyBorder="1" applyAlignment="1">
      <alignment horizontal="center" vertical="center" wrapText="1"/>
    </xf>
    <xf numFmtId="0" fontId="0" fillId="7" borderId="1" xfId="0" applyFill="1" applyBorder="1" applyAlignment="1">
      <alignment horizontal="center" vertical="center"/>
    </xf>
    <xf numFmtId="0" fontId="48" fillId="17" borderId="1" xfId="0" applyFont="1" applyFill="1" applyBorder="1" applyAlignment="1">
      <alignment horizontal="left" vertical="center"/>
    </xf>
    <xf numFmtId="0" fontId="0" fillId="7" borderId="17" xfId="0" applyFill="1" applyBorder="1" applyAlignment="1">
      <alignment horizontal="center" vertical="center"/>
    </xf>
    <xf numFmtId="0" fontId="0" fillId="7" borderId="20" xfId="0" applyFill="1" applyBorder="1" applyAlignment="1">
      <alignment horizontal="center" vertical="center"/>
    </xf>
    <xf numFmtId="0" fontId="0" fillId="7" borderId="18" xfId="0" applyFill="1" applyBorder="1" applyAlignment="1">
      <alignment horizontal="center" vertical="center"/>
    </xf>
    <xf numFmtId="0" fontId="48" fillId="17" borderId="22" xfId="0" applyFont="1" applyFill="1" applyBorder="1" applyAlignment="1">
      <alignment horizontal="left" vertical="center"/>
    </xf>
    <xf numFmtId="0" fontId="48" fillId="17" borderId="30" xfId="0" applyFont="1" applyFill="1" applyBorder="1" applyAlignment="1">
      <alignment horizontal="left" vertical="center"/>
    </xf>
    <xf numFmtId="0" fontId="48" fillId="18" borderId="1" xfId="0" applyFont="1" applyFill="1" applyBorder="1" applyAlignment="1">
      <alignment horizontal="left" vertical="center"/>
    </xf>
    <xf numFmtId="0" fontId="48" fillId="18" borderId="2" xfId="0" applyFont="1" applyFill="1" applyBorder="1" applyAlignment="1">
      <alignment horizontal="left" vertical="center"/>
    </xf>
    <xf numFmtId="0" fontId="48" fillId="18" borderId="21" xfId="0" applyFont="1" applyFill="1" applyBorder="1" applyAlignment="1">
      <alignment horizontal="left" vertical="center"/>
    </xf>
    <xf numFmtId="0" fontId="48" fillId="19" borderId="2" xfId="0" applyFont="1" applyFill="1" applyBorder="1" applyAlignment="1">
      <alignment horizontal="left" vertical="center"/>
    </xf>
    <xf numFmtId="0" fontId="48" fillId="19" borderId="21" xfId="0" applyFont="1" applyFill="1" applyBorder="1" applyAlignment="1">
      <alignment horizontal="left" vertical="center"/>
    </xf>
    <xf numFmtId="0" fontId="48" fillId="19" borderId="22" xfId="0" applyFont="1" applyFill="1" applyBorder="1" applyAlignment="1">
      <alignment horizontal="left" vertical="center"/>
    </xf>
    <xf numFmtId="0" fontId="48" fillId="19" borderId="30" xfId="0" applyFont="1" applyFill="1" applyBorder="1" applyAlignment="1">
      <alignment horizontal="left" vertical="center"/>
    </xf>
    <xf numFmtId="0" fontId="48" fillId="19" borderId="1" xfId="0" applyFont="1" applyFill="1" applyBorder="1" applyAlignment="1">
      <alignment horizontal="left" vertical="center"/>
    </xf>
    <xf numFmtId="3" fontId="26" fillId="7" borderId="1" xfId="13" applyNumberFormat="1" applyFont="1" applyFill="1" applyBorder="1" applyAlignment="1" applyProtection="1">
      <alignment horizontal="center" vertical="center" wrapText="1"/>
    </xf>
    <xf numFmtId="9" fontId="27" fillId="7" borderId="1" xfId="0" applyNumberFormat="1" applyFont="1" applyFill="1" applyBorder="1" applyAlignment="1" applyProtection="1">
      <alignment horizontal="center" vertical="center"/>
    </xf>
    <xf numFmtId="10" fontId="26" fillId="7" borderId="1" xfId="13" applyNumberFormat="1" applyFont="1" applyFill="1" applyBorder="1" applyAlignment="1" applyProtection="1">
      <alignment horizontal="center" vertical="center" wrapText="1"/>
    </xf>
    <xf numFmtId="10" fontId="26" fillId="7" borderId="1" xfId="0" applyNumberFormat="1" applyFont="1" applyFill="1" applyBorder="1" applyAlignment="1" applyProtection="1">
      <alignment horizontal="center" vertical="center"/>
    </xf>
    <xf numFmtId="9" fontId="0" fillId="7" borderId="1" xfId="13" applyFont="1" applyFill="1" applyBorder="1" applyAlignment="1" applyProtection="1">
      <alignment horizontal="center" vertical="center"/>
    </xf>
    <xf numFmtId="3" fontId="0" fillId="7" borderId="1" xfId="0" applyNumberFormat="1" applyFill="1" applyBorder="1" applyAlignment="1" applyProtection="1">
      <alignment horizontal="center" vertical="center"/>
    </xf>
    <xf numFmtId="0" fontId="33" fillId="7" borderId="1" xfId="0" applyFont="1" applyFill="1" applyBorder="1" applyAlignment="1" applyProtection="1">
      <alignment horizontal="center" vertical="center" wrapText="1"/>
    </xf>
    <xf numFmtId="0" fontId="20" fillId="7" borderId="1" xfId="0" applyFont="1" applyFill="1" applyBorder="1" applyAlignment="1" applyProtection="1">
      <alignment horizontal="center" vertical="center" wrapText="1"/>
    </xf>
    <xf numFmtId="3" fontId="38" fillId="0" borderId="1" xfId="13" applyNumberFormat="1" applyFont="1" applyBorder="1" applyAlignment="1" applyProtection="1">
      <alignment horizontal="center" vertical="center" wrapText="1"/>
    </xf>
    <xf numFmtId="3" fontId="28" fillId="0" borderId="1" xfId="13" applyNumberFormat="1" applyFont="1" applyBorder="1" applyAlignment="1" applyProtection="1">
      <alignment horizontal="center" vertical="center" wrapText="1"/>
    </xf>
    <xf numFmtId="4" fontId="0" fillId="7" borderId="1" xfId="0" applyNumberFormat="1" applyFill="1" applyBorder="1" applyAlignment="1" applyProtection="1">
      <alignment horizontal="center" vertical="center"/>
    </xf>
    <xf numFmtId="4" fontId="27" fillId="7" borderId="1" xfId="13" applyNumberFormat="1" applyFont="1" applyFill="1" applyBorder="1" applyAlignment="1" applyProtection="1">
      <alignment horizontal="center" vertical="center" wrapText="1"/>
    </xf>
  </cellXfs>
  <cellStyles count="15">
    <cellStyle name="Coma 2" xfId="1"/>
    <cellStyle name="Hipervínculo 2" xfId="2"/>
    <cellStyle name="Millares 2" xfId="3"/>
    <cellStyle name="Millares 3" xfId="4"/>
    <cellStyle name="Moneda 2" xfId="5"/>
    <cellStyle name="Normal" xfId="0" builtinId="0"/>
    <cellStyle name="Normal 2" xfId="6"/>
    <cellStyle name="Normal 2 2" xfId="7"/>
    <cellStyle name="Normal 3" xfId="8"/>
    <cellStyle name="Normal 3 2" xfId="9"/>
    <cellStyle name="Normal 4" xfId="10"/>
    <cellStyle name="Normal 8" xfId="11"/>
    <cellStyle name="Normal_573_2009_ Actualizado 22_12_2009" xfId="12"/>
    <cellStyle name="Porcentaje" xfId="13" builtinId="5"/>
    <cellStyle name="Porcentual 2"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'1'!$B$21:$D$21</c:f>
              <c:strCache>
                <c:ptCount val="1"/>
                <c:pt idx="0">
                  <c:v>Número de solicitudes de conceptos atendidas</c:v>
                </c:pt>
              </c:strCache>
            </c:strRef>
          </c:tx>
          <c:spPr>
            <a:ln w="38100" cap="flat" cmpd="dbl" algn="ctr">
              <a:solidFill>
                <a:schemeClr val="accent1"/>
              </a:solidFill>
              <a:miter lim="800000"/>
            </a:ln>
            <a:effectLst/>
          </c:spPr>
          <c:marker>
            <c:symbol val="none"/>
          </c:marker>
          <c:cat>
            <c:strRef>
              <c:f>'1'!$A$29:$A$40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 </c:v>
                </c:pt>
              </c:strCache>
            </c:strRef>
          </c:cat>
          <c:val>
            <c:numRef>
              <c:f>'1'!$C$29:$C$40</c:f>
              <c:numCache>
                <c:formatCode>#,##0</c:formatCode>
                <c:ptCount val="12"/>
                <c:pt idx="0">
                  <c:v>0</c:v>
                </c:pt>
                <c:pt idx="1">
                  <c:v>6</c:v>
                </c:pt>
                <c:pt idx="2">
                  <c:v>7</c:v>
                </c:pt>
                <c:pt idx="3">
                  <c:v>8</c:v>
                </c:pt>
                <c:pt idx="4">
                  <c:v>9</c:v>
                </c:pt>
                <c:pt idx="5">
                  <c:v>9</c:v>
                </c:pt>
                <c:pt idx="6">
                  <c:v>9</c:v>
                </c:pt>
                <c:pt idx="7">
                  <c:v>9</c:v>
                </c:pt>
                <c:pt idx="8">
                  <c:v>9</c:v>
                </c:pt>
                <c:pt idx="9">
                  <c:v>9</c:v>
                </c:pt>
                <c:pt idx="10">
                  <c:v>9</c:v>
                </c:pt>
                <c:pt idx="11">
                  <c:v>9</c:v>
                </c:pt>
              </c:numCache>
            </c:numRef>
          </c:val>
          <c:smooth val="0"/>
          <c:extLst>
            <c:ext xmlns:c16="http://schemas.microsoft.com/office/drawing/2014/chart" uri="{C3380CC4-5D6E-409C-BE32-E72D297353CC}">
              <c16:uniqueId val="{00000000-1B5D-4764-8304-A89A2C862CDD}"/>
            </c:ext>
          </c:extLst>
        </c:ser>
        <c:ser>
          <c:idx val="1"/>
          <c:order val="1"/>
          <c:tx>
            <c:strRef>
              <c:f>'1'!$E$21:$H$21</c:f>
              <c:strCache>
                <c:ptCount val="1"/>
                <c:pt idx="0">
                  <c:v>Total de solicitudes de concepto allegadas en la vigencia</c:v>
                </c:pt>
              </c:strCache>
            </c:strRef>
          </c:tx>
          <c:spPr>
            <a:ln w="38100" cap="flat" cmpd="sng" algn="ctr">
              <a:solidFill>
                <a:schemeClr val="accent2"/>
              </a:solidFill>
              <a:miter lim="800000"/>
            </a:ln>
            <a:effectLst/>
          </c:spPr>
          <c:marker>
            <c:symbol val="none"/>
          </c:marker>
          <c:cat>
            <c:strRef>
              <c:f>'1'!$A$29:$A$40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 </c:v>
                </c:pt>
              </c:strCache>
            </c:strRef>
          </c:cat>
          <c:val>
            <c:numRef>
              <c:f>'1'!$E$29:$E$40</c:f>
              <c:numCache>
                <c:formatCode>#,##0</c:formatCode>
                <c:ptCount val="12"/>
                <c:pt idx="0">
                  <c:v>0</c:v>
                </c:pt>
                <c:pt idx="1">
                  <c:v>6</c:v>
                </c:pt>
                <c:pt idx="2">
                  <c:v>7</c:v>
                </c:pt>
                <c:pt idx="3">
                  <c:v>8</c:v>
                </c:pt>
                <c:pt idx="4">
                  <c:v>9</c:v>
                </c:pt>
                <c:pt idx="5">
                  <c:v>9</c:v>
                </c:pt>
                <c:pt idx="6">
                  <c:v>9</c:v>
                </c:pt>
                <c:pt idx="7">
                  <c:v>9</c:v>
                </c:pt>
                <c:pt idx="8">
                  <c:v>9</c:v>
                </c:pt>
                <c:pt idx="9">
                  <c:v>9</c:v>
                </c:pt>
                <c:pt idx="10">
                  <c:v>9</c:v>
                </c:pt>
                <c:pt idx="11">
                  <c:v>9</c:v>
                </c:pt>
              </c:numCache>
            </c:numRef>
          </c:val>
          <c:smooth val="0"/>
          <c:extLst>
            <c:ext xmlns:c16="http://schemas.microsoft.com/office/drawing/2014/chart" uri="{C3380CC4-5D6E-409C-BE32-E72D297353CC}">
              <c16:uniqueId val="{00000001-1B5D-4764-8304-A89A2C862CDD}"/>
            </c:ext>
          </c:extLst>
        </c:ser>
        <c:dLbls>
          <c:showLegendKey val="0"/>
          <c:showVal val="0"/>
          <c:showCatName val="0"/>
          <c:showSerName val="0"/>
          <c:showPercent val="0"/>
          <c:showBubbleSize val="0"/>
        </c:dLbls>
        <c:smooth val="0"/>
        <c:axId val="1639742911"/>
        <c:axId val="1"/>
      </c:lineChart>
      <c:catAx>
        <c:axId val="1639742911"/>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639742911"/>
        <c:crosses val="autoZero"/>
        <c:crossBetween val="between"/>
      </c:valAx>
      <c:spPr>
        <a:noFill/>
        <a:ln w="25400">
          <a:noFill/>
        </a:ln>
      </c:spPr>
    </c:plotArea>
    <c:legend>
      <c:legendPos val="t"/>
      <c:layout>
        <c:manualLayout>
          <c:xMode val="edge"/>
          <c:yMode val="edge"/>
          <c:x val="4.553771390268907E-2"/>
          <c:y val="1.8533691254279491E-2"/>
          <c:w val="0.88435740958832554"/>
          <c:h val="7.9375643415597788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'10'!$B$21:$D$21</c:f>
              <c:strCache>
                <c:ptCount val="1"/>
                <c:pt idx="0">
                  <c:v>Porcentaje de avance en actividades ejecutadas</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'10'!$C$29:$C$40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149-4721-AC1D-A5BA252F7284}"/>
            </c:ext>
          </c:extLst>
        </c:ser>
        <c:ser>
          <c:idx val="1"/>
          <c:order val="1"/>
          <c:tx>
            <c:strRef>
              <c:f>'10'!$E$21:$H$21</c:f>
              <c:strCache>
                <c:ptCount val="1"/>
                <c:pt idx="0">
                  <c:v>Porcentaje total  de avance de actividades programado en la vigencia</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'10'!$E$29:$E$40</c:f>
              <c:numCache>
                <c:formatCode>0%</c:formatCode>
                <c:ptCount val="12"/>
                <c:pt idx="0">
                  <c:v>0</c:v>
                </c:pt>
                <c:pt idx="1">
                  <c:v>0</c:v>
                </c:pt>
                <c:pt idx="2">
                  <c:v>0</c:v>
                </c:pt>
                <c:pt idx="3">
                  <c:v>0</c:v>
                </c:pt>
                <c:pt idx="4">
                  <c:v>0</c:v>
                </c:pt>
                <c:pt idx="5">
                  <c:v>0.25</c:v>
                </c:pt>
                <c:pt idx="6">
                  <c:v>0.25</c:v>
                </c:pt>
                <c:pt idx="7">
                  <c:v>0.25</c:v>
                </c:pt>
                <c:pt idx="8">
                  <c:v>0.25</c:v>
                </c:pt>
                <c:pt idx="9">
                  <c:v>0.25</c:v>
                </c:pt>
                <c:pt idx="10">
                  <c:v>0.25</c:v>
                </c:pt>
                <c:pt idx="11">
                  <c:v>1</c:v>
                </c:pt>
              </c:numCache>
            </c:numRef>
          </c:val>
          <c:smooth val="0"/>
          <c:extLst>
            <c:ext xmlns:c16="http://schemas.microsoft.com/office/drawing/2014/chart" uri="{C3380CC4-5D6E-409C-BE32-E72D297353CC}">
              <c16:uniqueId val="{00000001-2149-4721-AC1D-A5BA252F7284}"/>
            </c:ext>
          </c:extLst>
        </c:ser>
        <c:dLbls>
          <c:showLegendKey val="0"/>
          <c:showVal val="0"/>
          <c:showCatName val="0"/>
          <c:showSerName val="0"/>
          <c:showPercent val="0"/>
          <c:showBubbleSize val="0"/>
        </c:dLbls>
        <c:smooth val="0"/>
        <c:axId val="1639742911"/>
        <c:axId val="1"/>
      </c:lineChart>
      <c:catAx>
        <c:axId val="1639742911"/>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639742911"/>
        <c:crosses val="autoZero"/>
        <c:crossBetween val="between"/>
      </c:valAx>
      <c:spPr>
        <a:noFill/>
        <a:ln w="25400">
          <a:noFill/>
        </a:ln>
      </c:spPr>
    </c:plotArea>
    <c:legend>
      <c:legendPos val="t"/>
      <c:layout>
        <c:manualLayout>
          <c:xMode val="edge"/>
          <c:yMode val="edge"/>
          <c:x val="0.11564259041167443"/>
          <c:y val="1.3592647208851543E-2"/>
          <c:w val="0.88435740958832554"/>
          <c:h val="7.9375643415597788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'11'!$B$21:$D$21</c:f>
              <c:strCache>
                <c:ptCount val="1"/>
                <c:pt idx="0">
                  <c:v>Porcentaje de avance en actividades ejecutadas</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'11'!$C$29:$C$40</c:f>
              <c:numCache>
                <c:formatCode>0%</c:formatCode>
                <c:ptCount val="12"/>
                <c:pt idx="0">
                  <c:v>0</c:v>
                </c:pt>
                <c:pt idx="1">
                  <c:v>0</c:v>
                </c:pt>
                <c:pt idx="2">
                  <c:v>0</c:v>
                </c:pt>
                <c:pt idx="3">
                  <c:v>0.2</c:v>
                </c:pt>
                <c:pt idx="4">
                  <c:v>0.2</c:v>
                </c:pt>
                <c:pt idx="5">
                  <c:v>0.2</c:v>
                </c:pt>
                <c:pt idx="6">
                  <c:v>0.2</c:v>
                </c:pt>
                <c:pt idx="7">
                  <c:v>0.2</c:v>
                </c:pt>
                <c:pt idx="8">
                  <c:v>0.2</c:v>
                </c:pt>
                <c:pt idx="9">
                  <c:v>0.2</c:v>
                </c:pt>
                <c:pt idx="10">
                  <c:v>0.2</c:v>
                </c:pt>
                <c:pt idx="11">
                  <c:v>0.2</c:v>
                </c:pt>
              </c:numCache>
            </c:numRef>
          </c:val>
          <c:smooth val="0"/>
          <c:extLst>
            <c:ext xmlns:c16="http://schemas.microsoft.com/office/drawing/2014/chart" uri="{C3380CC4-5D6E-409C-BE32-E72D297353CC}">
              <c16:uniqueId val="{00000000-06D6-4461-8F97-10A46F551295}"/>
            </c:ext>
          </c:extLst>
        </c:ser>
        <c:ser>
          <c:idx val="1"/>
          <c:order val="1"/>
          <c:tx>
            <c:strRef>
              <c:f>'11'!$E$21:$H$21</c:f>
              <c:strCache>
                <c:ptCount val="1"/>
                <c:pt idx="0">
                  <c:v>Porcentaje total  de avance de actividades programado en la vigencia</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'11'!$E$29:$E$40</c:f>
              <c:numCache>
                <c:formatCode>0%</c:formatCode>
                <c:ptCount val="12"/>
                <c:pt idx="0">
                  <c:v>0</c:v>
                </c:pt>
                <c:pt idx="1">
                  <c:v>0</c:v>
                </c:pt>
                <c:pt idx="2">
                  <c:v>0</c:v>
                </c:pt>
                <c:pt idx="3">
                  <c:v>0.2</c:v>
                </c:pt>
                <c:pt idx="4">
                  <c:v>0.2</c:v>
                </c:pt>
                <c:pt idx="5">
                  <c:v>0.2</c:v>
                </c:pt>
                <c:pt idx="6">
                  <c:v>0.2</c:v>
                </c:pt>
                <c:pt idx="7">
                  <c:v>0.2</c:v>
                </c:pt>
                <c:pt idx="8">
                  <c:v>0.35</c:v>
                </c:pt>
                <c:pt idx="9">
                  <c:v>0.35</c:v>
                </c:pt>
                <c:pt idx="10">
                  <c:v>0.85</c:v>
                </c:pt>
                <c:pt idx="11">
                  <c:v>1</c:v>
                </c:pt>
              </c:numCache>
            </c:numRef>
          </c:val>
          <c:smooth val="0"/>
          <c:extLst>
            <c:ext xmlns:c16="http://schemas.microsoft.com/office/drawing/2014/chart" uri="{C3380CC4-5D6E-409C-BE32-E72D297353CC}">
              <c16:uniqueId val="{00000001-06D6-4461-8F97-10A46F551295}"/>
            </c:ext>
          </c:extLst>
        </c:ser>
        <c:dLbls>
          <c:showLegendKey val="0"/>
          <c:showVal val="0"/>
          <c:showCatName val="0"/>
          <c:showSerName val="0"/>
          <c:showPercent val="0"/>
          <c:showBubbleSize val="0"/>
        </c:dLbls>
        <c:smooth val="0"/>
        <c:axId val="1639742911"/>
        <c:axId val="1"/>
      </c:lineChart>
      <c:catAx>
        <c:axId val="1639742911"/>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639742911"/>
        <c:crosses val="autoZero"/>
        <c:crossBetween val="between"/>
      </c:valAx>
      <c:spPr>
        <a:noFill/>
        <a:ln w="25400">
          <a:noFill/>
        </a:ln>
      </c:spPr>
    </c:plotArea>
    <c:legend>
      <c:legendPos val="t"/>
      <c:layout>
        <c:manualLayout>
          <c:xMode val="edge"/>
          <c:yMode val="edge"/>
          <c:x val="3.6774603737875562E-2"/>
          <c:y val="2.3474556489262371E-2"/>
          <c:w val="0.88435740958832554"/>
          <c:h val="7.9375643415597788E-2"/>
        </c:manualLayout>
      </c:layout>
      <c:overlay val="0"/>
      <c:spPr>
        <a:noFill/>
        <a:ln w="25400">
          <a:noFill/>
        </a:ln>
      </c:spPr>
      <c:txPr>
        <a:bodyPr/>
        <a:lstStyle/>
        <a:p>
          <a:pPr>
            <a:defRPr sz="90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'2'!$B$21:$D$21</c:f>
              <c:strCache>
                <c:ptCount val="1"/>
                <c:pt idx="0">
                  <c:v>Número de soportes técnicos atentidos</c:v>
                </c:pt>
              </c:strCache>
            </c:strRef>
          </c:tx>
          <c:spPr>
            <a:ln w="38100" cap="flat" cmpd="dbl" algn="ctr">
              <a:solidFill>
                <a:schemeClr val="accent1"/>
              </a:solidFill>
              <a:miter lim="800000"/>
            </a:ln>
            <a:effectLst/>
          </c:spPr>
          <c:marker>
            <c:symbol val="none"/>
          </c:marker>
          <c:cat>
            <c:strRef>
              <c:f>'2'!$A$29:$A$40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'2'!$C$29:$C$40</c:f>
              <c:numCache>
                <c:formatCode>#,##0</c:formatCode>
                <c:ptCount val="12"/>
                <c:pt idx="0">
                  <c:v>184</c:v>
                </c:pt>
                <c:pt idx="1">
                  <c:v>368</c:v>
                </c:pt>
                <c:pt idx="2">
                  <c:v>483</c:v>
                </c:pt>
                <c:pt idx="3">
                  <c:v>641</c:v>
                </c:pt>
                <c:pt idx="4">
                  <c:v>820</c:v>
                </c:pt>
                <c:pt idx="5">
                  <c:v>820</c:v>
                </c:pt>
                <c:pt idx="6">
                  <c:v>820</c:v>
                </c:pt>
                <c:pt idx="7">
                  <c:v>820</c:v>
                </c:pt>
                <c:pt idx="8">
                  <c:v>820</c:v>
                </c:pt>
                <c:pt idx="9">
                  <c:v>820</c:v>
                </c:pt>
                <c:pt idx="10">
                  <c:v>820</c:v>
                </c:pt>
                <c:pt idx="11">
                  <c:v>820</c:v>
                </c:pt>
              </c:numCache>
            </c:numRef>
          </c:val>
          <c:smooth val="0"/>
          <c:extLst>
            <c:ext xmlns:c16="http://schemas.microsoft.com/office/drawing/2014/chart" uri="{C3380CC4-5D6E-409C-BE32-E72D297353CC}">
              <c16:uniqueId val="{00000000-2633-4371-8935-CFFF058D31B6}"/>
            </c:ext>
          </c:extLst>
        </c:ser>
        <c:ser>
          <c:idx val="1"/>
          <c:order val="1"/>
          <c:tx>
            <c:strRef>
              <c:f>'2'!$E$21:$H$21</c:f>
              <c:strCache>
                <c:ptCount val="1"/>
                <c:pt idx="0">
                  <c:v>Total de solicitudes de soportes técnicos allegados en la vigencia</c:v>
                </c:pt>
              </c:strCache>
            </c:strRef>
          </c:tx>
          <c:spPr>
            <a:ln w="38100" cap="flat" cmpd="sng" algn="ctr">
              <a:solidFill>
                <a:schemeClr val="accent2"/>
              </a:solidFill>
              <a:miter lim="800000"/>
            </a:ln>
            <a:effectLst/>
          </c:spPr>
          <c:marker>
            <c:symbol val="none"/>
          </c:marker>
          <c:cat>
            <c:strRef>
              <c:f>'2'!$A$29:$A$40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'1'!$E$29:$E$40</c:f>
              <c:numCache>
                <c:formatCode>#,##0</c:formatCode>
                <c:ptCount val="12"/>
                <c:pt idx="0">
                  <c:v>0</c:v>
                </c:pt>
                <c:pt idx="1">
                  <c:v>6</c:v>
                </c:pt>
                <c:pt idx="2">
                  <c:v>7</c:v>
                </c:pt>
                <c:pt idx="3">
                  <c:v>8</c:v>
                </c:pt>
                <c:pt idx="4">
                  <c:v>9</c:v>
                </c:pt>
                <c:pt idx="5">
                  <c:v>9</c:v>
                </c:pt>
                <c:pt idx="6">
                  <c:v>9</c:v>
                </c:pt>
                <c:pt idx="7">
                  <c:v>9</c:v>
                </c:pt>
                <c:pt idx="8">
                  <c:v>9</c:v>
                </c:pt>
                <c:pt idx="9">
                  <c:v>9</c:v>
                </c:pt>
                <c:pt idx="10">
                  <c:v>9</c:v>
                </c:pt>
                <c:pt idx="11">
                  <c:v>9</c:v>
                </c:pt>
              </c:numCache>
            </c:numRef>
          </c:val>
          <c:smooth val="0"/>
          <c:extLst>
            <c:ext xmlns:c16="http://schemas.microsoft.com/office/drawing/2014/chart" uri="{C3380CC4-5D6E-409C-BE32-E72D297353CC}">
              <c16:uniqueId val="{00000001-2633-4371-8935-CFFF058D31B6}"/>
            </c:ext>
          </c:extLst>
        </c:ser>
        <c:dLbls>
          <c:showLegendKey val="0"/>
          <c:showVal val="0"/>
          <c:showCatName val="0"/>
          <c:showSerName val="0"/>
          <c:showPercent val="0"/>
          <c:showBubbleSize val="0"/>
        </c:dLbls>
        <c:smooth val="0"/>
        <c:axId val="1639742911"/>
        <c:axId val="1"/>
      </c:lineChart>
      <c:catAx>
        <c:axId val="1639742911"/>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639742911"/>
        <c:crosses val="autoZero"/>
        <c:crossBetween val="between"/>
      </c:valAx>
      <c:spPr>
        <a:noFill/>
        <a:ln w="25400">
          <a:noFill/>
        </a:ln>
      </c:spPr>
    </c:plotArea>
    <c:legend>
      <c:legendPos val="t"/>
      <c:layout>
        <c:manualLayout>
          <c:xMode val="edge"/>
          <c:yMode val="edge"/>
          <c:x val="0.11564259041167443"/>
          <c:y val="1.3592647208851543E-2"/>
          <c:w val="0.88435740958832554"/>
          <c:h val="7.9375643415597788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'3'!$B$21:$D$21</c:f>
              <c:strCache>
                <c:ptCount val="1"/>
                <c:pt idx="0">
                  <c:v>Porcentaje de avance en actividades ejecutadas</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'2'!$C$29:$C$40</c:f>
              <c:numCache>
                <c:formatCode>#,##0</c:formatCode>
                <c:ptCount val="12"/>
                <c:pt idx="0">
                  <c:v>184</c:v>
                </c:pt>
                <c:pt idx="1">
                  <c:v>368</c:v>
                </c:pt>
                <c:pt idx="2">
                  <c:v>483</c:v>
                </c:pt>
                <c:pt idx="3">
                  <c:v>641</c:v>
                </c:pt>
                <c:pt idx="4">
                  <c:v>820</c:v>
                </c:pt>
                <c:pt idx="5">
                  <c:v>820</c:v>
                </c:pt>
                <c:pt idx="6">
                  <c:v>820</c:v>
                </c:pt>
                <c:pt idx="7">
                  <c:v>820</c:v>
                </c:pt>
                <c:pt idx="8">
                  <c:v>820</c:v>
                </c:pt>
                <c:pt idx="9">
                  <c:v>820</c:v>
                </c:pt>
                <c:pt idx="10">
                  <c:v>820</c:v>
                </c:pt>
                <c:pt idx="11">
                  <c:v>820</c:v>
                </c:pt>
              </c:numCache>
            </c:numRef>
          </c:val>
          <c:smooth val="0"/>
          <c:extLst>
            <c:ext xmlns:c16="http://schemas.microsoft.com/office/drawing/2014/chart" uri="{C3380CC4-5D6E-409C-BE32-E72D297353CC}">
              <c16:uniqueId val="{00000000-F388-47E0-B02A-6E960133D094}"/>
            </c:ext>
          </c:extLst>
        </c:ser>
        <c:ser>
          <c:idx val="1"/>
          <c:order val="1"/>
          <c:tx>
            <c:strRef>
              <c:f>'3'!$E$21:$H$21</c:f>
              <c:strCache>
                <c:ptCount val="1"/>
                <c:pt idx="0">
                  <c:v>Porcentaje total  de avance de actividades programado en la vigencia</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'3'!$E$29:$E$40</c:f>
              <c:numCache>
                <c:formatCode>0%</c:formatCode>
                <c:ptCount val="12"/>
                <c:pt idx="0">
                  <c:v>0</c:v>
                </c:pt>
                <c:pt idx="1">
                  <c:v>0</c:v>
                </c:pt>
                <c:pt idx="2">
                  <c:v>0.25</c:v>
                </c:pt>
                <c:pt idx="3">
                  <c:v>0.25</c:v>
                </c:pt>
                <c:pt idx="4">
                  <c:v>0.5</c:v>
                </c:pt>
                <c:pt idx="5">
                  <c:v>0.5</c:v>
                </c:pt>
                <c:pt idx="6">
                  <c:v>0.5</c:v>
                </c:pt>
                <c:pt idx="7">
                  <c:v>0.5</c:v>
                </c:pt>
                <c:pt idx="8">
                  <c:v>0.75</c:v>
                </c:pt>
                <c:pt idx="9">
                  <c:v>0.75</c:v>
                </c:pt>
                <c:pt idx="10">
                  <c:v>0.75</c:v>
                </c:pt>
                <c:pt idx="11">
                  <c:v>1</c:v>
                </c:pt>
              </c:numCache>
            </c:numRef>
          </c:val>
          <c:smooth val="0"/>
          <c:extLst>
            <c:ext xmlns:c16="http://schemas.microsoft.com/office/drawing/2014/chart" uri="{C3380CC4-5D6E-409C-BE32-E72D297353CC}">
              <c16:uniqueId val="{00000001-F388-47E0-B02A-6E960133D094}"/>
            </c:ext>
          </c:extLst>
        </c:ser>
        <c:dLbls>
          <c:showLegendKey val="0"/>
          <c:showVal val="0"/>
          <c:showCatName val="0"/>
          <c:showSerName val="0"/>
          <c:showPercent val="0"/>
          <c:showBubbleSize val="0"/>
        </c:dLbls>
        <c:smooth val="0"/>
        <c:axId val="1639742911"/>
        <c:axId val="1"/>
      </c:lineChart>
      <c:catAx>
        <c:axId val="1639742911"/>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639742911"/>
        <c:crosses val="autoZero"/>
        <c:crossBetween val="between"/>
      </c:valAx>
      <c:spPr>
        <a:noFill/>
        <a:ln w="25400">
          <a:noFill/>
        </a:ln>
      </c:spPr>
    </c:plotArea>
    <c:legend>
      <c:legendPos val="t"/>
      <c:layout>
        <c:manualLayout>
          <c:xMode val="edge"/>
          <c:yMode val="edge"/>
          <c:x val="0.11564259041167443"/>
          <c:y val="1.3592647208851543E-2"/>
          <c:w val="0.88435740958832554"/>
          <c:h val="7.9375643415597788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'4'!$B$21:$D$21</c:f>
              <c:strCache>
                <c:ptCount val="1"/>
                <c:pt idx="0">
                  <c:v>Sumatoria encuestas aprobadas</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'4'!$C$29:$C$40</c:f>
              <c:numCache>
                <c:formatCode>0%</c:formatCode>
                <c:ptCount val="12"/>
                <c:pt idx="0">
                  <c:v>0</c:v>
                </c:pt>
                <c:pt idx="1">
                  <c:v>0</c:v>
                </c:pt>
                <c:pt idx="2">
                  <c:v>0</c:v>
                </c:pt>
                <c:pt idx="3">
                  <c:v>0.2</c:v>
                </c:pt>
                <c:pt idx="4">
                  <c:v>0.45</c:v>
                </c:pt>
                <c:pt idx="5">
                  <c:v>0.45</c:v>
                </c:pt>
                <c:pt idx="6">
                  <c:v>0.45</c:v>
                </c:pt>
                <c:pt idx="7">
                  <c:v>0.45</c:v>
                </c:pt>
                <c:pt idx="8">
                  <c:v>0.45</c:v>
                </c:pt>
                <c:pt idx="9">
                  <c:v>0.45</c:v>
                </c:pt>
                <c:pt idx="10">
                  <c:v>0.45</c:v>
                </c:pt>
                <c:pt idx="11">
                  <c:v>0.45</c:v>
                </c:pt>
              </c:numCache>
            </c:numRef>
          </c:val>
          <c:smooth val="0"/>
          <c:extLst>
            <c:ext xmlns:c16="http://schemas.microsoft.com/office/drawing/2014/chart" uri="{C3380CC4-5D6E-409C-BE32-E72D297353CC}">
              <c16:uniqueId val="{00000000-9BE5-4410-A8F1-C061653FD372}"/>
            </c:ext>
          </c:extLst>
        </c:ser>
        <c:ser>
          <c:idx val="1"/>
          <c:order val="1"/>
          <c:tx>
            <c:strRef>
              <c:f>'4'!$E$23:$H$23</c:f>
              <c:strCache>
                <c:ptCount val="1"/>
                <c:pt idx="0">
                  <c:v>Total de encuestas realizadas</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'4'!$E$29:$E$40</c:f>
              <c:numCache>
                <c:formatCode>0%</c:formatCode>
                <c:ptCount val="12"/>
                <c:pt idx="0">
                  <c:v>0</c:v>
                </c:pt>
                <c:pt idx="1">
                  <c:v>0</c:v>
                </c:pt>
                <c:pt idx="2">
                  <c:v>0</c:v>
                </c:pt>
                <c:pt idx="3">
                  <c:v>0.2</c:v>
                </c:pt>
                <c:pt idx="4">
                  <c:v>0.45</c:v>
                </c:pt>
                <c:pt idx="5">
                  <c:v>0.45</c:v>
                </c:pt>
                <c:pt idx="6">
                  <c:v>0.45</c:v>
                </c:pt>
                <c:pt idx="7">
                  <c:v>0.45</c:v>
                </c:pt>
                <c:pt idx="8">
                  <c:v>0.45</c:v>
                </c:pt>
                <c:pt idx="9">
                  <c:v>0.45</c:v>
                </c:pt>
                <c:pt idx="10">
                  <c:v>0.45</c:v>
                </c:pt>
                <c:pt idx="11">
                  <c:v>0.45</c:v>
                </c:pt>
              </c:numCache>
            </c:numRef>
          </c:val>
          <c:smooth val="0"/>
          <c:extLst>
            <c:ext xmlns:c16="http://schemas.microsoft.com/office/drawing/2014/chart" uri="{C3380CC4-5D6E-409C-BE32-E72D297353CC}">
              <c16:uniqueId val="{00000001-9BE5-4410-A8F1-C061653FD372}"/>
            </c:ext>
          </c:extLst>
        </c:ser>
        <c:dLbls>
          <c:showLegendKey val="0"/>
          <c:showVal val="0"/>
          <c:showCatName val="0"/>
          <c:showSerName val="0"/>
          <c:showPercent val="0"/>
          <c:showBubbleSize val="0"/>
        </c:dLbls>
        <c:smooth val="0"/>
        <c:axId val="1639742911"/>
        <c:axId val="1"/>
      </c:lineChart>
      <c:catAx>
        <c:axId val="1639742911"/>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639742911"/>
        <c:crosses val="autoZero"/>
        <c:crossBetween val="between"/>
      </c:valAx>
      <c:spPr>
        <a:noFill/>
        <a:ln w="25400">
          <a:noFill/>
        </a:ln>
      </c:spPr>
    </c:plotArea>
    <c:legend>
      <c:legendPos val="t"/>
      <c:layout>
        <c:manualLayout>
          <c:xMode val="edge"/>
          <c:yMode val="edge"/>
          <c:x val="0.11564259041167443"/>
          <c:y val="1.3592647208851543E-2"/>
          <c:w val="0.88435740958832554"/>
          <c:h val="7.9375643415597788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'5'!$B$21:$D$21</c:f>
              <c:strCache>
                <c:ptCount val="1"/>
                <c:pt idx="0">
                  <c:v>Porcentaje de avance en actividades ejecutadas</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'5'!$C$29:$C$40</c:f>
              <c:numCache>
                <c:formatCode>0%</c:formatCode>
                <c:ptCount val="12"/>
                <c:pt idx="0">
                  <c:v>0</c:v>
                </c:pt>
                <c:pt idx="1">
                  <c:v>0</c:v>
                </c:pt>
                <c:pt idx="2">
                  <c:v>0.25</c:v>
                </c:pt>
                <c:pt idx="3">
                  <c:v>0.25</c:v>
                </c:pt>
                <c:pt idx="4">
                  <c:v>0.5</c:v>
                </c:pt>
                <c:pt idx="5">
                  <c:v>0.5</c:v>
                </c:pt>
                <c:pt idx="6">
                  <c:v>0.5</c:v>
                </c:pt>
                <c:pt idx="7">
                  <c:v>0.5</c:v>
                </c:pt>
                <c:pt idx="8">
                  <c:v>0.5</c:v>
                </c:pt>
                <c:pt idx="9">
                  <c:v>0.5</c:v>
                </c:pt>
                <c:pt idx="10">
                  <c:v>0.5</c:v>
                </c:pt>
                <c:pt idx="11">
                  <c:v>0.5</c:v>
                </c:pt>
              </c:numCache>
            </c:numRef>
          </c:val>
          <c:smooth val="0"/>
          <c:extLst>
            <c:ext xmlns:c16="http://schemas.microsoft.com/office/drawing/2014/chart" uri="{C3380CC4-5D6E-409C-BE32-E72D297353CC}">
              <c16:uniqueId val="{00000000-8315-4378-BEBC-81924DBADF8B}"/>
            </c:ext>
          </c:extLst>
        </c:ser>
        <c:ser>
          <c:idx val="1"/>
          <c:order val="1"/>
          <c:tx>
            <c:strRef>
              <c:f>'5'!$E$21:$H$21</c:f>
              <c:strCache>
                <c:ptCount val="1"/>
                <c:pt idx="0">
                  <c:v>Porcentaje total  de avance de actividades programado en la vigencia</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'5'!$E$29:$E$40</c:f>
              <c:numCache>
                <c:formatCode>0%</c:formatCode>
                <c:ptCount val="12"/>
                <c:pt idx="0">
                  <c:v>0</c:v>
                </c:pt>
                <c:pt idx="1">
                  <c:v>0</c:v>
                </c:pt>
                <c:pt idx="2">
                  <c:v>0.25</c:v>
                </c:pt>
                <c:pt idx="3">
                  <c:v>0.25</c:v>
                </c:pt>
                <c:pt idx="4">
                  <c:v>0.5</c:v>
                </c:pt>
                <c:pt idx="5">
                  <c:v>0.5</c:v>
                </c:pt>
                <c:pt idx="6">
                  <c:v>0.5</c:v>
                </c:pt>
                <c:pt idx="7">
                  <c:v>0.5</c:v>
                </c:pt>
                <c:pt idx="8">
                  <c:v>0.75</c:v>
                </c:pt>
                <c:pt idx="9">
                  <c:v>0.75</c:v>
                </c:pt>
                <c:pt idx="10">
                  <c:v>0.75</c:v>
                </c:pt>
                <c:pt idx="11">
                  <c:v>1</c:v>
                </c:pt>
              </c:numCache>
            </c:numRef>
          </c:val>
          <c:smooth val="0"/>
          <c:extLst>
            <c:ext xmlns:c16="http://schemas.microsoft.com/office/drawing/2014/chart" uri="{C3380CC4-5D6E-409C-BE32-E72D297353CC}">
              <c16:uniqueId val="{00000001-8315-4378-BEBC-81924DBADF8B}"/>
            </c:ext>
          </c:extLst>
        </c:ser>
        <c:dLbls>
          <c:showLegendKey val="0"/>
          <c:showVal val="0"/>
          <c:showCatName val="0"/>
          <c:showSerName val="0"/>
          <c:showPercent val="0"/>
          <c:showBubbleSize val="0"/>
        </c:dLbls>
        <c:smooth val="0"/>
        <c:axId val="1639742911"/>
        <c:axId val="1"/>
      </c:lineChart>
      <c:catAx>
        <c:axId val="1639742911"/>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639742911"/>
        <c:crosses val="autoZero"/>
        <c:crossBetween val="between"/>
      </c:valAx>
      <c:spPr>
        <a:noFill/>
        <a:ln w="25400">
          <a:noFill/>
        </a:ln>
      </c:spPr>
    </c:plotArea>
    <c:legend>
      <c:legendPos val="t"/>
      <c:layout>
        <c:manualLayout>
          <c:xMode val="edge"/>
          <c:yMode val="edge"/>
          <c:x val="0.11564259041167443"/>
          <c:y val="1.3592647208851543E-2"/>
          <c:w val="0.88435740958832554"/>
          <c:h val="7.9375643415597788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'6'!$B$21:$D$21</c:f>
              <c:strCache>
                <c:ptCount val="1"/>
                <c:pt idx="0">
                  <c:v>Sumatoria vulnerabilidades mitigadas</c:v>
                </c:pt>
              </c:strCache>
            </c:strRef>
          </c:tx>
          <c:spPr>
            <a:ln w="38100" cap="flat" cmpd="dbl" algn="ctr">
              <a:solidFill>
                <a:schemeClr val="accent1"/>
              </a:solidFill>
              <a:miter lim="800000"/>
            </a:ln>
            <a:effectLst/>
          </c:spPr>
          <c:marker>
            <c:symbol val="none"/>
          </c:marker>
          <c:cat>
            <c:strRef>
              <c:f>'6'!$A$29:$A$40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 </c:v>
                </c:pt>
              </c:strCache>
            </c:strRef>
          </c:cat>
          <c:val>
            <c:numRef>
              <c:f>'6'!$C$29:$C$40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8D40-41FC-95A8-13365F163C48}"/>
            </c:ext>
          </c:extLst>
        </c:ser>
        <c:ser>
          <c:idx val="1"/>
          <c:order val="1"/>
          <c:tx>
            <c:strRef>
              <c:f>'6'!$E$21:$H$21</c:f>
              <c:strCache>
                <c:ptCount val="1"/>
                <c:pt idx="0">
                  <c:v>Total de vulnerabilidades detectadas</c:v>
                </c:pt>
              </c:strCache>
            </c:strRef>
          </c:tx>
          <c:spPr>
            <a:ln w="38100" cap="flat" cmpd="sng" algn="ctr">
              <a:solidFill>
                <a:schemeClr val="accent2"/>
              </a:solidFill>
              <a:miter lim="800000"/>
            </a:ln>
            <a:effectLst/>
          </c:spPr>
          <c:marker>
            <c:symbol val="none"/>
          </c:marker>
          <c:cat>
            <c:strRef>
              <c:f>'6'!$A$29:$A$40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 </c:v>
                </c:pt>
              </c:strCache>
            </c:strRef>
          </c:cat>
          <c:val>
            <c:numRef>
              <c:f>'6'!$E$29:$E$40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8D40-41FC-95A8-13365F163C48}"/>
            </c:ext>
          </c:extLst>
        </c:ser>
        <c:dLbls>
          <c:showLegendKey val="0"/>
          <c:showVal val="0"/>
          <c:showCatName val="0"/>
          <c:showSerName val="0"/>
          <c:showPercent val="0"/>
          <c:showBubbleSize val="0"/>
        </c:dLbls>
        <c:smooth val="0"/>
        <c:axId val="1639742911"/>
        <c:axId val="1"/>
      </c:lineChart>
      <c:catAx>
        <c:axId val="1639742911"/>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639742911"/>
        <c:crosses val="autoZero"/>
        <c:crossBetween val="between"/>
      </c:valAx>
      <c:spPr>
        <a:noFill/>
        <a:ln w="25400">
          <a:noFill/>
        </a:ln>
      </c:spPr>
    </c:plotArea>
    <c:legend>
      <c:legendPos val="t"/>
      <c:layout>
        <c:manualLayout>
          <c:xMode val="edge"/>
          <c:yMode val="edge"/>
          <c:x val="0.11564259041167443"/>
          <c:y val="1.3592647208851543E-2"/>
          <c:w val="0.88435740958832554"/>
          <c:h val="7.9375643415597788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'7'!$B$21:$D$21</c:f>
              <c:strCache>
                <c:ptCount val="1"/>
                <c:pt idx="0">
                  <c:v>Sumatoria de porcentajes de avances ponderados de las actividades</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'7'!$C$29:$C$40</c:f>
              <c:numCache>
                <c:formatCode>0%</c:formatCode>
                <c:ptCount val="12"/>
                <c:pt idx="0">
                  <c:v>0</c:v>
                </c:pt>
                <c:pt idx="1">
                  <c:v>0</c:v>
                </c:pt>
                <c:pt idx="2">
                  <c:v>0</c:v>
                </c:pt>
                <c:pt idx="3">
                  <c:v>0</c:v>
                </c:pt>
                <c:pt idx="4">
                  <c:v>0.5</c:v>
                </c:pt>
                <c:pt idx="5">
                  <c:v>0.5</c:v>
                </c:pt>
                <c:pt idx="6">
                  <c:v>0.5</c:v>
                </c:pt>
                <c:pt idx="7">
                  <c:v>0.5</c:v>
                </c:pt>
                <c:pt idx="8">
                  <c:v>0.5</c:v>
                </c:pt>
                <c:pt idx="9">
                  <c:v>0.5</c:v>
                </c:pt>
                <c:pt idx="10">
                  <c:v>0.5</c:v>
                </c:pt>
                <c:pt idx="11">
                  <c:v>0.5</c:v>
                </c:pt>
              </c:numCache>
            </c:numRef>
          </c:val>
          <c:smooth val="0"/>
          <c:extLst>
            <c:ext xmlns:c16="http://schemas.microsoft.com/office/drawing/2014/chart" uri="{C3380CC4-5D6E-409C-BE32-E72D297353CC}">
              <c16:uniqueId val="{00000000-633E-413C-8281-4AFF0AAEB7C4}"/>
            </c:ext>
          </c:extLst>
        </c:ser>
        <c:ser>
          <c:idx val="1"/>
          <c:order val="1"/>
          <c:tx>
            <c:strRef>
              <c:f>'7'!$E$21:$H$21</c:f>
              <c:strCache>
                <c:ptCount val="1"/>
                <c:pt idx="0">
                  <c:v>Porcentaje total  de avance de actividades programado en la vigencia</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'7'!$E$29:$E$40</c:f>
              <c:numCache>
                <c:formatCode>0%</c:formatCode>
                <c:ptCount val="12"/>
                <c:pt idx="0">
                  <c:v>0</c:v>
                </c:pt>
                <c:pt idx="1">
                  <c:v>0</c:v>
                </c:pt>
                <c:pt idx="2">
                  <c:v>0</c:v>
                </c:pt>
                <c:pt idx="3">
                  <c:v>0</c:v>
                </c:pt>
                <c:pt idx="4">
                  <c:v>0.5</c:v>
                </c:pt>
                <c:pt idx="5">
                  <c:v>0.65</c:v>
                </c:pt>
                <c:pt idx="6">
                  <c:v>0.85000000000000009</c:v>
                </c:pt>
                <c:pt idx="7">
                  <c:v>0.85000000000000009</c:v>
                </c:pt>
                <c:pt idx="8">
                  <c:v>1</c:v>
                </c:pt>
                <c:pt idx="9">
                  <c:v>1</c:v>
                </c:pt>
                <c:pt idx="10">
                  <c:v>1</c:v>
                </c:pt>
                <c:pt idx="11">
                  <c:v>1</c:v>
                </c:pt>
              </c:numCache>
            </c:numRef>
          </c:val>
          <c:smooth val="0"/>
          <c:extLst>
            <c:ext xmlns:c16="http://schemas.microsoft.com/office/drawing/2014/chart" uri="{C3380CC4-5D6E-409C-BE32-E72D297353CC}">
              <c16:uniqueId val="{00000001-633E-413C-8281-4AFF0AAEB7C4}"/>
            </c:ext>
          </c:extLst>
        </c:ser>
        <c:dLbls>
          <c:showLegendKey val="0"/>
          <c:showVal val="0"/>
          <c:showCatName val="0"/>
          <c:showSerName val="0"/>
          <c:showPercent val="0"/>
          <c:showBubbleSize val="0"/>
        </c:dLbls>
        <c:smooth val="0"/>
        <c:axId val="1639742911"/>
        <c:axId val="1"/>
      </c:lineChart>
      <c:catAx>
        <c:axId val="1639742911"/>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639742911"/>
        <c:crosses val="autoZero"/>
        <c:crossBetween val="between"/>
      </c:valAx>
      <c:spPr>
        <a:noFill/>
        <a:ln w="25400">
          <a:noFill/>
        </a:ln>
      </c:spPr>
    </c:plotArea>
    <c:legend>
      <c:legendPos val="t"/>
      <c:layout>
        <c:manualLayout>
          <c:xMode val="edge"/>
          <c:yMode val="edge"/>
          <c:x val="0.11564259041167443"/>
          <c:y val="1.3592647208851543E-2"/>
          <c:w val="0.88435740958832554"/>
          <c:h val="7.9375643415597788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'8'!$B$21:$D$21</c:f>
              <c:strCache>
                <c:ptCount val="1"/>
                <c:pt idx="0">
                  <c:v>Sumatoria de porcentajes de avances ponderados de las actividades</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'8'!$C$29:$C$40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1A8-4D52-8AD3-9853A73854A8}"/>
            </c:ext>
          </c:extLst>
        </c:ser>
        <c:ser>
          <c:idx val="1"/>
          <c:order val="1"/>
          <c:tx>
            <c:strRef>
              <c:f>'8'!$E$21:$H$21</c:f>
              <c:strCache>
                <c:ptCount val="1"/>
                <c:pt idx="0">
                  <c:v>Porcentaje total  de avance de actividades programado en la vigencia</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'8'!$E$29:$E$40</c:f>
              <c:numCache>
                <c:formatCode>0%</c:formatCode>
                <c:ptCount val="12"/>
                <c:pt idx="0">
                  <c:v>0</c:v>
                </c:pt>
                <c:pt idx="1">
                  <c:v>0</c:v>
                </c:pt>
                <c:pt idx="2">
                  <c:v>0</c:v>
                </c:pt>
                <c:pt idx="3">
                  <c:v>0</c:v>
                </c:pt>
                <c:pt idx="4">
                  <c:v>0</c:v>
                </c:pt>
                <c:pt idx="5">
                  <c:v>0.8</c:v>
                </c:pt>
                <c:pt idx="6">
                  <c:v>0.8</c:v>
                </c:pt>
                <c:pt idx="7">
                  <c:v>0.8</c:v>
                </c:pt>
                <c:pt idx="8">
                  <c:v>0.8</c:v>
                </c:pt>
                <c:pt idx="9">
                  <c:v>0.8</c:v>
                </c:pt>
                <c:pt idx="10">
                  <c:v>0.8</c:v>
                </c:pt>
                <c:pt idx="11">
                  <c:v>0.8</c:v>
                </c:pt>
              </c:numCache>
            </c:numRef>
          </c:val>
          <c:smooth val="0"/>
          <c:extLst>
            <c:ext xmlns:c16="http://schemas.microsoft.com/office/drawing/2014/chart" uri="{C3380CC4-5D6E-409C-BE32-E72D297353CC}">
              <c16:uniqueId val="{00000001-91A8-4D52-8AD3-9853A73854A8}"/>
            </c:ext>
          </c:extLst>
        </c:ser>
        <c:dLbls>
          <c:showLegendKey val="0"/>
          <c:showVal val="0"/>
          <c:showCatName val="0"/>
          <c:showSerName val="0"/>
          <c:showPercent val="0"/>
          <c:showBubbleSize val="0"/>
        </c:dLbls>
        <c:smooth val="0"/>
        <c:axId val="1639742911"/>
        <c:axId val="1"/>
      </c:lineChart>
      <c:catAx>
        <c:axId val="1639742911"/>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639742911"/>
        <c:crosses val="autoZero"/>
        <c:crossBetween val="between"/>
      </c:valAx>
      <c:spPr>
        <a:noFill/>
        <a:ln w="25400">
          <a:noFill/>
        </a:ln>
      </c:spPr>
    </c:plotArea>
    <c:legend>
      <c:legendPos val="t"/>
      <c:layout>
        <c:manualLayout>
          <c:xMode val="edge"/>
          <c:yMode val="edge"/>
          <c:x val="0.11564259041167443"/>
          <c:y val="1.3592647208851543E-2"/>
          <c:w val="0.88435740958832554"/>
          <c:h val="7.9375643415597788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'9'!$B$21:$D$21</c:f>
              <c:strCache>
                <c:ptCount val="1"/>
                <c:pt idx="0">
                  <c:v>sumatoria de disponibilidad de los servicios</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'9'!$C$29:$C$40</c:f>
              <c:numCache>
                <c:formatCode>0%</c:formatCode>
                <c:ptCount val="12"/>
                <c:pt idx="0">
                  <c:v>0.08</c:v>
                </c:pt>
                <c:pt idx="1">
                  <c:v>0.16</c:v>
                </c:pt>
                <c:pt idx="2">
                  <c:v>0.24</c:v>
                </c:pt>
                <c:pt idx="3">
                  <c:v>0.32</c:v>
                </c:pt>
                <c:pt idx="4">
                  <c:v>0.4</c:v>
                </c:pt>
                <c:pt idx="5">
                  <c:v>0.4</c:v>
                </c:pt>
                <c:pt idx="6">
                  <c:v>0.4</c:v>
                </c:pt>
                <c:pt idx="7">
                  <c:v>0.4</c:v>
                </c:pt>
                <c:pt idx="8">
                  <c:v>0.4</c:v>
                </c:pt>
                <c:pt idx="9">
                  <c:v>0.4</c:v>
                </c:pt>
                <c:pt idx="10">
                  <c:v>0.4</c:v>
                </c:pt>
                <c:pt idx="11">
                  <c:v>0.4</c:v>
                </c:pt>
              </c:numCache>
            </c:numRef>
          </c:val>
          <c:smooth val="0"/>
          <c:extLst>
            <c:ext xmlns:c16="http://schemas.microsoft.com/office/drawing/2014/chart" uri="{C3380CC4-5D6E-409C-BE32-E72D297353CC}">
              <c16:uniqueId val="{00000000-7D4A-48DC-A89F-F9C21D59E0F3}"/>
            </c:ext>
          </c:extLst>
        </c:ser>
        <c:ser>
          <c:idx val="1"/>
          <c:order val="1"/>
          <c:tx>
            <c:strRef>
              <c:f>'9'!$E$21:$H$21</c:f>
              <c:strCache>
                <c:ptCount val="1"/>
                <c:pt idx="0">
                  <c:v>total de los servicios tecnológicos</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'9'!$E$29:$E$40</c:f>
              <c:numCache>
                <c:formatCode>0%</c:formatCode>
                <c:ptCount val="12"/>
                <c:pt idx="0">
                  <c:v>0.08</c:v>
                </c:pt>
                <c:pt idx="1">
                  <c:v>0.16</c:v>
                </c:pt>
                <c:pt idx="2">
                  <c:v>0.24</c:v>
                </c:pt>
                <c:pt idx="3">
                  <c:v>0.32</c:v>
                </c:pt>
                <c:pt idx="4">
                  <c:v>0.4</c:v>
                </c:pt>
                <c:pt idx="5">
                  <c:v>0.48000000000000004</c:v>
                </c:pt>
                <c:pt idx="6">
                  <c:v>0.56000000000000005</c:v>
                </c:pt>
                <c:pt idx="7">
                  <c:v>0.64</c:v>
                </c:pt>
                <c:pt idx="8">
                  <c:v>0.72</c:v>
                </c:pt>
                <c:pt idx="9">
                  <c:v>0.79999999999999993</c:v>
                </c:pt>
                <c:pt idx="10">
                  <c:v>0.87999999999999989</c:v>
                </c:pt>
                <c:pt idx="11">
                  <c:v>0.96999999999999986</c:v>
                </c:pt>
              </c:numCache>
            </c:numRef>
          </c:val>
          <c:smooth val="0"/>
          <c:extLst>
            <c:ext xmlns:c16="http://schemas.microsoft.com/office/drawing/2014/chart" uri="{C3380CC4-5D6E-409C-BE32-E72D297353CC}">
              <c16:uniqueId val="{00000001-7D4A-48DC-A89F-F9C21D59E0F3}"/>
            </c:ext>
          </c:extLst>
        </c:ser>
        <c:dLbls>
          <c:showLegendKey val="0"/>
          <c:showVal val="0"/>
          <c:showCatName val="0"/>
          <c:showSerName val="0"/>
          <c:showPercent val="0"/>
          <c:showBubbleSize val="0"/>
        </c:dLbls>
        <c:smooth val="0"/>
        <c:axId val="1639742911"/>
        <c:axId val="1"/>
      </c:lineChart>
      <c:catAx>
        <c:axId val="1639742911"/>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639742911"/>
        <c:crosses val="autoZero"/>
        <c:crossBetween val="between"/>
      </c:valAx>
      <c:spPr>
        <a:noFill/>
        <a:ln w="25400">
          <a:noFill/>
        </a:ln>
      </c:spPr>
    </c:plotArea>
    <c:legend>
      <c:legendPos val="t"/>
      <c:layout>
        <c:manualLayout>
          <c:xMode val="edge"/>
          <c:yMode val="edge"/>
          <c:x val="0.11564259041167443"/>
          <c:y val="1.3592647208851543E-2"/>
          <c:w val="0.88435740958832554"/>
          <c:h val="7.9375643415597788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244475</xdr:colOff>
      <xdr:row>0</xdr:row>
      <xdr:rowOff>19050</xdr:rowOff>
    </xdr:from>
    <xdr:to>
      <xdr:col>1</xdr:col>
      <xdr:colOff>384464</xdr:colOff>
      <xdr:row>2</xdr:row>
      <xdr:rowOff>54743</xdr:rowOff>
    </xdr:to>
    <xdr:pic>
      <xdr:nvPicPr>
        <xdr:cNvPr id="3" name="Imagen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44475" y="19050"/>
          <a:ext cx="746125" cy="797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409575</xdr:colOff>
      <xdr:row>0</xdr:row>
      <xdr:rowOff>47625</xdr:rowOff>
    </xdr:from>
    <xdr:to>
      <xdr:col>1</xdr:col>
      <xdr:colOff>1743075</xdr:colOff>
      <xdr:row>3</xdr:row>
      <xdr:rowOff>333375</xdr:rowOff>
    </xdr:to>
    <xdr:pic>
      <xdr:nvPicPr>
        <xdr:cNvPr id="2" name="Imagen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79057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200025</xdr:colOff>
      <xdr:row>0</xdr:row>
      <xdr:rowOff>57150</xdr:rowOff>
    </xdr:from>
    <xdr:to>
      <xdr:col>0</xdr:col>
      <xdr:colOff>1533525</xdr:colOff>
      <xdr:row>3</xdr:row>
      <xdr:rowOff>342900</xdr:rowOff>
    </xdr:to>
    <xdr:pic>
      <xdr:nvPicPr>
        <xdr:cNvPr id="2" name="Imagen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57150"/>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42</xdr:row>
      <xdr:rowOff>95250</xdr:rowOff>
    </xdr:from>
    <xdr:to>
      <xdr:col>7</xdr:col>
      <xdr:colOff>810300</xdr:colOff>
      <xdr:row>46</xdr:row>
      <xdr:rowOff>379650</xdr:rowOff>
    </xdr:to>
    <xdr:graphicFrame macro="">
      <xdr:nvGraphicFramePr>
        <xdr:cNvPr id="3" name="Gráfico 5">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409575</xdr:colOff>
      <xdr:row>0</xdr:row>
      <xdr:rowOff>47625</xdr:rowOff>
    </xdr:from>
    <xdr:to>
      <xdr:col>1</xdr:col>
      <xdr:colOff>1743075</xdr:colOff>
      <xdr:row>3</xdr:row>
      <xdr:rowOff>333375</xdr:rowOff>
    </xdr:to>
    <xdr:pic>
      <xdr:nvPicPr>
        <xdr:cNvPr id="2" name="Imagen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79057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200025</xdr:colOff>
      <xdr:row>0</xdr:row>
      <xdr:rowOff>57150</xdr:rowOff>
    </xdr:from>
    <xdr:to>
      <xdr:col>0</xdr:col>
      <xdr:colOff>1533525</xdr:colOff>
      <xdr:row>3</xdr:row>
      <xdr:rowOff>342900</xdr:rowOff>
    </xdr:to>
    <xdr:pic>
      <xdr:nvPicPr>
        <xdr:cNvPr id="2" name="Imagen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57150"/>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647700</xdr:colOff>
      <xdr:row>42</xdr:row>
      <xdr:rowOff>114300</xdr:rowOff>
    </xdr:from>
    <xdr:to>
      <xdr:col>7</xdr:col>
      <xdr:colOff>791250</xdr:colOff>
      <xdr:row>46</xdr:row>
      <xdr:rowOff>398700</xdr:rowOff>
    </xdr:to>
    <xdr:graphicFrame macro="">
      <xdr:nvGraphicFramePr>
        <xdr:cNvPr id="3" name="Gráfico 5">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409575</xdr:colOff>
      <xdr:row>0</xdr:row>
      <xdr:rowOff>47625</xdr:rowOff>
    </xdr:from>
    <xdr:to>
      <xdr:col>1</xdr:col>
      <xdr:colOff>1743075</xdr:colOff>
      <xdr:row>3</xdr:row>
      <xdr:rowOff>333375</xdr:rowOff>
    </xdr:to>
    <xdr:pic>
      <xdr:nvPicPr>
        <xdr:cNvPr id="2" name="Imagen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79057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200025</xdr:colOff>
      <xdr:row>0</xdr:row>
      <xdr:rowOff>57150</xdr:rowOff>
    </xdr:from>
    <xdr:to>
      <xdr:col>0</xdr:col>
      <xdr:colOff>1533525</xdr:colOff>
      <xdr:row>3</xdr:row>
      <xdr:rowOff>342900</xdr:rowOff>
    </xdr:to>
    <xdr:pic>
      <xdr:nvPicPr>
        <xdr:cNvPr id="2" name="Imagen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57150"/>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695325</xdr:colOff>
      <xdr:row>42</xdr:row>
      <xdr:rowOff>85725</xdr:rowOff>
    </xdr:from>
    <xdr:to>
      <xdr:col>7</xdr:col>
      <xdr:colOff>838875</xdr:colOff>
      <xdr:row>46</xdr:row>
      <xdr:rowOff>370125</xdr:rowOff>
    </xdr:to>
    <xdr:graphicFrame macro="">
      <xdr:nvGraphicFramePr>
        <xdr:cNvPr id="3" name="Gráfico 5">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409575</xdr:colOff>
      <xdr:row>0</xdr:row>
      <xdr:rowOff>47625</xdr:rowOff>
    </xdr:from>
    <xdr:to>
      <xdr:col>1</xdr:col>
      <xdr:colOff>1743075</xdr:colOff>
      <xdr:row>3</xdr:row>
      <xdr:rowOff>333375</xdr:rowOff>
    </xdr:to>
    <xdr:pic>
      <xdr:nvPicPr>
        <xdr:cNvPr id="2" name="Imagen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79057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200025</xdr:colOff>
      <xdr:row>0</xdr:row>
      <xdr:rowOff>57150</xdr:rowOff>
    </xdr:from>
    <xdr:to>
      <xdr:col>0</xdr:col>
      <xdr:colOff>1533525</xdr:colOff>
      <xdr:row>3</xdr:row>
      <xdr:rowOff>342900</xdr:rowOff>
    </xdr:to>
    <xdr:pic>
      <xdr:nvPicPr>
        <xdr:cNvPr id="2" name="Imagen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57150"/>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600075</xdr:colOff>
      <xdr:row>42</xdr:row>
      <xdr:rowOff>85725</xdr:rowOff>
    </xdr:from>
    <xdr:to>
      <xdr:col>7</xdr:col>
      <xdr:colOff>743625</xdr:colOff>
      <xdr:row>46</xdr:row>
      <xdr:rowOff>370125</xdr:rowOff>
    </xdr:to>
    <xdr:graphicFrame macro="">
      <xdr:nvGraphicFramePr>
        <xdr:cNvPr id="3" name="Gráfico 5">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409575</xdr:colOff>
      <xdr:row>0</xdr:row>
      <xdr:rowOff>47625</xdr:rowOff>
    </xdr:from>
    <xdr:to>
      <xdr:col>1</xdr:col>
      <xdr:colOff>1743075</xdr:colOff>
      <xdr:row>3</xdr:row>
      <xdr:rowOff>333375</xdr:rowOff>
    </xdr:to>
    <xdr:pic>
      <xdr:nvPicPr>
        <xdr:cNvPr id="2" name="Imagen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79057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200025</xdr:colOff>
      <xdr:row>0</xdr:row>
      <xdr:rowOff>57150</xdr:rowOff>
    </xdr:from>
    <xdr:to>
      <xdr:col>0</xdr:col>
      <xdr:colOff>1533525</xdr:colOff>
      <xdr:row>3</xdr:row>
      <xdr:rowOff>342900</xdr:rowOff>
    </xdr:to>
    <xdr:pic>
      <xdr:nvPicPr>
        <xdr:cNvPr id="2" name="Imagen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57150"/>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695325</xdr:colOff>
      <xdr:row>42</xdr:row>
      <xdr:rowOff>76200</xdr:rowOff>
    </xdr:from>
    <xdr:to>
      <xdr:col>7</xdr:col>
      <xdr:colOff>838875</xdr:colOff>
      <xdr:row>46</xdr:row>
      <xdr:rowOff>360600</xdr:rowOff>
    </xdr:to>
    <xdr:graphicFrame macro="">
      <xdr:nvGraphicFramePr>
        <xdr:cNvPr id="3" name="Gráfico 5">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0</xdr:row>
      <xdr:rowOff>47625</xdr:rowOff>
    </xdr:from>
    <xdr:to>
      <xdr:col>1</xdr:col>
      <xdr:colOff>1240232</xdr:colOff>
      <xdr:row>3</xdr:row>
      <xdr:rowOff>200025</xdr:rowOff>
    </xdr:to>
    <xdr:pic>
      <xdr:nvPicPr>
        <xdr:cNvPr id="4" name="Imagen 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361950" y="47625"/>
          <a:ext cx="1211657"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409575</xdr:colOff>
      <xdr:row>0</xdr:row>
      <xdr:rowOff>47625</xdr:rowOff>
    </xdr:from>
    <xdr:to>
      <xdr:col>1</xdr:col>
      <xdr:colOff>1743075</xdr:colOff>
      <xdr:row>3</xdr:row>
      <xdr:rowOff>333375</xdr:rowOff>
    </xdr:to>
    <xdr:pic>
      <xdr:nvPicPr>
        <xdr:cNvPr id="2" name="Imagen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79057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204107</xdr:colOff>
      <xdr:row>0</xdr:row>
      <xdr:rowOff>40821</xdr:rowOff>
    </xdr:from>
    <xdr:to>
      <xdr:col>0</xdr:col>
      <xdr:colOff>1537607</xdr:colOff>
      <xdr:row>3</xdr:row>
      <xdr:rowOff>326571</xdr:rowOff>
    </xdr:to>
    <xdr:pic>
      <xdr:nvPicPr>
        <xdr:cNvPr id="5" name="Imagen 4">
          <a:extLst>
            <a:ext uri="{FF2B5EF4-FFF2-40B4-BE49-F238E27FC236}">
              <a16:creationId xmlns:a16="http://schemas.microsoft.com/office/drawing/2014/main" id="{00000000-0008-0000-1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4107" y="40821"/>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611187</xdr:colOff>
      <xdr:row>42</xdr:row>
      <xdr:rowOff>67469</xdr:rowOff>
    </xdr:from>
    <xdr:to>
      <xdr:col>7</xdr:col>
      <xdr:colOff>754737</xdr:colOff>
      <xdr:row>46</xdr:row>
      <xdr:rowOff>351869</xdr:rowOff>
    </xdr:to>
    <xdr:graphicFrame macro="">
      <xdr:nvGraphicFramePr>
        <xdr:cNvPr id="6" name="Gráfico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514350</xdr:colOff>
      <xdr:row>0</xdr:row>
      <xdr:rowOff>57150</xdr:rowOff>
    </xdr:from>
    <xdr:to>
      <xdr:col>1</xdr:col>
      <xdr:colOff>1847850</xdr:colOff>
      <xdr:row>3</xdr:row>
      <xdr:rowOff>342900</xdr:rowOff>
    </xdr:to>
    <xdr:pic>
      <xdr:nvPicPr>
        <xdr:cNvPr id="3" name="Imagen 2">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95350" y="57150"/>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222250</xdr:colOff>
      <xdr:row>0</xdr:row>
      <xdr:rowOff>63500</xdr:rowOff>
    </xdr:from>
    <xdr:to>
      <xdr:col>0</xdr:col>
      <xdr:colOff>1555750</xdr:colOff>
      <xdr:row>3</xdr:row>
      <xdr:rowOff>349250</xdr:rowOff>
    </xdr:to>
    <xdr:pic>
      <xdr:nvPicPr>
        <xdr:cNvPr id="5" name="Imagen 4">
          <a:extLst>
            <a:ext uri="{FF2B5EF4-FFF2-40B4-BE49-F238E27FC236}">
              <a16:creationId xmlns:a16="http://schemas.microsoft.com/office/drawing/2014/main" id="{00000000-0008-0000-1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22250" y="63500"/>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575469</xdr:colOff>
      <xdr:row>42</xdr:row>
      <xdr:rowOff>55562</xdr:rowOff>
    </xdr:from>
    <xdr:to>
      <xdr:col>7</xdr:col>
      <xdr:colOff>719019</xdr:colOff>
      <xdr:row>46</xdr:row>
      <xdr:rowOff>339962</xdr:rowOff>
    </xdr:to>
    <xdr:graphicFrame macro="">
      <xdr:nvGraphicFramePr>
        <xdr:cNvPr id="6" name="Gráfico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57150</xdr:colOff>
      <xdr:row>0</xdr:row>
      <xdr:rowOff>38100</xdr:rowOff>
    </xdr:from>
    <xdr:to>
      <xdr:col>1</xdr:col>
      <xdr:colOff>1238250</xdr:colOff>
      <xdr:row>3</xdr:row>
      <xdr:rowOff>238125</xdr:rowOff>
    </xdr:to>
    <xdr:pic>
      <xdr:nvPicPr>
        <xdr:cNvPr id="9245" name="Imagen 1">
          <a:extLst>
            <a:ext uri="{FF2B5EF4-FFF2-40B4-BE49-F238E27FC236}">
              <a16:creationId xmlns:a16="http://schemas.microsoft.com/office/drawing/2014/main" id="{00000000-0008-0000-1700-00001D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38100"/>
          <a:ext cx="1181100"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14441" name="1 Imagen" descr="http://intranetsdm.movilidadbogota.gov.co:7778/images/pobtrans.gif">
          <a:extLst>
            <a:ext uri="{FF2B5EF4-FFF2-40B4-BE49-F238E27FC236}">
              <a16:creationId xmlns:a16="http://schemas.microsoft.com/office/drawing/2014/main" id="{00000000-0008-0000-1800-000069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099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4442" name="1 Imagen" descr="http://intranetsdm.movilidadbogota.gov.co:7778/images/pobtrans.gif">
          <a:extLst>
            <a:ext uri="{FF2B5EF4-FFF2-40B4-BE49-F238E27FC236}">
              <a16:creationId xmlns:a16="http://schemas.microsoft.com/office/drawing/2014/main" id="{00000000-0008-0000-1800-00006A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099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4443" name="1 Imagen" descr="http://intranetsdm.movilidadbogota.gov.co:7778/images/pobtrans.gif">
          <a:extLst>
            <a:ext uri="{FF2B5EF4-FFF2-40B4-BE49-F238E27FC236}">
              <a16:creationId xmlns:a16="http://schemas.microsoft.com/office/drawing/2014/main" id="{00000000-0008-0000-1800-00006B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099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4444" name="1 Imagen" descr="http://intranetsdm.movilidadbogota.gov.co:7778/images/pobtrans.gif">
          <a:extLst>
            <a:ext uri="{FF2B5EF4-FFF2-40B4-BE49-F238E27FC236}">
              <a16:creationId xmlns:a16="http://schemas.microsoft.com/office/drawing/2014/main" id="{00000000-0008-0000-1800-00006C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099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200025</xdr:colOff>
      <xdr:row>0</xdr:row>
      <xdr:rowOff>57150</xdr:rowOff>
    </xdr:from>
    <xdr:to>
      <xdr:col>0</xdr:col>
      <xdr:colOff>1418167</xdr:colOff>
      <xdr:row>3</xdr:row>
      <xdr:rowOff>219302</xdr:rowOff>
    </xdr:to>
    <xdr:pic>
      <xdr:nvPicPr>
        <xdr:cNvPr id="6" name="Imagen 1">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57150"/>
          <a:ext cx="1218142" cy="1305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763056</xdr:colOff>
      <xdr:row>42</xdr:row>
      <xdr:rowOff>109008</xdr:rowOff>
    </xdr:from>
    <xdr:to>
      <xdr:col>7</xdr:col>
      <xdr:colOff>874856</xdr:colOff>
      <xdr:row>46</xdr:row>
      <xdr:rowOff>393408</xdr:rowOff>
    </xdr:to>
    <xdr:graphicFrame macro="">
      <xdr:nvGraphicFramePr>
        <xdr:cNvPr id="7" name="Gráfico 5">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409575</xdr:colOff>
      <xdr:row>0</xdr:row>
      <xdr:rowOff>47625</xdr:rowOff>
    </xdr:from>
    <xdr:to>
      <xdr:col>1</xdr:col>
      <xdr:colOff>1743075</xdr:colOff>
      <xdr:row>3</xdr:row>
      <xdr:rowOff>333375</xdr:rowOff>
    </xdr:to>
    <xdr:pic>
      <xdr:nvPicPr>
        <xdr:cNvPr id="3" name="Imagen 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79057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723900</xdr:colOff>
      <xdr:row>42</xdr:row>
      <xdr:rowOff>85725</xdr:rowOff>
    </xdr:from>
    <xdr:to>
      <xdr:col>7</xdr:col>
      <xdr:colOff>867450</xdr:colOff>
      <xdr:row>46</xdr:row>
      <xdr:rowOff>370125</xdr:rowOff>
    </xdr:to>
    <xdr:graphicFrame macro="">
      <xdr:nvGraphicFramePr>
        <xdr:cNvPr id="6" name="Gráfico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0</xdr:row>
      <xdr:rowOff>47625</xdr:rowOff>
    </xdr:from>
    <xdr:to>
      <xdr:col>0</xdr:col>
      <xdr:colOff>1533525</xdr:colOff>
      <xdr:row>3</xdr:row>
      <xdr:rowOff>333375</xdr:rowOff>
    </xdr:to>
    <xdr:pic>
      <xdr:nvPicPr>
        <xdr:cNvPr id="7" name="Imagen 1">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514350</xdr:colOff>
      <xdr:row>0</xdr:row>
      <xdr:rowOff>57150</xdr:rowOff>
    </xdr:from>
    <xdr:to>
      <xdr:col>1</xdr:col>
      <xdr:colOff>1847850</xdr:colOff>
      <xdr:row>3</xdr:row>
      <xdr:rowOff>342900</xdr:rowOff>
    </xdr:to>
    <xdr:pic>
      <xdr:nvPicPr>
        <xdr:cNvPr id="3" name="Imagen 1">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95350" y="57150"/>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657225</xdr:colOff>
      <xdr:row>42</xdr:row>
      <xdr:rowOff>114300</xdr:rowOff>
    </xdr:from>
    <xdr:to>
      <xdr:col>7</xdr:col>
      <xdr:colOff>800775</xdr:colOff>
      <xdr:row>46</xdr:row>
      <xdr:rowOff>398700</xdr:rowOff>
    </xdr:to>
    <xdr:graphicFrame macro="">
      <xdr:nvGraphicFramePr>
        <xdr:cNvPr id="5" name="Gráfico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0</xdr:row>
      <xdr:rowOff>47625</xdr:rowOff>
    </xdr:from>
    <xdr:to>
      <xdr:col>0</xdr:col>
      <xdr:colOff>1533525</xdr:colOff>
      <xdr:row>3</xdr:row>
      <xdr:rowOff>333375</xdr:rowOff>
    </xdr:to>
    <xdr:pic>
      <xdr:nvPicPr>
        <xdr:cNvPr id="6" name="Imagen 1">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476250</xdr:colOff>
      <xdr:row>0</xdr:row>
      <xdr:rowOff>47625</xdr:rowOff>
    </xdr:from>
    <xdr:to>
      <xdr:col>1</xdr:col>
      <xdr:colOff>1809750</xdr:colOff>
      <xdr:row>3</xdr:row>
      <xdr:rowOff>333375</xdr:rowOff>
    </xdr:to>
    <xdr:pic>
      <xdr:nvPicPr>
        <xdr:cNvPr id="3" name="Imagen 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57250"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200025</xdr:colOff>
      <xdr:row>0</xdr:row>
      <xdr:rowOff>57150</xdr:rowOff>
    </xdr:from>
    <xdr:to>
      <xdr:col>0</xdr:col>
      <xdr:colOff>1533525</xdr:colOff>
      <xdr:row>3</xdr:row>
      <xdr:rowOff>342900</xdr:rowOff>
    </xdr:to>
    <xdr:pic>
      <xdr:nvPicPr>
        <xdr:cNvPr id="2" name="Imagen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57150"/>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0</xdr:row>
      <xdr:rowOff>57150</xdr:rowOff>
    </xdr:from>
    <xdr:to>
      <xdr:col>0</xdr:col>
      <xdr:colOff>1533525</xdr:colOff>
      <xdr:row>3</xdr:row>
      <xdr:rowOff>342900</xdr:rowOff>
    </xdr:to>
    <xdr:pic>
      <xdr:nvPicPr>
        <xdr:cNvPr id="4" name="Imagen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57150"/>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695325</xdr:colOff>
      <xdr:row>42</xdr:row>
      <xdr:rowOff>133350</xdr:rowOff>
    </xdr:from>
    <xdr:to>
      <xdr:col>7</xdr:col>
      <xdr:colOff>838875</xdr:colOff>
      <xdr:row>46</xdr:row>
      <xdr:rowOff>417750</xdr:rowOff>
    </xdr:to>
    <xdr:graphicFrame macro="">
      <xdr:nvGraphicFramePr>
        <xdr:cNvPr id="5" name="Gráfico 5">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G:/Documents%20and%20Settings/AMERICA.MONGE/Configuraci&#243;n%20local/Archivos%20temporales%20de%20Internet/Content.IE5/AQWHVXVJ/Documents%20and%20Settings/Andre/My%20Documents/Downloads/Territorializacion/Formatos%20de%20Territorializacion%20a%2031_12_2009/285_V2.xls?D092AA7C" TargetMode="External"/><Relationship Id="rId1" Type="http://schemas.openxmlformats.org/officeDocument/2006/relationships/externalLinkPath" Target="file:///\\D092AA7C\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lagaleano/Downloads/--08_poa_gesti&#243;n_OTIC_inicial_2020_vrev%2028-01-2020%20lud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ión 1. Metas - Magnitud"/>
      <sheetName val="Anualización"/>
      <sheetName val="1"/>
      <sheetName val="ACT_1"/>
      <sheetName val="2"/>
      <sheetName val="ACT_2"/>
      <sheetName val="3"/>
      <sheetName val="ACT_3"/>
      <sheetName val="4"/>
      <sheetName val="ACT_4"/>
      <sheetName val="5"/>
      <sheetName val="ACT_5"/>
      <sheetName val="6"/>
      <sheetName val="ACT_6"/>
      <sheetName val="7"/>
      <sheetName val="ACT_7"/>
      <sheetName val="8"/>
      <sheetName val="ACT_8"/>
      <sheetName val="9"/>
      <sheetName val="ACT_9"/>
      <sheetName val="10"/>
      <sheetName val="ACT_10"/>
      <sheetName val="Variables"/>
    </sheetNames>
    <sheetDataSet>
      <sheetData sheetId="0" refreshError="1"/>
      <sheetData sheetId="1" refreshError="1">
        <row r="13">
          <cell r="B13" t="str">
            <v>Lograr que el 80% de las encuestas de evaluación sobre el SGSI respondidas, sean aprobadas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45"/>
  <sheetViews>
    <sheetView topLeftCell="J1" zoomScale="70" zoomScaleNormal="70" workbookViewId="0">
      <selection activeCell="U37" sqref="U37"/>
    </sheetView>
  </sheetViews>
  <sheetFormatPr baseColWidth="10" defaultColWidth="0" defaultRowHeight="15" zeroHeight="1" x14ac:dyDescent="0.25"/>
  <cols>
    <col min="1" max="1" width="9.140625" style="2" customWidth="1"/>
    <col min="2" max="2" width="24" style="2" customWidth="1"/>
    <col min="3" max="4" width="60.7109375" style="2" customWidth="1"/>
    <col min="5" max="5" width="18.42578125" style="2" customWidth="1"/>
    <col min="6" max="7" width="30.7109375" style="2" customWidth="1"/>
    <col min="8" max="8" width="35.85546875" style="187" customWidth="1"/>
    <col min="9" max="20" width="13.7109375" style="176" customWidth="1"/>
    <col min="21" max="21" width="13.7109375" style="2" customWidth="1"/>
    <col min="22" max="22" width="74.42578125" style="2" customWidth="1"/>
    <col min="23" max="16384" width="0" style="2" hidden="1"/>
  </cols>
  <sheetData>
    <row r="1" spans="1:22" s="135" customFormat="1" ht="30" customHeight="1" x14ac:dyDescent="0.25">
      <c r="A1" s="306"/>
      <c r="B1" s="307"/>
      <c r="C1" s="293" t="s">
        <v>295</v>
      </c>
      <c r="D1" s="294"/>
      <c r="E1" s="294"/>
      <c r="F1" s="294"/>
      <c r="G1" s="294"/>
      <c r="H1" s="294"/>
      <c r="I1" s="294"/>
      <c r="J1" s="294"/>
      <c r="K1" s="294"/>
      <c r="L1" s="294"/>
      <c r="M1" s="294"/>
      <c r="N1" s="294"/>
      <c r="O1" s="294"/>
      <c r="P1" s="294"/>
      <c r="Q1" s="294"/>
      <c r="R1" s="294"/>
      <c r="S1" s="294"/>
      <c r="T1" s="294"/>
      <c r="U1" s="294"/>
      <c r="V1" s="294"/>
    </row>
    <row r="2" spans="1:22" s="135" customFormat="1" ht="30" customHeight="1" x14ac:dyDescent="0.25">
      <c r="A2" s="308"/>
      <c r="B2" s="309"/>
      <c r="C2" s="293" t="s">
        <v>8</v>
      </c>
      <c r="D2" s="294"/>
      <c r="E2" s="294"/>
      <c r="F2" s="294"/>
      <c r="G2" s="294"/>
      <c r="H2" s="294"/>
      <c r="I2" s="294"/>
      <c r="J2" s="294"/>
      <c r="K2" s="294"/>
      <c r="L2" s="294"/>
      <c r="M2" s="294"/>
      <c r="N2" s="294"/>
      <c r="O2" s="294"/>
      <c r="P2" s="294"/>
      <c r="Q2" s="294"/>
      <c r="R2" s="294"/>
      <c r="S2" s="294"/>
      <c r="T2" s="294"/>
      <c r="U2" s="294"/>
      <c r="V2" s="294"/>
    </row>
    <row r="3" spans="1:22" s="135" customFormat="1" ht="30" customHeight="1" x14ac:dyDescent="0.25">
      <c r="A3" s="308"/>
      <c r="B3" s="309"/>
      <c r="C3" s="293" t="s">
        <v>244</v>
      </c>
      <c r="D3" s="294"/>
      <c r="E3" s="294"/>
      <c r="F3" s="294"/>
      <c r="G3" s="294"/>
      <c r="H3" s="294"/>
      <c r="I3" s="294"/>
      <c r="J3" s="294"/>
      <c r="K3" s="294"/>
      <c r="L3" s="294"/>
      <c r="M3" s="294"/>
      <c r="N3" s="294"/>
      <c r="O3" s="294"/>
      <c r="P3" s="294"/>
      <c r="Q3" s="294"/>
      <c r="R3" s="294"/>
      <c r="S3" s="294"/>
      <c r="T3" s="294"/>
      <c r="U3" s="294"/>
      <c r="V3" s="294"/>
    </row>
    <row r="4" spans="1:22" s="135" customFormat="1" ht="30" customHeight="1" x14ac:dyDescent="0.25">
      <c r="A4" s="310"/>
      <c r="B4" s="311"/>
      <c r="C4" s="295" t="s">
        <v>12</v>
      </c>
      <c r="D4" s="296"/>
      <c r="E4" s="296"/>
      <c r="F4" s="296"/>
      <c r="G4" s="296"/>
      <c r="H4" s="314"/>
      <c r="I4" s="295" t="s">
        <v>651</v>
      </c>
      <c r="J4" s="296"/>
      <c r="K4" s="296"/>
      <c r="L4" s="296"/>
      <c r="M4" s="296"/>
      <c r="N4" s="296"/>
      <c r="O4" s="296"/>
      <c r="P4" s="296"/>
      <c r="Q4" s="296"/>
      <c r="R4" s="296"/>
      <c r="S4" s="296"/>
      <c r="T4" s="296"/>
      <c r="U4" s="296"/>
      <c r="V4" s="296"/>
    </row>
    <row r="5" spans="1:22" s="1" customFormat="1" ht="30" customHeight="1" x14ac:dyDescent="0.25">
      <c r="A5" s="176"/>
      <c r="B5" s="176"/>
      <c r="C5" s="177"/>
      <c r="D5" s="177"/>
      <c r="E5" s="177"/>
      <c r="F5" s="177"/>
      <c r="G5" s="178"/>
      <c r="H5" s="182"/>
      <c r="I5" s="178"/>
      <c r="J5" s="178"/>
      <c r="K5" s="177"/>
      <c r="L5" s="177"/>
      <c r="M5" s="177"/>
      <c r="N5" s="177"/>
      <c r="O5" s="177"/>
      <c r="P5" s="177"/>
      <c r="Q5" s="177"/>
      <c r="R5" s="177"/>
      <c r="S5" s="177"/>
      <c r="T5" s="177"/>
      <c r="U5" s="179"/>
      <c r="V5" s="180"/>
    </row>
    <row r="6" spans="1:22" s="1" customFormat="1" ht="30" customHeight="1" x14ac:dyDescent="0.25">
      <c r="A6" s="176"/>
      <c r="B6" s="161" t="s">
        <v>16</v>
      </c>
      <c r="C6" s="303" t="s">
        <v>281</v>
      </c>
      <c r="D6" s="304"/>
      <c r="E6" s="304"/>
      <c r="F6" s="304"/>
      <c r="G6" s="305"/>
      <c r="H6" s="183"/>
      <c r="I6" s="177"/>
      <c r="J6" s="177"/>
      <c r="K6" s="177"/>
      <c r="L6" s="177"/>
      <c r="M6" s="177"/>
      <c r="N6" s="177"/>
      <c r="O6" s="177"/>
      <c r="P6" s="177"/>
      <c r="Q6" s="177"/>
      <c r="R6" s="177"/>
      <c r="S6" s="177"/>
      <c r="T6" s="177"/>
      <c r="U6" s="179"/>
      <c r="V6" s="180"/>
    </row>
    <row r="7" spans="1:22" s="1" customFormat="1" ht="30" customHeight="1" x14ac:dyDescent="0.25">
      <c r="A7" s="176"/>
      <c r="B7" s="176"/>
      <c r="C7" s="176"/>
      <c r="D7" s="176"/>
      <c r="E7" s="176"/>
      <c r="F7" s="176"/>
      <c r="G7" s="176"/>
      <c r="H7" s="184"/>
      <c r="I7" s="176"/>
      <c r="J7" s="176"/>
      <c r="K7" s="176"/>
      <c r="L7" s="176"/>
      <c r="M7" s="176"/>
      <c r="N7" s="176"/>
      <c r="O7" s="176"/>
      <c r="P7" s="176"/>
      <c r="Q7" s="176"/>
      <c r="R7" s="176"/>
      <c r="S7" s="176"/>
      <c r="T7" s="176"/>
      <c r="U7" s="176"/>
      <c r="V7" s="176"/>
    </row>
    <row r="8" spans="1:22" s="29" customFormat="1" ht="30" customHeight="1" x14ac:dyDescent="0.2">
      <c r="A8" s="312" t="s">
        <v>15</v>
      </c>
      <c r="B8" s="313"/>
      <c r="C8" s="313"/>
      <c r="D8" s="313"/>
      <c r="E8" s="313"/>
      <c r="F8" s="313"/>
      <c r="G8" s="313"/>
      <c r="H8" s="313"/>
      <c r="I8" s="313"/>
      <c r="J8" s="313"/>
      <c r="K8" s="313"/>
      <c r="L8" s="313"/>
      <c r="M8" s="313"/>
      <c r="N8" s="313"/>
      <c r="O8" s="313"/>
      <c r="P8" s="313"/>
      <c r="Q8" s="313"/>
      <c r="R8" s="313"/>
      <c r="S8" s="313"/>
      <c r="T8" s="313"/>
      <c r="U8" s="313"/>
      <c r="V8" s="313"/>
    </row>
    <row r="9" spans="1:22" s="30" customFormat="1" ht="38.25" customHeight="1" x14ac:dyDescent="0.25">
      <c r="A9" s="297" t="s">
        <v>0</v>
      </c>
      <c r="B9" s="301" t="s">
        <v>1</v>
      </c>
      <c r="C9" s="302"/>
      <c r="D9" s="277" t="s">
        <v>321</v>
      </c>
      <c r="E9" s="297" t="s">
        <v>11</v>
      </c>
      <c r="F9" s="297" t="s">
        <v>121</v>
      </c>
      <c r="G9" s="297" t="s">
        <v>7</v>
      </c>
      <c r="H9" s="299" t="s">
        <v>122</v>
      </c>
      <c r="I9" s="301" t="s">
        <v>310</v>
      </c>
      <c r="J9" s="315"/>
      <c r="K9" s="315"/>
      <c r="L9" s="315"/>
      <c r="M9" s="315"/>
      <c r="N9" s="315"/>
      <c r="O9" s="315"/>
      <c r="P9" s="315"/>
      <c r="Q9" s="315"/>
      <c r="R9" s="315"/>
      <c r="S9" s="315"/>
      <c r="T9" s="315"/>
      <c r="U9" s="315"/>
      <c r="V9" s="315"/>
    </row>
    <row r="10" spans="1:22" s="30" customFormat="1" ht="57.75" customHeight="1" x14ac:dyDescent="0.25">
      <c r="A10" s="298"/>
      <c r="B10" s="31" t="s">
        <v>14</v>
      </c>
      <c r="C10" s="166" t="s">
        <v>320</v>
      </c>
      <c r="D10" s="277"/>
      <c r="E10" s="298"/>
      <c r="F10" s="298"/>
      <c r="G10" s="298"/>
      <c r="H10" s="300"/>
      <c r="I10" s="32" t="s">
        <v>5</v>
      </c>
      <c r="J10" s="32" t="s">
        <v>6</v>
      </c>
      <c r="K10" s="32" t="s">
        <v>2</v>
      </c>
      <c r="L10" s="32" t="s">
        <v>3</v>
      </c>
      <c r="M10" s="32" t="s">
        <v>4</v>
      </c>
      <c r="N10" s="32" t="s">
        <v>652</v>
      </c>
      <c r="O10" s="32" t="s">
        <v>653</v>
      </c>
      <c r="P10" s="32" t="s">
        <v>654</v>
      </c>
      <c r="Q10" s="32" t="s">
        <v>655</v>
      </c>
      <c r="R10" s="32" t="s">
        <v>656</v>
      </c>
      <c r="S10" s="32" t="s">
        <v>657</v>
      </c>
      <c r="T10" s="32" t="s">
        <v>658</v>
      </c>
      <c r="U10" s="32" t="s">
        <v>9</v>
      </c>
      <c r="V10" s="134" t="s">
        <v>10</v>
      </c>
    </row>
    <row r="11" spans="1:22" s="33" customFormat="1" ht="63" customHeight="1" x14ac:dyDescent="0.2">
      <c r="A11" s="316">
        <v>1</v>
      </c>
      <c r="B11" s="290" t="s">
        <v>151</v>
      </c>
      <c r="C11" s="262" t="s">
        <v>323</v>
      </c>
      <c r="D11" s="262" t="s">
        <v>326</v>
      </c>
      <c r="E11" s="281" t="s">
        <v>13</v>
      </c>
      <c r="F11" s="284" t="s">
        <v>319</v>
      </c>
      <c r="G11" s="287" t="str">
        <f>+'1'!B14</f>
        <v>Porcentaje atendido de los conceptos técnicos solicitados a la Oficina de Tecnologías de la Información y las Comunicaciones</v>
      </c>
      <c r="H11" s="181" t="str">
        <f>+'1'!B21</f>
        <v>Número de solicitudes de conceptos atendidas</v>
      </c>
      <c r="I11" s="609">
        <f>'1'!B29</f>
        <v>0</v>
      </c>
      <c r="J11" s="609">
        <f>'1'!B30</f>
        <v>6</v>
      </c>
      <c r="K11" s="609">
        <f>'1'!B31</f>
        <v>1</v>
      </c>
      <c r="L11" s="609">
        <f>'1'!B332</f>
        <v>0</v>
      </c>
      <c r="M11" s="609">
        <f>'1'!B33</f>
        <v>1</v>
      </c>
      <c r="N11" s="609">
        <f>'1'!B34</f>
        <v>0</v>
      </c>
      <c r="O11" s="609">
        <f>'1'!B35</f>
        <v>0</v>
      </c>
      <c r="P11" s="609">
        <f>'1'!B36</f>
        <v>0</v>
      </c>
      <c r="Q11" s="609">
        <f>'1'!B37</f>
        <v>0</v>
      </c>
      <c r="R11" s="609">
        <f>'1'!B38</f>
        <v>0</v>
      </c>
      <c r="S11" s="609">
        <f>'1'!D39</f>
        <v>0</v>
      </c>
      <c r="T11" s="609">
        <f>'1'!B40</f>
        <v>0</v>
      </c>
      <c r="U11" s="249">
        <f>+SUM(I11:T11)</f>
        <v>8</v>
      </c>
      <c r="V11" s="259"/>
    </row>
    <row r="12" spans="1:22" s="33" customFormat="1" ht="63" customHeight="1" x14ac:dyDescent="0.2">
      <c r="A12" s="317"/>
      <c r="B12" s="291"/>
      <c r="C12" s="263"/>
      <c r="D12" s="263"/>
      <c r="E12" s="282"/>
      <c r="F12" s="285"/>
      <c r="G12" s="288"/>
      <c r="H12" s="181" t="str">
        <f>+'1'!E21</f>
        <v>Total de solicitudes de concepto allegadas en la vigencia</v>
      </c>
      <c r="I12" s="609">
        <f>'1'!D29</f>
        <v>0</v>
      </c>
      <c r="J12" s="609">
        <f>'1'!D30</f>
        <v>6</v>
      </c>
      <c r="K12" s="609">
        <f>'1'!D31</f>
        <v>1</v>
      </c>
      <c r="L12" s="609">
        <f>'1'!D32</f>
        <v>1</v>
      </c>
      <c r="M12" s="609">
        <f>'1'!D33</f>
        <v>1</v>
      </c>
      <c r="N12" s="609">
        <f>'1'!D34</f>
        <v>0</v>
      </c>
      <c r="O12" s="609">
        <f>'1'!J29</f>
        <v>0</v>
      </c>
      <c r="P12" s="609">
        <f>'1'!K29</f>
        <v>0</v>
      </c>
      <c r="Q12" s="609">
        <f>'1'!L29</f>
        <v>0</v>
      </c>
      <c r="R12" s="609">
        <f>'1'!M29</f>
        <v>0</v>
      </c>
      <c r="S12" s="609">
        <f>'1'!N29</f>
        <v>0</v>
      </c>
      <c r="T12" s="609">
        <f>'1'!O29</f>
        <v>0</v>
      </c>
      <c r="U12" s="79">
        <f>+SUM(I12:M12)</f>
        <v>9</v>
      </c>
      <c r="V12" s="260"/>
    </row>
    <row r="13" spans="1:22" s="33" customFormat="1" ht="63" customHeight="1" x14ac:dyDescent="0.2">
      <c r="A13" s="318"/>
      <c r="B13" s="292"/>
      <c r="C13" s="264"/>
      <c r="D13" s="264"/>
      <c r="E13" s="283"/>
      <c r="F13" s="286"/>
      <c r="G13" s="289"/>
      <c r="H13" s="185" t="s">
        <v>123</v>
      </c>
      <c r="I13" s="610">
        <f t="shared" ref="I13:U13" si="0">IFERROR(+I11/I12,)</f>
        <v>0</v>
      </c>
      <c r="J13" s="610">
        <f t="shared" si="0"/>
        <v>1</v>
      </c>
      <c r="K13" s="610">
        <f t="shared" si="0"/>
        <v>1</v>
      </c>
      <c r="L13" s="610">
        <f t="shared" si="0"/>
        <v>0</v>
      </c>
      <c r="M13" s="610">
        <f t="shared" si="0"/>
        <v>1</v>
      </c>
      <c r="N13" s="610">
        <f t="shared" si="0"/>
        <v>0</v>
      </c>
      <c r="O13" s="610">
        <f t="shared" si="0"/>
        <v>0</v>
      </c>
      <c r="P13" s="610">
        <f t="shared" si="0"/>
        <v>0</v>
      </c>
      <c r="Q13" s="610">
        <f t="shared" si="0"/>
        <v>0</v>
      </c>
      <c r="R13" s="610">
        <f t="shared" si="0"/>
        <v>0</v>
      </c>
      <c r="S13" s="610">
        <f t="shared" si="0"/>
        <v>0</v>
      </c>
      <c r="T13" s="610">
        <f t="shared" si="0"/>
        <v>0</v>
      </c>
      <c r="U13" s="139">
        <f t="shared" si="0"/>
        <v>0.88888888888888884</v>
      </c>
      <c r="V13" s="261"/>
    </row>
    <row r="14" spans="1:22" s="33" customFormat="1" ht="63" customHeight="1" x14ac:dyDescent="0.2">
      <c r="A14" s="316">
        <v>2</v>
      </c>
      <c r="B14" s="290" t="s">
        <v>151</v>
      </c>
      <c r="C14" s="262" t="s">
        <v>324</v>
      </c>
      <c r="D14" s="262" t="s">
        <v>327</v>
      </c>
      <c r="E14" s="281" t="s">
        <v>13</v>
      </c>
      <c r="F14" s="284" t="s">
        <v>286</v>
      </c>
      <c r="G14" s="287" t="str">
        <f>+'2'!B14</f>
        <v>Porcentaje atendido de los requerimientos de soporte técnico solicitados a la Oficina de Tecnologías de la Información y las Comunicaciones de las aplicaciones y servicios a cargo de la Oficina</v>
      </c>
      <c r="H14" s="181" t="str">
        <f>+'2'!B21</f>
        <v>Número de soportes técnicos atentidos</v>
      </c>
      <c r="I14" s="609">
        <f>'2'!B29</f>
        <v>184</v>
      </c>
      <c r="J14" s="609">
        <f>'2'!B30</f>
        <v>184</v>
      </c>
      <c r="K14" s="609">
        <f>'2'!B31</f>
        <v>115</v>
      </c>
      <c r="L14" s="609">
        <f>'2'!B32</f>
        <v>158</v>
      </c>
      <c r="M14" s="609">
        <f>'2'!B33</f>
        <v>179</v>
      </c>
      <c r="N14" s="609">
        <f>'2'!B34</f>
        <v>0</v>
      </c>
      <c r="O14" s="609">
        <f>'2'!B35</f>
        <v>0</v>
      </c>
      <c r="P14" s="609">
        <f>'2'!B36</f>
        <v>0</v>
      </c>
      <c r="Q14" s="609">
        <f>'2'!B37</f>
        <v>0</v>
      </c>
      <c r="R14" s="609">
        <f>'2'!B38</f>
        <v>0</v>
      </c>
      <c r="S14" s="609">
        <f>'2'!B39</f>
        <v>0</v>
      </c>
      <c r="T14" s="609">
        <f>'2'!B40</f>
        <v>0</v>
      </c>
      <c r="U14" s="249">
        <f>SUM(I14:M14)</f>
        <v>820</v>
      </c>
      <c r="V14" s="259"/>
    </row>
    <row r="15" spans="1:22" s="33" customFormat="1" ht="63" customHeight="1" x14ac:dyDescent="0.2">
      <c r="A15" s="317"/>
      <c r="B15" s="291"/>
      <c r="C15" s="263"/>
      <c r="D15" s="263"/>
      <c r="E15" s="282"/>
      <c r="F15" s="285"/>
      <c r="G15" s="288"/>
      <c r="H15" s="181" t="str">
        <f>+'2'!E21</f>
        <v>Total de solicitudes de soportes técnicos allegados en la vigencia</v>
      </c>
      <c r="I15" s="609">
        <f>'2'!D29</f>
        <v>184</v>
      </c>
      <c r="J15" s="609">
        <f>'2'!D30</f>
        <v>184</v>
      </c>
      <c r="K15" s="609">
        <f>'2'!D31</f>
        <v>115</v>
      </c>
      <c r="L15" s="609">
        <f>'2'!D32</f>
        <v>158</v>
      </c>
      <c r="M15" s="609">
        <f>'2'!D33</f>
        <v>179</v>
      </c>
      <c r="N15" s="609">
        <f>'2'!D34</f>
        <v>0</v>
      </c>
      <c r="O15" s="609">
        <f>'2'!D35</f>
        <v>0</v>
      </c>
      <c r="P15" s="609">
        <f>'2'!D36</f>
        <v>0</v>
      </c>
      <c r="Q15" s="609">
        <f>'2'!D37</f>
        <v>0</v>
      </c>
      <c r="R15" s="609">
        <f>'2'!D38</f>
        <v>0</v>
      </c>
      <c r="S15" s="609">
        <f>'2'!D39</f>
        <v>0</v>
      </c>
      <c r="T15" s="609">
        <f>'2'!D40</f>
        <v>0</v>
      </c>
      <c r="U15" s="79">
        <f>SUM(I15:M15)</f>
        <v>820</v>
      </c>
      <c r="V15" s="260"/>
    </row>
    <row r="16" spans="1:22" s="33" customFormat="1" ht="63" customHeight="1" x14ac:dyDescent="0.2">
      <c r="A16" s="318"/>
      <c r="B16" s="292"/>
      <c r="C16" s="264"/>
      <c r="D16" s="264"/>
      <c r="E16" s="283"/>
      <c r="F16" s="286"/>
      <c r="G16" s="289"/>
      <c r="H16" s="185" t="s">
        <v>123</v>
      </c>
      <c r="I16" s="610">
        <f t="shared" ref="I16:U16" si="1">IFERROR(+I14/I15,)</f>
        <v>1</v>
      </c>
      <c r="J16" s="610">
        <f t="shared" si="1"/>
        <v>1</v>
      </c>
      <c r="K16" s="610">
        <f t="shared" si="1"/>
        <v>1</v>
      </c>
      <c r="L16" s="610">
        <f t="shared" si="1"/>
        <v>1</v>
      </c>
      <c r="M16" s="610">
        <f t="shared" si="1"/>
        <v>1</v>
      </c>
      <c r="N16" s="610">
        <f t="shared" si="1"/>
        <v>0</v>
      </c>
      <c r="O16" s="610">
        <f t="shared" si="1"/>
        <v>0</v>
      </c>
      <c r="P16" s="610">
        <f t="shared" si="1"/>
        <v>0</v>
      </c>
      <c r="Q16" s="610">
        <f t="shared" si="1"/>
        <v>0</v>
      </c>
      <c r="R16" s="610">
        <f t="shared" si="1"/>
        <v>0</v>
      </c>
      <c r="S16" s="610">
        <f t="shared" si="1"/>
        <v>0</v>
      </c>
      <c r="T16" s="610">
        <f t="shared" si="1"/>
        <v>0</v>
      </c>
      <c r="U16" s="139">
        <f t="shared" si="1"/>
        <v>1</v>
      </c>
      <c r="V16" s="261"/>
    </row>
    <row r="17" spans="1:22" s="33" customFormat="1" ht="63" customHeight="1" x14ac:dyDescent="0.2">
      <c r="A17" s="278">
        <v>3</v>
      </c>
      <c r="B17" s="274" t="s">
        <v>151</v>
      </c>
      <c r="C17" s="262" t="s">
        <v>324</v>
      </c>
      <c r="D17" s="262" t="s">
        <v>328</v>
      </c>
      <c r="E17" s="265" t="s">
        <v>13</v>
      </c>
      <c r="F17" s="271" t="s">
        <v>322</v>
      </c>
      <c r="G17" s="268" t="str">
        <f>+'3'!B14</f>
        <v>Porcentaje de cumplimiento de las actividades  de gestión en el Subsistema de seguridad de la informacíon</v>
      </c>
      <c r="H17" s="181" t="str">
        <f>+'3'!B21</f>
        <v>Porcentaje de avance en actividades ejecutadas</v>
      </c>
      <c r="I17" s="611">
        <f>'3'!B29</f>
        <v>0</v>
      </c>
      <c r="J17" s="611">
        <f>'3'!B30</f>
        <v>0</v>
      </c>
      <c r="K17" s="611">
        <f>'3'!B31</f>
        <v>0.25</v>
      </c>
      <c r="L17" s="611">
        <f>'3'!B32</f>
        <v>0</v>
      </c>
      <c r="M17" s="611">
        <f>'3'!B33</f>
        <v>0.25</v>
      </c>
      <c r="N17" s="611">
        <f>'3'!B34</f>
        <v>0</v>
      </c>
      <c r="O17" s="611">
        <f>'3'!B35</f>
        <v>0</v>
      </c>
      <c r="P17" s="611">
        <f>'3'!B36</f>
        <v>0</v>
      </c>
      <c r="Q17" s="611">
        <f>'3'!B37</f>
        <v>0</v>
      </c>
      <c r="R17" s="611">
        <f>'3'!B38</f>
        <v>0</v>
      </c>
      <c r="S17" s="611">
        <f>'3'!B39</f>
        <v>0</v>
      </c>
      <c r="T17" s="611">
        <f>'3'!B40</f>
        <v>0</v>
      </c>
      <c r="U17" s="117">
        <f>SUM(I17:T17)</f>
        <v>0.5</v>
      </c>
      <c r="V17" s="259"/>
    </row>
    <row r="18" spans="1:22" s="33" customFormat="1" ht="63" customHeight="1" x14ac:dyDescent="0.2">
      <c r="A18" s="279"/>
      <c r="B18" s="275"/>
      <c r="C18" s="263"/>
      <c r="D18" s="263"/>
      <c r="E18" s="266"/>
      <c r="F18" s="272"/>
      <c r="G18" s="269"/>
      <c r="H18" s="181" t="str">
        <f>+'3'!E21</f>
        <v>Porcentaje total  de avance de actividades programado en la vigencia</v>
      </c>
      <c r="I18" s="611">
        <f>'3'!D29</f>
        <v>0</v>
      </c>
      <c r="J18" s="611">
        <f>'3'!D30</f>
        <v>0</v>
      </c>
      <c r="K18" s="611">
        <f>'3'!D31</f>
        <v>0.25</v>
      </c>
      <c r="L18" s="611">
        <f>'3'!D32</f>
        <v>0</v>
      </c>
      <c r="M18" s="611">
        <f>'3'!D33</f>
        <v>0.25</v>
      </c>
      <c r="N18" s="611">
        <f>'3'!D34</f>
        <v>0</v>
      </c>
      <c r="O18" s="611">
        <f>'3'!D35</f>
        <v>0</v>
      </c>
      <c r="P18" s="611">
        <f>'3'!D36</f>
        <v>0</v>
      </c>
      <c r="Q18" s="611">
        <f>'3'!D37</f>
        <v>0.25</v>
      </c>
      <c r="R18" s="611">
        <f>'3'!D38</f>
        <v>0</v>
      </c>
      <c r="S18" s="611">
        <f>'3'!D39</f>
        <v>0</v>
      </c>
      <c r="T18" s="611">
        <f>'3'!D40</f>
        <v>0.25</v>
      </c>
      <c r="U18" s="117">
        <f>SUM(I18:T18)</f>
        <v>1</v>
      </c>
      <c r="V18" s="260"/>
    </row>
    <row r="19" spans="1:22" s="33" customFormat="1" ht="63" customHeight="1" x14ac:dyDescent="0.2">
      <c r="A19" s="280"/>
      <c r="B19" s="276"/>
      <c r="C19" s="264"/>
      <c r="D19" s="264"/>
      <c r="E19" s="267"/>
      <c r="F19" s="273"/>
      <c r="G19" s="270"/>
      <c r="H19" s="185" t="s">
        <v>123</v>
      </c>
      <c r="I19" s="610">
        <f t="shared" ref="I19:U19" si="2">IFERROR(+I17/I18,)</f>
        <v>0</v>
      </c>
      <c r="J19" s="610">
        <f t="shared" si="2"/>
        <v>0</v>
      </c>
      <c r="K19" s="610">
        <f t="shared" si="2"/>
        <v>1</v>
      </c>
      <c r="L19" s="610">
        <f t="shared" si="2"/>
        <v>0</v>
      </c>
      <c r="M19" s="610">
        <f t="shared" si="2"/>
        <v>1</v>
      </c>
      <c r="N19" s="610">
        <f t="shared" si="2"/>
        <v>0</v>
      </c>
      <c r="O19" s="610">
        <f t="shared" si="2"/>
        <v>0</v>
      </c>
      <c r="P19" s="610">
        <f t="shared" si="2"/>
        <v>0</v>
      </c>
      <c r="Q19" s="610">
        <f t="shared" si="2"/>
        <v>0</v>
      </c>
      <c r="R19" s="610">
        <f t="shared" si="2"/>
        <v>0</v>
      </c>
      <c r="S19" s="610">
        <f t="shared" si="2"/>
        <v>0</v>
      </c>
      <c r="T19" s="610">
        <f t="shared" si="2"/>
        <v>0</v>
      </c>
      <c r="U19" s="139">
        <f t="shared" si="2"/>
        <v>0.5</v>
      </c>
      <c r="V19" s="261"/>
    </row>
    <row r="20" spans="1:22" s="33" customFormat="1" ht="63" customHeight="1" x14ac:dyDescent="0.2">
      <c r="A20" s="278">
        <v>4</v>
      </c>
      <c r="B20" s="274" t="s">
        <v>151</v>
      </c>
      <c r="C20" s="262" t="s">
        <v>324</v>
      </c>
      <c r="D20" s="262" t="s">
        <v>328</v>
      </c>
      <c r="E20" s="265" t="s">
        <v>13</v>
      </c>
      <c r="F20" s="271" t="s">
        <v>314</v>
      </c>
      <c r="G20" s="268" t="str">
        <f>+'4'!B14</f>
        <v>Porcentaje logrado de las encuestas de evaluación sobre el SGSI con calificación aprobatoria</v>
      </c>
      <c r="H20" s="181" t="str">
        <f>+'4'!B21</f>
        <v>Sumatoria encuestas aprobadas</v>
      </c>
      <c r="I20" s="611">
        <f>'4'!B29</f>
        <v>0</v>
      </c>
      <c r="J20" s="611">
        <f>'4'!B30</f>
        <v>0</v>
      </c>
      <c r="K20" s="611">
        <f>'4'!B31</f>
        <v>0</v>
      </c>
      <c r="L20" s="611">
        <f>'4'!B32</f>
        <v>0.2</v>
      </c>
      <c r="M20" s="611">
        <f>'4'!B33</f>
        <v>0.25</v>
      </c>
      <c r="N20" s="611">
        <f>'4'!B34</f>
        <v>0</v>
      </c>
      <c r="O20" s="611">
        <f>'4'!B35</f>
        <v>0</v>
      </c>
      <c r="P20" s="611">
        <f>'4'!B36</f>
        <v>0</v>
      </c>
      <c r="Q20" s="611">
        <f>'4'!B37</f>
        <v>0</v>
      </c>
      <c r="R20" s="611">
        <f>'4'!B38</f>
        <v>0</v>
      </c>
      <c r="S20" s="611">
        <f>'4'!B39</f>
        <v>0</v>
      </c>
      <c r="T20" s="611">
        <f>'4'!B40</f>
        <v>0</v>
      </c>
      <c r="U20" s="117">
        <f>SUM(I20:T20)</f>
        <v>0.45</v>
      </c>
      <c r="V20" s="259"/>
    </row>
    <row r="21" spans="1:22" ht="63" customHeight="1" x14ac:dyDescent="0.25">
      <c r="A21" s="279"/>
      <c r="B21" s="275"/>
      <c r="C21" s="263"/>
      <c r="D21" s="263"/>
      <c r="E21" s="266"/>
      <c r="F21" s="272"/>
      <c r="G21" s="269"/>
      <c r="H21" s="181" t="str">
        <f>+'4'!E21</f>
        <v>Total de encuestas realizadas</v>
      </c>
      <c r="I21" s="611">
        <f>'4'!B29</f>
        <v>0</v>
      </c>
      <c r="J21" s="612">
        <f>'4'!D30</f>
        <v>0</v>
      </c>
      <c r="K21" s="612">
        <f>'4'!D31</f>
        <v>0</v>
      </c>
      <c r="L21" s="612">
        <f>'4'!D32</f>
        <v>0.2</v>
      </c>
      <c r="M21" s="612">
        <f>'4'!D33</f>
        <v>0.25</v>
      </c>
      <c r="N21" s="612">
        <f>'4'!D34</f>
        <v>0</v>
      </c>
      <c r="O21" s="612">
        <f>'4'!D35</f>
        <v>0</v>
      </c>
      <c r="P21" s="612">
        <f>'4'!D36</f>
        <v>0</v>
      </c>
      <c r="Q21" s="612">
        <f>'4'!D37</f>
        <v>0</v>
      </c>
      <c r="R21" s="612">
        <f>'4'!D38</f>
        <v>0</v>
      </c>
      <c r="S21" s="612">
        <f>'4'!D39</f>
        <v>0</v>
      </c>
      <c r="T21" s="612">
        <f>'4'!D40</f>
        <v>0</v>
      </c>
      <c r="U21" s="117">
        <f>SUM(I21:T21)</f>
        <v>0.45</v>
      </c>
      <c r="V21" s="260"/>
    </row>
    <row r="22" spans="1:22" ht="63" customHeight="1" x14ac:dyDescent="0.25">
      <c r="A22" s="280"/>
      <c r="B22" s="276"/>
      <c r="C22" s="264"/>
      <c r="D22" s="264"/>
      <c r="E22" s="267"/>
      <c r="F22" s="273"/>
      <c r="G22" s="270"/>
      <c r="H22" s="186" t="s">
        <v>123</v>
      </c>
      <c r="I22" s="610">
        <f t="shared" ref="I22:U22" si="3">IFERROR(+I20/I21,)</f>
        <v>0</v>
      </c>
      <c r="J22" s="610">
        <f t="shared" si="3"/>
        <v>0</v>
      </c>
      <c r="K22" s="610">
        <f t="shared" si="3"/>
        <v>0</v>
      </c>
      <c r="L22" s="610">
        <f t="shared" si="3"/>
        <v>1</v>
      </c>
      <c r="M22" s="610">
        <f t="shared" si="3"/>
        <v>1</v>
      </c>
      <c r="N22" s="610">
        <f t="shared" si="3"/>
        <v>0</v>
      </c>
      <c r="O22" s="610">
        <f t="shared" si="3"/>
        <v>0</v>
      </c>
      <c r="P22" s="610">
        <f t="shared" si="3"/>
        <v>0</v>
      </c>
      <c r="Q22" s="610">
        <f t="shared" si="3"/>
        <v>0</v>
      </c>
      <c r="R22" s="610">
        <f t="shared" si="3"/>
        <v>0</v>
      </c>
      <c r="S22" s="610">
        <f t="shared" si="3"/>
        <v>0</v>
      </c>
      <c r="T22" s="610">
        <f t="shared" si="3"/>
        <v>0</v>
      </c>
      <c r="U22" s="139">
        <f t="shared" si="3"/>
        <v>1</v>
      </c>
      <c r="V22" s="261"/>
    </row>
    <row r="23" spans="1:22" ht="63" customHeight="1" x14ac:dyDescent="0.25">
      <c r="A23" s="278">
        <v>5</v>
      </c>
      <c r="B23" s="274" t="s">
        <v>151</v>
      </c>
      <c r="C23" s="262" t="s">
        <v>324</v>
      </c>
      <c r="D23" s="262" t="s">
        <v>328</v>
      </c>
      <c r="E23" s="265" t="s">
        <v>13</v>
      </c>
      <c r="F23" s="271" t="s">
        <v>315</v>
      </c>
      <c r="G23" s="268" t="str">
        <f>+'5'!B14</f>
        <v>Porcentaje de Incidentes de seguridad reportados por ataques por virus informático en 2020</v>
      </c>
      <c r="H23" s="181" t="str">
        <f>+'6'!B21</f>
        <v>Sumatoria vulnerabilidades mitigadas</v>
      </c>
      <c r="I23" s="613">
        <f>'5'!B29</f>
        <v>0</v>
      </c>
      <c r="J23" s="613">
        <f>'5'!B30</f>
        <v>0</v>
      </c>
      <c r="K23" s="613">
        <f>'5'!B31</f>
        <v>0.25</v>
      </c>
      <c r="L23" s="613">
        <f>'5'!B32</f>
        <v>0</v>
      </c>
      <c r="M23" s="613">
        <f>'5'!B33</f>
        <v>0.25</v>
      </c>
      <c r="N23" s="613">
        <f>'5'!B34</f>
        <v>0</v>
      </c>
      <c r="O23" s="613">
        <f>'5'!B35</f>
        <v>0</v>
      </c>
      <c r="P23" s="613">
        <f>'5'!B36</f>
        <v>0</v>
      </c>
      <c r="Q23" s="613">
        <f>'5'!B37</f>
        <v>0</v>
      </c>
      <c r="R23" s="613">
        <f>'5'!B38</f>
        <v>0</v>
      </c>
      <c r="S23" s="613">
        <f>'5'!B39</f>
        <v>0</v>
      </c>
      <c r="T23" s="613">
        <f>'5'!B40</f>
        <v>0</v>
      </c>
      <c r="U23" s="257">
        <f>SUM(I23:T23)</f>
        <v>0.5</v>
      </c>
      <c r="V23" s="259"/>
    </row>
    <row r="24" spans="1:22" ht="63" customHeight="1" x14ac:dyDescent="0.25">
      <c r="A24" s="279"/>
      <c r="B24" s="275"/>
      <c r="C24" s="263"/>
      <c r="D24" s="263"/>
      <c r="E24" s="266"/>
      <c r="F24" s="272"/>
      <c r="G24" s="269"/>
      <c r="H24" s="181" t="str">
        <f>+'6'!E21</f>
        <v>Total de vulnerabilidades detectadas</v>
      </c>
      <c r="I24" s="613">
        <f>'5'!D29</f>
        <v>0</v>
      </c>
      <c r="J24" s="613">
        <f>'5'!D30</f>
        <v>0</v>
      </c>
      <c r="K24" s="613">
        <f>'5'!D31</f>
        <v>0.25</v>
      </c>
      <c r="L24" s="613">
        <f>'5'!D32</f>
        <v>0</v>
      </c>
      <c r="M24" s="613">
        <f>'5'!D33</f>
        <v>0.25</v>
      </c>
      <c r="N24" s="613">
        <f>'5'!D34</f>
        <v>0</v>
      </c>
      <c r="O24" s="613">
        <f>'5'!D35</f>
        <v>0</v>
      </c>
      <c r="P24" s="613">
        <f>'3'!D36</f>
        <v>0</v>
      </c>
      <c r="Q24" s="613">
        <f>'5'!D37</f>
        <v>0.25</v>
      </c>
      <c r="R24" s="613">
        <f>'5'!D38</f>
        <v>0</v>
      </c>
      <c r="S24" s="613">
        <f>'5'!D39</f>
        <v>0</v>
      </c>
      <c r="T24" s="613">
        <f>'5'!D40</f>
        <v>0.25</v>
      </c>
      <c r="U24" s="257">
        <f>SUM(I24:T24)</f>
        <v>1</v>
      </c>
      <c r="V24" s="260"/>
    </row>
    <row r="25" spans="1:22" ht="63" customHeight="1" x14ac:dyDescent="0.25">
      <c r="A25" s="280"/>
      <c r="B25" s="276"/>
      <c r="C25" s="264"/>
      <c r="D25" s="264"/>
      <c r="E25" s="267"/>
      <c r="F25" s="273"/>
      <c r="G25" s="270"/>
      <c r="H25" s="186" t="s">
        <v>123</v>
      </c>
      <c r="I25" s="610">
        <f t="shared" ref="I25:T25" si="4">IFERROR(+I23/I24,)</f>
        <v>0</v>
      </c>
      <c r="J25" s="610">
        <f t="shared" si="4"/>
        <v>0</v>
      </c>
      <c r="K25" s="610">
        <f t="shared" si="4"/>
        <v>1</v>
      </c>
      <c r="L25" s="610">
        <f t="shared" si="4"/>
        <v>0</v>
      </c>
      <c r="M25" s="610">
        <f t="shared" si="4"/>
        <v>1</v>
      </c>
      <c r="N25" s="610">
        <f t="shared" si="4"/>
        <v>0</v>
      </c>
      <c r="O25" s="610">
        <f t="shared" si="4"/>
        <v>0</v>
      </c>
      <c r="P25" s="610">
        <f t="shared" si="4"/>
        <v>0</v>
      </c>
      <c r="Q25" s="610">
        <f t="shared" si="4"/>
        <v>0</v>
      </c>
      <c r="R25" s="610">
        <f t="shared" si="4"/>
        <v>0</v>
      </c>
      <c r="S25" s="610">
        <f t="shared" si="4"/>
        <v>0</v>
      </c>
      <c r="T25" s="610">
        <f t="shared" si="4"/>
        <v>0</v>
      </c>
      <c r="U25" s="139">
        <f>IFERROR(+U23/U24,)</f>
        <v>0.5</v>
      </c>
      <c r="V25" s="261"/>
    </row>
    <row r="26" spans="1:22" s="33" customFormat="1" ht="63" customHeight="1" x14ac:dyDescent="0.2">
      <c r="A26" s="278">
        <v>6</v>
      </c>
      <c r="B26" s="274" t="s">
        <v>151</v>
      </c>
      <c r="C26" s="262" t="s">
        <v>324</v>
      </c>
      <c r="D26" s="262" t="s">
        <v>328</v>
      </c>
      <c r="E26" s="265" t="s">
        <v>13</v>
      </c>
      <c r="F26" s="271" t="s">
        <v>316</v>
      </c>
      <c r="G26" s="268" t="str">
        <f>+'6'!B14</f>
        <v>Porcentaje mitigado de vulnerabilidades detectadas</v>
      </c>
      <c r="H26" s="181" t="str">
        <f>+'6'!B21</f>
        <v>Sumatoria vulnerabilidades mitigadas</v>
      </c>
      <c r="I26" s="611">
        <f>'6'!B29</f>
        <v>0</v>
      </c>
      <c r="J26" s="611">
        <f>'6'!B30</f>
        <v>0</v>
      </c>
      <c r="K26" s="611">
        <f>'6'!B31</f>
        <v>0</v>
      </c>
      <c r="L26" s="611">
        <f>'6'!B32</f>
        <v>0</v>
      </c>
      <c r="M26" s="611">
        <f>'6'!B33</f>
        <v>0</v>
      </c>
      <c r="N26" s="611">
        <f>'6'!B34</f>
        <v>0</v>
      </c>
      <c r="O26" s="611">
        <f>'6'!B35</f>
        <v>0</v>
      </c>
      <c r="P26" s="611">
        <f>'6'!B36</f>
        <v>0</v>
      </c>
      <c r="Q26" s="611">
        <f>'6'!B37</f>
        <v>0</v>
      </c>
      <c r="R26" s="611">
        <f>'6'!B38</f>
        <v>0</v>
      </c>
      <c r="S26" s="611">
        <f>'6'!B39</f>
        <v>0</v>
      </c>
      <c r="T26" s="611">
        <f>'6'!B40</f>
        <v>0</v>
      </c>
      <c r="U26" s="117">
        <f>SUM(I26:M26)</f>
        <v>0</v>
      </c>
      <c r="V26" s="259"/>
    </row>
    <row r="27" spans="1:22" ht="63" customHeight="1" x14ac:dyDescent="0.25">
      <c r="A27" s="279"/>
      <c r="B27" s="275"/>
      <c r="C27" s="263"/>
      <c r="D27" s="263"/>
      <c r="E27" s="266"/>
      <c r="F27" s="272"/>
      <c r="G27" s="269"/>
      <c r="H27" s="181" t="str">
        <f>+'6'!E21</f>
        <v>Total de vulnerabilidades detectadas</v>
      </c>
      <c r="I27" s="614">
        <f>'6'!D29</f>
        <v>0</v>
      </c>
      <c r="J27" s="614">
        <f>'6'!D30</f>
        <v>0</v>
      </c>
      <c r="K27" s="614">
        <f>'6'!D31</f>
        <v>0</v>
      </c>
      <c r="L27" s="614">
        <f>'6'!D32</f>
        <v>0</v>
      </c>
      <c r="M27" s="614">
        <f>'6'!D33</f>
        <v>0</v>
      </c>
      <c r="N27" s="614">
        <f>'6'!D34</f>
        <v>0</v>
      </c>
      <c r="O27" s="614">
        <f>'6'!D35</f>
        <v>0</v>
      </c>
      <c r="P27" s="614">
        <f>'6'!D36</f>
        <v>0</v>
      </c>
      <c r="Q27" s="614">
        <f>'6'!D37</f>
        <v>0</v>
      </c>
      <c r="R27" s="614">
        <f>'6'!D38</f>
        <v>0</v>
      </c>
      <c r="S27" s="614">
        <f>'6'!D39</f>
        <v>0</v>
      </c>
      <c r="T27" s="614">
        <f>'6'!D40</f>
        <v>0</v>
      </c>
      <c r="U27" s="117">
        <f>SUM(I27:M27)</f>
        <v>0</v>
      </c>
      <c r="V27" s="260"/>
    </row>
    <row r="28" spans="1:22" ht="63" customHeight="1" x14ac:dyDescent="0.25">
      <c r="A28" s="280"/>
      <c r="B28" s="276"/>
      <c r="C28" s="264"/>
      <c r="D28" s="264"/>
      <c r="E28" s="267"/>
      <c r="F28" s="273"/>
      <c r="G28" s="270"/>
      <c r="H28" s="186" t="s">
        <v>123</v>
      </c>
      <c r="I28" s="610">
        <f t="shared" ref="I28:T28" si="5">IFERROR(+I26/I27,)</f>
        <v>0</v>
      </c>
      <c r="J28" s="610">
        <f t="shared" si="5"/>
        <v>0</v>
      </c>
      <c r="K28" s="610">
        <f t="shared" si="5"/>
        <v>0</v>
      </c>
      <c r="L28" s="610">
        <f t="shared" si="5"/>
        <v>0</v>
      </c>
      <c r="M28" s="610">
        <f t="shared" si="5"/>
        <v>0</v>
      </c>
      <c r="N28" s="610">
        <f t="shared" si="5"/>
        <v>0</v>
      </c>
      <c r="O28" s="610">
        <f t="shared" si="5"/>
        <v>0</v>
      </c>
      <c r="P28" s="610">
        <f t="shared" si="5"/>
        <v>0</v>
      </c>
      <c r="Q28" s="610">
        <f t="shared" si="5"/>
        <v>0</v>
      </c>
      <c r="R28" s="610">
        <f t="shared" si="5"/>
        <v>0</v>
      </c>
      <c r="S28" s="610">
        <f t="shared" si="5"/>
        <v>0</v>
      </c>
      <c r="T28" s="610">
        <f t="shared" si="5"/>
        <v>0</v>
      </c>
      <c r="U28" s="139">
        <f>IFERROR(+U26/U27,)</f>
        <v>0</v>
      </c>
      <c r="V28" s="261"/>
    </row>
    <row r="29" spans="1:22" ht="63" customHeight="1" x14ac:dyDescent="0.25">
      <c r="A29" s="278">
        <v>7</v>
      </c>
      <c r="B29" s="274" t="s">
        <v>151</v>
      </c>
      <c r="C29" s="262" t="s">
        <v>324</v>
      </c>
      <c r="D29" s="262" t="s">
        <v>328</v>
      </c>
      <c r="E29" s="265" t="s">
        <v>13</v>
      </c>
      <c r="F29" s="271" t="s">
        <v>318</v>
      </c>
      <c r="G29" s="268" t="str">
        <f>+'7'!B14</f>
        <v>Porcentaje realizados de las actividades programadas en el plan de Tratamiento de Riesgos de Seguridad y Privacidad de la Información</v>
      </c>
      <c r="H29" s="181" t="str">
        <f>+'7'!B21</f>
        <v>Sumatoria de porcentajes de avances ponderados de las actividades</v>
      </c>
      <c r="I29" s="619">
        <f>'7'!$B$29</f>
        <v>0</v>
      </c>
      <c r="J29" s="619">
        <f>'7'!$B$30</f>
        <v>0</v>
      </c>
      <c r="K29" s="619">
        <f>'7'!$B$31</f>
        <v>0</v>
      </c>
      <c r="L29" s="619">
        <f>'7'!$B$32</f>
        <v>0</v>
      </c>
      <c r="M29" s="619">
        <f>'7'!$B$33</f>
        <v>0.5</v>
      </c>
      <c r="N29" s="619">
        <f>'7'!$B$34</f>
        <v>0</v>
      </c>
      <c r="O29" s="619">
        <f>'7'!$B$35</f>
        <v>0</v>
      </c>
      <c r="P29" s="619">
        <f>'7'!$B$36</f>
        <v>0</v>
      </c>
      <c r="Q29" s="619">
        <f>'7'!$B$37</f>
        <v>0</v>
      </c>
      <c r="R29" s="619">
        <f>'7'!$B$38</f>
        <v>0</v>
      </c>
      <c r="S29" s="619">
        <f>'7'!$B$39</f>
        <v>0</v>
      </c>
      <c r="T29" s="619">
        <f>'7'!$B$40</f>
        <v>0</v>
      </c>
      <c r="U29" s="620">
        <f>SUM(I29:T29)</f>
        <v>0.5</v>
      </c>
      <c r="V29" s="259"/>
    </row>
    <row r="30" spans="1:22" ht="63" customHeight="1" x14ac:dyDescent="0.25">
      <c r="A30" s="279"/>
      <c r="B30" s="275"/>
      <c r="C30" s="263"/>
      <c r="D30" s="263"/>
      <c r="E30" s="266"/>
      <c r="F30" s="272"/>
      <c r="G30" s="269"/>
      <c r="H30" s="181" t="str">
        <f>+'7'!E21</f>
        <v>Porcentaje total  de avance de actividades programado en la vigencia</v>
      </c>
      <c r="I30" s="619">
        <f>'7'!$D$29</f>
        <v>0</v>
      </c>
      <c r="J30" s="619">
        <f>'7'!$D$30</f>
        <v>0</v>
      </c>
      <c r="K30" s="619">
        <f>'7'!$D$31</f>
        <v>0</v>
      </c>
      <c r="L30" s="619">
        <f>'7'!$D$32</f>
        <v>0</v>
      </c>
      <c r="M30" s="619">
        <f>'7'!$D$33</f>
        <v>0.5</v>
      </c>
      <c r="N30" s="619">
        <f>'7'!$D$34</f>
        <v>0.15</v>
      </c>
      <c r="O30" s="619">
        <f>'7'!$D$35</f>
        <v>0.2</v>
      </c>
      <c r="P30" s="619">
        <f>'7'!$D$36</f>
        <v>0</v>
      </c>
      <c r="Q30" s="619">
        <f>'7'!$D$37</f>
        <v>0.15</v>
      </c>
      <c r="R30" s="619">
        <f>'7'!$D$38</f>
        <v>0</v>
      </c>
      <c r="S30" s="619">
        <f>'7'!$D$39</f>
        <v>0</v>
      </c>
      <c r="T30" s="619">
        <f>'7'!$D$40</f>
        <v>0</v>
      </c>
      <c r="U30" s="620">
        <f>SUM(I30:T30)</f>
        <v>1</v>
      </c>
      <c r="V30" s="260"/>
    </row>
    <row r="31" spans="1:22" ht="63" customHeight="1" x14ac:dyDescent="0.25">
      <c r="A31" s="280"/>
      <c r="B31" s="276"/>
      <c r="C31" s="264"/>
      <c r="D31" s="264"/>
      <c r="E31" s="267"/>
      <c r="F31" s="273"/>
      <c r="G31" s="270"/>
      <c r="H31" s="186" t="s">
        <v>123</v>
      </c>
      <c r="I31" s="610">
        <f t="shared" ref="I31:U31" si="6">IFERROR(+I29/I30,)</f>
        <v>0</v>
      </c>
      <c r="J31" s="610">
        <f t="shared" si="6"/>
        <v>0</v>
      </c>
      <c r="K31" s="610">
        <f t="shared" si="6"/>
        <v>0</v>
      </c>
      <c r="L31" s="610">
        <f t="shared" si="6"/>
        <v>0</v>
      </c>
      <c r="M31" s="610">
        <f t="shared" si="6"/>
        <v>1</v>
      </c>
      <c r="N31" s="610">
        <f t="shared" si="6"/>
        <v>0</v>
      </c>
      <c r="O31" s="610">
        <f t="shared" si="6"/>
        <v>0</v>
      </c>
      <c r="P31" s="610">
        <f t="shared" si="6"/>
        <v>0</v>
      </c>
      <c r="Q31" s="610">
        <f t="shared" si="6"/>
        <v>0</v>
      </c>
      <c r="R31" s="610">
        <f t="shared" si="6"/>
        <v>0</v>
      </c>
      <c r="S31" s="610">
        <f t="shared" si="6"/>
        <v>0</v>
      </c>
      <c r="T31" s="610">
        <f t="shared" si="6"/>
        <v>0</v>
      </c>
      <c r="U31" s="139">
        <f t="shared" si="6"/>
        <v>0.5</v>
      </c>
      <c r="V31" s="261"/>
    </row>
    <row r="32" spans="1:22" ht="63" customHeight="1" x14ac:dyDescent="0.25">
      <c r="A32" s="278">
        <v>8</v>
      </c>
      <c r="B32" s="274" t="s">
        <v>151</v>
      </c>
      <c r="C32" s="262" t="s">
        <v>324</v>
      </c>
      <c r="D32" s="262" t="s">
        <v>327</v>
      </c>
      <c r="E32" s="265" t="s">
        <v>13</v>
      </c>
      <c r="F32" s="271" t="s">
        <v>402</v>
      </c>
      <c r="G32" s="268" t="str">
        <f>+'8'!B14</f>
        <v>Porcentaje realizado de las actividades programadas en el Plan Estratégico de Tecnologías de la Información y las Comunicaciones – PETI -</v>
      </c>
      <c r="H32" s="181" t="str">
        <f>+'8'!B21</f>
        <v>Sumatoria de porcentajes de avances ponderados de las actividades</v>
      </c>
      <c r="I32" s="614">
        <f>'8'!$B$29</f>
        <v>0</v>
      </c>
      <c r="J32" s="614">
        <f>'8'!$B$30</f>
        <v>0</v>
      </c>
      <c r="K32" s="614">
        <f>'8'!$B$31</f>
        <v>0</v>
      </c>
      <c r="L32" s="614">
        <f>'8'!$B$32</f>
        <v>0</v>
      </c>
      <c r="M32" s="614">
        <f>'8'!$B$33</f>
        <v>0</v>
      </c>
      <c r="N32" s="614">
        <f>'8'!$B$34</f>
        <v>0</v>
      </c>
      <c r="O32" s="614">
        <f>'8'!$B$35</f>
        <v>0</v>
      </c>
      <c r="P32" s="614">
        <f>'8'!$B$36</f>
        <v>0</v>
      </c>
      <c r="Q32" s="614">
        <f>'8'!$B$37</f>
        <v>0</v>
      </c>
      <c r="R32" s="614">
        <f>'8'!$B$38</f>
        <v>0</v>
      </c>
      <c r="S32" s="614">
        <f>'8'!$B$39</f>
        <v>0</v>
      </c>
      <c r="T32" s="614">
        <f>'8'!$B$40</f>
        <v>0</v>
      </c>
      <c r="U32" s="249">
        <f>SUM(I32:T32)</f>
        <v>0</v>
      </c>
      <c r="V32" s="259"/>
    </row>
    <row r="33" spans="1:22" ht="63" customHeight="1" x14ac:dyDescent="0.25">
      <c r="A33" s="279"/>
      <c r="B33" s="275"/>
      <c r="C33" s="263"/>
      <c r="D33" s="263"/>
      <c r="E33" s="266"/>
      <c r="F33" s="272"/>
      <c r="G33" s="269"/>
      <c r="H33" s="181" t="str">
        <f>+'8'!E21</f>
        <v>Porcentaje total  de avance de actividades programado en la vigencia</v>
      </c>
      <c r="I33" s="614">
        <f>'8'!$D$29</f>
        <v>0</v>
      </c>
      <c r="J33" s="614">
        <f>'8'!$D$30</f>
        <v>0</v>
      </c>
      <c r="K33" s="614">
        <f>'8'!$D$31</f>
        <v>0</v>
      </c>
      <c r="L33" s="614">
        <f>'8'!$D$32</f>
        <v>0</v>
      </c>
      <c r="M33" s="614">
        <f>'8'!$D$33</f>
        <v>0</v>
      </c>
      <c r="N33" s="614">
        <f>'8'!$D$34</f>
        <v>0.8</v>
      </c>
      <c r="O33" s="614">
        <f>'8'!$D$35</f>
        <v>0</v>
      </c>
      <c r="P33" s="614">
        <f>'8'!$D$36</f>
        <v>0</v>
      </c>
      <c r="Q33" s="614">
        <f>'8'!$D$37</f>
        <v>0</v>
      </c>
      <c r="R33" s="614">
        <f>'8'!$D$38</f>
        <v>0</v>
      </c>
      <c r="S33" s="614">
        <f>'8'!$D$39</f>
        <v>0</v>
      </c>
      <c r="T33" s="614">
        <f>'8'!$D$40</f>
        <v>0</v>
      </c>
      <c r="U33" s="249">
        <f>SUM(I33:T33)</f>
        <v>0.8</v>
      </c>
      <c r="V33" s="260"/>
    </row>
    <row r="34" spans="1:22" ht="63" customHeight="1" x14ac:dyDescent="0.25">
      <c r="A34" s="280"/>
      <c r="B34" s="276"/>
      <c r="C34" s="264"/>
      <c r="D34" s="264"/>
      <c r="E34" s="267"/>
      <c r="F34" s="273"/>
      <c r="G34" s="270"/>
      <c r="H34" s="186" t="s">
        <v>123</v>
      </c>
      <c r="I34" s="610">
        <f t="shared" ref="I34:U34" si="7">IFERROR(+I32/I33,)</f>
        <v>0</v>
      </c>
      <c r="J34" s="610">
        <f t="shared" si="7"/>
        <v>0</v>
      </c>
      <c r="K34" s="610">
        <f t="shared" si="7"/>
        <v>0</v>
      </c>
      <c r="L34" s="610">
        <f t="shared" si="7"/>
        <v>0</v>
      </c>
      <c r="M34" s="610">
        <f t="shared" si="7"/>
        <v>0</v>
      </c>
      <c r="N34" s="610">
        <f t="shared" si="7"/>
        <v>0</v>
      </c>
      <c r="O34" s="610">
        <f t="shared" si="7"/>
        <v>0</v>
      </c>
      <c r="P34" s="610">
        <f t="shared" si="7"/>
        <v>0</v>
      </c>
      <c r="Q34" s="610">
        <f t="shared" si="7"/>
        <v>0</v>
      </c>
      <c r="R34" s="610">
        <f t="shared" si="7"/>
        <v>0</v>
      </c>
      <c r="S34" s="610">
        <f t="shared" si="7"/>
        <v>0</v>
      </c>
      <c r="T34" s="610">
        <f t="shared" si="7"/>
        <v>0</v>
      </c>
      <c r="U34" s="139">
        <f t="shared" si="7"/>
        <v>0</v>
      </c>
      <c r="V34" s="261"/>
    </row>
    <row r="35" spans="1:22" ht="63" customHeight="1" x14ac:dyDescent="0.25">
      <c r="A35" s="278">
        <v>9</v>
      </c>
      <c r="B35" s="274" t="s">
        <v>151</v>
      </c>
      <c r="C35" s="262" t="s">
        <v>324</v>
      </c>
      <c r="D35" s="262" t="s">
        <v>328</v>
      </c>
      <c r="E35" s="265" t="s">
        <v>13</v>
      </c>
      <c r="F35" s="271" t="s">
        <v>663</v>
      </c>
      <c r="G35" s="268" t="str">
        <f>+'9'!B14</f>
        <v>Porcentaje mantenido de disponibilidad de los Servicios tecnológicos de la SDM</v>
      </c>
      <c r="H35" s="181" t="str">
        <f>+'9'!B21</f>
        <v>sumatoria de disponibilidad de los servicios</v>
      </c>
      <c r="I35" s="613">
        <f>'9'!$B$29</f>
        <v>0.08</v>
      </c>
      <c r="J35" s="613">
        <f>'9'!$B$30</f>
        <v>0.08</v>
      </c>
      <c r="K35" s="613">
        <f>'9'!$B$31</f>
        <v>0.08</v>
      </c>
      <c r="L35" s="613">
        <f>'9'!$B$32</f>
        <v>0.08</v>
      </c>
      <c r="M35" s="613">
        <f>'9'!$B$33</f>
        <v>0.08</v>
      </c>
      <c r="N35" s="613">
        <f>'9'!$B$34</f>
        <v>0</v>
      </c>
      <c r="O35" s="613">
        <f>'9'!$B$35</f>
        <v>0</v>
      </c>
      <c r="P35" s="613">
        <f>'9'!$B$36</f>
        <v>0</v>
      </c>
      <c r="Q35" s="613">
        <f>'9'!$B$39</f>
        <v>0</v>
      </c>
      <c r="R35" s="613">
        <f>'9'!$B$39</f>
        <v>0</v>
      </c>
      <c r="S35" s="613">
        <f>'9'!$B$39</f>
        <v>0</v>
      </c>
      <c r="T35" s="613">
        <f>'9'!$B$40</f>
        <v>0</v>
      </c>
      <c r="U35" s="258">
        <f>SUM(I35:T35)</f>
        <v>0.4</v>
      </c>
      <c r="V35" s="259"/>
    </row>
    <row r="36" spans="1:22" ht="63" customHeight="1" x14ac:dyDescent="0.25">
      <c r="A36" s="279"/>
      <c r="B36" s="275"/>
      <c r="C36" s="263"/>
      <c r="D36" s="263"/>
      <c r="E36" s="266"/>
      <c r="F36" s="272"/>
      <c r="G36" s="269"/>
      <c r="H36" s="181" t="str">
        <f>+'9'!E21</f>
        <v>total de los servicios tecnológicos</v>
      </c>
      <c r="I36" s="613">
        <f>'9'!$D$29</f>
        <v>0.08</v>
      </c>
      <c r="J36" s="613">
        <f>'9'!$D$30</f>
        <v>0.08</v>
      </c>
      <c r="K36" s="613">
        <f>'9'!$D$31</f>
        <v>0.08</v>
      </c>
      <c r="L36" s="613">
        <f>'9'!$D$32</f>
        <v>0.08</v>
      </c>
      <c r="M36" s="613">
        <f>'9'!$D$33</f>
        <v>0.08</v>
      </c>
      <c r="N36" s="613">
        <f>'9'!$D$34</f>
        <v>0.08</v>
      </c>
      <c r="O36" s="613">
        <f>'9'!$D$35</f>
        <v>0.08</v>
      </c>
      <c r="P36" s="613">
        <f>'9'!$D$36</f>
        <v>0.08</v>
      </c>
      <c r="Q36" s="613">
        <f>'9'!$D$39</f>
        <v>0.08</v>
      </c>
      <c r="R36" s="613">
        <f>'9'!$D$39</f>
        <v>0.08</v>
      </c>
      <c r="S36" s="613">
        <f>'9'!$D$39</f>
        <v>0.08</v>
      </c>
      <c r="T36" s="613">
        <f>'9'!$D$40</f>
        <v>0.09</v>
      </c>
      <c r="U36" s="258">
        <f>SUM(I36:T36)</f>
        <v>0.96999999999999986</v>
      </c>
      <c r="V36" s="260"/>
    </row>
    <row r="37" spans="1:22" ht="63" customHeight="1" x14ac:dyDescent="0.25">
      <c r="A37" s="280"/>
      <c r="B37" s="276"/>
      <c r="C37" s="264"/>
      <c r="D37" s="264"/>
      <c r="E37" s="267"/>
      <c r="F37" s="273"/>
      <c r="G37" s="270"/>
      <c r="H37" s="186" t="s">
        <v>123</v>
      </c>
      <c r="I37" s="610">
        <f t="shared" ref="I37:U37" si="8">IFERROR(+I35/I36,)</f>
        <v>1</v>
      </c>
      <c r="J37" s="610">
        <f t="shared" si="8"/>
        <v>1</v>
      </c>
      <c r="K37" s="610">
        <f t="shared" si="8"/>
        <v>1</v>
      </c>
      <c r="L37" s="610">
        <f t="shared" si="8"/>
        <v>1</v>
      </c>
      <c r="M37" s="610">
        <f t="shared" si="8"/>
        <v>1</v>
      </c>
      <c r="N37" s="610">
        <f t="shared" si="8"/>
        <v>0</v>
      </c>
      <c r="O37" s="610">
        <f t="shared" si="8"/>
        <v>0</v>
      </c>
      <c r="P37" s="610">
        <f t="shared" si="8"/>
        <v>0</v>
      </c>
      <c r="Q37" s="610">
        <f t="shared" si="8"/>
        <v>0</v>
      </c>
      <c r="R37" s="610">
        <f t="shared" si="8"/>
        <v>0</v>
      </c>
      <c r="S37" s="610">
        <f t="shared" si="8"/>
        <v>0</v>
      </c>
      <c r="T37" s="610">
        <f t="shared" si="8"/>
        <v>0</v>
      </c>
      <c r="U37" s="139">
        <f t="shared" si="8"/>
        <v>0.41237113402061865</v>
      </c>
      <c r="V37" s="261"/>
    </row>
    <row r="38" spans="1:22" s="33" customFormat="1" ht="63" customHeight="1" x14ac:dyDescent="0.2">
      <c r="A38" s="278">
        <v>10</v>
      </c>
      <c r="B38" s="274" t="s">
        <v>151</v>
      </c>
      <c r="C38" s="262" t="s">
        <v>324</v>
      </c>
      <c r="D38" s="262" t="s">
        <v>328</v>
      </c>
      <c r="E38" s="265" t="s">
        <v>13</v>
      </c>
      <c r="F38" s="271" t="s">
        <v>282</v>
      </c>
      <c r="G38" s="268" t="str">
        <f>+'10'!B14</f>
        <v>Porcentaje cumplido de las actividades propuestas en el MIPG por la OTIC</v>
      </c>
      <c r="H38" s="181" t="str">
        <f>+'10'!B21</f>
        <v>Porcentaje de avance en actividades ejecutadas</v>
      </c>
      <c r="I38" s="613">
        <f>'10'!$B$29</f>
        <v>0</v>
      </c>
      <c r="J38" s="613">
        <f>'10'!$B$30</f>
        <v>0</v>
      </c>
      <c r="K38" s="613">
        <f>'10'!$B$31</f>
        <v>0</v>
      </c>
      <c r="L38" s="613">
        <f>'10'!$B$32</f>
        <v>0</v>
      </c>
      <c r="M38" s="613">
        <f>'10'!$B$33</f>
        <v>0</v>
      </c>
      <c r="N38" s="613">
        <f>'10'!$B$34</f>
        <v>0</v>
      </c>
      <c r="O38" s="613">
        <f>'10'!$B$35</f>
        <v>0</v>
      </c>
      <c r="P38" s="613">
        <f>'10'!$B$36</f>
        <v>0</v>
      </c>
      <c r="Q38" s="613">
        <f>'10'!$B$37</f>
        <v>0</v>
      </c>
      <c r="R38" s="613">
        <f>'10'!$B$38</f>
        <v>0</v>
      </c>
      <c r="S38" s="613">
        <f>'10'!$B$39</f>
        <v>0</v>
      </c>
      <c r="T38" s="613">
        <f>'10'!$B$40</f>
        <v>0</v>
      </c>
      <c r="U38" s="117">
        <f>SUM(I38:M38)</f>
        <v>0</v>
      </c>
      <c r="V38" s="259"/>
    </row>
    <row r="39" spans="1:22" ht="63" customHeight="1" x14ac:dyDescent="0.25">
      <c r="A39" s="279"/>
      <c r="B39" s="275"/>
      <c r="C39" s="263"/>
      <c r="D39" s="263"/>
      <c r="E39" s="266"/>
      <c r="F39" s="272"/>
      <c r="G39" s="269"/>
      <c r="H39" s="181" t="str">
        <f>+'10'!E21</f>
        <v>Porcentaje total  de avance de actividades programado en la vigencia</v>
      </c>
      <c r="I39" s="613">
        <f>'10'!$D$29</f>
        <v>0</v>
      </c>
      <c r="J39" s="613">
        <f>'10'!$D$30</f>
        <v>0</v>
      </c>
      <c r="K39" s="613">
        <f>'10'!$D$31</f>
        <v>0</v>
      </c>
      <c r="L39" s="613">
        <f>'10'!$D$32</f>
        <v>0</v>
      </c>
      <c r="M39" s="613">
        <f>'10'!$D$33</f>
        <v>0</v>
      </c>
      <c r="N39" s="613">
        <f>'10'!$D$34</f>
        <v>0.25</v>
      </c>
      <c r="O39" s="613">
        <f>'10'!$D$35</f>
        <v>0</v>
      </c>
      <c r="P39" s="613">
        <f>'10'!$D$36</f>
        <v>0</v>
      </c>
      <c r="Q39" s="613">
        <f>'10'!$D$37</f>
        <v>0</v>
      </c>
      <c r="R39" s="613">
        <f>'10'!$D$38</f>
        <v>0</v>
      </c>
      <c r="S39" s="613">
        <f>'10'!$D$39</f>
        <v>0</v>
      </c>
      <c r="T39" s="613">
        <f>'10'!$D$40</f>
        <v>0.75</v>
      </c>
      <c r="U39" s="117">
        <f>SUM(I39:M39)</f>
        <v>0</v>
      </c>
      <c r="V39" s="260"/>
    </row>
    <row r="40" spans="1:22" ht="63" customHeight="1" x14ac:dyDescent="0.25">
      <c r="A40" s="280"/>
      <c r="B40" s="276"/>
      <c r="C40" s="264"/>
      <c r="D40" s="264"/>
      <c r="E40" s="267"/>
      <c r="F40" s="273"/>
      <c r="G40" s="270"/>
      <c r="H40" s="186" t="s">
        <v>123</v>
      </c>
      <c r="I40" s="610">
        <f t="shared" ref="I40:U40" si="9">IFERROR(+I38/I39,)</f>
        <v>0</v>
      </c>
      <c r="J40" s="610">
        <f t="shared" si="9"/>
        <v>0</v>
      </c>
      <c r="K40" s="610">
        <f t="shared" si="9"/>
        <v>0</v>
      </c>
      <c r="L40" s="610">
        <f t="shared" si="9"/>
        <v>0</v>
      </c>
      <c r="M40" s="610">
        <f t="shared" si="9"/>
        <v>0</v>
      </c>
      <c r="N40" s="610">
        <f t="shared" si="9"/>
        <v>0</v>
      </c>
      <c r="O40" s="610">
        <f t="shared" si="9"/>
        <v>0</v>
      </c>
      <c r="P40" s="610">
        <f t="shared" si="9"/>
        <v>0</v>
      </c>
      <c r="Q40" s="610">
        <f t="shared" si="9"/>
        <v>0</v>
      </c>
      <c r="R40" s="610">
        <f t="shared" si="9"/>
        <v>0</v>
      </c>
      <c r="S40" s="610">
        <f t="shared" si="9"/>
        <v>0</v>
      </c>
      <c r="T40" s="610">
        <f t="shared" si="9"/>
        <v>0</v>
      </c>
      <c r="U40" s="139">
        <f t="shared" si="9"/>
        <v>0</v>
      </c>
      <c r="V40" s="261"/>
    </row>
    <row r="41" spans="1:22" ht="63" customHeight="1" x14ac:dyDescent="0.25">
      <c r="A41" s="278">
        <v>11</v>
      </c>
      <c r="B41" s="274" t="s">
        <v>151</v>
      </c>
      <c r="C41" s="262" t="s">
        <v>325</v>
      </c>
      <c r="D41" s="262" t="s">
        <v>326</v>
      </c>
      <c r="E41" s="265" t="s">
        <v>13</v>
      </c>
      <c r="F41" s="271" t="s">
        <v>294</v>
      </c>
      <c r="G41" s="268" t="str">
        <f>+'11'!B14</f>
        <v>Porcentage realizado de actividades programadas en el Plan Anticorrupción y de Atención al Ciudadano de la vigencia por la Oficina de Tecnologías de la Información y las Comunicaciones</v>
      </c>
      <c r="H41" s="181" t="str">
        <f>+'11'!B21</f>
        <v>Porcentaje de avance en actividades ejecutadas</v>
      </c>
      <c r="I41" s="613">
        <f>'11'!$B$29</f>
        <v>0</v>
      </c>
      <c r="J41" s="613">
        <f>'11'!$B$30</f>
        <v>0</v>
      </c>
      <c r="K41" s="613">
        <f>'11'!$B$31</f>
        <v>0</v>
      </c>
      <c r="L41" s="613">
        <f>'11'!$B$32</f>
        <v>0.2</v>
      </c>
      <c r="M41" s="613">
        <f>'11'!$B$33</f>
        <v>0</v>
      </c>
      <c r="N41" s="613">
        <f>'11'!$B$34</f>
        <v>0</v>
      </c>
      <c r="O41" s="613">
        <f>'11'!$B$35</f>
        <v>0</v>
      </c>
      <c r="P41" s="613">
        <f>'11'!$B$36</f>
        <v>0</v>
      </c>
      <c r="Q41" s="613">
        <f>'11'!$B$37</f>
        <v>0</v>
      </c>
      <c r="R41" s="613">
        <f>'11'!$B$38</f>
        <v>0</v>
      </c>
      <c r="S41" s="613">
        <f>'11'!$B$39</f>
        <v>0</v>
      </c>
      <c r="T41" s="613">
        <f>'11'!$B$40</f>
        <v>0</v>
      </c>
      <c r="U41" s="257">
        <f>SUM(I41:T41)</f>
        <v>0.2</v>
      </c>
      <c r="V41" s="259"/>
    </row>
    <row r="42" spans="1:22" ht="63" customHeight="1" x14ac:dyDescent="0.25">
      <c r="A42" s="279"/>
      <c r="B42" s="275"/>
      <c r="C42" s="263"/>
      <c r="D42" s="263"/>
      <c r="E42" s="266"/>
      <c r="F42" s="272"/>
      <c r="G42" s="269"/>
      <c r="H42" s="181" t="str">
        <f>+'11'!E21</f>
        <v>Porcentaje total  de avance de actividades programado en la vigencia</v>
      </c>
      <c r="I42" s="613">
        <f>'11'!$D$29</f>
        <v>0</v>
      </c>
      <c r="J42" s="613">
        <f>'11'!$D$30</f>
        <v>0</v>
      </c>
      <c r="K42" s="613">
        <f>'11'!$D$31</f>
        <v>0</v>
      </c>
      <c r="L42" s="613">
        <f>'11'!$D$32</f>
        <v>0.2</v>
      </c>
      <c r="M42" s="613">
        <f>'11'!$D$33</f>
        <v>0</v>
      </c>
      <c r="N42" s="613">
        <f>'11'!$D$34</f>
        <v>0</v>
      </c>
      <c r="O42" s="613">
        <f>'11'!$D$35</f>
        <v>0</v>
      </c>
      <c r="P42" s="613">
        <f>'11'!$D$36</f>
        <v>0</v>
      </c>
      <c r="Q42" s="613">
        <f>'11'!$D$37</f>
        <v>0.15</v>
      </c>
      <c r="R42" s="613">
        <f>'11'!$D$38</f>
        <v>0</v>
      </c>
      <c r="S42" s="613">
        <f>'11'!$D$39</f>
        <v>0.5</v>
      </c>
      <c r="T42" s="613">
        <f>'11'!$D$40</f>
        <v>0.15</v>
      </c>
      <c r="U42" s="257">
        <f>SUM(I42:T42)</f>
        <v>1</v>
      </c>
      <c r="V42" s="260"/>
    </row>
    <row r="43" spans="1:22" ht="63" customHeight="1" x14ac:dyDescent="0.25">
      <c r="A43" s="280"/>
      <c r="B43" s="276"/>
      <c r="C43" s="264"/>
      <c r="D43" s="264"/>
      <c r="E43" s="267"/>
      <c r="F43" s="273"/>
      <c r="G43" s="270"/>
      <c r="H43" s="186" t="s">
        <v>123</v>
      </c>
      <c r="I43" s="610">
        <f t="shared" ref="I43:T43" si="10">IFERROR(+I41/I42,)</f>
        <v>0</v>
      </c>
      <c r="J43" s="610">
        <f t="shared" si="10"/>
        <v>0</v>
      </c>
      <c r="K43" s="610">
        <f t="shared" si="10"/>
        <v>0</v>
      </c>
      <c r="L43" s="610">
        <f t="shared" si="10"/>
        <v>1</v>
      </c>
      <c r="M43" s="610">
        <f t="shared" si="10"/>
        <v>0</v>
      </c>
      <c r="N43" s="610">
        <f t="shared" si="10"/>
        <v>0</v>
      </c>
      <c r="O43" s="610">
        <f t="shared" si="10"/>
        <v>0</v>
      </c>
      <c r="P43" s="610">
        <f t="shared" si="10"/>
        <v>0</v>
      </c>
      <c r="Q43" s="610">
        <f t="shared" si="10"/>
        <v>0</v>
      </c>
      <c r="R43" s="610">
        <f t="shared" si="10"/>
        <v>0</v>
      </c>
      <c r="S43" s="610">
        <f t="shared" si="10"/>
        <v>0</v>
      </c>
      <c r="T43" s="610">
        <f t="shared" si="10"/>
        <v>0</v>
      </c>
      <c r="U43" s="139">
        <f>IFERROR(+U41/U42,)</f>
        <v>0.2</v>
      </c>
      <c r="V43" s="261"/>
    </row>
    <row r="44" spans="1:22" ht="15" hidden="1" customHeight="1" x14ac:dyDescent="0.25"/>
    <row r="45" spans="1:22" ht="15" hidden="1" customHeight="1" x14ac:dyDescent="0.25"/>
  </sheetData>
  <sheetProtection autoFilter="0" pivotTables="0"/>
  <mergeCells count="104">
    <mergeCell ref="A35:A37"/>
    <mergeCell ref="B35:B37"/>
    <mergeCell ref="C35:C37"/>
    <mergeCell ref="D35:D37"/>
    <mergeCell ref="E35:E37"/>
    <mergeCell ref="F35:F37"/>
    <mergeCell ref="C32:C34"/>
    <mergeCell ref="D32:D34"/>
    <mergeCell ref="G35:G37"/>
    <mergeCell ref="A41:A43"/>
    <mergeCell ref="E41:E43"/>
    <mergeCell ref="C41:C43"/>
    <mergeCell ref="D17:D19"/>
    <mergeCell ref="D20:D22"/>
    <mergeCell ref="D23:D25"/>
    <mergeCell ref="D26:D28"/>
    <mergeCell ref="D29:D31"/>
    <mergeCell ref="D38:D40"/>
    <mergeCell ref="A23:A25"/>
    <mergeCell ref="B23:B25"/>
    <mergeCell ref="C23:C25"/>
    <mergeCell ref="A29:A31"/>
    <mergeCell ref="B29:B31"/>
    <mergeCell ref="C29:C31"/>
    <mergeCell ref="A38:A40"/>
    <mergeCell ref="B38:B40"/>
    <mergeCell ref="C38:C40"/>
    <mergeCell ref="A20:A22"/>
    <mergeCell ref="B20:B22"/>
    <mergeCell ref="C20:C22"/>
    <mergeCell ref="A32:A34"/>
    <mergeCell ref="B32:B34"/>
    <mergeCell ref="A26:A28"/>
    <mergeCell ref="C1:V1"/>
    <mergeCell ref="C2:V2"/>
    <mergeCell ref="C3:V3"/>
    <mergeCell ref="I4:V4"/>
    <mergeCell ref="V11:V13"/>
    <mergeCell ref="V14:V16"/>
    <mergeCell ref="G11:G13"/>
    <mergeCell ref="G9:G10"/>
    <mergeCell ref="H9:H10"/>
    <mergeCell ref="B9:C9"/>
    <mergeCell ref="C6:G6"/>
    <mergeCell ref="A1:B4"/>
    <mergeCell ref="A8:V8"/>
    <mergeCell ref="C4:H4"/>
    <mergeCell ref="I9:V9"/>
    <mergeCell ref="A14:A16"/>
    <mergeCell ref="B14:B16"/>
    <mergeCell ref="F9:F10"/>
    <mergeCell ref="F11:F13"/>
    <mergeCell ref="A9:A10"/>
    <mergeCell ref="A11:A13"/>
    <mergeCell ref="E9:E10"/>
    <mergeCell ref="E11:E13"/>
    <mergeCell ref="C11:C13"/>
    <mergeCell ref="D9:D10"/>
    <mergeCell ref="D11:D13"/>
    <mergeCell ref="F20:F22"/>
    <mergeCell ref="G20:G22"/>
    <mergeCell ref="A17:A19"/>
    <mergeCell ref="C14:C16"/>
    <mergeCell ref="E14:E16"/>
    <mergeCell ref="F14:F16"/>
    <mergeCell ref="G14:G16"/>
    <mergeCell ref="D14:D16"/>
    <mergeCell ref="B11:B13"/>
    <mergeCell ref="B41:B43"/>
    <mergeCell ref="E23:E25"/>
    <mergeCell ref="F23:F25"/>
    <mergeCell ref="G23:G25"/>
    <mergeCell ref="E17:E19"/>
    <mergeCell ref="B17:B19"/>
    <mergeCell ref="B26:B28"/>
    <mergeCell ref="C26:C28"/>
    <mergeCell ref="E26:E28"/>
    <mergeCell ref="F26:F28"/>
    <mergeCell ref="G26:G28"/>
    <mergeCell ref="E32:E34"/>
    <mergeCell ref="F32:F34"/>
    <mergeCell ref="G32:G34"/>
    <mergeCell ref="V41:V43"/>
    <mergeCell ref="C17:C19"/>
    <mergeCell ref="E38:E40"/>
    <mergeCell ref="G41:G43"/>
    <mergeCell ref="F41:F43"/>
    <mergeCell ref="G17:G19"/>
    <mergeCell ref="F17:F19"/>
    <mergeCell ref="G38:G40"/>
    <mergeCell ref="V26:V28"/>
    <mergeCell ref="V29:V31"/>
    <mergeCell ref="F38:F40"/>
    <mergeCell ref="V17:V19"/>
    <mergeCell ref="V38:V40"/>
    <mergeCell ref="V20:V22"/>
    <mergeCell ref="V23:V25"/>
    <mergeCell ref="E29:E31"/>
    <mergeCell ref="F29:F31"/>
    <mergeCell ref="E20:E22"/>
    <mergeCell ref="D41:D43"/>
    <mergeCell ref="V35:V37"/>
    <mergeCell ref="V32:V34"/>
    <mergeCell ref="G29:G31"/>
  </mergeCells>
  <printOptions horizontalCentered="1"/>
  <pageMargins left="0.70866141732283472" right="0.70866141732283472" top="0.74803149606299213" bottom="0.74803149606299213" header="0.31496062992125984" footer="0.31496062992125984"/>
  <pageSetup paperSize="17" scale="46" orientation="landscape" r:id="rId1"/>
  <headerFooter>
    <oddFooter>&amp;L&amp;"Arial,Normal"&amp;9F01-PE01-PR01 - V3</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O20"/>
  <sheetViews>
    <sheetView topLeftCell="A7" zoomScale="83" workbookViewId="0">
      <selection activeCell="C11" sqref="C11"/>
    </sheetView>
  </sheetViews>
  <sheetFormatPr baseColWidth="10" defaultColWidth="0" defaultRowHeight="30" customHeight="1" zeroHeight="1" x14ac:dyDescent="0.25"/>
  <cols>
    <col min="1" max="1" width="5.7109375" style="92" customWidth="1"/>
    <col min="2" max="2" width="40.7109375" style="91" customWidth="1"/>
    <col min="3" max="3" width="15.7109375" customWidth="1"/>
    <col min="4" max="4" width="5.7109375" style="91" customWidth="1"/>
    <col min="5" max="5" width="40.7109375" customWidth="1"/>
    <col min="6" max="7" width="15.7109375" style="91" customWidth="1"/>
    <col min="8" max="9" width="15.7109375" customWidth="1"/>
    <col min="10" max="10" width="80.7109375" customWidth="1"/>
    <col min="11" max="106" width="0" hidden="1" customWidth="1"/>
    <col min="107" max="107" width="11.42578125" hidden="1" customWidth="1"/>
    <col min="108" max="196" width="0" hidden="1" customWidth="1"/>
    <col min="197" max="197" width="1.42578125" hidden="1" customWidth="1"/>
  </cols>
  <sheetData>
    <row r="1" spans="1:10" s="156" customFormat="1" ht="30" customHeight="1" x14ac:dyDescent="0.25">
      <c r="A1" s="379"/>
      <c r="B1" s="379"/>
      <c r="C1" s="380" t="s">
        <v>295</v>
      </c>
      <c r="D1" s="380"/>
      <c r="E1" s="380"/>
      <c r="F1" s="380"/>
      <c r="G1" s="380"/>
      <c r="H1" s="380"/>
      <c r="I1" s="380"/>
      <c r="J1" s="380"/>
    </row>
    <row r="2" spans="1:10" s="156" customFormat="1" ht="30" customHeight="1" x14ac:dyDescent="0.25">
      <c r="A2" s="379"/>
      <c r="B2" s="379"/>
      <c r="C2" s="380" t="s">
        <v>8</v>
      </c>
      <c r="D2" s="380"/>
      <c r="E2" s="380"/>
      <c r="F2" s="380"/>
      <c r="G2" s="380"/>
      <c r="H2" s="380"/>
      <c r="I2" s="380"/>
      <c r="J2" s="380"/>
    </row>
    <row r="3" spans="1:10" s="156" customFormat="1" ht="30" customHeight="1" x14ac:dyDescent="0.25">
      <c r="A3" s="379"/>
      <c r="B3" s="379"/>
      <c r="C3" s="380" t="s">
        <v>271</v>
      </c>
      <c r="D3" s="380"/>
      <c r="E3" s="380"/>
      <c r="F3" s="380"/>
      <c r="G3" s="380"/>
      <c r="H3" s="380"/>
      <c r="I3" s="380"/>
      <c r="J3" s="380"/>
    </row>
    <row r="4" spans="1:10" s="156" customFormat="1" ht="30" customHeight="1" x14ac:dyDescent="0.25">
      <c r="A4" s="379"/>
      <c r="B4" s="379"/>
      <c r="C4" s="380" t="s">
        <v>279</v>
      </c>
      <c r="D4" s="380"/>
      <c r="E4" s="380"/>
      <c r="F4" s="380"/>
      <c r="G4" s="381" t="s">
        <v>280</v>
      </c>
      <c r="H4" s="381"/>
      <c r="I4" s="381"/>
      <c r="J4" s="381"/>
    </row>
    <row r="5" spans="1:10" s="156" customFormat="1" ht="30" customHeight="1" x14ac:dyDescent="0.25">
      <c r="A5" s="157"/>
      <c r="B5" s="158"/>
      <c r="D5" s="158"/>
      <c r="F5" s="158"/>
      <c r="G5" s="158"/>
    </row>
    <row r="6" spans="1:10" s="156" customFormat="1" ht="42.75" customHeight="1" x14ac:dyDescent="0.25">
      <c r="A6" s="157"/>
      <c r="B6" s="159" t="s">
        <v>270</v>
      </c>
      <c r="C6" s="382" t="s">
        <v>308</v>
      </c>
      <c r="D6" s="382"/>
      <c r="E6" s="382"/>
      <c r="F6" s="158"/>
      <c r="G6" s="158"/>
      <c r="I6" s="160"/>
    </row>
    <row r="7" spans="1:10" s="156" customFormat="1" ht="30" customHeight="1" x14ac:dyDescent="0.25">
      <c r="A7" s="157"/>
      <c r="B7" s="161" t="s">
        <v>16</v>
      </c>
      <c r="C7" s="382" t="s">
        <v>281</v>
      </c>
      <c r="D7" s="382"/>
      <c r="E7" s="382"/>
      <c r="F7" s="158"/>
      <c r="G7" s="158"/>
      <c r="I7" s="160"/>
    </row>
    <row r="8" spans="1:10" s="156" customFormat="1" ht="30" customHeight="1" x14ac:dyDescent="0.25">
      <c r="A8" s="157"/>
      <c r="B8" s="161" t="s">
        <v>269</v>
      </c>
      <c r="C8" s="382" t="s">
        <v>278</v>
      </c>
      <c r="D8" s="382"/>
      <c r="E8" s="382"/>
      <c r="F8" s="158"/>
      <c r="G8" s="158"/>
      <c r="I8" s="160"/>
    </row>
    <row r="9" spans="1:10" s="156" customFormat="1" ht="30" customHeight="1" x14ac:dyDescent="0.25">
      <c r="A9" s="157"/>
      <c r="B9" s="161" t="s">
        <v>268</v>
      </c>
      <c r="C9" s="382" t="s">
        <v>712</v>
      </c>
      <c r="D9" s="382"/>
      <c r="E9" s="382"/>
      <c r="F9" s="158"/>
      <c r="G9" s="158"/>
      <c r="I9" s="160"/>
    </row>
    <row r="10" spans="1:10" s="156" customFormat="1" ht="30" customHeight="1" x14ac:dyDescent="0.25">
      <c r="A10" s="157"/>
      <c r="B10" s="161" t="s">
        <v>267</v>
      </c>
      <c r="C10" s="382" t="str">
        <f>+'4'!E8</f>
        <v>Lograr que el 80% de las encuestas de evaluación sobre el SGSI respondidas, sean aprobadas</v>
      </c>
      <c r="D10" s="382"/>
      <c r="E10" s="382"/>
      <c r="F10" s="158"/>
      <c r="G10" s="158"/>
      <c r="I10" s="160"/>
    </row>
    <row r="11" spans="1:10" s="156" customFormat="1" ht="30" customHeight="1" x14ac:dyDescent="0.25">
      <c r="A11" s="157"/>
      <c r="B11" s="158"/>
      <c r="D11" s="158"/>
      <c r="F11" s="158"/>
      <c r="G11" s="158"/>
    </row>
    <row r="12" spans="1:10" s="128" customFormat="1" ht="30" customHeight="1" x14ac:dyDescent="0.25">
      <c r="A12" s="389" t="s">
        <v>312</v>
      </c>
      <c r="B12" s="390"/>
      <c r="C12" s="390"/>
      <c r="D12" s="390"/>
      <c r="E12" s="390"/>
      <c r="F12" s="390"/>
      <c r="G12" s="391"/>
      <c r="H12" s="383" t="s">
        <v>266</v>
      </c>
      <c r="I12" s="384"/>
      <c r="J12" s="384"/>
    </row>
    <row r="13" spans="1:10" s="103" customFormat="1" ht="30" customHeight="1" x14ac:dyDescent="0.25">
      <c r="A13" s="105" t="s">
        <v>265</v>
      </c>
      <c r="B13" s="105" t="s">
        <v>264</v>
      </c>
      <c r="C13" s="105" t="s">
        <v>263</v>
      </c>
      <c r="D13" s="105" t="s">
        <v>262</v>
      </c>
      <c r="E13" s="105" t="s">
        <v>261</v>
      </c>
      <c r="F13" s="105" t="s">
        <v>260</v>
      </c>
      <c r="G13" s="105" t="s">
        <v>259</v>
      </c>
      <c r="H13" s="104" t="s">
        <v>258</v>
      </c>
      <c r="I13" s="104" t="s">
        <v>257</v>
      </c>
      <c r="J13" s="104" t="s">
        <v>256</v>
      </c>
    </row>
    <row r="14" spans="1:10" s="103" customFormat="1" ht="60" x14ac:dyDescent="0.25">
      <c r="A14" s="217">
        <v>1</v>
      </c>
      <c r="B14" s="217" t="s">
        <v>453</v>
      </c>
      <c r="C14" s="100">
        <v>0.5</v>
      </c>
      <c r="D14" s="215">
        <v>1</v>
      </c>
      <c r="E14" s="217" t="s">
        <v>345</v>
      </c>
      <c r="F14" s="100">
        <v>0.25</v>
      </c>
      <c r="G14" s="99">
        <v>43981</v>
      </c>
      <c r="H14" s="100">
        <v>0.25</v>
      </c>
      <c r="I14" s="99">
        <v>43981</v>
      </c>
      <c r="J14" s="254" t="s">
        <v>667</v>
      </c>
    </row>
    <row r="15" spans="1:10" ht="48.75" customHeight="1" x14ac:dyDescent="0.25">
      <c r="A15" s="402">
        <v>1</v>
      </c>
      <c r="B15" s="404" t="s">
        <v>379</v>
      </c>
      <c r="C15" s="395">
        <v>0.5</v>
      </c>
      <c r="D15" s="102">
        <v>1</v>
      </c>
      <c r="E15" s="197" t="s">
        <v>380</v>
      </c>
      <c r="F15" s="100">
        <v>0.2</v>
      </c>
      <c r="G15" s="99">
        <v>43941</v>
      </c>
      <c r="H15" s="100">
        <v>0.2</v>
      </c>
      <c r="I15" s="99">
        <v>43941</v>
      </c>
      <c r="J15" s="254" t="s">
        <v>670</v>
      </c>
    </row>
    <row r="16" spans="1:10" ht="48.75" customHeight="1" x14ac:dyDescent="0.25">
      <c r="A16" s="403"/>
      <c r="B16" s="405"/>
      <c r="C16" s="396"/>
      <c r="D16" s="102">
        <v>2</v>
      </c>
      <c r="E16" s="197" t="s">
        <v>381</v>
      </c>
      <c r="F16" s="100">
        <v>0.05</v>
      </c>
      <c r="G16" s="99">
        <v>44042</v>
      </c>
      <c r="H16" s="100"/>
      <c r="I16" s="99"/>
      <c r="J16" s="121"/>
    </row>
    <row r="17" spans="1:10" ht="48.75" customHeight="1" x14ac:dyDescent="0.25">
      <c r="A17" s="403"/>
      <c r="B17" s="405"/>
      <c r="C17" s="396"/>
      <c r="D17" s="102">
        <v>3</v>
      </c>
      <c r="E17" s="197" t="s">
        <v>452</v>
      </c>
      <c r="F17" s="100">
        <v>0.5</v>
      </c>
      <c r="G17" s="99">
        <v>44073</v>
      </c>
      <c r="H17" s="100"/>
      <c r="I17" s="99"/>
      <c r="J17" s="121"/>
    </row>
    <row r="18" spans="1:10" s="91" customFormat="1" ht="30" customHeight="1" x14ac:dyDescent="0.25">
      <c r="A18" s="385" t="s">
        <v>255</v>
      </c>
      <c r="B18" s="386"/>
      <c r="C18" s="172">
        <f>SUM(C14:C17)</f>
        <v>1</v>
      </c>
      <c r="D18" s="387" t="s">
        <v>229</v>
      </c>
      <c r="E18" s="388"/>
      <c r="F18" s="172">
        <f>SUM(F14:F17)</f>
        <v>1</v>
      </c>
      <c r="G18" s="172"/>
      <c r="H18" s="95">
        <f>SUM(H15:H17)</f>
        <v>0.2</v>
      </c>
      <c r="I18" s="94"/>
      <c r="J18" s="94"/>
    </row>
    <row r="19" spans="1:10" ht="30" hidden="1" customHeight="1" x14ac:dyDescent="0.25"/>
    <row r="20" spans="1:10" ht="30" hidden="1" customHeight="1" x14ac:dyDescent="0.25"/>
  </sheetData>
  <protectedRanges>
    <protectedRange sqref="B20:C20" name="Planeacion_6"/>
    <protectedRange sqref="B21:C23" name="Planeacion_7"/>
    <protectedRange sqref="B25:C25" name="Planeacion_8"/>
    <protectedRange sqref="B26:C27" name="Planeacion_9"/>
    <protectedRange sqref="C28:C29" name="Planeacion_10"/>
  </protectedRanges>
  <mergeCells count="18">
    <mergeCell ref="H12:J12"/>
    <mergeCell ref="A15:A17"/>
    <mergeCell ref="B15:B17"/>
    <mergeCell ref="C15:C17"/>
    <mergeCell ref="A18:B18"/>
    <mergeCell ref="D18:E18"/>
    <mergeCell ref="A12:G12"/>
    <mergeCell ref="C6:E6"/>
    <mergeCell ref="C7:E7"/>
    <mergeCell ref="C8:E8"/>
    <mergeCell ref="C9:E9"/>
    <mergeCell ref="C10:E10"/>
    <mergeCell ref="A1:B4"/>
    <mergeCell ref="C1:J1"/>
    <mergeCell ref="C2:J2"/>
    <mergeCell ref="C3:J3"/>
    <mergeCell ref="C4:F4"/>
    <mergeCell ref="G4:J4"/>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57"/>
  <sheetViews>
    <sheetView topLeftCell="A20" zoomScale="88" workbookViewId="0">
      <selection activeCell="C33" sqref="C33"/>
    </sheetView>
  </sheetViews>
  <sheetFormatPr baseColWidth="10" defaultColWidth="0" defaultRowHeight="30" customHeight="1" x14ac:dyDescent="0.2"/>
  <cols>
    <col min="1" max="1" width="25.7109375" style="151" customWidth="1"/>
    <col min="2" max="5" width="20.7109375" style="141" customWidth="1"/>
    <col min="6" max="6" width="20.7109375" style="152" customWidth="1"/>
    <col min="7" max="8" width="20.7109375" style="141" customWidth="1"/>
    <col min="9" max="240" width="11.42578125" style="141" customWidth="1"/>
    <col min="241" max="16384" width="0" style="141" hidden="1"/>
  </cols>
  <sheetData>
    <row r="1" spans="1:8" ht="30" customHeight="1" x14ac:dyDescent="0.2">
      <c r="A1" s="329"/>
      <c r="B1" s="340" t="s">
        <v>295</v>
      </c>
      <c r="C1" s="340"/>
      <c r="D1" s="340"/>
      <c r="E1" s="340"/>
      <c r="F1" s="340"/>
      <c r="G1" s="340"/>
      <c r="H1" s="340"/>
    </row>
    <row r="2" spans="1:8" ht="30" customHeight="1" x14ac:dyDescent="0.2">
      <c r="A2" s="329"/>
      <c r="B2" s="330" t="s">
        <v>8</v>
      </c>
      <c r="C2" s="330"/>
      <c r="D2" s="330"/>
      <c r="E2" s="330"/>
      <c r="F2" s="330"/>
      <c r="G2" s="330"/>
      <c r="H2" s="330"/>
    </row>
    <row r="3" spans="1:8" ht="30" customHeight="1" x14ac:dyDescent="0.2">
      <c r="A3" s="329"/>
      <c r="B3" s="330" t="s">
        <v>152</v>
      </c>
      <c r="C3" s="330"/>
      <c r="D3" s="330"/>
      <c r="E3" s="330"/>
      <c r="F3" s="330"/>
      <c r="G3" s="330"/>
      <c r="H3" s="330"/>
    </row>
    <row r="4" spans="1:8" ht="30" customHeight="1" x14ac:dyDescent="0.2">
      <c r="A4" s="329"/>
      <c r="B4" s="330" t="s">
        <v>153</v>
      </c>
      <c r="C4" s="330"/>
      <c r="D4" s="330"/>
      <c r="E4" s="330"/>
      <c r="F4" s="346" t="s">
        <v>280</v>
      </c>
      <c r="G4" s="346"/>
      <c r="H4" s="346"/>
    </row>
    <row r="5" spans="1:8" ht="30" customHeight="1" x14ac:dyDescent="0.2">
      <c r="A5" s="331" t="s">
        <v>154</v>
      </c>
      <c r="B5" s="332"/>
      <c r="C5" s="332"/>
      <c r="D5" s="332"/>
      <c r="E5" s="332"/>
      <c r="F5" s="332"/>
      <c r="G5" s="332"/>
      <c r="H5" s="333"/>
    </row>
    <row r="6" spans="1:8" ht="30" customHeight="1" x14ac:dyDescent="0.2">
      <c r="A6" s="334" t="s">
        <v>155</v>
      </c>
      <c r="B6" s="335"/>
      <c r="C6" s="335"/>
      <c r="D6" s="335"/>
      <c r="E6" s="335"/>
      <c r="F6" s="335"/>
      <c r="G6" s="335"/>
      <c r="H6" s="336"/>
    </row>
    <row r="7" spans="1:8" ht="30" customHeight="1" x14ac:dyDescent="0.2">
      <c r="A7" s="337" t="s">
        <v>156</v>
      </c>
      <c r="B7" s="337"/>
      <c r="C7" s="337"/>
      <c r="D7" s="337"/>
      <c r="E7" s="337"/>
      <c r="F7" s="337"/>
      <c r="G7" s="337"/>
      <c r="H7" s="337"/>
    </row>
    <row r="8" spans="1:8" ht="30" customHeight="1" x14ac:dyDescent="0.2">
      <c r="A8" s="169" t="s">
        <v>276</v>
      </c>
      <c r="B8" s="171">
        <v>5</v>
      </c>
      <c r="C8" s="347" t="s">
        <v>277</v>
      </c>
      <c r="D8" s="347"/>
      <c r="E8" s="339" t="s">
        <v>315</v>
      </c>
      <c r="F8" s="339"/>
      <c r="G8" s="339"/>
      <c r="H8" s="339"/>
    </row>
    <row r="9" spans="1:8" ht="30" customHeight="1" x14ac:dyDescent="0.2">
      <c r="A9" s="169" t="s">
        <v>158</v>
      </c>
      <c r="B9" s="171" t="s">
        <v>159</v>
      </c>
      <c r="C9" s="347" t="s">
        <v>160</v>
      </c>
      <c r="D9" s="347"/>
      <c r="E9" s="339" t="s">
        <v>281</v>
      </c>
      <c r="F9" s="339"/>
      <c r="G9" s="144" t="s">
        <v>161</v>
      </c>
      <c r="H9" s="171" t="s">
        <v>159</v>
      </c>
    </row>
    <row r="10" spans="1:8" ht="30" customHeight="1" x14ac:dyDescent="0.2">
      <c r="A10" s="169" t="s">
        <v>162</v>
      </c>
      <c r="B10" s="339" t="s">
        <v>220</v>
      </c>
      <c r="C10" s="339"/>
      <c r="D10" s="339"/>
      <c r="E10" s="339"/>
      <c r="F10" s="144" t="s">
        <v>163</v>
      </c>
      <c r="G10" s="342" t="s">
        <v>220</v>
      </c>
      <c r="H10" s="342"/>
    </row>
    <row r="11" spans="1:8" ht="30" customHeight="1" x14ac:dyDescent="0.2">
      <c r="A11" s="169" t="s">
        <v>164</v>
      </c>
      <c r="B11" s="532" t="s">
        <v>306</v>
      </c>
      <c r="C11" s="532"/>
      <c r="D11" s="532"/>
      <c r="E11" s="532"/>
      <c r="F11" s="144" t="s">
        <v>165</v>
      </c>
      <c r="G11" s="344" t="s">
        <v>305</v>
      </c>
      <c r="H11" s="344"/>
    </row>
    <row r="12" spans="1:8" ht="30" customHeight="1" x14ac:dyDescent="0.2">
      <c r="A12" s="169" t="s">
        <v>166</v>
      </c>
      <c r="B12" s="339" t="s">
        <v>148</v>
      </c>
      <c r="C12" s="339"/>
      <c r="D12" s="339"/>
      <c r="E12" s="339"/>
      <c r="F12" s="339"/>
      <c r="G12" s="339"/>
      <c r="H12" s="339"/>
    </row>
    <row r="13" spans="1:8" ht="30" customHeight="1" x14ac:dyDescent="0.2">
      <c r="A13" s="169" t="s">
        <v>167</v>
      </c>
      <c r="B13" s="348" t="s">
        <v>220</v>
      </c>
      <c r="C13" s="348"/>
      <c r="D13" s="348"/>
      <c r="E13" s="348"/>
      <c r="F13" s="348"/>
      <c r="G13" s="348"/>
      <c r="H13" s="348"/>
    </row>
    <row r="14" spans="1:8" ht="30" customHeight="1" x14ac:dyDescent="0.2">
      <c r="A14" s="169" t="s">
        <v>168</v>
      </c>
      <c r="B14" s="339" t="s">
        <v>665</v>
      </c>
      <c r="C14" s="339"/>
      <c r="D14" s="339"/>
      <c r="E14" s="339"/>
      <c r="F14" s="144" t="s">
        <v>169</v>
      </c>
      <c r="G14" s="348" t="s">
        <v>170</v>
      </c>
      <c r="H14" s="348"/>
    </row>
    <row r="15" spans="1:8" ht="30" customHeight="1" x14ac:dyDescent="0.2">
      <c r="A15" s="169" t="s">
        <v>171</v>
      </c>
      <c r="B15" s="533" t="s">
        <v>311</v>
      </c>
      <c r="C15" s="533"/>
      <c r="D15" s="533"/>
      <c r="E15" s="533"/>
      <c r="F15" s="144" t="s">
        <v>172</v>
      </c>
      <c r="G15" s="348" t="s">
        <v>157</v>
      </c>
      <c r="H15" s="348"/>
    </row>
    <row r="16" spans="1:8" ht="30" customHeight="1" x14ac:dyDescent="0.2">
      <c r="A16" s="169" t="s">
        <v>173</v>
      </c>
      <c r="B16" s="339" t="s">
        <v>337</v>
      </c>
      <c r="C16" s="339"/>
      <c r="D16" s="339"/>
      <c r="E16" s="339"/>
      <c r="F16" s="339"/>
      <c r="G16" s="339"/>
      <c r="H16" s="339"/>
    </row>
    <row r="17" spans="1:8" ht="30" customHeight="1" x14ac:dyDescent="0.2">
      <c r="A17" s="169" t="s">
        <v>175</v>
      </c>
      <c r="B17" s="339" t="s">
        <v>348</v>
      </c>
      <c r="C17" s="339"/>
      <c r="D17" s="339"/>
      <c r="E17" s="339"/>
      <c r="F17" s="339"/>
      <c r="G17" s="339"/>
      <c r="H17" s="339"/>
    </row>
    <row r="18" spans="1:8" ht="30" customHeight="1" x14ac:dyDescent="0.2">
      <c r="A18" s="169" t="s">
        <v>176</v>
      </c>
      <c r="B18" s="339" t="s">
        <v>338</v>
      </c>
      <c r="C18" s="339"/>
      <c r="D18" s="339"/>
      <c r="E18" s="339"/>
      <c r="F18" s="339"/>
      <c r="G18" s="339"/>
      <c r="H18" s="339"/>
    </row>
    <row r="19" spans="1:8" ht="30" customHeight="1" x14ac:dyDescent="0.2">
      <c r="A19" s="169" t="s">
        <v>177</v>
      </c>
      <c r="B19" s="534" t="s">
        <v>178</v>
      </c>
      <c r="C19" s="534"/>
      <c r="D19" s="534"/>
      <c r="E19" s="534"/>
      <c r="F19" s="534"/>
      <c r="G19" s="534"/>
      <c r="H19" s="534"/>
    </row>
    <row r="20" spans="1:8" ht="30" customHeight="1" x14ac:dyDescent="0.2">
      <c r="A20" s="353" t="s">
        <v>179</v>
      </c>
      <c r="B20" s="354" t="s">
        <v>180</v>
      </c>
      <c r="C20" s="354"/>
      <c r="D20" s="354"/>
      <c r="E20" s="355" t="s">
        <v>181</v>
      </c>
      <c r="F20" s="355"/>
      <c r="G20" s="355"/>
      <c r="H20" s="355"/>
    </row>
    <row r="21" spans="1:8" ht="30" customHeight="1" x14ac:dyDescent="0.2">
      <c r="A21" s="353"/>
      <c r="B21" s="339" t="s">
        <v>252</v>
      </c>
      <c r="C21" s="339"/>
      <c r="D21" s="339"/>
      <c r="E21" s="339" t="s">
        <v>251</v>
      </c>
      <c r="F21" s="339"/>
      <c r="G21" s="339"/>
      <c r="H21" s="339"/>
    </row>
    <row r="22" spans="1:8" ht="30" customHeight="1" x14ac:dyDescent="0.2">
      <c r="A22" s="169" t="s">
        <v>182</v>
      </c>
      <c r="B22" s="348" t="s">
        <v>178</v>
      </c>
      <c r="C22" s="348"/>
      <c r="D22" s="348"/>
      <c r="E22" s="348" t="s">
        <v>178</v>
      </c>
      <c r="F22" s="348"/>
      <c r="G22" s="348"/>
      <c r="H22" s="348"/>
    </row>
    <row r="23" spans="1:8" ht="30" customHeight="1" x14ac:dyDescent="0.2">
      <c r="A23" s="169" t="s">
        <v>184</v>
      </c>
      <c r="B23" s="339" t="s">
        <v>344</v>
      </c>
      <c r="C23" s="339"/>
      <c r="D23" s="339"/>
      <c r="E23" s="339" t="s">
        <v>360</v>
      </c>
      <c r="F23" s="339"/>
      <c r="G23" s="339"/>
      <c r="H23" s="339"/>
    </row>
    <row r="24" spans="1:8" ht="30" customHeight="1" x14ac:dyDescent="0.2">
      <c r="A24" s="169" t="s">
        <v>185</v>
      </c>
      <c r="B24" s="350">
        <v>43831</v>
      </c>
      <c r="C24" s="350"/>
      <c r="D24" s="350"/>
      <c r="E24" s="144" t="s">
        <v>186</v>
      </c>
      <c r="F24" s="356">
        <v>0</v>
      </c>
      <c r="G24" s="356"/>
      <c r="H24" s="356"/>
    </row>
    <row r="25" spans="1:8" ht="30" customHeight="1" x14ac:dyDescent="0.2">
      <c r="A25" s="169" t="s">
        <v>187</v>
      </c>
      <c r="B25" s="350">
        <v>44196</v>
      </c>
      <c r="C25" s="350"/>
      <c r="D25" s="350"/>
      <c r="E25" s="144" t="s">
        <v>188</v>
      </c>
      <c r="F25" s="351">
        <v>1</v>
      </c>
      <c r="G25" s="351"/>
      <c r="H25" s="351"/>
    </row>
    <row r="26" spans="1:8" ht="39.950000000000003" customHeight="1" x14ac:dyDescent="0.2">
      <c r="A26" s="169" t="s">
        <v>189</v>
      </c>
      <c r="B26" s="348" t="s">
        <v>174</v>
      </c>
      <c r="C26" s="348"/>
      <c r="D26" s="348"/>
      <c r="E26" s="145" t="s">
        <v>190</v>
      </c>
      <c r="F26" s="357" t="s">
        <v>304</v>
      </c>
      <c r="G26" s="357"/>
      <c r="H26" s="357"/>
    </row>
    <row r="27" spans="1:8" ht="30" customHeight="1" x14ac:dyDescent="0.2">
      <c r="A27" s="337" t="s">
        <v>191</v>
      </c>
      <c r="B27" s="337"/>
      <c r="C27" s="337"/>
      <c r="D27" s="337"/>
      <c r="E27" s="337"/>
      <c r="F27" s="337"/>
      <c r="G27" s="337"/>
      <c r="H27" s="337"/>
    </row>
    <row r="28" spans="1:8" ht="30" customHeight="1" x14ac:dyDescent="0.2">
      <c r="A28" s="170" t="s">
        <v>192</v>
      </c>
      <c r="B28" s="170" t="s">
        <v>193</v>
      </c>
      <c r="C28" s="170" t="s">
        <v>194</v>
      </c>
      <c r="D28" s="170" t="s">
        <v>195</v>
      </c>
      <c r="E28" s="170" t="s">
        <v>196</v>
      </c>
      <c r="F28" s="147" t="s">
        <v>197</v>
      </c>
      <c r="G28" s="147" t="s">
        <v>198</v>
      </c>
      <c r="H28" s="170" t="s">
        <v>199</v>
      </c>
    </row>
    <row r="29" spans="1:8" ht="20.25" customHeight="1" x14ac:dyDescent="0.2">
      <c r="A29" s="214" t="s">
        <v>200</v>
      </c>
      <c r="B29" s="247">
        <v>0</v>
      </c>
      <c r="C29" s="248">
        <f>+B29</f>
        <v>0</v>
      </c>
      <c r="D29" s="247">
        <v>0</v>
      </c>
      <c r="E29" s="248">
        <f>+D29</f>
        <v>0</v>
      </c>
      <c r="F29" s="153">
        <f>IFERROR(+B29/D29,)</f>
        <v>0</v>
      </c>
      <c r="G29" s="154">
        <f>+IFERROR(C29/$E$40,)</f>
        <v>0</v>
      </c>
      <c r="H29" s="155">
        <f>+G29/$F$25</f>
        <v>0</v>
      </c>
    </row>
    <row r="30" spans="1:8" ht="20.25" customHeight="1" x14ac:dyDescent="0.2">
      <c r="A30" s="214" t="s">
        <v>201</v>
      </c>
      <c r="B30" s="247">
        <v>0</v>
      </c>
      <c r="C30" s="248">
        <f>+C29+B30</f>
        <v>0</v>
      </c>
      <c r="D30" s="247">
        <v>0</v>
      </c>
      <c r="E30" s="248">
        <f>+E29+D30</f>
        <v>0</v>
      </c>
      <c r="F30" s="153">
        <f t="shared" ref="F30:F40" si="0">IFERROR(+B30/D30,)</f>
        <v>0</v>
      </c>
      <c r="G30" s="154">
        <f t="shared" ref="G30:G40" si="1">+IFERROR(C30/$E$40,)</f>
        <v>0</v>
      </c>
      <c r="H30" s="155">
        <f t="shared" ref="H30:H40" si="2">+G30/$F$25</f>
        <v>0</v>
      </c>
    </row>
    <row r="31" spans="1:8" ht="20.25" customHeight="1" x14ac:dyDescent="0.2">
      <c r="A31" s="214" t="s">
        <v>202</v>
      </c>
      <c r="B31" s="247">
        <v>0.25</v>
      </c>
      <c r="C31" s="248">
        <f t="shared" ref="C31:E40" si="3">+C30+B31</f>
        <v>0.25</v>
      </c>
      <c r="D31" s="247">
        <v>0.25</v>
      </c>
      <c r="E31" s="248">
        <f t="shared" si="3"/>
        <v>0.25</v>
      </c>
      <c r="F31" s="153">
        <f t="shared" si="0"/>
        <v>1</v>
      </c>
      <c r="G31" s="154">
        <f t="shared" si="1"/>
        <v>0.25</v>
      </c>
      <c r="H31" s="155">
        <f t="shared" si="2"/>
        <v>0.25</v>
      </c>
    </row>
    <row r="32" spans="1:8" ht="20.25" customHeight="1" x14ac:dyDescent="0.2">
      <c r="A32" s="214" t="s">
        <v>203</v>
      </c>
      <c r="B32" s="247">
        <v>0</v>
      </c>
      <c r="C32" s="248">
        <f t="shared" si="3"/>
        <v>0.25</v>
      </c>
      <c r="D32" s="247">
        <v>0</v>
      </c>
      <c r="E32" s="248">
        <f t="shared" si="3"/>
        <v>0.25</v>
      </c>
      <c r="F32" s="153">
        <f t="shared" si="0"/>
        <v>0</v>
      </c>
      <c r="G32" s="154">
        <f t="shared" si="1"/>
        <v>0.25</v>
      </c>
      <c r="H32" s="155">
        <f t="shared" si="2"/>
        <v>0.25</v>
      </c>
    </row>
    <row r="33" spans="1:8" ht="20.25" customHeight="1" x14ac:dyDescent="0.2">
      <c r="A33" s="214" t="s">
        <v>204</v>
      </c>
      <c r="B33" s="247">
        <v>0.25</v>
      </c>
      <c r="C33" s="248">
        <f t="shared" si="3"/>
        <v>0.5</v>
      </c>
      <c r="D33" s="247">
        <v>0.25</v>
      </c>
      <c r="E33" s="248">
        <f t="shared" si="3"/>
        <v>0.5</v>
      </c>
      <c r="F33" s="153">
        <f t="shared" si="0"/>
        <v>1</v>
      </c>
      <c r="G33" s="154">
        <f t="shared" si="1"/>
        <v>0.5</v>
      </c>
      <c r="H33" s="155">
        <f t="shared" si="2"/>
        <v>0.5</v>
      </c>
    </row>
    <row r="34" spans="1:8" ht="20.25" customHeight="1" x14ac:dyDescent="0.2">
      <c r="A34" s="214" t="s">
        <v>443</v>
      </c>
      <c r="B34" s="247">
        <v>0</v>
      </c>
      <c r="C34" s="248">
        <f t="shared" si="3"/>
        <v>0.5</v>
      </c>
      <c r="D34" s="247">
        <v>0</v>
      </c>
      <c r="E34" s="248">
        <f t="shared" si="3"/>
        <v>0.5</v>
      </c>
      <c r="F34" s="153">
        <f t="shared" si="0"/>
        <v>0</v>
      </c>
      <c r="G34" s="154">
        <f t="shared" si="1"/>
        <v>0.5</v>
      </c>
      <c r="H34" s="155">
        <f t="shared" si="2"/>
        <v>0.5</v>
      </c>
    </row>
    <row r="35" spans="1:8" ht="20.25" customHeight="1" x14ac:dyDescent="0.2">
      <c r="A35" s="214" t="s">
        <v>444</v>
      </c>
      <c r="B35" s="247">
        <v>0</v>
      </c>
      <c r="C35" s="248">
        <f t="shared" si="3"/>
        <v>0.5</v>
      </c>
      <c r="D35" s="247">
        <v>0</v>
      </c>
      <c r="E35" s="248">
        <f t="shared" si="3"/>
        <v>0.5</v>
      </c>
      <c r="F35" s="153">
        <f t="shared" si="0"/>
        <v>0</v>
      </c>
      <c r="G35" s="154">
        <f t="shared" si="1"/>
        <v>0.5</v>
      </c>
      <c r="H35" s="155">
        <f t="shared" si="2"/>
        <v>0.5</v>
      </c>
    </row>
    <row r="36" spans="1:8" ht="20.25" customHeight="1" x14ac:dyDescent="0.2">
      <c r="A36" s="214" t="s">
        <v>445</v>
      </c>
      <c r="B36" s="247">
        <v>0</v>
      </c>
      <c r="C36" s="248">
        <f t="shared" si="3"/>
        <v>0.5</v>
      </c>
      <c r="D36" s="247">
        <v>0</v>
      </c>
      <c r="E36" s="248">
        <f t="shared" si="3"/>
        <v>0.5</v>
      </c>
      <c r="F36" s="153">
        <f t="shared" si="0"/>
        <v>0</v>
      </c>
      <c r="G36" s="154">
        <f t="shared" si="1"/>
        <v>0.5</v>
      </c>
      <c r="H36" s="155">
        <f t="shared" si="2"/>
        <v>0.5</v>
      </c>
    </row>
    <row r="37" spans="1:8" ht="20.25" customHeight="1" x14ac:dyDescent="0.2">
      <c r="A37" s="214" t="s">
        <v>446</v>
      </c>
      <c r="B37" s="247">
        <v>0</v>
      </c>
      <c r="C37" s="248">
        <f t="shared" si="3"/>
        <v>0.5</v>
      </c>
      <c r="D37" s="247">
        <v>0.25</v>
      </c>
      <c r="E37" s="248">
        <f t="shared" si="3"/>
        <v>0.75</v>
      </c>
      <c r="F37" s="153">
        <f t="shared" si="0"/>
        <v>0</v>
      </c>
      <c r="G37" s="154">
        <f t="shared" si="1"/>
        <v>0.5</v>
      </c>
      <c r="H37" s="155">
        <f t="shared" si="2"/>
        <v>0.5</v>
      </c>
    </row>
    <row r="38" spans="1:8" ht="20.25" customHeight="1" x14ac:dyDescent="0.2">
      <c r="A38" s="214" t="s">
        <v>447</v>
      </c>
      <c r="B38" s="247">
        <v>0</v>
      </c>
      <c r="C38" s="248">
        <f t="shared" si="3"/>
        <v>0.5</v>
      </c>
      <c r="D38" s="247">
        <v>0</v>
      </c>
      <c r="E38" s="248">
        <f t="shared" si="3"/>
        <v>0.75</v>
      </c>
      <c r="F38" s="153">
        <f t="shared" si="0"/>
        <v>0</v>
      </c>
      <c r="G38" s="154">
        <f t="shared" si="1"/>
        <v>0.5</v>
      </c>
      <c r="H38" s="155">
        <f t="shared" si="2"/>
        <v>0.5</v>
      </c>
    </row>
    <row r="39" spans="1:8" ht="20.25" customHeight="1" x14ac:dyDescent="0.2">
      <c r="A39" s="214" t="s">
        <v>448</v>
      </c>
      <c r="B39" s="247">
        <v>0</v>
      </c>
      <c r="C39" s="248">
        <f t="shared" si="3"/>
        <v>0.5</v>
      </c>
      <c r="D39" s="247">
        <v>0</v>
      </c>
      <c r="E39" s="248">
        <f t="shared" si="3"/>
        <v>0.75</v>
      </c>
      <c r="F39" s="153">
        <f t="shared" si="0"/>
        <v>0</v>
      </c>
      <c r="G39" s="154">
        <f t="shared" si="1"/>
        <v>0.5</v>
      </c>
      <c r="H39" s="155">
        <f t="shared" si="2"/>
        <v>0.5</v>
      </c>
    </row>
    <row r="40" spans="1:8" ht="20.25" customHeight="1" x14ac:dyDescent="0.2">
      <c r="A40" s="214" t="s">
        <v>661</v>
      </c>
      <c r="B40" s="247">
        <v>0</v>
      </c>
      <c r="C40" s="248">
        <f t="shared" si="3"/>
        <v>0.5</v>
      </c>
      <c r="D40" s="247">
        <v>0.25</v>
      </c>
      <c r="E40" s="248">
        <f t="shared" si="3"/>
        <v>1</v>
      </c>
      <c r="F40" s="153">
        <f t="shared" si="0"/>
        <v>0</v>
      </c>
      <c r="G40" s="154">
        <f t="shared" si="1"/>
        <v>0.5</v>
      </c>
      <c r="H40" s="155">
        <f t="shared" si="2"/>
        <v>0.5</v>
      </c>
    </row>
    <row r="41" spans="1:8" ht="39.950000000000003" customHeight="1" x14ac:dyDescent="0.2">
      <c r="A41" s="168" t="s">
        <v>205</v>
      </c>
      <c r="B41" s="368" t="s">
        <v>694</v>
      </c>
      <c r="C41" s="369"/>
      <c r="D41" s="369"/>
      <c r="E41" s="369"/>
      <c r="F41" s="369"/>
      <c r="G41" s="369"/>
      <c r="H41" s="370"/>
    </row>
    <row r="42" spans="1:8" ht="30" customHeight="1" x14ac:dyDescent="0.2">
      <c r="A42" s="337" t="s">
        <v>206</v>
      </c>
      <c r="B42" s="337"/>
      <c r="C42" s="337"/>
      <c r="D42" s="337"/>
      <c r="E42" s="337"/>
      <c r="F42" s="337"/>
      <c r="G42" s="337"/>
      <c r="H42" s="337"/>
    </row>
    <row r="43" spans="1:8" ht="45" customHeight="1" x14ac:dyDescent="0.2">
      <c r="A43" s="360"/>
      <c r="B43" s="360"/>
      <c r="C43" s="360"/>
      <c r="D43" s="360"/>
      <c r="E43" s="360"/>
      <c r="F43" s="360"/>
      <c r="G43" s="360"/>
      <c r="H43" s="360"/>
    </row>
    <row r="44" spans="1:8" ht="45" customHeight="1" x14ac:dyDescent="0.2">
      <c r="A44" s="360"/>
      <c r="B44" s="360"/>
      <c r="C44" s="360"/>
      <c r="D44" s="360"/>
      <c r="E44" s="360"/>
      <c r="F44" s="360"/>
      <c r="G44" s="360"/>
      <c r="H44" s="360"/>
    </row>
    <row r="45" spans="1:8" ht="45" customHeight="1" x14ac:dyDescent="0.2">
      <c r="A45" s="360"/>
      <c r="B45" s="360"/>
      <c r="C45" s="360"/>
      <c r="D45" s="360"/>
      <c r="E45" s="360"/>
      <c r="F45" s="360"/>
      <c r="G45" s="360"/>
      <c r="H45" s="360"/>
    </row>
    <row r="46" spans="1:8" ht="45" customHeight="1" x14ac:dyDescent="0.2">
      <c r="A46" s="360"/>
      <c r="B46" s="360"/>
      <c r="C46" s="360"/>
      <c r="D46" s="360"/>
      <c r="E46" s="360"/>
      <c r="F46" s="360"/>
      <c r="G46" s="360"/>
      <c r="H46" s="360"/>
    </row>
    <row r="47" spans="1:8" ht="45" customHeight="1" x14ac:dyDescent="0.2">
      <c r="A47" s="360"/>
      <c r="B47" s="360"/>
      <c r="C47" s="360"/>
      <c r="D47" s="360"/>
      <c r="E47" s="360"/>
      <c r="F47" s="360"/>
      <c r="G47" s="360"/>
      <c r="H47" s="360"/>
    </row>
    <row r="48" spans="1:8" ht="30" customHeight="1" x14ac:dyDescent="0.2">
      <c r="A48" s="169" t="s">
        <v>207</v>
      </c>
      <c r="B48" s="361" t="s">
        <v>695</v>
      </c>
      <c r="C48" s="362"/>
      <c r="D48" s="362"/>
      <c r="E48" s="362"/>
      <c r="F48" s="362"/>
      <c r="G48" s="362"/>
      <c r="H48" s="363"/>
    </row>
    <row r="49" spans="1:8" ht="30" customHeight="1" x14ac:dyDescent="0.2">
      <c r="A49" s="169" t="s">
        <v>208</v>
      </c>
      <c r="B49" s="364" t="s">
        <v>679</v>
      </c>
      <c r="C49" s="365"/>
      <c r="D49" s="365"/>
      <c r="E49" s="365"/>
      <c r="F49" s="365"/>
      <c r="G49" s="365"/>
      <c r="H49" s="366"/>
    </row>
    <row r="50" spans="1:8" ht="30" customHeight="1" x14ac:dyDescent="0.2">
      <c r="A50" s="168" t="s">
        <v>209</v>
      </c>
      <c r="B50" s="367" t="s">
        <v>696</v>
      </c>
      <c r="C50" s="367"/>
      <c r="D50" s="367"/>
      <c r="E50" s="367"/>
      <c r="F50" s="367"/>
      <c r="G50" s="367"/>
      <c r="H50" s="367"/>
    </row>
    <row r="51" spans="1:8" ht="30" customHeight="1" x14ac:dyDescent="0.2">
      <c r="A51" s="337" t="s">
        <v>210</v>
      </c>
      <c r="B51" s="337"/>
      <c r="C51" s="337"/>
      <c r="D51" s="337"/>
      <c r="E51" s="337"/>
      <c r="F51" s="337"/>
      <c r="G51" s="337"/>
      <c r="H51" s="337"/>
    </row>
    <row r="52" spans="1:8" ht="30" customHeight="1" x14ac:dyDescent="0.2">
      <c r="A52" s="371" t="s">
        <v>211</v>
      </c>
      <c r="B52" s="170" t="s">
        <v>212</v>
      </c>
      <c r="C52" s="347" t="s">
        <v>213</v>
      </c>
      <c r="D52" s="347"/>
      <c r="E52" s="347"/>
      <c r="F52" s="347" t="s">
        <v>214</v>
      </c>
      <c r="G52" s="347"/>
      <c r="H52" s="347"/>
    </row>
    <row r="53" spans="1:8" ht="30" customHeight="1" x14ac:dyDescent="0.2">
      <c r="A53" s="371"/>
      <c r="B53" s="80"/>
      <c r="C53" s="372"/>
      <c r="D53" s="372"/>
      <c r="E53" s="372"/>
      <c r="F53" s="373"/>
      <c r="G53" s="373"/>
      <c r="H53" s="373"/>
    </row>
    <row r="54" spans="1:8" ht="30" customHeight="1" x14ac:dyDescent="0.2">
      <c r="A54" s="168" t="s">
        <v>215</v>
      </c>
      <c r="B54" s="372" t="s">
        <v>410</v>
      </c>
      <c r="C54" s="358"/>
      <c r="D54" s="359" t="s">
        <v>216</v>
      </c>
      <c r="E54" s="359"/>
      <c r="F54" s="372" t="s">
        <v>411</v>
      </c>
      <c r="G54" s="358"/>
      <c r="H54" s="358"/>
    </row>
    <row r="55" spans="1:8" ht="30" customHeight="1" x14ac:dyDescent="0.2">
      <c r="A55" s="168" t="s">
        <v>681</v>
      </c>
      <c r="B55" s="372" t="s">
        <v>684</v>
      </c>
      <c r="C55" s="372"/>
      <c r="D55" s="371" t="s">
        <v>687</v>
      </c>
      <c r="E55" s="371"/>
      <c r="F55" s="376" t="s">
        <v>712</v>
      </c>
      <c r="G55" s="377"/>
      <c r="H55" s="378"/>
    </row>
    <row r="56" spans="1:8" ht="30" customHeight="1" x14ac:dyDescent="0.2">
      <c r="A56" s="168" t="s">
        <v>217</v>
      </c>
      <c r="B56" s="372"/>
      <c r="C56" s="372"/>
      <c r="D56" s="353" t="s">
        <v>218</v>
      </c>
      <c r="E56" s="353"/>
      <c r="F56" s="372"/>
      <c r="G56" s="372"/>
      <c r="H56" s="372"/>
    </row>
    <row r="57" spans="1:8" ht="30" customHeight="1" x14ac:dyDescent="0.2">
      <c r="A57" s="168" t="s">
        <v>219</v>
      </c>
      <c r="B57" s="372"/>
      <c r="C57" s="372"/>
      <c r="D57" s="353"/>
      <c r="E57" s="353"/>
      <c r="F57" s="372"/>
      <c r="G57" s="372"/>
      <c r="H57" s="372"/>
    </row>
  </sheetData>
  <sheetProtection autoFilter="0" pivotTables="0"/>
  <mergeCells count="65">
    <mergeCell ref="B55:C55"/>
    <mergeCell ref="D55:E55"/>
    <mergeCell ref="F55:H55"/>
    <mergeCell ref="B56:C56"/>
    <mergeCell ref="D56:E57"/>
    <mergeCell ref="F56:H57"/>
    <mergeCell ref="B57:C5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41:H41"/>
    <mergeCell ref="B22:D22"/>
    <mergeCell ref="E22:H22"/>
    <mergeCell ref="B23:D23"/>
    <mergeCell ref="E23:H23"/>
    <mergeCell ref="B24:D24"/>
    <mergeCell ref="F24:H24"/>
    <mergeCell ref="B25:D25"/>
    <mergeCell ref="F25:H25"/>
    <mergeCell ref="B26:D26"/>
    <mergeCell ref="F26:H26"/>
    <mergeCell ref="A27:H27"/>
    <mergeCell ref="B18:H18"/>
    <mergeCell ref="B19:H19"/>
    <mergeCell ref="A20:A21"/>
    <mergeCell ref="B20:D20"/>
    <mergeCell ref="E20:H20"/>
    <mergeCell ref="B21:D21"/>
    <mergeCell ref="E21:H21"/>
    <mergeCell ref="B17:H17"/>
    <mergeCell ref="B10:E10"/>
    <mergeCell ref="G10:H10"/>
    <mergeCell ref="B11:E11"/>
    <mergeCell ref="G11:H11"/>
    <mergeCell ref="B12:H12"/>
    <mergeCell ref="B13:H13"/>
    <mergeCell ref="B14:E14"/>
    <mergeCell ref="G14:H14"/>
    <mergeCell ref="B15:E15"/>
    <mergeCell ref="G15:H15"/>
    <mergeCell ref="B16:H16"/>
    <mergeCell ref="C9:D9"/>
    <mergeCell ref="E9:F9"/>
    <mergeCell ref="A1:A4"/>
    <mergeCell ref="B1:H1"/>
    <mergeCell ref="B2:H2"/>
    <mergeCell ref="B3:H3"/>
    <mergeCell ref="B4:E4"/>
    <mergeCell ref="F4:H4"/>
    <mergeCell ref="A5:H5"/>
    <mergeCell ref="A6:H6"/>
    <mergeCell ref="A7:H7"/>
    <mergeCell ref="C8:D8"/>
    <mergeCell ref="E8:H8"/>
  </mergeCells>
  <dataValidations disablePrompts="1" count="1">
    <dataValidation type="list" allowBlank="1" showInputMessage="1" showErrorMessage="1" sqref="B26:D26 B11:E11 B9 H9 B12:H12 G14:H15">
      <formula1>#REF!</formula1>
    </dataValidation>
  </dataValidations>
  <pageMargins left="0.70866141732283472" right="0.70866141732283472" top="0.74803149606299213" bottom="0.74803149606299213" header="0.31496062992125984" footer="0.31496062992125984"/>
  <pageSetup scale="52" fitToHeight="2" orientation="portrait" r:id="rId1"/>
  <rowBreaks count="1" manualBreakCount="1">
    <brk id="41" max="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O20"/>
  <sheetViews>
    <sheetView topLeftCell="A6" zoomScale="69" workbookViewId="0">
      <selection activeCell="G9" sqref="G9"/>
    </sheetView>
  </sheetViews>
  <sheetFormatPr baseColWidth="10" defaultColWidth="0" defaultRowHeight="30" customHeight="1" zeroHeight="1" x14ac:dyDescent="0.25"/>
  <cols>
    <col min="1" max="1" width="5.7109375" style="92" customWidth="1"/>
    <col min="2" max="2" width="40.7109375" style="91" customWidth="1"/>
    <col min="3" max="3" width="15.7109375" customWidth="1"/>
    <col min="4" max="4" width="5.7109375" style="91" customWidth="1"/>
    <col min="5" max="5" width="40.7109375" customWidth="1"/>
    <col min="6" max="7" width="15.7109375" style="91" customWidth="1"/>
    <col min="8" max="9" width="15.7109375" customWidth="1"/>
    <col min="10" max="10" width="78.140625" customWidth="1"/>
    <col min="11" max="106" width="0" hidden="1" customWidth="1"/>
    <col min="107" max="107" width="11.42578125" hidden="1" customWidth="1"/>
    <col min="108" max="196" width="0" hidden="1" customWidth="1"/>
    <col min="197" max="197" width="1.42578125" hidden="1" customWidth="1"/>
  </cols>
  <sheetData>
    <row r="1" spans="1:10" s="156" customFormat="1" ht="30" customHeight="1" x14ac:dyDescent="0.25">
      <c r="A1" s="379"/>
      <c r="B1" s="379"/>
      <c r="C1" s="380" t="s">
        <v>295</v>
      </c>
      <c r="D1" s="380"/>
      <c r="E1" s="380"/>
      <c r="F1" s="380"/>
      <c r="G1" s="380"/>
      <c r="H1" s="380"/>
      <c r="I1" s="380"/>
      <c r="J1" s="380"/>
    </row>
    <row r="2" spans="1:10" s="156" customFormat="1" ht="30" customHeight="1" x14ac:dyDescent="0.25">
      <c r="A2" s="379"/>
      <c r="B2" s="379"/>
      <c r="C2" s="380" t="s">
        <v>8</v>
      </c>
      <c r="D2" s="380"/>
      <c r="E2" s="380"/>
      <c r="F2" s="380"/>
      <c r="G2" s="380"/>
      <c r="H2" s="380"/>
      <c r="I2" s="380"/>
      <c r="J2" s="380"/>
    </row>
    <row r="3" spans="1:10" s="156" customFormat="1" ht="30" customHeight="1" x14ac:dyDescent="0.25">
      <c r="A3" s="379"/>
      <c r="B3" s="379"/>
      <c r="C3" s="380" t="s">
        <v>271</v>
      </c>
      <c r="D3" s="380"/>
      <c r="E3" s="380"/>
      <c r="F3" s="380"/>
      <c r="G3" s="380"/>
      <c r="H3" s="380"/>
      <c r="I3" s="380"/>
      <c r="J3" s="380"/>
    </row>
    <row r="4" spans="1:10" s="156" customFormat="1" ht="30" customHeight="1" x14ac:dyDescent="0.25">
      <c r="A4" s="379"/>
      <c r="B4" s="379"/>
      <c r="C4" s="380" t="s">
        <v>279</v>
      </c>
      <c r="D4" s="380"/>
      <c r="E4" s="380"/>
      <c r="F4" s="380"/>
      <c r="G4" s="381" t="s">
        <v>280</v>
      </c>
      <c r="H4" s="381"/>
      <c r="I4" s="381"/>
      <c r="J4" s="381"/>
    </row>
    <row r="5" spans="1:10" s="156" customFormat="1" ht="30" customHeight="1" x14ac:dyDescent="0.25">
      <c r="A5" s="157"/>
      <c r="B5" s="158"/>
      <c r="D5" s="158"/>
      <c r="F5" s="158"/>
      <c r="G5" s="158"/>
    </row>
    <row r="6" spans="1:10" s="156" customFormat="1" ht="42.75" customHeight="1" x14ac:dyDescent="0.25">
      <c r="A6" s="157"/>
      <c r="B6" s="159" t="s">
        <v>270</v>
      </c>
      <c r="C6" s="382" t="s">
        <v>308</v>
      </c>
      <c r="D6" s="382"/>
      <c r="E6" s="382"/>
      <c r="F6" s="158"/>
      <c r="G6" s="158"/>
      <c r="I6" s="160"/>
    </row>
    <row r="7" spans="1:10" s="156" customFormat="1" ht="30" customHeight="1" x14ac:dyDescent="0.25">
      <c r="A7" s="157"/>
      <c r="B7" s="161" t="s">
        <v>16</v>
      </c>
      <c r="C7" s="382" t="s">
        <v>281</v>
      </c>
      <c r="D7" s="382"/>
      <c r="E7" s="382"/>
      <c r="F7" s="158"/>
      <c r="G7" s="158"/>
      <c r="I7" s="160"/>
    </row>
    <row r="8" spans="1:10" s="156" customFormat="1" ht="30" customHeight="1" x14ac:dyDescent="0.25">
      <c r="A8" s="157"/>
      <c r="B8" s="161" t="s">
        <v>269</v>
      </c>
      <c r="C8" s="382" t="s">
        <v>278</v>
      </c>
      <c r="D8" s="382"/>
      <c r="E8" s="382"/>
      <c r="F8" s="158"/>
      <c r="G8" s="158"/>
      <c r="I8" s="160"/>
    </row>
    <row r="9" spans="1:10" s="156" customFormat="1" ht="30" customHeight="1" x14ac:dyDescent="0.25">
      <c r="A9" s="157"/>
      <c r="B9" s="161" t="s">
        <v>268</v>
      </c>
      <c r="C9" s="382" t="s">
        <v>712</v>
      </c>
      <c r="D9" s="382"/>
      <c r="E9" s="382"/>
      <c r="F9" s="158"/>
      <c r="G9" s="158"/>
      <c r="I9" s="160"/>
    </row>
    <row r="10" spans="1:10" s="156" customFormat="1" ht="30" customHeight="1" x14ac:dyDescent="0.25">
      <c r="A10" s="157"/>
      <c r="B10" s="161" t="s">
        <v>267</v>
      </c>
      <c r="C10" s="382" t="s">
        <v>315</v>
      </c>
      <c r="D10" s="382"/>
      <c r="E10" s="382"/>
      <c r="F10" s="158"/>
      <c r="G10" s="158"/>
      <c r="I10" s="160"/>
    </row>
    <row r="11" spans="1:10" s="156" customFormat="1" ht="30" customHeight="1" x14ac:dyDescent="0.25">
      <c r="A11" s="157"/>
      <c r="B11" s="158"/>
      <c r="D11" s="158"/>
      <c r="F11" s="158"/>
      <c r="G11" s="158"/>
    </row>
    <row r="12" spans="1:10" s="128" customFormat="1" ht="30" customHeight="1" x14ac:dyDescent="0.25">
      <c r="A12" s="389" t="s">
        <v>312</v>
      </c>
      <c r="B12" s="390"/>
      <c r="C12" s="390"/>
      <c r="D12" s="390"/>
      <c r="E12" s="390"/>
      <c r="F12" s="390"/>
      <c r="G12" s="391"/>
      <c r="H12" s="383" t="s">
        <v>266</v>
      </c>
      <c r="I12" s="384"/>
      <c r="J12" s="384"/>
    </row>
    <row r="13" spans="1:10" s="103" customFormat="1" ht="30" customHeight="1" x14ac:dyDescent="0.25">
      <c r="A13" s="105" t="s">
        <v>265</v>
      </c>
      <c r="B13" s="105" t="s">
        <v>264</v>
      </c>
      <c r="C13" s="105" t="s">
        <v>263</v>
      </c>
      <c r="D13" s="105" t="s">
        <v>262</v>
      </c>
      <c r="E13" s="105" t="s">
        <v>261</v>
      </c>
      <c r="F13" s="105" t="s">
        <v>260</v>
      </c>
      <c r="G13" s="105" t="s">
        <v>259</v>
      </c>
      <c r="H13" s="104" t="s">
        <v>258</v>
      </c>
      <c r="I13" s="104" t="s">
        <v>257</v>
      </c>
      <c r="J13" s="104" t="s">
        <v>256</v>
      </c>
    </row>
    <row r="14" spans="1:10" s="103" customFormat="1" ht="45" x14ac:dyDescent="0.25">
      <c r="A14" s="402">
        <v>1</v>
      </c>
      <c r="B14" s="404" t="s">
        <v>347</v>
      </c>
      <c r="C14" s="535">
        <v>1</v>
      </c>
      <c r="D14" s="207">
        <v>1</v>
      </c>
      <c r="E14" s="197" t="s">
        <v>430</v>
      </c>
      <c r="F14" s="100">
        <v>0.25</v>
      </c>
      <c r="G14" s="99">
        <v>43920</v>
      </c>
      <c r="H14" s="100">
        <v>0.25</v>
      </c>
      <c r="I14" s="99">
        <v>43920</v>
      </c>
      <c r="J14" s="252" t="s">
        <v>710</v>
      </c>
    </row>
    <row r="15" spans="1:10" s="103" customFormat="1" ht="45" x14ac:dyDescent="0.25">
      <c r="A15" s="403"/>
      <c r="B15" s="405"/>
      <c r="C15" s="536"/>
      <c r="D15" s="207">
        <v>2</v>
      </c>
      <c r="E15" s="197" t="s">
        <v>431</v>
      </c>
      <c r="F15" s="100">
        <v>0.25</v>
      </c>
      <c r="G15" s="99">
        <v>43980</v>
      </c>
      <c r="H15" s="100">
        <v>0.25</v>
      </c>
      <c r="I15" s="99">
        <v>43980</v>
      </c>
      <c r="J15" s="252" t="s">
        <v>711</v>
      </c>
    </row>
    <row r="16" spans="1:10" s="103" customFormat="1" ht="38.25" x14ac:dyDescent="0.25">
      <c r="A16" s="403"/>
      <c r="B16" s="405"/>
      <c r="C16" s="536"/>
      <c r="D16" s="207">
        <v>3</v>
      </c>
      <c r="E16" s="197" t="s">
        <v>660</v>
      </c>
      <c r="F16" s="100">
        <v>0.25</v>
      </c>
      <c r="G16" s="99">
        <v>44104</v>
      </c>
      <c r="H16" s="100">
        <v>0.25</v>
      </c>
      <c r="I16" s="207"/>
      <c r="J16" s="207"/>
    </row>
    <row r="17" spans="1:10" ht="49.5" customHeight="1" x14ac:dyDescent="0.25">
      <c r="A17" s="403"/>
      <c r="B17" s="405"/>
      <c r="C17" s="536"/>
      <c r="D17" s="102">
        <v>4</v>
      </c>
      <c r="E17" s="197" t="s">
        <v>432</v>
      </c>
      <c r="F17" s="100">
        <v>0.25</v>
      </c>
      <c r="G17" s="99">
        <v>44195</v>
      </c>
      <c r="H17" s="100">
        <v>0.25</v>
      </c>
      <c r="I17" s="99"/>
      <c r="J17" s="97"/>
    </row>
    <row r="18" spans="1:10" s="91" customFormat="1" ht="30" customHeight="1" x14ac:dyDescent="0.25">
      <c r="A18" s="385" t="s">
        <v>255</v>
      </c>
      <c r="B18" s="386"/>
      <c r="C18" s="172">
        <f>C14</f>
        <v>1</v>
      </c>
      <c r="D18" s="387" t="s">
        <v>229</v>
      </c>
      <c r="E18" s="388"/>
      <c r="F18" s="95">
        <f t="shared" ref="F18" si="0">SUM(F14:F17)</f>
        <v>1</v>
      </c>
      <c r="G18" s="95"/>
      <c r="H18" s="95">
        <f>SUM(H14:H17)</f>
        <v>1</v>
      </c>
      <c r="I18" s="94"/>
      <c r="J18" s="94"/>
    </row>
    <row r="19" spans="1:10" ht="30" hidden="1" customHeight="1" x14ac:dyDescent="0.25"/>
    <row r="20" spans="1:10" ht="30" customHeight="1" x14ac:dyDescent="0.25"/>
  </sheetData>
  <protectedRanges>
    <protectedRange sqref="B20:C20" name="Planeacion_6"/>
    <protectedRange sqref="B21:C23" name="Planeacion_7"/>
    <protectedRange sqref="B25:C25" name="Planeacion_8"/>
    <protectedRange sqref="B26:C27" name="Planeacion_9"/>
    <protectedRange sqref="C28:C29" name="Planeacion_10"/>
  </protectedRanges>
  <mergeCells count="18">
    <mergeCell ref="H12:J12"/>
    <mergeCell ref="A18:B18"/>
    <mergeCell ref="D18:E18"/>
    <mergeCell ref="A12:G12"/>
    <mergeCell ref="B14:B17"/>
    <mergeCell ref="A14:A17"/>
    <mergeCell ref="C14:C17"/>
    <mergeCell ref="C6:E6"/>
    <mergeCell ref="C7:E7"/>
    <mergeCell ref="C8:E8"/>
    <mergeCell ref="C9:E9"/>
    <mergeCell ref="C10:E10"/>
    <mergeCell ref="A1:B4"/>
    <mergeCell ref="C1:J1"/>
    <mergeCell ref="C2:J2"/>
    <mergeCell ref="C3:J3"/>
    <mergeCell ref="C4:F4"/>
    <mergeCell ref="G4:J4"/>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7"/>
  <sheetViews>
    <sheetView topLeftCell="A26" workbookViewId="0">
      <selection activeCell="G40" sqref="G40"/>
    </sheetView>
  </sheetViews>
  <sheetFormatPr baseColWidth="10" defaultColWidth="0" defaultRowHeight="30" customHeight="1" x14ac:dyDescent="0.2"/>
  <cols>
    <col min="1" max="1" width="25.7109375" style="151" customWidth="1"/>
    <col min="2" max="5" width="20.7109375" style="141" customWidth="1"/>
    <col min="6" max="6" width="20.7109375" style="152" customWidth="1"/>
    <col min="7" max="8" width="20.7109375" style="141" customWidth="1"/>
    <col min="9" max="238" width="11.42578125" style="141" customWidth="1"/>
    <col min="239" max="16384" width="0" style="141" hidden="1"/>
  </cols>
  <sheetData>
    <row r="1" spans="1:8" ht="30" customHeight="1" x14ac:dyDescent="0.2">
      <c r="A1" s="329"/>
      <c r="B1" s="340" t="s">
        <v>295</v>
      </c>
      <c r="C1" s="340"/>
      <c r="D1" s="340"/>
      <c r="E1" s="340"/>
      <c r="F1" s="340"/>
      <c r="G1" s="340"/>
      <c r="H1" s="340"/>
    </row>
    <row r="2" spans="1:8" ht="30" customHeight="1" x14ac:dyDescent="0.2">
      <c r="A2" s="329"/>
      <c r="B2" s="330" t="s">
        <v>8</v>
      </c>
      <c r="C2" s="330"/>
      <c r="D2" s="330"/>
      <c r="E2" s="330"/>
      <c r="F2" s="330"/>
      <c r="G2" s="330"/>
      <c r="H2" s="330"/>
    </row>
    <row r="3" spans="1:8" ht="30" customHeight="1" x14ac:dyDescent="0.2">
      <c r="A3" s="329"/>
      <c r="B3" s="330" t="s">
        <v>152</v>
      </c>
      <c r="C3" s="330"/>
      <c r="D3" s="330"/>
      <c r="E3" s="330"/>
      <c r="F3" s="330"/>
      <c r="G3" s="330"/>
      <c r="H3" s="330"/>
    </row>
    <row r="4" spans="1:8" ht="30" customHeight="1" x14ac:dyDescent="0.2">
      <c r="A4" s="329"/>
      <c r="B4" s="330" t="s">
        <v>153</v>
      </c>
      <c r="C4" s="330"/>
      <c r="D4" s="330"/>
      <c r="E4" s="330"/>
      <c r="F4" s="346" t="s">
        <v>280</v>
      </c>
      <c r="G4" s="346"/>
      <c r="H4" s="346"/>
    </row>
    <row r="5" spans="1:8" ht="30" customHeight="1" x14ac:dyDescent="0.2">
      <c r="A5" s="537" t="s">
        <v>154</v>
      </c>
      <c r="B5" s="537"/>
      <c r="C5" s="537"/>
      <c r="D5" s="537"/>
      <c r="E5" s="537"/>
      <c r="F5" s="537"/>
      <c r="G5" s="537"/>
      <c r="H5" s="537"/>
    </row>
    <row r="6" spans="1:8" ht="30" customHeight="1" x14ac:dyDescent="0.2">
      <c r="A6" s="538" t="s">
        <v>155</v>
      </c>
      <c r="B6" s="538"/>
      <c r="C6" s="538"/>
      <c r="D6" s="538"/>
      <c r="E6" s="538"/>
      <c r="F6" s="538"/>
      <c r="G6" s="538"/>
      <c r="H6" s="538"/>
    </row>
    <row r="7" spans="1:8" ht="30" customHeight="1" x14ac:dyDescent="0.2">
      <c r="A7" s="337" t="s">
        <v>156</v>
      </c>
      <c r="B7" s="337"/>
      <c r="C7" s="337"/>
      <c r="D7" s="337"/>
      <c r="E7" s="337"/>
      <c r="F7" s="337"/>
      <c r="G7" s="337"/>
      <c r="H7" s="337"/>
    </row>
    <row r="8" spans="1:8" ht="30" customHeight="1" x14ac:dyDescent="0.2">
      <c r="A8" s="169" t="s">
        <v>276</v>
      </c>
      <c r="B8" s="171">
        <v>6</v>
      </c>
      <c r="C8" s="347" t="s">
        <v>277</v>
      </c>
      <c r="D8" s="347"/>
      <c r="E8" s="339" t="str">
        <f>+Anualización!B16</f>
        <v>Mitigar el 100 porciento de las vulnerabilidades detectadas</v>
      </c>
      <c r="F8" s="339"/>
      <c r="G8" s="339"/>
      <c r="H8" s="339"/>
    </row>
    <row r="9" spans="1:8" ht="30" customHeight="1" x14ac:dyDescent="0.2">
      <c r="A9" s="169" t="s">
        <v>158</v>
      </c>
      <c r="B9" s="171" t="s">
        <v>159</v>
      </c>
      <c r="C9" s="347" t="s">
        <v>160</v>
      </c>
      <c r="D9" s="347"/>
      <c r="E9" s="339" t="s">
        <v>281</v>
      </c>
      <c r="F9" s="339"/>
      <c r="G9" s="144" t="s">
        <v>161</v>
      </c>
      <c r="H9" s="171" t="s">
        <v>159</v>
      </c>
    </row>
    <row r="10" spans="1:8" ht="30" customHeight="1" x14ac:dyDescent="0.2">
      <c r="A10" s="169" t="s">
        <v>162</v>
      </c>
      <c r="B10" s="338" t="s">
        <v>220</v>
      </c>
      <c r="C10" s="338"/>
      <c r="D10" s="338"/>
      <c r="E10" s="338"/>
      <c r="F10" s="144" t="s">
        <v>163</v>
      </c>
      <c r="G10" s="527" t="s">
        <v>220</v>
      </c>
      <c r="H10" s="527"/>
    </row>
    <row r="11" spans="1:8" ht="30" customHeight="1" x14ac:dyDescent="0.2">
      <c r="A11" s="169" t="s">
        <v>164</v>
      </c>
      <c r="B11" s="528" t="s">
        <v>306</v>
      </c>
      <c r="C11" s="528"/>
      <c r="D11" s="528"/>
      <c r="E11" s="528"/>
      <c r="F11" s="144" t="s">
        <v>165</v>
      </c>
      <c r="G11" s="529" t="s">
        <v>305</v>
      </c>
      <c r="H11" s="529"/>
    </row>
    <row r="12" spans="1:8" ht="30" customHeight="1" x14ac:dyDescent="0.2">
      <c r="A12" s="169" t="s">
        <v>166</v>
      </c>
      <c r="B12" s="338" t="s">
        <v>148</v>
      </c>
      <c r="C12" s="338"/>
      <c r="D12" s="338"/>
      <c r="E12" s="338"/>
      <c r="F12" s="338"/>
      <c r="G12" s="338"/>
      <c r="H12" s="338"/>
    </row>
    <row r="13" spans="1:8" ht="30" customHeight="1" x14ac:dyDescent="0.2">
      <c r="A13" s="169" t="s">
        <v>167</v>
      </c>
      <c r="B13" s="345" t="s">
        <v>220</v>
      </c>
      <c r="C13" s="345"/>
      <c r="D13" s="345"/>
      <c r="E13" s="345"/>
      <c r="F13" s="345"/>
      <c r="G13" s="345"/>
      <c r="H13" s="345"/>
    </row>
    <row r="14" spans="1:8" ht="30" customHeight="1" x14ac:dyDescent="0.2">
      <c r="A14" s="169" t="s">
        <v>168</v>
      </c>
      <c r="B14" s="338" t="s">
        <v>382</v>
      </c>
      <c r="C14" s="338"/>
      <c r="D14" s="338"/>
      <c r="E14" s="338"/>
      <c r="F14" s="144" t="s">
        <v>169</v>
      </c>
      <c r="G14" s="345" t="s">
        <v>170</v>
      </c>
      <c r="H14" s="345"/>
    </row>
    <row r="15" spans="1:8" ht="30" customHeight="1" x14ac:dyDescent="0.2">
      <c r="A15" s="169" t="s">
        <v>171</v>
      </c>
      <c r="B15" s="539" t="s">
        <v>311</v>
      </c>
      <c r="C15" s="539"/>
      <c r="D15" s="539"/>
      <c r="E15" s="539"/>
      <c r="F15" s="144" t="s">
        <v>172</v>
      </c>
      <c r="G15" s="345" t="s">
        <v>157</v>
      </c>
      <c r="H15" s="345"/>
    </row>
    <row r="16" spans="1:8" ht="30" customHeight="1" x14ac:dyDescent="0.2">
      <c r="A16" s="169" t="s">
        <v>173</v>
      </c>
      <c r="B16" s="338" t="s">
        <v>335</v>
      </c>
      <c r="C16" s="338"/>
      <c r="D16" s="338"/>
      <c r="E16" s="338"/>
      <c r="F16" s="338"/>
      <c r="G16" s="338"/>
      <c r="H16" s="338"/>
    </row>
    <row r="17" spans="1:8" ht="30" customHeight="1" x14ac:dyDescent="0.2">
      <c r="A17" s="169" t="s">
        <v>175</v>
      </c>
      <c r="B17" s="338" t="s">
        <v>351</v>
      </c>
      <c r="C17" s="338"/>
      <c r="D17" s="338"/>
      <c r="E17" s="338"/>
      <c r="F17" s="338"/>
      <c r="G17" s="338"/>
      <c r="H17" s="338"/>
    </row>
    <row r="18" spans="1:8" ht="30" customHeight="1" x14ac:dyDescent="0.2">
      <c r="A18" s="169" t="s">
        <v>176</v>
      </c>
      <c r="B18" s="338" t="s">
        <v>336</v>
      </c>
      <c r="C18" s="338"/>
      <c r="D18" s="338"/>
      <c r="E18" s="338"/>
      <c r="F18" s="338"/>
      <c r="G18" s="338"/>
      <c r="H18" s="338"/>
    </row>
    <row r="19" spans="1:8" ht="30" customHeight="1" x14ac:dyDescent="0.2">
      <c r="A19" s="169" t="s">
        <v>177</v>
      </c>
      <c r="B19" s="345" t="s">
        <v>350</v>
      </c>
      <c r="C19" s="530"/>
      <c r="D19" s="530"/>
      <c r="E19" s="530"/>
      <c r="F19" s="530"/>
      <c r="G19" s="530"/>
      <c r="H19" s="530"/>
    </row>
    <row r="20" spans="1:8" ht="30" customHeight="1" x14ac:dyDescent="0.2">
      <c r="A20" s="353" t="s">
        <v>179</v>
      </c>
      <c r="B20" s="354" t="s">
        <v>180</v>
      </c>
      <c r="C20" s="354"/>
      <c r="D20" s="354"/>
      <c r="E20" s="355" t="s">
        <v>181</v>
      </c>
      <c r="F20" s="355"/>
      <c r="G20" s="355"/>
      <c r="H20" s="355"/>
    </row>
    <row r="21" spans="1:8" ht="30" customHeight="1" x14ac:dyDescent="0.2">
      <c r="A21" s="353"/>
      <c r="B21" s="338" t="s">
        <v>384</v>
      </c>
      <c r="C21" s="338"/>
      <c r="D21" s="338"/>
      <c r="E21" s="338" t="s">
        <v>383</v>
      </c>
      <c r="F21" s="338"/>
      <c r="G21" s="338"/>
      <c r="H21" s="338"/>
    </row>
    <row r="22" spans="1:8" ht="30" customHeight="1" x14ac:dyDescent="0.2">
      <c r="A22" s="169" t="s">
        <v>182</v>
      </c>
      <c r="B22" s="345" t="s">
        <v>385</v>
      </c>
      <c r="C22" s="345"/>
      <c r="D22" s="345"/>
      <c r="E22" s="345" t="s">
        <v>385</v>
      </c>
      <c r="F22" s="345"/>
      <c r="G22" s="345"/>
      <c r="H22" s="345"/>
    </row>
    <row r="23" spans="1:8" ht="30" customHeight="1" x14ac:dyDescent="0.2">
      <c r="A23" s="169" t="s">
        <v>184</v>
      </c>
      <c r="B23" s="338" t="s">
        <v>387</v>
      </c>
      <c r="C23" s="338"/>
      <c r="D23" s="338"/>
      <c r="E23" s="338" t="s">
        <v>386</v>
      </c>
      <c r="F23" s="338"/>
      <c r="G23" s="338"/>
      <c r="H23" s="338"/>
    </row>
    <row r="24" spans="1:8" ht="30" customHeight="1" x14ac:dyDescent="0.2">
      <c r="A24" s="169" t="s">
        <v>185</v>
      </c>
      <c r="B24" s="350">
        <v>43831</v>
      </c>
      <c r="C24" s="350"/>
      <c r="D24" s="350"/>
      <c r="E24" s="144" t="s">
        <v>186</v>
      </c>
      <c r="F24" s="356">
        <v>0</v>
      </c>
      <c r="G24" s="356"/>
      <c r="H24" s="356"/>
    </row>
    <row r="25" spans="1:8" ht="30" customHeight="1" x14ac:dyDescent="0.2">
      <c r="A25" s="169" t="s">
        <v>187</v>
      </c>
      <c r="B25" s="350">
        <v>44196</v>
      </c>
      <c r="C25" s="350"/>
      <c r="D25" s="350"/>
      <c r="E25" s="144" t="s">
        <v>188</v>
      </c>
      <c r="F25" s="351">
        <v>1</v>
      </c>
      <c r="G25" s="351"/>
      <c r="H25" s="351"/>
    </row>
    <row r="26" spans="1:8" ht="39.950000000000003" customHeight="1" x14ac:dyDescent="0.2">
      <c r="A26" s="169" t="s">
        <v>189</v>
      </c>
      <c r="B26" s="348" t="s">
        <v>174</v>
      </c>
      <c r="C26" s="348"/>
      <c r="D26" s="348"/>
      <c r="E26" s="145" t="s">
        <v>190</v>
      </c>
      <c r="F26" s="357" t="s">
        <v>304</v>
      </c>
      <c r="G26" s="357"/>
      <c r="H26" s="357"/>
    </row>
    <row r="27" spans="1:8" ht="30" customHeight="1" x14ac:dyDescent="0.2">
      <c r="A27" s="337" t="s">
        <v>191</v>
      </c>
      <c r="B27" s="337"/>
      <c r="C27" s="337"/>
      <c r="D27" s="337"/>
      <c r="E27" s="337"/>
      <c r="F27" s="337"/>
      <c r="G27" s="337"/>
      <c r="H27" s="337"/>
    </row>
    <row r="28" spans="1:8" ht="30" customHeight="1" x14ac:dyDescent="0.2">
      <c r="A28" s="170" t="s">
        <v>192</v>
      </c>
      <c r="B28" s="170" t="s">
        <v>193</v>
      </c>
      <c r="C28" s="170" t="s">
        <v>194</v>
      </c>
      <c r="D28" s="170" t="s">
        <v>195</v>
      </c>
      <c r="E28" s="170" t="s">
        <v>196</v>
      </c>
      <c r="F28" s="147" t="s">
        <v>197</v>
      </c>
      <c r="G28" s="147" t="s">
        <v>198</v>
      </c>
      <c r="H28" s="170" t="s">
        <v>199</v>
      </c>
    </row>
    <row r="29" spans="1:8" ht="20.25" customHeight="1" x14ac:dyDescent="0.2">
      <c r="A29" s="214" t="s">
        <v>200</v>
      </c>
      <c r="B29" s="173">
        <v>0</v>
      </c>
      <c r="C29" s="149">
        <f>+B29</f>
        <v>0</v>
      </c>
      <c r="D29" s="173">
        <v>0</v>
      </c>
      <c r="E29" s="149">
        <f>+D29</f>
        <v>0</v>
      </c>
      <c r="F29" s="617">
        <f>IFERROR(+B29/D29,)</f>
        <v>0</v>
      </c>
      <c r="G29" s="618">
        <f>+IFERROR(C29/$E$40,)</f>
        <v>0</v>
      </c>
      <c r="H29" s="155">
        <f>+G29/$F$25</f>
        <v>0</v>
      </c>
    </row>
    <row r="30" spans="1:8" ht="20.25" customHeight="1" x14ac:dyDescent="0.2">
      <c r="A30" s="214" t="s">
        <v>201</v>
      </c>
      <c r="B30" s="173">
        <v>0</v>
      </c>
      <c r="C30" s="149">
        <f>+C29+B30</f>
        <v>0</v>
      </c>
      <c r="D30" s="173">
        <v>0</v>
      </c>
      <c r="E30" s="149">
        <f>+E29+D30</f>
        <v>0</v>
      </c>
      <c r="F30" s="617">
        <f t="shared" ref="F30:F40" si="0">IFERROR(+B30/D30,)</f>
        <v>0</v>
      </c>
      <c r="G30" s="618">
        <f t="shared" ref="G30:G40" si="1">+IFERROR(C30/$E$40,)</f>
        <v>0</v>
      </c>
      <c r="H30" s="155">
        <f t="shared" ref="H30:H40" si="2">+G30/$F$25</f>
        <v>0</v>
      </c>
    </row>
    <row r="31" spans="1:8" ht="20.25" customHeight="1" x14ac:dyDescent="0.2">
      <c r="A31" s="214" t="s">
        <v>202</v>
      </c>
      <c r="B31" s="173">
        <v>0</v>
      </c>
      <c r="C31" s="149">
        <f t="shared" ref="C31:E40" si="3">+C30+B31</f>
        <v>0</v>
      </c>
      <c r="D31" s="173">
        <v>0</v>
      </c>
      <c r="E31" s="149">
        <f t="shared" si="3"/>
        <v>0</v>
      </c>
      <c r="F31" s="617">
        <f t="shared" si="0"/>
        <v>0</v>
      </c>
      <c r="G31" s="618">
        <f t="shared" si="1"/>
        <v>0</v>
      </c>
      <c r="H31" s="155">
        <f t="shared" si="2"/>
        <v>0</v>
      </c>
    </row>
    <row r="32" spans="1:8" ht="20.25" customHeight="1" x14ac:dyDescent="0.2">
      <c r="A32" s="214" t="s">
        <v>203</v>
      </c>
      <c r="B32" s="173">
        <v>0</v>
      </c>
      <c r="C32" s="149">
        <f t="shared" si="3"/>
        <v>0</v>
      </c>
      <c r="D32" s="173">
        <v>0</v>
      </c>
      <c r="E32" s="149">
        <f t="shared" si="3"/>
        <v>0</v>
      </c>
      <c r="F32" s="617">
        <f t="shared" si="0"/>
        <v>0</v>
      </c>
      <c r="G32" s="618">
        <f t="shared" si="1"/>
        <v>0</v>
      </c>
      <c r="H32" s="155">
        <f t="shared" si="2"/>
        <v>0</v>
      </c>
    </row>
    <row r="33" spans="1:8" ht="20.25" customHeight="1" x14ac:dyDescent="0.2">
      <c r="A33" s="214" t="s">
        <v>204</v>
      </c>
      <c r="B33" s="173">
        <v>0</v>
      </c>
      <c r="C33" s="149">
        <f t="shared" si="3"/>
        <v>0</v>
      </c>
      <c r="D33" s="173">
        <v>0</v>
      </c>
      <c r="E33" s="149">
        <f t="shared" si="3"/>
        <v>0</v>
      </c>
      <c r="F33" s="617">
        <f t="shared" si="0"/>
        <v>0</v>
      </c>
      <c r="G33" s="618">
        <f t="shared" si="1"/>
        <v>0</v>
      </c>
      <c r="H33" s="155">
        <f t="shared" si="2"/>
        <v>0</v>
      </c>
    </row>
    <row r="34" spans="1:8" ht="20.25" customHeight="1" x14ac:dyDescent="0.2">
      <c r="A34" s="214" t="s">
        <v>443</v>
      </c>
      <c r="B34" s="173">
        <v>0</v>
      </c>
      <c r="C34" s="149">
        <f t="shared" si="3"/>
        <v>0</v>
      </c>
      <c r="D34" s="173">
        <v>0</v>
      </c>
      <c r="E34" s="149">
        <f t="shared" si="3"/>
        <v>0</v>
      </c>
      <c r="F34" s="617">
        <f t="shared" si="0"/>
        <v>0</v>
      </c>
      <c r="G34" s="618">
        <f t="shared" si="1"/>
        <v>0</v>
      </c>
      <c r="H34" s="155">
        <f t="shared" si="2"/>
        <v>0</v>
      </c>
    </row>
    <row r="35" spans="1:8" ht="20.25" customHeight="1" x14ac:dyDescent="0.2">
      <c r="A35" s="214" t="s">
        <v>444</v>
      </c>
      <c r="B35" s="173">
        <v>0</v>
      </c>
      <c r="C35" s="149">
        <f t="shared" si="3"/>
        <v>0</v>
      </c>
      <c r="D35" s="173">
        <v>0</v>
      </c>
      <c r="E35" s="149">
        <f t="shared" si="3"/>
        <v>0</v>
      </c>
      <c r="F35" s="617">
        <f t="shared" si="0"/>
        <v>0</v>
      </c>
      <c r="G35" s="618">
        <f t="shared" si="1"/>
        <v>0</v>
      </c>
      <c r="H35" s="155">
        <f t="shared" si="2"/>
        <v>0</v>
      </c>
    </row>
    <row r="36" spans="1:8" ht="20.25" customHeight="1" x14ac:dyDescent="0.2">
      <c r="A36" s="214" t="s">
        <v>445</v>
      </c>
      <c r="B36" s="173">
        <v>0</v>
      </c>
      <c r="C36" s="149">
        <f t="shared" si="3"/>
        <v>0</v>
      </c>
      <c r="D36" s="173">
        <v>0</v>
      </c>
      <c r="E36" s="149">
        <f t="shared" si="3"/>
        <v>0</v>
      </c>
      <c r="F36" s="617">
        <f t="shared" si="0"/>
        <v>0</v>
      </c>
      <c r="G36" s="618">
        <f t="shared" si="1"/>
        <v>0</v>
      </c>
      <c r="H36" s="155">
        <f t="shared" si="2"/>
        <v>0</v>
      </c>
    </row>
    <row r="37" spans="1:8" ht="20.25" customHeight="1" x14ac:dyDescent="0.2">
      <c r="A37" s="214" t="s">
        <v>446</v>
      </c>
      <c r="B37" s="173">
        <v>0</v>
      </c>
      <c r="C37" s="149">
        <f t="shared" si="3"/>
        <v>0</v>
      </c>
      <c r="D37" s="173">
        <v>0</v>
      </c>
      <c r="E37" s="149">
        <f t="shared" si="3"/>
        <v>0</v>
      </c>
      <c r="F37" s="617">
        <f t="shared" si="0"/>
        <v>0</v>
      </c>
      <c r="G37" s="618">
        <f t="shared" si="1"/>
        <v>0</v>
      </c>
      <c r="H37" s="155">
        <f t="shared" si="2"/>
        <v>0</v>
      </c>
    </row>
    <row r="38" spans="1:8" ht="20.25" customHeight="1" x14ac:dyDescent="0.2">
      <c r="A38" s="214" t="s">
        <v>447</v>
      </c>
      <c r="B38" s="173">
        <v>0</v>
      </c>
      <c r="C38" s="149">
        <f t="shared" si="3"/>
        <v>0</v>
      </c>
      <c r="D38" s="173">
        <v>0</v>
      </c>
      <c r="E38" s="149">
        <f t="shared" si="3"/>
        <v>0</v>
      </c>
      <c r="F38" s="617">
        <f t="shared" si="0"/>
        <v>0</v>
      </c>
      <c r="G38" s="618">
        <f t="shared" si="1"/>
        <v>0</v>
      </c>
      <c r="H38" s="155">
        <f t="shared" si="2"/>
        <v>0</v>
      </c>
    </row>
    <row r="39" spans="1:8" ht="20.25" customHeight="1" x14ac:dyDescent="0.2">
      <c r="A39" s="214" t="s">
        <v>448</v>
      </c>
      <c r="B39" s="173">
        <v>0</v>
      </c>
      <c r="C39" s="149">
        <f t="shared" si="3"/>
        <v>0</v>
      </c>
      <c r="D39" s="173">
        <v>0</v>
      </c>
      <c r="E39" s="149">
        <f t="shared" si="3"/>
        <v>0</v>
      </c>
      <c r="F39" s="617">
        <f t="shared" si="0"/>
        <v>0</v>
      </c>
      <c r="G39" s="618">
        <f t="shared" si="1"/>
        <v>0</v>
      </c>
      <c r="H39" s="155">
        <f t="shared" si="2"/>
        <v>0</v>
      </c>
    </row>
    <row r="40" spans="1:8" ht="20.25" customHeight="1" x14ac:dyDescent="0.2">
      <c r="A40" s="214" t="s">
        <v>661</v>
      </c>
      <c r="B40" s="173">
        <v>0</v>
      </c>
      <c r="C40" s="149">
        <f t="shared" si="3"/>
        <v>0</v>
      </c>
      <c r="D40" s="173">
        <v>0</v>
      </c>
      <c r="E40" s="149">
        <f t="shared" si="3"/>
        <v>0</v>
      </c>
      <c r="F40" s="617">
        <f t="shared" si="0"/>
        <v>0</v>
      </c>
      <c r="G40" s="618">
        <f t="shared" si="1"/>
        <v>0</v>
      </c>
      <c r="H40" s="155">
        <f t="shared" si="2"/>
        <v>0</v>
      </c>
    </row>
    <row r="41" spans="1:8" ht="39.950000000000003" customHeight="1" x14ac:dyDescent="0.2">
      <c r="A41" s="168" t="s">
        <v>205</v>
      </c>
      <c r="B41" s="540"/>
      <c r="C41" s="540"/>
      <c r="D41" s="540"/>
      <c r="E41" s="540"/>
      <c r="F41" s="540"/>
      <c r="G41" s="540"/>
      <c r="H41" s="540"/>
    </row>
    <row r="42" spans="1:8" ht="30" customHeight="1" x14ac:dyDescent="0.2">
      <c r="A42" s="337" t="s">
        <v>206</v>
      </c>
      <c r="B42" s="337"/>
      <c r="C42" s="337"/>
      <c r="D42" s="337"/>
      <c r="E42" s="337"/>
      <c r="F42" s="337"/>
      <c r="G42" s="337"/>
      <c r="H42" s="337"/>
    </row>
    <row r="43" spans="1:8" ht="45" customHeight="1" x14ac:dyDescent="0.2">
      <c r="A43" s="360"/>
      <c r="B43" s="360"/>
      <c r="C43" s="360"/>
      <c r="D43" s="360"/>
      <c r="E43" s="360"/>
      <c r="F43" s="360"/>
      <c r="G43" s="360"/>
      <c r="H43" s="360"/>
    </row>
    <row r="44" spans="1:8" ht="45" customHeight="1" x14ac:dyDescent="0.2">
      <c r="A44" s="360"/>
      <c r="B44" s="360"/>
      <c r="C44" s="360"/>
      <c r="D44" s="360"/>
      <c r="E44" s="360"/>
      <c r="F44" s="360"/>
      <c r="G44" s="360"/>
      <c r="H44" s="360"/>
    </row>
    <row r="45" spans="1:8" ht="45" customHeight="1" x14ac:dyDescent="0.2">
      <c r="A45" s="360"/>
      <c r="B45" s="360"/>
      <c r="C45" s="360"/>
      <c r="D45" s="360"/>
      <c r="E45" s="360"/>
      <c r="F45" s="360"/>
      <c r="G45" s="360"/>
      <c r="H45" s="360"/>
    </row>
    <row r="46" spans="1:8" ht="45" customHeight="1" x14ac:dyDescent="0.2">
      <c r="A46" s="360"/>
      <c r="B46" s="360"/>
      <c r="C46" s="360"/>
      <c r="D46" s="360"/>
      <c r="E46" s="360"/>
      <c r="F46" s="360"/>
      <c r="G46" s="360"/>
      <c r="H46" s="360"/>
    </row>
    <row r="47" spans="1:8" ht="45" customHeight="1" x14ac:dyDescent="0.2">
      <c r="A47" s="360"/>
      <c r="B47" s="360"/>
      <c r="C47" s="360"/>
      <c r="D47" s="360"/>
      <c r="E47" s="360"/>
      <c r="F47" s="360"/>
      <c r="G47" s="360"/>
      <c r="H47" s="360"/>
    </row>
    <row r="48" spans="1:8" ht="30" customHeight="1" x14ac:dyDescent="0.2">
      <c r="A48" s="169" t="s">
        <v>207</v>
      </c>
      <c r="B48" s="541"/>
      <c r="C48" s="541"/>
      <c r="D48" s="541"/>
      <c r="E48" s="541"/>
      <c r="F48" s="541"/>
      <c r="G48" s="541"/>
      <c r="H48" s="541"/>
    </row>
    <row r="49" spans="1:8" ht="30" customHeight="1" x14ac:dyDescent="0.2">
      <c r="A49" s="169" t="s">
        <v>208</v>
      </c>
      <c r="B49" s="364" t="s">
        <v>679</v>
      </c>
      <c r="C49" s="365"/>
      <c r="D49" s="365"/>
      <c r="E49" s="365"/>
      <c r="F49" s="365"/>
      <c r="G49" s="365"/>
      <c r="H49" s="366"/>
    </row>
    <row r="50" spans="1:8" ht="30" customHeight="1" x14ac:dyDescent="0.2">
      <c r="A50" s="168" t="s">
        <v>209</v>
      </c>
      <c r="B50" s="542"/>
      <c r="C50" s="542"/>
      <c r="D50" s="542"/>
      <c r="E50" s="542"/>
      <c r="F50" s="542"/>
      <c r="G50" s="542"/>
      <c r="H50" s="542"/>
    </row>
    <row r="51" spans="1:8" ht="30" customHeight="1" x14ac:dyDescent="0.2">
      <c r="A51" s="337" t="s">
        <v>210</v>
      </c>
      <c r="B51" s="337"/>
      <c r="C51" s="337"/>
      <c r="D51" s="337"/>
      <c r="E51" s="337"/>
      <c r="F51" s="337"/>
      <c r="G51" s="337"/>
      <c r="H51" s="337"/>
    </row>
    <row r="52" spans="1:8" ht="30" customHeight="1" x14ac:dyDescent="0.2">
      <c r="A52" s="371" t="s">
        <v>211</v>
      </c>
      <c r="B52" s="170" t="s">
        <v>212</v>
      </c>
      <c r="C52" s="347" t="s">
        <v>213</v>
      </c>
      <c r="D52" s="347"/>
      <c r="E52" s="347"/>
      <c r="F52" s="347" t="s">
        <v>214</v>
      </c>
      <c r="G52" s="347"/>
      <c r="H52" s="347"/>
    </row>
    <row r="53" spans="1:8" ht="30" customHeight="1" x14ac:dyDescent="0.2">
      <c r="A53" s="371"/>
      <c r="B53" s="80"/>
      <c r="C53" s="372"/>
      <c r="D53" s="372"/>
      <c r="E53" s="372"/>
      <c r="F53" s="373"/>
      <c r="G53" s="373"/>
      <c r="H53" s="373"/>
    </row>
    <row r="54" spans="1:8" ht="30" customHeight="1" x14ac:dyDescent="0.2">
      <c r="A54" s="168" t="s">
        <v>215</v>
      </c>
      <c r="B54" s="358" t="s">
        <v>359</v>
      </c>
      <c r="C54" s="358"/>
      <c r="D54" s="359" t="s">
        <v>216</v>
      </c>
      <c r="E54" s="359"/>
      <c r="F54" s="358" t="s">
        <v>359</v>
      </c>
      <c r="G54" s="358"/>
      <c r="H54" s="358"/>
    </row>
    <row r="55" spans="1:8" ht="30" customHeight="1" x14ac:dyDescent="0.2">
      <c r="A55" s="168" t="s">
        <v>681</v>
      </c>
      <c r="B55" s="372" t="s">
        <v>680</v>
      </c>
      <c r="C55" s="372"/>
      <c r="D55" s="371" t="s">
        <v>687</v>
      </c>
      <c r="E55" s="371"/>
      <c r="F55" s="376" t="s">
        <v>712</v>
      </c>
      <c r="G55" s="377"/>
      <c r="H55" s="378"/>
    </row>
    <row r="56" spans="1:8" ht="30" customHeight="1" x14ac:dyDescent="0.2">
      <c r="A56" s="168" t="s">
        <v>217</v>
      </c>
      <c r="B56" s="372"/>
      <c r="C56" s="372"/>
      <c r="D56" s="353" t="s">
        <v>218</v>
      </c>
      <c r="E56" s="353"/>
      <c r="F56" s="372"/>
      <c r="G56" s="372"/>
      <c r="H56" s="372"/>
    </row>
    <row r="57" spans="1:8" ht="30" customHeight="1" x14ac:dyDescent="0.2">
      <c r="A57" s="168" t="s">
        <v>219</v>
      </c>
      <c r="B57" s="372"/>
      <c r="C57" s="372"/>
      <c r="D57" s="353"/>
      <c r="E57" s="353"/>
      <c r="F57" s="372"/>
      <c r="G57" s="372"/>
      <c r="H57" s="372"/>
    </row>
  </sheetData>
  <sheetProtection autoFilter="0" pivotTables="0"/>
  <mergeCells count="65">
    <mergeCell ref="B55:C55"/>
    <mergeCell ref="D55:E55"/>
    <mergeCell ref="F55:H55"/>
    <mergeCell ref="B56:C56"/>
    <mergeCell ref="D56:E57"/>
    <mergeCell ref="F56:H57"/>
    <mergeCell ref="B57:C5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41:H41"/>
    <mergeCell ref="B22:D22"/>
    <mergeCell ref="E22:H22"/>
    <mergeCell ref="B23:D23"/>
    <mergeCell ref="E23:H23"/>
    <mergeCell ref="B24:D24"/>
    <mergeCell ref="F24:H24"/>
    <mergeCell ref="B25:D25"/>
    <mergeCell ref="F25:H25"/>
    <mergeCell ref="B26:D26"/>
    <mergeCell ref="F26:H26"/>
    <mergeCell ref="A27:H27"/>
    <mergeCell ref="B18:H18"/>
    <mergeCell ref="B19:H19"/>
    <mergeCell ref="A20:A21"/>
    <mergeCell ref="B20:D20"/>
    <mergeCell ref="E20:H20"/>
    <mergeCell ref="B21:D21"/>
    <mergeCell ref="E21:H21"/>
    <mergeCell ref="B17:H17"/>
    <mergeCell ref="B10:E10"/>
    <mergeCell ref="G10:H10"/>
    <mergeCell ref="B11:E11"/>
    <mergeCell ref="G11:H11"/>
    <mergeCell ref="B12:H12"/>
    <mergeCell ref="B13:H13"/>
    <mergeCell ref="B14:E14"/>
    <mergeCell ref="G14:H14"/>
    <mergeCell ref="B15:E15"/>
    <mergeCell ref="G15:H15"/>
    <mergeCell ref="B16:H16"/>
    <mergeCell ref="C9:D9"/>
    <mergeCell ref="E9:F9"/>
    <mergeCell ref="A1:A4"/>
    <mergeCell ref="B1:H1"/>
    <mergeCell ref="B2:H2"/>
    <mergeCell ref="B3:H3"/>
    <mergeCell ref="B4:E4"/>
    <mergeCell ref="F4:H4"/>
    <mergeCell ref="A5:H5"/>
    <mergeCell ref="A6:H6"/>
    <mergeCell ref="A7:H7"/>
    <mergeCell ref="C8:D8"/>
    <mergeCell ref="E8:H8"/>
  </mergeCells>
  <dataValidations count="1">
    <dataValidation type="list" allowBlank="1" showInputMessage="1" showErrorMessage="1" sqref="B9 H9 B26:D26 B11:E11 G14:H15 B12:H12">
      <formula1>#REF!</formula1>
    </dataValidation>
  </dataValidations>
  <pageMargins left="0.70866141732283472" right="0.70866141732283472" top="0.74803149606299213" bottom="0.74803149606299213" header="0.31496062992125984" footer="0.31496062992125984"/>
  <pageSetup scale="52" fitToHeight="2" orientation="portrait" r:id="rId1"/>
  <rowBreaks count="1" manualBreakCount="1">
    <brk id="41" max="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O20"/>
  <sheetViews>
    <sheetView topLeftCell="A8" workbookViewId="0">
      <selection activeCell="E14" sqref="E14"/>
    </sheetView>
  </sheetViews>
  <sheetFormatPr baseColWidth="10" defaultColWidth="0" defaultRowHeight="30" customHeight="1" zeroHeight="1" x14ac:dyDescent="0.25"/>
  <cols>
    <col min="1" max="1" width="5.7109375" style="92" customWidth="1"/>
    <col min="2" max="2" width="40.7109375" style="91" customWidth="1"/>
    <col min="3" max="3" width="15.7109375" customWidth="1"/>
    <col min="4" max="4" width="5.7109375" style="91" customWidth="1"/>
    <col min="5" max="5" width="40.7109375" customWidth="1"/>
    <col min="6" max="7" width="15.7109375" style="91" customWidth="1"/>
    <col min="8" max="9" width="15.7109375" customWidth="1"/>
    <col min="10" max="10" width="80.7109375" customWidth="1"/>
    <col min="11" max="106" width="0" hidden="1" customWidth="1"/>
    <col min="107" max="107" width="11.42578125" hidden="1" customWidth="1"/>
    <col min="108" max="196" width="0" hidden="1" customWidth="1"/>
    <col min="197" max="197" width="1.42578125" hidden="1" customWidth="1"/>
  </cols>
  <sheetData>
    <row r="1" spans="1:10" s="156" customFormat="1" ht="30" customHeight="1" x14ac:dyDescent="0.25">
      <c r="A1" s="379"/>
      <c r="B1" s="379"/>
      <c r="C1" s="380" t="s">
        <v>295</v>
      </c>
      <c r="D1" s="380"/>
      <c r="E1" s="380"/>
      <c r="F1" s="380"/>
      <c r="G1" s="380"/>
      <c r="H1" s="380"/>
      <c r="I1" s="380"/>
      <c r="J1" s="380"/>
    </row>
    <row r="2" spans="1:10" s="156" customFormat="1" ht="30" customHeight="1" x14ac:dyDescent="0.25">
      <c r="A2" s="379"/>
      <c r="B2" s="379"/>
      <c r="C2" s="380" t="s">
        <v>8</v>
      </c>
      <c r="D2" s="380"/>
      <c r="E2" s="380"/>
      <c r="F2" s="380"/>
      <c r="G2" s="380"/>
      <c r="H2" s="380"/>
      <c r="I2" s="380"/>
      <c r="J2" s="380"/>
    </row>
    <row r="3" spans="1:10" s="156" customFormat="1" ht="30" customHeight="1" x14ac:dyDescent="0.25">
      <c r="A3" s="379"/>
      <c r="B3" s="379"/>
      <c r="C3" s="380" t="s">
        <v>271</v>
      </c>
      <c r="D3" s="380"/>
      <c r="E3" s="380"/>
      <c r="F3" s="380"/>
      <c r="G3" s="380"/>
      <c r="H3" s="380"/>
      <c r="I3" s="380"/>
      <c r="J3" s="380"/>
    </row>
    <row r="4" spans="1:10" s="156" customFormat="1" ht="30" customHeight="1" x14ac:dyDescent="0.25">
      <c r="A4" s="379"/>
      <c r="B4" s="379"/>
      <c r="C4" s="380" t="s">
        <v>279</v>
      </c>
      <c r="D4" s="380"/>
      <c r="E4" s="380"/>
      <c r="F4" s="380"/>
      <c r="G4" s="381" t="s">
        <v>280</v>
      </c>
      <c r="H4" s="381"/>
      <c r="I4" s="381"/>
      <c r="J4" s="381"/>
    </row>
    <row r="5" spans="1:10" s="156" customFormat="1" ht="30" customHeight="1" x14ac:dyDescent="0.25">
      <c r="A5" s="157"/>
      <c r="B5" s="158"/>
      <c r="D5" s="158"/>
      <c r="F5" s="158"/>
      <c r="G5" s="158"/>
    </row>
    <row r="6" spans="1:10" s="156" customFormat="1" ht="42.75" customHeight="1" x14ac:dyDescent="0.25">
      <c r="A6" s="157"/>
      <c r="B6" s="159" t="s">
        <v>270</v>
      </c>
      <c r="C6" s="382" t="s">
        <v>308</v>
      </c>
      <c r="D6" s="382"/>
      <c r="E6" s="382"/>
      <c r="F6" s="158"/>
      <c r="G6" s="158"/>
      <c r="I6" s="160"/>
    </row>
    <row r="7" spans="1:10" s="156" customFormat="1" ht="30" customHeight="1" x14ac:dyDescent="0.25">
      <c r="A7" s="157"/>
      <c r="B7" s="161" t="s">
        <v>16</v>
      </c>
      <c r="C7" s="382" t="s">
        <v>281</v>
      </c>
      <c r="D7" s="382"/>
      <c r="E7" s="382"/>
      <c r="F7" s="158"/>
      <c r="G7" s="158"/>
      <c r="I7" s="160"/>
    </row>
    <row r="8" spans="1:10" s="156" customFormat="1" ht="30" customHeight="1" x14ac:dyDescent="0.25">
      <c r="A8" s="157"/>
      <c r="B8" s="161" t="s">
        <v>269</v>
      </c>
      <c r="C8" s="382" t="s">
        <v>278</v>
      </c>
      <c r="D8" s="382"/>
      <c r="E8" s="382"/>
      <c r="F8" s="158"/>
      <c r="G8" s="158"/>
      <c r="I8" s="160"/>
    </row>
    <row r="9" spans="1:10" s="156" customFormat="1" ht="30" customHeight="1" x14ac:dyDescent="0.25">
      <c r="A9" s="157"/>
      <c r="B9" s="161" t="s">
        <v>268</v>
      </c>
      <c r="C9" s="382" t="s">
        <v>712</v>
      </c>
      <c r="D9" s="382"/>
      <c r="E9" s="382"/>
      <c r="F9" s="158"/>
      <c r="G9" s="158"/>
      <c r="I9" s="160"/>
    </row>
    <row r="10" spans="1:10" s="156" customFormat="1" ht="30" customHeight="1" x14ac:dyDescent="0.25">
      <c r="A10" s="157"/>
      <c r="B10" s="161" t="s">
        <v>267</v>
      </c>
      <c r="C10" s="382" t="s">
        <v>454</v>
      </c>
      <c r="D10" s="382"/>
      <c r="E10" s="382"/>
      <c r="F10" s="158"/>
      <c r="G10" s="158"/>
      <c r="I10" s="160"/>
    </row>
    <row r="11" spans="1:10" s="156" customFormat="1" ht="30" customHeight="1" x14ac:dyDescent="0.25">
      <c r="A11" s="157"/>
      <c r="B11" s="158"/>
      <c r="D11" s="158"/>
      <c r="F11" s="158"/>
      <c r="G11" s="158"/>
    </row>
    <row r="12" spans="1:10" s="128" customFormat="1" ht="30" customHeight="1" x14ac:dyDescent="0.25">
      <c r="A12" s="389" t="s">
        <v>312</v>
      </c>
      <c r="B12" s="390"/>
      <c r="C12" s="390"/>
      <c r="D12" s="390"/>
      <c r="E12" s="390"/>
      <c r="F12" s="390"/>
      <c r="G12" s="391"/>
      <c r="H12" s="383" t="s">
        <v>266</v>
      </c>
      <c r="I12" s="384"/>
      <c r="J12" s="384"/>
    </row>
    <row r="13" spans="1:10" s="103" customFormat="1" ht="30" customHeight="1" x14ac:dyDescent="0.25">
      <c r="A13" s="105" t="s">
        <v>265</v>
      </c>
      <c r="B13" s="105" t="s">
        <v>264</v>
      </c>
      <c r="C13" s="105" t="s">
        <v>263</v>
      </c>
      <c r="D13" s="105" t="s">
        <v>262</v>
      </c>
      <c r="E13" s="105" t="s">
        <v>261</v>
      </c>
      <c r="F13" s="105" t="s">
        <v>260</v>
      </c>
      <c r="G13" s="105" t="s">
        <v>259</v>
      </c>
      <c r="H13" s="104" t="s">
        <v>258</v>
      </c>
      <c r="I13" s="104" t="s">
        <v>257</v>
      </c>
      <c r="J13" s="104" t="s">
        <v>256</v>
      </c>
    </row>
    <row r="14" spans="1:10" s="103" customFormat="1" ht="39.950000000000003" customHeight="1" x14ac:dyDescent="0.25">
      <c r="A14" s="402">
        <v>1</v>
      </c>
      <c r="B14" s="404" t="s">
        <v>352</v>
      </c>
      <c r="C14" s="535">
        <v>1</v>
      </c>
      <c r="D14" s="207">
        <v>1</v>
      </c>
      <c r="E14" s="197" t="s">
        <v>455</v>
      </c>
      <c r="F14" s="100">
        <v>0.5</v>
      </c>
      <c r="G14" s="99">
        <v>44012</v>
      </c>
      <c r="H14" s="100"/>
      <c r="I14" s="207"/>
      <c r="J14" s="207"/>
    </row>
    <row r="15" spans="1:10" s="103" customFormat="1" ht="39.950000000000003" customHeight="1" x14ac:dyDescent="0.25">
      <c r="A15" s="403"/>
      <c r="B15" s="405"/>
      <c r="C15" s="536"/>
      <c r="D15" s="207">
        <v>2</v>
      </c>
      <c r="E15" s="197" t="s">
        <v>456</v>
      </c>
      <c r="F15" s="100">
        <v>0.5</v>
      </c>
      <c r="G15" s="99">
        <v>43827</v>
      </c>
      <c r="H15" s="100"/>
      <c r="I15" s="207"/>
      <c r="J15" s="207"/>
    </row>
    <row r="16" spans="1:10" s="91" customFormat="1" ht="30" customHeight="1" x14ac:dyDescent="0.25">
      <c r="A16" s="385" t="s">
        <v>255</v>
      </c>
      <c r="B16" s="386"/>
      <c r="C16" s="172">
        <f>C14</f>
        <v>1</v>
      </c>
      <c r="D16" s="387" t="s">
        <v>229</v>
      </c>
      <c r="E16" s="388"/>
      <c r="F16" s="172">
        <f>SUM(F14:F15)</f>
        <v>1</v>
      </c>
      <c r="G16" s="172"/>
      <c r="H16" s="202">
        <f>SUM(H14:H15)</f>
        <v>0</v>
      </c>
      <c r="I16" s="94"/>
      <c r="J16" s="94"/>
    </row>
    <row r="17" ht="30" hidden="1" customHeight="1" x14ac:dyDescent="0.25"/>
    <row r="18" ht="30" customHeight="1" x14ac:dyDescent="0.25"/>
    <row r="19" ht="30" customHeight="1" x14ac:dyDescent="0.25"/>
    <row r="20" ht="30" customHeight="1" x14ac:dyDescent="0.25"/>
  </sheetData>
  <protectedRanges>
    <protectedRange sqref="B18:C18" name="Planeacion_6"/>
    <protectedRange sqref="B19:C21" name="Planeacion_7"/>
    <protectedRange sqref="B23:C23" name="Planeacion_8"/>
    <protectedRange sqref="B24:C25" name="Planeacion_9"/>
    <protectedRange sqref="C26:C27" name="Planeacion_10"/>
  </protectedRanges>
  <mergeCells count="18">
    <mergeCell ref="H12:J12"/>
    <mergeCell ref="A16:B16"/>
    <mergeCell ref="D16:E16"/>
    <mergeCell ref="A12:G12"/>
    <mergeCell ref="A14:A15"/>
    <mergeCell ref="B14:B15"/>
    <mergeCell ref="C14:C15"/>
    <mergeCell ref="C6:E6"/>
    <mergeCell ref="C7:E7"/>
    <mergeCell ref="C8:E8"/>
    <mergeCell ref="C9:E9"/>
    <mergeCell ref="C10:E10"/>
    <mergeCell ref="A1:B4"/>
    <mergeCell ref="C1:J1"/>
    <mergeCell ref="C2:J2"/>
    <mergeCell ref="C3:J3"/>
    <mergeCell ref="C4:F4"/>
    <mergeCell ref="G4:J4"/>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7"/>
  <sheetViews>
    <sheetView topLeftCell="A24" zoomScale="80" zoomScaleNormal="80" workbookViewId="0">
      <selection activeCell="D38" sqref="D38"/>
    </sheetView>
  </sheetViews>
  <sheetFormatPr baseColWidth="10" defaultColWidth="0" defaultRowHeight="30" customHeight="1" x14ac:dyDescent="0.2"/>
  <cols>
    <col min="1" max="1" width="25.7109375" style="151" customWidth="1"/>
    <col min="2" max="5" width="20.7109375" style="141" customWidth="1"/>
    <col min="6" max="6" width="20.7109375" style="152" customWidth="1"/>
    <col min="7" max="8" width="20.7109375" style="141" customWidth="1"/>
    <col min="9" max="256" width="11.42578125" style="141" customWidth="1"/>
    <col min="257" max="16384" width="0" style="141" hidden="1"/>
  </cols>
  <sheetData>
    <row r="1" spans="1:8" ht="30" customHeight="1" x14ac:dyDescent="0.2">
      <c r="A1" s="329"/>
      <c r="B1" s="340" t="s">
        <v>295</v>
      </c>
      <c r="C1" s="340"/>
      <c r="D1" s="340"/>
      <c r="E1" s="340"/>
      <c r="F1" s="340"/>
      <c r="G1" s="340"/>
      <c r="H1" s="340"/>
    </row>
    <row r="2" spans="1:8" ht="30" customHeight="1" x14ac:dyDescent="0.2">
      <c r="A2" s="329"/>
      <c r="B2" s="330" t="s">
        <v>8</v>
      </c>
      <c r="C2" s="330"/>
      <c r="D2" s="330"/>
      <c r="E2" s="330"/>
      <c r="F2" s="330"/>
      <c r="G2" s="330"/>
      <c r="H2" s="330"/>
    </row>
    <row r="3" spans="1:8" ht="30" customHeight="1" x14ac:dyDescent="0.2">
      <c r="A3" s="329"/>
      <c r="B3" s="330" t="s">
        <v>152</v>
      </c>
      <c r="C3" s="330"/>
      <c r="D3" s="330"/>
      <c r="E3" s="330"/>
      <c r="F3" s="330"/>
      <c r="G3" s="330"/>
      <c r="H3" s="330"/>
    </row>
    <row r="4" spans="1:8" ht="30" customHeight="1" x14ac:dyDescent="0.2">
      <c r="A4" s="329"/>
      <c r="B4" s="330" t="s">
        <v>153</v>
      </c>
      <c r="C4" s="330"/>
      <c r="D4" s="330"/>
      <c r="E4" s="330"/>
      <c r="F4" s="346" t="s">
        <v>280</v>
      </c>
      <c r="G4" s="346"/>
      <c r="H4" s="346"/>
    </row>
    <row r="5" spans="1:8" ht="30" customHeight="1" x14ac:dyDescent="0.2">
      <c r="A5" s="331" t="s">
        <v>154</v>
      </c>
      <c r="B5" s="332"/>
      <c r="C5" s="332"/>
      <c r="D5" s="332"/>
      <c r="E5" s="332"/>
      <c r="F5" s="332"/>
      <c r="G5" s="332"/>
      <c r="H5" s="333"/>
    </row>
    <row r="6" spans="1:8" ht="30" customHeight="1" x14ac:dyDescent="0.2">
      <c r="A6" s="334" t="s">
        <v>155</v>
      </c>
      <c r="B6" s="335"/>
      <c r="C6" s="335"/>
      <c r="D6" s="335"/>
      <c r="E6" s="335"/>
      <c r="F6" s="335"/>
      <c r="G6" s="335"/>
      <c r="H6" s="336"/>
    </row>
    <row r="7" spans="1:8" ht="30" customHeight="1" x14ac:dyDescent="0.2">
      <c r="A7" s="337" t="s">
        <v>156</v>
      </c>
      <c r="B7" s="337"/>
      <c r="C7" s="337"/>
      <c r="D7" s="337"/>
      <c r="E7" s="337"/>
      <c r="F7" s="337"/>
      <c r="G7" s="337"/>
      <c r="H7" s="337"/>
    </row>
    <row r="8" spans="1:8" ht="30" customHeight="1" x14ac:dyDescent="0.2">
      <c r="A8" s="169" t="s">
        <v>276</v>
      </c>
      <c r="B8" s="171">
        <v>7</v>
      </c>
      <c r="C8" s="347" t="s">
        <v>277</v>
      </c>
      <c r="D8" s="347"/>
      <c r="E8" s="339" t="s">
        <v>318</v>
      </c>
      <c r="F8" s="339"/>
      <c r="G8" s="339"/>
      <c r="H8" s="339"/>
    </row>
    <row r="9" spans="1:8" ht="30" customHeight="1" x14ac:dyDescent="0.2">
      <c r="A9" s="169" t="s">
        <v>158</v>
      </c>
      <c r="B9" s="171" t="s">
        <v>159</v>
      </c>
      <c r="C9" s="347" t="s">
        <v>160</v>
      </c>
      <c r="D9" s="347"/>
      <c r="E9" s="339" t="s">
        <v>281</v>
      </c>
      <c r="F9" s="339"/>
      <c r="G9" s="144" t="s">
        <v>161</v>
      </c>
      <c r="H9" s="171" t="s">
        <v>159</v>
      </c>
    </row>
    <row r="10" spans="1:8" ht="30" customHeight="1" x14ac:dyDescent="0.2">
      <c r="A10" s="169" t="s">
        <v>162</v>
      </c>
      <c r="B10" s="338" t="s">
        <v>220</v>
      </c>
      <c r="C10" s="338"/>
      <c r="D10" s="338"/>
      <c r="E10" s="338"/>
      <c r="F10" s="144" t="s">
        <v>163</v>
      </c>
      <c r="G10" s="527" t="s">
        <v>220</v>
      </c>
      <c r="H10" s="527"/>
    </row>
    <row r="11" spans="1:8" ht="30" customHeight="1" x14ac:dyDescent="0.2">
      <c r="A11" s="169" t="s">
        <v>164</v>
      </c>
      <c r="B11" s="528" t="s">
        <v>306</v>
      </c>
      <c r="C11" s="528"/>
      <c r="D11" s="528"/>
      <c r="E11" s="528"/>
      <c r="F11" s="144" t="s">
        <v>165</v>
      </c>
      <c r="G11" s="529" t="s">
        <v>305</v>
      </c>
      <c r="H11" s="529"/>
    </row>
    <row r="12" spans="1:8" ht="30" customHeight="1" x14ac:dyDescent="0.2">
      <c r="A12" s="169" t="s">
        <v>166</v>
      </c>
      <c r="B12" s="338" t="s">
        <v>148</v>
      </c>
      <c r="C12" s="338"/>
      <c r="D12" s="338"/>
      <c r="E12" s="338"/>
      <c r="F12" s="338"/>
      <c r="G12" s="338"/>
      <c r="H12" s="338"/>
    </row>
    <row r="13" spans="1:8" ht="30" customHeight="1" x14ac:dyDescent="0.2">
      <c r="A13" s="169" t="s">
        <v>167</v>
      </c>
      <c r="B13" s="345" t="s">
        <v>220</v>
      </c>
      <c r="C13" s="345"/>
      <c r="D13" s="345"/>
      <c r="E13" s="345"/>
      <c r="F13" s="345"/>
      <c r="G13" s="345"/>
      <c r="H13" s="345"/>
    </row>
    <row r="14" spans="1:8" ht="30" customHeight="1" x14ac:dyDescent="0.2">
      <c r="A14" s="169" t="s">
        <v>168</v>
      </c>
      <c r="B14" s="338" t="s">
        <v>389</v>
      </c>
      <c r="C14" s="338"/>
      <c r="D14" s="338"/>
      <c r="E14" s="338"/>
      <c r="F14" s="144" t="s">
        <v>169</v>
      </c>
      <c r="G14" s="345" t="s">
        <v>388</v>
      </c>
      <c r="H14" s="345"/>
    </row>
    <row r="15" spans="1:8" ht="30" customHeight="1" x14ac:dyDescent="0.2">
      <c r="A15" s="169" t="s">
        <v>171</v>
      </c>
      <c r="B15" s="539" t="s">
        <v>311</v>
      </c>
      <c r="C15" s="539"/>
      <c r="D15" s="539"/>
      <c r="E15" s="539"/>
      <c r="F15" s="144" t="s">
        <v>172</v>
      </c>
      <c r="G15" s="345" t="s">
        <v>157</v>
      </c>
      <c r="H15" s="345"/>
    </row>
    <row r="16" spans="1:8" ht="30" customHeight="1" x14ac:dyDescent="0.2">
      <c r="A16" s="169" t="s">
        <v>173</v>
      </c>
      <c r="B16" s="338" t="s">
        <v>395</v>
      </c>
      <c r="C16" s="338"/>
      <c r="D16" s="338"/>
      <c r="E16" s="338"/>
      <c r="F16" s="338"/>
      <c r="G16" s="338"/>
      <c r="H16" s="338"/>
    </row>
    <row r="17" spans="1:8" ht="30" customHeight="1" x14ac:dyDescent="0.2">
      <c r="A17" s="169" t="s">
        <v>175</v>
      </c>
      <c r="B17" s="338" t="s">
        <v>351</v>
      </c>
      <c r="C17" s="338"/>
      <c r="D17" s="338"/>
      <c r="E17" s="338"/>
      <c r="F17" s="338"/>
      <c r="G17" s="338"/>
      <c r="H17" s="338"/>
    </row>
    <row r="18" spans="1:8" ht="30" customHeight="1" x14ac:dyDescent="0.2">
      <c r="A18" s="169" t="s">
        <v>176</v>
      </c>
      <c r="B18" s="338" t="s">
        <v>390</v>
      </c>
      <c r="C18" s="338"/>
      <c r="D18" s="338"/>
      <c r="E18" s="338"/>
      <c r="F18" s="338"/>
      <c r="G18" s="338"/>
      <c r="H18" s="338"/>
    </row>
    <row r="19" spans="1:8" ht="30" customHeight="1" x14ac:dyDescent="0.2">
      <c r="A19" s="169" t="s">
        <v>177</v>
      </c>
      <c r="B19" s="345" t="s">
        <v>350</v>
      </c>
      <c r="C19" s="530"/>
      <c r="D19" s="530"/>
      <c r="E19" s="530"/>
      <c r="F19" s="530"/>
      <c r="G19" s="530"/>
      <c r="H19" s="530"/>
    </row>
    <row r="20" spans="1:8" ht="30" customHeight="1" x14ac:dyDescent="0.2">
      <c r="A20" s="353" t="s">
        <v>179</v>
      </c>
      <c r="B20" s="354" t="s">
        <v>180</v>
      </c>
      <c r="C20" s="354"/>
      <c r="D20" s="354"/>
      <c r="E20" s="355" t="s">
        <v>181</v>
      </c>
      <c r="F20" s="355"/>
      <c r="G20" s="355"/>
      <c r="H20" s="355"/>
    </row>
    <row r="21" spans="1:8" ht="30" customHeight="1" x14ac:dyDescent="0.2">
      <c r="A21" s="353"/>
      <c r="B21" s="338" t="s">
        <v>391</v>
      </c>
      <c r="C21" s="338"/>
      <c r="D21" s="338"/>
      <c r="E21" s="338" t="s">
        <v>251</v>
      </c>
      <c r="F21" s="338"/>
      <c r="G21" s="338"/>
      <c r="H21" s="338"/>
    </row>
    <row r="22" spans="1:8" ht="30" customHeight="1" x14ac:dyDescent="0.2">
      <c r="A22" s="169" t="s">
        <v>182</v>
      </c>
      <c r="B22" s="345" t="s">
        <v>178</v>
      </c>
      <c r="C22" s="345"/>
      <c r="D22" s="345"/>
      <c r="E22" s="345" t="s">
        <v>178</v>
      </c>
      <c r="F22" s="345"/>
      <c r="G22" s="345"/>
      <c r="H22" s="345"/>
    </row>
    <row r="23" spans="1:8" ht="30" customHeight="1" x14ac:dyDescent="0.2">
      <c r="A23" s="169" t="s">
        <v>184</v>
      </c>
      <c r="B23" s="338" t="s">
        <v>391</v>
      </c>
      <c r="C23" s="338"/>
      <c r="D23" s="338"/>
      <c r="E23" s="338" t="s">
        <v>361</v>
      </c>
      <c r="F23" s="338"/>
      <c r="G23" s="338"/>
      <c r="H23" s="338"/>
    </row>
    <row r="24" spans="1:8" ht="30" customHeight="1" x14ac:dyDescent="0.2">
      <c r="A24" s="169" t="s">
        <v>185</v>
      </c>
      <c r="B24" s="350">
        <v>43831</v>
      </c>
      <c r="C24" s="350"/>
      <c r="D24" s="350"/>
      <c r="E24" s="144" t="s">
        <v>186</v>
      </c>
      <c r="F24" s="356">
        <v>1</v>
      </c>
      <c r="G24" s="356"/>
      <c r="H24" s="356"/>
    </row>
    <row r="25" spans="1:8" ht="30" customHeight="1" x14ac:dyDescent="0.2">
      <c r="A25" s="169" t="s">
        <v>187</v>
      </c>
      <c r="B25" s="350">
        <v>44196</v>
      </c>
      <c r="C25" s="350"/>
      <c r="D25" s="350"/>
      <c r="E25" s="144" t="s">
        <v>188</v>
      </c>
      <c r="F25" s="351">
        <v>1</v>
      </c>
      <c r="G25" s="351"/>
      <c r="H25" s="351"/>
    </row>
    <row r="26" spans="1:8" ht="39.950000000000003" customHeight="1" x14ac:dyDescent="0.2">
      <c r="A26" s="169" t="s">
        <v>189</v>
      </c>
      <c r="B26" s="348" t="s">
        <v>174</v>
      </c>
      <c r="C26" s="348"/>
      <c r="D26" s="348"/>
      <c r="E26" s="145" t="s">
        <v>190</v>
      </c>
      <c r="F26" s="357" t="s">
        <v>304</v>
      </c>
      <c r="G26" s="357"/>
      <c r="H26" s="357"/>
    </row>
    <row r="27" spans="1:8" ht="30" customHeight="1" x14ac:dyDescent="0.2">
      <c r="A27" s="337" t="s">
        <v>191</v>
      </c>
      <c r="B27" s="337"/>
      <c r="C27" s="337"/>
      <c r="D27" s="337"/>
      <c r="E27" s="337"/>
      <c r="F27" s="337"/>
      <c r="G27" s="337"/>
      <c r="H27" s="337"/>
    </row>
    <row r="28" spans="1:8" ht="30" customHeight="1" x14ac:dyDescent="0.2">
      <c r="A28" s="170" t="s">
        <v>192</v>
      </c>
      <c r="B28" s="170" t="s">
        <v>193</v>
      </c>
      <c r="C28" s="170" t="s">
        <v>194</v>
      </c>
      <c r="D28" s="170" t="s">
        <v>195</v>
      </c>
      <c r="E28" s="170" t="s">
        <v>196</v>
      </c>
      <c r="F28" s="147" t="s">
        <v>197</v>
      </c>
      <c r="G28" s="147" t="s">
        <v>198</v>
      </c>
      <c r="H28" s="170" t="s">
        <v>199</v>
      </c>
    </row>
    <row r="29" spans="1:8" ht="20.25" customHeight="1" x14ac:dyDescent="0.2">
      <c r="A29" s="214" t="s">
        <v>200</v>
      </c>
      <c r="B29" s="247">
        <v>0</v>
      </c>
      <c r="C29" s="248">
        <f>+B29</f>
        <v>0</v>
      </c>
      <c r="D29" s="247">
        <v>0</v>
      </c>
      <c r="E29" s="248">
        <f>+D29</f>
        <v>0</v>
      </c>
      <c r="F29" s="153">
        <f>IFERROR(+B29/D29,)</f>
        <v>0</v>
      </c>
      <c r="G29" s="154">
        <f>+IFERROR(C29/$E$40,)</f>
        <v>0</v>
      </c>
      <c r="H29" s="155">
        <f>+G29/$F$25</f>
        <v>0</v>
      </c>
    </row>
    <row r="30" spans="1:8" ht="20.25" customHeight="1" x14ac:dyDescent="0.2">
      <c r="A30" s="214" t="s">
        <v>201</v>
      </c>
      <c r="B30" s="247">
        <v>0</v>
      </c>
      <c r="C30" s="248">
        <f>+C29+B30</f>
        <v>0</v>
      </c>
      <c r="D30" s="247">
        <v>0</v>
      </c>
      <c r="E30" s="248">
        <f>+E29+D30</f>
        <v>0</v>
      </c>
      <c r="F30" s="153">
        <f t="shared" ref="F30:F40" si="0">IFERROR(+B30/D30,)</f>
        <v>0</v>
      </c>
      <c r="G30" s="154">
        <f t="shared" ref="G30:G40" si="1">+IFERROR(C30/$E$40,)</f>
        <v>0</v>
      </c>
      <c r="H30" s="155">
        <f t="shared" ref="H30:H40" si="2">+G30/$F$25</f>
        <v>0</v>
      </c>
    </row>
    <row r="31" spans="1:8" ht="20.25" customHeight="1" x14ac:dyDescent="0.2">
      <c r="A31" s="214" t="s">
        <v>202</v>
      </c>
      <c r="B31" s="247">
        <v>0</v>
      </c>
      <c r="C31" s="248">
        <f t="shared" ref="C31:E40" si="3">+C30+B31</f>
        <v>0</v>
      </c>
      <c r="D31" s="247">
        <v>0</v>
      </c>
      <c r="E31" s="248">
        <f t="shared" si="3"/>
        <v>0</v>
      </c>
      <c r="F31" s="153">
        <f t="shared" si="0"/>
        <v>0</v>
      </c>
      <c r="G31" s="154">
        <f t="shared" si="1"/>
        <v>0</v>
      </c>
      <c r="H31" s="155">
        <f t="shared" si="2"/>
        <v>0</v>
      </c>
    </row>
    <row r="32" spans="1:8" ht="20.25" customHeight="1" x14ac:dyDescent="0.2">
      <c r="A32" s="214" t="s">
        <v>203</v>
      </c>
      <c r="B32" s="247">
        <v>0</v>
      </c>
      <c r="C32" s="248">
        <f t="shared" si="3"/>
        <v>0</v>
      </c>
      <c r="D32" s="256">
        <v>0</v>
      </c>
      <c r="E32" s="248">
        <f t="shared" si="3"/>
        <v>0</v>
      </c>
      <c r="F32" s="153">
        <f t="shared" si="0"/>
        <v>0</v>
      </c>
      <c r="G32" s="154">
        <f t="shared" si="1"/>
        <v>0</v>
      </c>
      <c r="H32" s="155">
        <f t="shared" si="2"/>
        <v>0</v>
      </c>
    </row>
    <row r="33" spans="1:8" ht="20.25" customHeight="1" x14ac:dyDescent="0.2">
      <c r="A33" s="214" t="s">
        <v>204</v>
      </c>
      <c r="B33" s="247">
        <v>0.5</v>
      </c>
      <c r="C33" s="248">
        <f t="shared" si="3"/>
        <v>0.5</v>
      </c>
      <c r="D33" s="256">
        <v>0.5</v>
      </c>
      <c r="E33" s="248">
        <f t="shared" si="3"/>
        <v>0.5</v>
      </c>
      <c r="F33" s="153">
        <f t="shared" si="0"/>
        <v>1</v>
      </c>
      <c r="G33" s="154">
        <f t="shared" si="1"/>
        <v>0.5</v>
      </c>
      <c r="H33" s="155">
        <f t="shared" si="2"/>
        <v>0.5</v>
      </c>
    </row>
    <row r="34" spans="1:8" ht="20.25" customHeight="1" x14ac:dyDescent="0.2">
      <c r="A34" s="214" t="s">
        <v>443</v>
      </c>
      <c r="B34" s="247">
        <v>0</v>
      </c>
      <c r="C34" s="248">
        <f t="shared" si="3"/>
        <v>0.5</v>
      </c>
      <c r="D34" s="256">
        <v>0.15</v>
      </c>
      <c r="E34" s="248">
        <f t="shared" si="3"/>
        <v>0.65</v>
      </c>
      <c r="F34" s="153">
        <f t="shared" si="0"/>
        <v>0</v>
      </c>
      <c r="G34" s="154">
        <f t="shared" si="1"/>
        <v>0.5</v>
      </c>
      <c r="H34" s="155">
        <f t="shared" si="2"/>
        <v>0.5</v>
      </c>
    </row>
    <row r="35" spans="1:8" ht="20.25" customHeight="1" x14ac:dyDescent="0.2">
      <c r="A35" s="214" t="s">
        <v>444</v>
      </c>
      <c r="B35" s="247">
        <v>0</v>
      </c>
      <c r="C35" s="248">
        <f t="shared" si="3"/>
        <v>0.5</v>
      </c>
      <c r="D35" s="256">
        <v>0.2</v>
      </c>
      <c r="E35" s="248">
        <f t="shared" si="3"/>
        <v>0.85000000000000009</v>
      </c>
      <c r="F35" s="153">
        <f t="shared" si="0"/>
        <v>0</v>
      </c>
      <c r="G35" s="154">
        <f t="shared" si="1"/>
        <v>0.5</v>
      </c>
      <c r="H35" s="155">
        <f t="shared" si="2"/>
        <v>0.5</v>
      </c>
    </row>
    <row r="36" spans="1:8" ht="20.25" customHeight="1" x14ac:dyDescent="0.2">
      <c r="A36" s="214" t="s">
        <v>445</v>
      </c>
      <c r="B36" s="247">
        <v>0</v>
      </c>
      <c r="C36" s="248">
        <f t="shared" si="3"/>
        <v>0.5</v>
      </c>
      <c r="D36" s="256">
        <v>0</v>
      </c>
      <c r="E36" s="248">
        <f t="shared" si="3"/>
        <v>0.85000000000000009</v>
      </c>
      <c r="F36" s="153">
        <f t="shared" si="0"/>
        <v>0</v>
      </c>
      <c r="G36" s="154">
        <f t="shared" si="1"/>
        <v>0.5</v>
      </c>
      <c r="H36" s="155">
        <f t="shared" si="2"/>
        <v>0.5</v>
      </c>
    </row>
    <row r="37" spans="1:8" ht="20.25" customHeight="1" x14ac:dyDescent="0.2">
      <c r="A37" s="214" t="s">
        <v>446</v>
      </c>
      <c r="B37" s="247">
        <v>0</v>
      </c>
      <c r="C37" s="248">
        <f t="shared" si="3"/>
        <v>0.5</v>
      </c>
      <c r="D37" s="256">
        <v>0.15</v>
      </c>
      <c r="E37" s="248">
        <f t="shared" si="3"/>
        <v>1</v>
      </c>
      <c r="F37" s="153">
        <f t="shared" si="0"/>
        <v>0</v>
      </c>
      <c r="G37" s="154">
        <f t="shared" si="1"/>
        <v>0.5</v>
      </c>
      <c r="H37" s="155">
        <f t="shared" si="2"/>
        <v>0.5</v>
      </c>
    </row>
    <row r="38" spans="1:8" ht="20.25" customHeight="1" x14ac:dyDescent="0.2">
      <c r="A38" s="214" t="s">
        <v>447</v>
      </c>
      <c r="B38" s="247">
        <v>0</v>
      </c>
      <c r="C38" s="248">
        <f t="shared" si="3"/>
        <v>0.5</v>
      </c>
      <c r="D38" s="256">
        <v>0</v>
      </c>
      <c r="E38" s="248">
        <f t="shared" si="3"/>
        <v>1</v>
      </c>
      <c r="F38" s="153">
        <f t="shared" si="0"/>
        <v>0</v>
      </c>
      <c r="G38" s="154">
        <f t="shared" si="1"/>
        <v>0.5</v>
      </c>
      <c r="H38" s="155">
        <f t="shared" si="2"/>
        <v>0.5</v>
      </c>
    </row>
    <row r="39" spans="1:8" ht="20.25" customHeight="1" x14ac:dyDescent="0.2">
      <c r="A39" s="214" t="s">
        <v>448</v>
      </c>
      <c r="B39" s="247">
        <v>0</v>
      </c>
      <c r="C39" s="248">
        <f t="shared" si="3"/>
        <v>0.5</v>
      </c>
      <c r="D39" s="256">
        <v>0</v>
      </c>
      <c r="E39" s="248">
        <f t="shared" si="3"/>
        <v>1</v>
      </c>
      <c r="F39" s="153">
        <f t="shared" si="0"/>
        <v>0</v>
      </c>
      <c r="G39" s="154">
        <f t="shared" si="1"/>
        <v>0.5</v>
      </c>
      <c r="H39" s="155">
        <f t="shared" si="2"/>
        <v>0.5</v>
      </c>
    </row>
    <row r="40" spans="1:8" ht="20.25" customHeight="1" x14ac:dyDescent="0.2">
      <c r="A40" s="214" t="s">
        <v>661</v>
      </c>
      <c r="B40" s="247">
        <v>0</v>
      </c>
      <c r="C40" s="248">
        <f t="shared" si="3"/>
        <v>0.5</v>
      </c>
      <c r="D40" s="256">
        <v>0</v>
      </c>
      <c r="E40" s="248">
        <f t="shared" si="3"/>
        <v>1</v>
      </c>
      <c r="F40" s="153">
        <f t="shared" si="0"/>
        <v>0</v>
      </c>
      <c r="G40" s="154">
        <f t="shared" si="1"/>
        <v>0.5</v>
      </c>
      <c r="H40" s="155">
        <f t="shared" si="2"/>
        <v>0.5</v>
      </c>
    </row>
    <row r="41" spans="1:8" ht="39.950000000000003" customHeight="1" x14ac:dyDescent="0.2">
      <c r="A41" s="168" t="s">
        <v>205</v>
      </c>
      <c r="B41" s="361" t="s">
        <v>699</v>
      </c>
      <c r="C41" s="362"/>
      <c r="D41" s="362"/>
      <c r="E41" s="362"/>
      <c r="F41" s="362"/>
      <c r="G41" s="362"/>
      <c r="H41" s="363"/>
    </row>
    <row r="42" spans="1:8" ht="30" customHeight="1" x14ac:dyDescent="0.2">
      <c r="A42" s="337" t="s">
        <v>206</v>
      </c>
      <c r="B42" s="337"/>
      <c r="C42" s="337"/>
      <c r="D42" s="337"/>
      <c r="E42" s="337"/>
      <c r="F42" s="337"/>
      <c r="G42" s="337"/>
      <c r="H42" s="337"/>
    </row>
    <row r="43" spans="1:8" ht="45" customHeight="1" x14ac:dyDescent="0.2">
      <c r="A43" s="360"/>
      <c r="B43" s="360"/>
      <c r="C43" s="360"/>
      <c r="D43" s="360"/>
      <c r="E43" s="360"/>
      <c r="F43" s="360"/>
      <c r="G43" s="360"/>
      <c r="H43" s="360"/>
    </row>
    <row r="44" spans="1:8" ht="45" customHeight="1" x14ac:dyDescent="0.2">
      <c r="A44" s="360"/>
      <c r="B44" s="360"/>
      <c r="C44" s="360"/>
      <c r="D44" s="360"/>
      <c r="E44" s="360"/>
      <c r="F44" s="360"/>
      <c r="G44" s="360"/>
      <c r="H44" s="360"/>
    </row>
    <row r="45" spans="1:8" ht="45" customHeight="1" x14ac:dyDescent="0.2">
      <c r="A45" s="360"/>
      <c r="B45" s="360"/>
      <c r="C45" s="360"/>
      <c r="D45" s="360"/>
      <c r="E45" s="360"/>
      <c r="F45" s="360"/>
      <c r="G45" s="360"/>
      <c r="H45" s="360"/>
    </row>
    <row r="46" spans="1:8" ht="45" customHeight="1" x14ac:dyDescent="0.2">
      <c r="A46" s="360"/>
      <c r="B46" s="360"/>
      <c r="C46" s="360"/>
      <c r="D46" s="360"/>
      <c r="E46" s="360"/>
      <c r="F46" s="360"/>
      <c r="G46" s="360"/>
      <c r="H46" s="360"/>
    </row>
    <row r="47" spans="1:8" ht="45" customHeight="1" x14ac:dyDescent="0.2">
      <c r="A47" s="360"/>
      <c r="B47" s="360"/>
      <c r="C47" s="360"/>
      <c r="D47" s="360"/>
      <c r="E47" s="360"/>
      <c r="F47" s="360"/>
      <c r="G47" s="360"/>
      <c r="H47" s="360"/>
    </row>
    <row r="48" spans="1:8" ht="30" customHeight="1" x14ac:dyDescent="0.2">
      <c r="A48" s="169" t="s">
        <v>207</v>
      </c>
      <c r="B48" s="361" t="s">
        <v>700</v>
      </c>
      <c r="C48" s="362"/>
      <c r="D48" s="362"/>
      <c r="E48" s="362"/>
      <c r="F48" s="362"/>
      <c r="G48" s="362"/>
      <c r="H48" s="363"/>
    </row>
    <row r="49" spans="1:8" ht="30" customHeight="1" x14ac:dyDescent="0.2">
      <c r="A49" s="169" t="s">
        <v>208</v>
      </c>
      <c r="B49" s="364" t="s">
        <v>679</v>
      </c>
      <c r="C49" s="365"/>
      <c r="D49" s="365"/>
      <c r="E49" s="365"/>
      <c r="F49" s="365"/>
      <c r="G49" s="365"/>
      <c r="H49" s="366"/>
    </row>
    <row r="50" spans="1:8" ht="30" customHeight="1" x14ac:dyDescent="0.2">
      <c r="A50" s="168" t="s">
        <v>209</v>
      </c>
      <c r="B50" s="367" t="s">
        <v>701</v>
      </c>
      <c r="C50" s="367"/>
      <c r="D50" s="367"/>
      <c r="E50" s="367"/>
      <c r="F50" s="367"/>
      <c r="G50" s="367"/>
      <c r="H50" s="367"/>
    </row>
    <row r="51" spans="1:8" ht="30" customHeight="1" x14ac:dyDescent="0.2">
      <c r="A51" s="337" t="s">
        <v>210</v>
      </c>
      <c r="B51" s="337"/>
      <c r="C51" s="337"/>
      <c r="D51" s="337"/>
      <c r="E51" s="337"/>
      <c r="F51" s="337"/>
      <c r="G51" s="337"/>
      <c r="H51" s="337"/>
    </row>
    <row r="52" spans="1:8" ht="30" customHeight="1" x14ac:dyDescent="0.2">
      <c r="A52" s="371" t="s">
        <v>211</v>
      </c>
      <c r="B52" s="170" t="s">
        <v>212</v>
      </c>
      <c r="C52" s="347" t="s">
        <v>213</v>
      </c>
      <c r="D52" s="347"/>
      <c r="E52" s="347"/>
      <c r="F52" s="347" t="s">
        <v>214</v>
      </c>
      <c r="G52" s="347"/>
      <c r="H52" s="347"/>
    </row>
    <row r="53" spans="1:8" ht="30" customHeight="1" x14ac:dyDescent="0.2">
      <c r="A53" s="371"/>
      <c r="B53" s="80"/>
      <c r="C53" s="372"/>
      <c r="D53" s="372"/>
      <c r="E53" s="372"/>
      <c r="F53" s="373"/>
      <c r="G53" s="373"/>
      <c r="H53" s="373"/>
    </row>
    <row r="54" spans="1:8" ht="30" customHeight="1" x14ac:dyDescent="0.2">
      <c r="A54" s="168" t="s">
        <v>215</v>
      </c>
      <c r="B54" s="358" t="s">
        <v>420</v>
      </c>
      <c r="C54" s="358"/>
      <c r="D54" s="359" t="s">
        <v>216</v>
      </c>
      <c r="E54" s="359"/>
      <c r="F54" s="358" t="s">
        <v>420</v>
      </c>
      <c r="G54" s="358"/>
      <c r="H54" s="358"/>
    </row>
    <row r="55" spans="1:8" ht="30" customHeight="1" x14ac:dyDescent="0.2">
      <c r="A55" s="168" t="s">
        <v>681</v>
      </c>
      <c r="B55" s="372" t="s">
        <v>685</v>
      </c>
      <c r="C55" s="372"/>
      <c r="D55" s="371" t="s">
        <v>687</v>
      </c>
      <c r="E55" s="371"/>
      <c r="F55" s="376" t="s">
        <v>712</v>
      </c>
      <c r="G55" s="377"/>
      <c r="H55" s="378"/>
    </row>
    <row r="56" spans="1:8" ht="30" customHeight="1" x14ac:dyDescent="0.2">
      <c r="A56" s="168" t="s">
        <v>217</v>
      </c>
      <c r="B56" s="372"/>
      <c r="C56" s="372"/>
      <c r="D56" s="353" t="s">
        <v>218</v>
      </c>
      <c r="E56" s="353"/>
      <c r="F56" s="372"/>
      <c r="G56" s="372"/>
      <c r="H56" s="372"/>
    </row>
    <row r="57" spans="1:8" ht="30" customHeight="1" x14ac:dyDescent="0.2">
      <c r="A57" s="168" t="s">
        <v>219</v>
      </c>
      <c r="B57" s="372"/>
      <c r="C57" s="372"/>
      <c r="D57" s="353"/>
      <c r="E57" s="353"/>
      <c r="F57" s="372"/>
      <c r="G57" s="372"/>
      <c r="H57" s="372"/>
    </row>
  </sheetData>
  <sheetProtection autoFilter="0" pivotTables="0"/>
  <mergeCells count="65">
    <mergeCell ref="B55:C55"/>
    <mergeCell ref="D55:E55"/>
    <mergeCell ref="F55:H55"/>
    <mergeCell ref="B56:C56"/>
    <mergeCell ref="D56:E57"/>
    <mergeCell ref="F56:H57"/>
    <mergeCell ref="B57:C5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41:H41"/>
    <mergeCell ref="B22:D22"/>
    <mergeCell ref="E22:H22"/>
    <mergeCell ref="B23:D23"/>
    <mergeCell ref="E23:H23"/>
    <mergeCell ref="B24:D24"/>
    <mergeCell ref="F24:H24"/>
    <mergeCell ref="B25:D25"/>
    <mergeCell ref="F25:H25"/>
    <mergeCell ref="B26:D26"/>
    <mergeCell ref="F26:H26"/>
    <mergeCell ref="A27:H27"/>
    <mergeCell ref="B18:H18"/>
    <mergeCell ref="B19:H19"/>
    <mergeCell ref="A20:A21"/>
    <mergeCell ref="B20:D20"/>
    <mergeCell ref="E20:H20"/>
    <mergeCell ref="B21:D21"/>
    <mergeCell ref="E21:H21"/>
    <mergeCell ref="B17:H17"/>
    <mergeCell ref="B10:E10"/>
    <mergeCell ref="G10:H10"/>
    <mergeCell ref="B11:E11"/>
    <mergeCell ref="G11:H11"/>
    <mergeCell ref="B12:H12"/>
    <mergeCell ref="B13:H13"/>
    <mergeCell ref="B14:E14"/>
    <mergeCell ref="G14:H14"/>
    <mergeCell ref="B15:E15"/>
    <mergeCell ref="G15:H15"/>
    <mergeCell ref="B16:H16"/>
    <mergeCell ref="C9:D9"/>
    <mergeCell ref="E9:F9"/>
    <mergeCell ref="A1:A4"/>
    <mergeCell ref="B1:H1"/>
    <mergeCell ref="B2:H2"/>
    <mergeCell ref="B3:H3"/>
    <mergeCell ref="B4:E4"/>
    <mergeCell ref="F4:H4"/>
    <mergeCell ref="A5:H5"/>
    <mergeCell ref="A6:H6"/>
    <mergeCell ref="A7:H7"/>
    <mergeCell ref="C8:D8"/>
    <mergeCell ref="E8:H8"/>
  </mergeCells>
  <dataValidations count="1">
    <dataValidation type="list" allowBlank="1" showInputMessage="1" showErrorMessage="1" sqref="B26:D26 G15:H15 B9 H9 B12:H12 B11:E11">
      <formula1>#REF!</formula1>
    </dataValidation>
  </dataValidations>
  <pageMargins left="0.70866141732283472" right="0.70866141732283472" top="0.74803149606299213" bottom="0.74803149606299213" header="0.31496062992125984" footer="0.31496062992125984"/>
  <pageSetup scale="52" fitToHeight="2" orientation="portrait" r:id="rId1"/>
  <rowBreaks count="1" manualBreakCount="1">
    <brk id="41" max="7"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O22"/>
  <sheetViews>
    <sheetView topLeftCell="A14" zoomScale="87" zoomScaleNormal="87" workbookViewId="0">
      <selection activeCell="F18" sqref="F18"/>
    </sheetView>
  </sheetViews>
  <sheetFormatPr baseColWidth="10" defaultColWidth="0" defaultRowHeight="30" customHeight="1" zeroHeight="1" x14ac:dyDescent="0.25"/>
  <cols>
    <col min="1" max="1" width="5.7109375" style="92" customWidth="1"/>
    <col min="2" max="2" width="40.7109375" style="91" customWidth="1"/>
    <col min="3" max="3" width="15.7109375" customWidth="1"/>
    <col min="4" max="4" width="5.7109375" style="91" customWidth="1"/>
    <col min="5" max="5" width="40.7109375" customWidth="1"/>
    <col min="6" max="7" width="15.7109375" style="91" customWidth="1"/>
    <col min="8" max="9" width="15.7109375" customWidth="1"/>
    <col min="10" max="10" width="80.7109375" customWidth="1"/>
    <col min="11" max="106" width="0" hidden="1" customWidth="1"/>
    <col min="107" max="107" width="11.42578125" hidden="1" customWidth="1"/>
    <col min="108" max="196" width="0" hidden="1" customWidth="1"/>
    <col min="197" max="197" width="1.42578125" hidden="1" customWidth="1"/>
  </cols>
  <sheetData>
    <row r="1" spans="1:10" s="156" customFormat="1" ht="30" customHeight="1" x14ac:dyDescent="0.25">
      <c r="A1" s="379"/>
      <c r="B1" s="379"/>
      <c r="C1" s="380" t="s">
        <v>295</v>
      </c>
      <c r="D1" s="380"/>
      <c r="E1" s="380"/>
      <c r="F1" s="380"/>
      <c r="G1" s="380"/>
      <c r="H1" s="380"/>
      <c r="I1" s="380"/>
      <c r="J1" s="380"/>
    </row>
    <row r="2" spans="1:10" s="156" customFormat="1" ht="30" customHeight="1" x14ac:dyDescent="0.25">
      <c r="A2" s="379"/>
      <c r="B2" s="379"/>
      <c r="C2" s="380" t="s">
        <v>8</v>
      </c>
      <c r="D2" s="380"/>
      <c r="E2" s="380"/>
      <c r="F2" s="380"/>
      <c r="G2" s="380"/>
      <c r="H2" s="380"/>
      <c r="I2" s="380"/>
      <c r="J2" s="380"/>
    </row>
    <row r="3" spans="1:10" s="156" customFormat="1" ht="30" customHeight="1" x14ac:dyDescent="0.25">
      <c r="A3" s="379"/>
      <c r="B3" s="379"/>
      <c r="C3" s="380" t="s">
        <v>271</v>
      </c>
      <c r="D3" s="380"/>
      <c r="E3" s="380"/>
      <c r="F3" s="380"/>
      <c r="G3" s="380"/>
      <c r="H3" s="380"/>
      <c r="I3" s="380"/>
      <c r="J3" s="380"/>
    </row>
    <row r="4" spans="1:10" s="156" customFormat="1" ht="30" customHeight="1" x14ac:dyDescent="0.25">
      <c r="A4" s="379"/>
      <c r="B4" s="379"/>
      <c r="C4" s="380" t="s">
        <v>279</v>
      </c>
      <c r="D4" s="380"/>
      <c r="E4" s="380"/>
      <c r="F4" s="380"/>
      <c r="G4" s="381" t="s">
        <v>280</v>
      </c>
      <c r="H4" s="381"/>
      <c r="I4" s="381"/>
      <c r="J4" s="381"/>
    </row>
    <row r="5" spans="1:10" s="156" customFormat="1" ht="30" customHeight="1" x14ac:dyDescent="0.25">
      <c r="A5" s="157"/>
      <c r="B5" s="158"/>
      <c r="D5" s="158"/>
      <c r="F5" s="158"/>
      <c r="G5" s="158"/>
    </row>
    <row r="6" spans="1:10" s="156" customFormat="1" ht="42.75" customHeight="1" x14ac:dyDescent="0.25">
      <c r="A6" s="157"/>
      <c r="B6" s="159" t="s">
        <v>270</v>
      </c>
      <c r="C6" s="382" t="s">
        <v>308</v>
      </c>
      <c r="D6" s="382"/>
      <c r="E6" s="382"/>
      <c r="F6" s="158"/>
      <c r="G6" s="158"/>
      <c r="I6" s="160"/>
    </row>
    <row r="7" spans="1:10" s="156" customFormat="1" ht="30" customHeight="1" x14ac:dyDescent="0.25">
      <c r="A7" s="157"/>
      <c r="B7" s="161" t="s">
        <v>16</v>
      </c>
      <c r="C7" s="382" t="s">
        <v>281</v>
      </c>
      <c r="D7" s="382"/>
      <c r="E7" s="382"/>
      <c r="F7" s="158"/>
      <c r="G7" s="158"/>
      <c r="I7" s="160"/>
    </row>
    <row r="8" spans="1:10" s="156" customFormat="1" ht="30" customHeight="1" x14ac:dyDescent="0.25">
      <c r="A8" s="157"/>
      <c r="B8" s="161" t="s">
        <v>269</v>
      </c>
      <c r="C8" s="382" t="s">
        <v>278</v>
      </c>
      <c r="D8" s="382"/>
      <c r="E8" s="382"/>
      <c r="F8" s="158"/>
      <c r="G8" s="158"/>
      <c r="I8" s="160"/>
    </row>
    <row r="9" spans="1:10" s="156" customFormat="1" ht="30" customHeight="1" x14ac:dyDescent="0.25">
      <c r="A9" s="157"/>
      <c r="B9" s="161" t="s">
        <v>268</v>
      </c>
      <c r="C9" s="382" t="s">
        <v>712</v>
      </c>
      <c r="D9" s="382"/>
      <c r="E9" s="382"/>
      <c r="F9" s="158"/>
      <c r="G9" s="158"/>
      <c r="I9" s="160"/>
    </row>
    <row r="10" spans="1:10" s="156" customFormat="1" ht="30" customHeight="1" x14ac:dyDescent="0.25">
      <c r="A10" s="157"/>
      <c r="B10" s="161" t="s">
        <v>267</v>
      </c>
      <c r="C10" s="382" t="s">
        <v>318</v>
      </c>
      <c r="D10" s="382"/>
      <c r="E10" s="382"/>
      <c r="F10" s="158"/>
      <c r="G10" s="158"/>
      <c r="I10" s="160"/>
    </row>
    <row r="11" spans="1:10" s="156" customFormat="1" ht="30" customHeight="1" x14ac:dyDescent="0.25">
      <c r="A11" s="157"/>
      <c r="B11" s="158"/>
      <c r="D11" s="158"/>
      <c r="F11" s="158"/>
      <c r="G11" s="158"/>
    </row>
    <row r="12" spans="1:10" s="128" customFormat="1" ht="30" customHeight="1" x14ac:dyDescent="0.25">
      <c r="A12" s="389" t="s">
        <v>312</v>
      </c>
      <c r="B12" s="390"/>
      <c r="C12" s="390"/>
      <c r="D12" s="390"/>
      <c r="E12" s="390"/>
      <c r="F12" s="390"/>
      <c r="G12" s="391"/>
      <c r="H12" s="383" t="s">
        <v>266</v>
      </c>
      <c r="I12" s="384"/>
      <c r="J12" s="384"/>
    </row>
    <row r="13" spans="1:10" s="103" customFormat="1" ht="30" customHeight="1" x14ac:dyDescent="0.25">
      <c r="A13" s="105" t="s">
        <v>265</v>
      </c>
      <c r="B13" s="105" t="s">
        <v>264</v>
      </c>
      <c r="C13" s="105" t="s">
        <v>263</v>
      </c>
      <c r="D13" s="105" t="s">
        <v>262</v>
      </c>
      <c r="E13" s="105" t="s">
        <v>261</v>
      </c>
      <c r="F13" s="105" t="s">
        <v>260</v>
      </c>
      <c r="G13" s="105" t="s">
        <v>259</v>
      </c>
      <c r="H13" s="104" t="s">
        <v>258</v>
      </c>
      <c r="I13" s="104" t="s">
        <v>257</v>
      </c>
      <c r="J13" s="104" t="s">
        <v>256</v>
      </c>
    </row>
    <row r="14" spans="1:10" ht="42" customHeight="1" x14ac:dyDescent="0.25">
      <c r="A14" s="402">
        <v>1</v>
      </c>
      <c r="B14" s="404" t="s">
        <v>392</v>
      </c>
      <c r="C14" s="395">
        <v>1</v>
      </c>
      <c r="D14" s="102">
        <v>1</v>
      </c>
      <c r="E14" s="197" t="s">
        <v>353</v>
      </c>
      <c r="F14" s="198">
        <v>0.15</v>
      </c>
      <c r="G14" s="99">
        <v>44012</v>
      </c>
      <c r="H14" s="199"/>
      <c r="I14" s="99"/>
      <c r="J14" s="97"/>
    </row>
    <row r="15" spans="1:10" ht="69" customHeight="1" x14ac:dyDescent="0.25">
      <c r="A15" s="403"/>
      <c r="B15" s="405"/>
      <c r="C15" s="396"/>
      <c r="D15" s="102">
        <v>2</v>
      </c>
      <c r="E15" s="197" t="s">
        <v>354</v>
      </c>
      <c r="F15" s="198">
        <v>0.3</v>
      </c>
      <c r="G15" s="99">
        <v>43981</v>
      </c>
      <c r="H15" s="198">
        <v>0.3</v>
      </c>
      <c r="I15" s="99">
        <v>43981</v>
      </c>
      <c r="J15" s="255" t="s">
        <v>697</v>
      </c>
    </row>
    <row r="16" spans="1:10" ht="56.25" customHeight="1" x14ac:dyDescent="0.25">
      <c r="A16" s="403"/>
      <c r="B16" s="405"/>
      <c r="C16" s="396"/>
      <c r="D16" s="102">
        <v>3</v>
      </c>
      <c r="E16" s="197" t="s">
        <v>356</v>
      </c>
      <c r="F16" s="198">
        <v>0.2</v>
      </c>
      <c r="G16" s="99">
        <v>44042</v>
      </c>
      <c r="H16" s="200"/>
      <c r="I16" s="99"/>
      <c r="J16" s="121"/>
    </row>
    <row r="17" spans="1:10" ht="123.75" customHeight="1" x14ac:dyDescent="0.25">
      <c r="A17" s="403"/>
      <c r="B17" s="405"/>
      <c r="C17" s="396"/>
      <c r="D17" s="102">
        <v>4</v>
      </c>
      <c r="E17" s="197" t="s">
        <v>355</v>
      </c>
      <c r="F17" s="198">
        <v>0.2</v>
      </c>
      <c r="G17" s="99">
        <v>43981</v>
      </c>
      <c r="H17" s="198">
        <v>0.2</v>
      </c>
      <c r="I17" s="99">
        <v>43981</v>
      </c>
      <c r="J17" s="255" t="s">
        <v>698</v>
      </c>
    </row>
    <row r="18" spans="1:10" ht="168" customHeight="1" x14ac:dyDescent="0.25">
      <c r="A18" s="403"/>
      <c r="B18" s="405"/>
      <c r="C18" s="396"/>
      <c r="D18" s="102">
        <v>5</v>
      </c>
      <c r="E18" s="197" t="s">
        <v>412</v>
      </c>
      <c r="F18" s="198">
        <v>0.15</v>
      </c>
      <c r="G18" s="99">
        <v>44104</v>
      </c>
      <c r="H18" s="200"/>
      <c r="I18" s="99"/>
      <c r="J18" s="121"/>
    </row>
    <row r="19" spans="1:10" s="91" customFormat="1" ht="30" customHeight="1" x14ac:dyDescent="0.25">
      <c r="A19" s="385" t="s">
        <v>255</v>
      </c>
      <c r="B19" s="386"/>
      <c r="C19" s="172">
        <f>SUM(C14:C18)</f>
        <v>1</v>
      </c>
      <c r="D19" s="387" t="s">
        <v>229</v>
      </c>
      <c r="E19" s="388"/>
      <c r="F19" s="172">
        <f>SUM(F14:F18)</f>
        <v>0.99999999999999989</v>
      </c>
      <c r="G19" s="201"/>
      <c r="H19" s="95">
        <f>SUM(H14:H18)</f>
        <v>0.5</v>
      </c>
      <c r="I19" s="94"/>
      <c r="J19" s="94"/>
    </row>
    <row r="20" spans="1:10" ht="30" hidden="1" customHeight="1" x14ac:dyDescent="0.25"/>
    <row r="21" spans="1:10" ht="30" customHeight="1" x14ac:dyDescent="0.25"/>
    <row r="22" spans="1:10" ht="30" customHeight="1" x14ac:dyDescent="0.25"/>
  </sheetData>
  <protectedRanges>
    <protectedRange sqref="B21:C21" name="Planeacion_6"/>
    <protectedRange sqref="B22:C24" name="Planeacion_7"/>
    <protectedRange sqref="B26:C26" name="Planeacion_8"/>
    <protectedRange sqref="B27:C28" name="Planeacion_9"/>
    <protectedRange sqref="C29:C30" name="Planeacion_10"/>
  </protectedRanges>
  <mergeCells count="18">
    <mergeCell ref="H12:J12"/>
    <mergeCell ref="A14:A18"/>
    <mergeCell ref="B14:B18"/>
    <mergeCell ref="C14:C18"/>
    <mergeCell ref="A19:B19"/>
    <mergeCell ref="D19:E19"/>
    <mergeCell ref="A12:G12"/>
    <mergeCell ref="C6:E6"/>
    <mergeCell ref="C7:E7"/>
    <mergeCell ref="C8:E8"/>
    <mergeCell ref="C9:E9"/>
    <mergeCell ref="C10:E10"/>
    <mergeCell ref="A1:B4"/>
    <mergeCell ref="C1:J1"/>
    <mergeCell ref="C2:J2"/>
    <mergeCell ref="C3:J3"/>
    <mergeCell ref="C4:F4"/>
    <mergeCell ref="G4:J4"/>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7"/>
  <sheetViews>
    <sheetView topLeftCell="A23" zoomScale="80" zoomScaleNormal="80" workbookViewId="0">
      <selection activeCell="E31" sqref="E31"/>
    </sheetView>
  </sheetViews>
  <sheetFormatPr baseColWidth="10" defaultColWidth="0" defaultRowHeight="30" customHeight="1" x14ac:dyDescent="0.2"/>
  <cols>
    <col min="1" max="1" width="25.7109375" style="151" customWidth="1"/>
    <col min="2" max="5" width="20.7109375" style="141" customWidth="1"/>
    <col min="6" max="6" width="20.7109375" style="152" customWidth="1"/>
    <col min="7" max="8" width="20.7109375" style="141" customWidth="1"/>
    <col min="9" max="256" width="11.42578125" style="141" customWidth="1"/>
    <col min="257" max="16384" width="0" style="141" hidden="1"/>
  </cols>
  <sheetData>
    <row r="1" spans="1:8" ht="30" customHeight="1" x14ac:dyDescent="0.2">
      <c r="A1" s="329"/>
      <c r="B1" s="340" t="s">
        <v>295</v>
      </c>
      <c r="C1" s="340"/>
      <c r="D1" s="340"/>
      <c r="E1" s="340"/>
      <c r="F1" s="340"/>
      <c r="G1" s="340"/>
      <c r="H1" s="340"/>
    </row>
    <row r="2" spans="1:8" ht="30" customHeight="1" x14ac:dyDescent="0.2">
      <c r="A2" s="329"/>
      <c r="B2" s="330" t="s">
        <v>8</v>
      </c>
      <c r="C2" s="330"/>
      <c r="D2" s="330"/>
      <c r="E2" s="330"/>
      <c r="F2" s="330"/>
      <c r="G2" s="330"/>
      <c r="H2" s="330"/>
    </row>
    <row r="3" spans="1:8" ht="30" customHeight="1" x14ac:dyDescent="0.2">
      <c r="A3" s="329"/>
      <c r="B3" s="330" t="s">
        <v>152</v>
      </c>
      <c r="C3" s="330"/>
      <c r="D3" s="330"/>
      <c r="E3" s="330"/>
      <c r="F3" s="330"/>
      <c r="G3" s="330"/>
      <c r="H3" s="330"/>
    </row>
    <row r="4" spans="1:8" ht="30" customHeight="1" x14ac:dyDescent="0.2">
      <c r="A4" s="329"/>
      <c r="B4" s="330" t="s">
        <v>153</v>
      </c>
      <c r="C4" s="330"/>
      <c r="D4" s="330"/>
      <c r="E4" s="330"/>
      <c r="F4" s="346" t="s">
        <v>280</v>
      </c>
      <c r="G4" s="346"/>
      <c r="H4" s="346"/>
    </row>
    <row r="5" spans="1:8" ht="30" customHeight="1" x14ac:dyDescent="0.2">
      <c r="A5" s="331" t="s">
        <v>154</v>
      </c>
      <c r="B5" s="332"/>
      <c r="C5" s="332"/>
      <c r="D5" s="332"/>
      <c r="E5" s="332"/>
      <c r="F5" s="332"/>
      <c r="G5" s="332"/>
      <c r="H5" s="333"/>
    </row>
    <row r="6" spans="1:8" ht="30" customHeight="1" x14ac:dyDescent="0.2">
      <c r="A6" s="334" t="s">
        <v>155</v>
      </c>
      <c r="B6" s="335"/>
      <c r="C6" s="335"/>
      <c r="D6" s="335"/>
      <c r="E6" s="335"/>
      <c r="F6" s="335"/>
      <c r="G6" s="335"/>
      <c r="H6" s="336"/>
    </row>
    <row r="7" spans="1:8" ht="30" customHeight="1" x14ac:dyDescent="0.2">
      <c r="A7" s="337" t="s">
        <v>156</v>
      </c>
      <c r="B7" s="337"/>
      <c r="C7" s="337"/>
      <c r="D7" s="337"/>
      <c r="E7" s="337"/>
      <c r="F7" s="337"/>
      <c r="G7" s="337"/>
      <c r="H7" s="337"/>
    </row>
    <row r="8" spans="1:8" ht="30" customHeight="1" x14ac:dyDescent="0.2">
      <c r="A8" s="169" t="s">
        <v>276</v>
      </c>
      <c r="B8" s="171">
        <v>8</v>
      </c>
      <c r="C8" s="347" t="s">
        <v>277</v>
      </c>
      <c r="D8" s="347"/>
      <c r="E8" s="339" t="s">
        <v>402</v>
      </c>
      <c r="F8" s="339"/>
      <c r="G8" s="339"/>
      <c r="H8" s="339"/>
    </row>
    <row r="9" spans="1:8" ht="30" customHeight="1" x14ac:dyDescent="0.2">
      <c r="A9" s="169" t="s">
        <v>158</v>
      </c>
      <c r="B9" s="171" t="s">
        <v>159</v>
      </c>
      <c r="C9" s="347" t="s">
        <v>160</v>
      </c>
      <c r="D9" s="347"/>
      <c r="E9" s="339" t="s">
        <v>281</v>
      </c>
      <c r="F9" s="339"/>
      <c r="G9" s="144" t="s">
        <v>161</v>
      </c>
      <c r="H9" s="171" t="s">
        <v>159</v>
      </c>
    </row>
    <row r="10" spans="1:8" ht="30" customHeight="1" x14ac:dyDescent="0.2">
      <c r="A10" s="169" t="s">
        <v>162</v>
      </c>
      <c r="B10" s="341" t="s">
        <v>220</v>
      </c>
      <c r="C10" s="341"/>
      <c r="D10" s="341"/>
      <c r="E10" s="341"/>
      <c r="F10" s="144" t="s">
        <v>163</v>
      </c>
      <c r="G10" s="342" t="s">
        <v>220</v>
      </c>
      <c r="H10" s="342"/>
    </row>
    <row r="11" spans="1:8" ht="30" customHeight="1" x14ac:dyDescent="0.2">
      <c r="A11" s="169" t="s">
        <v>164</v>
      </c>
      <c r="B11" s="343" t="s">
        <v>306</v>
      </c>
      <c r="C11" s="343"/>
      <c r="D11" s="343"/>
      <c r="E11" s="343"/>
      <c r="F11" s="144" t="s">
        <v>165</v>
      </c>
      <c r="G11" s="344" t="s">
        <v>305</v>
      </c>
      <c r="H11" s="344"/>
    </row>
    <row r="12" spans="1:8" ht="30" customHeight="1" x14ac:dyDescent="0.2">
      <c r="A12" s="169" t="s">
        <v>166</v>
      </c>
      <c r="B12" s="338" t="s">
        <v>148</v>
      </c>
      <c r="C12" s="338"/>
      <c r="D12" s="338"/>
      <c r="E12" s="338"/>
      <c r="F12" s="338"/>
      <c r="G12" s="338"/>
      <c r="H12" s="338"/>
    </row>
    <row r="13" spans="1:8" ht="30" customHeight="1" x14ac:dyDescent="0.2">
      <c r="A13" s="169" t="s">
        <v>167</v>
      </c>
      <c r="B13" s="345" t="s">
        <v>220</v>
      </c>
      <c r="C13" s="345"/>
      <c r="D13" s="345"/>
      <c r="E13" s="345"/>
      <c r="F13" s="345"/>
      <c r="G13" s="345"/>
      <c r="H13" s="345"/>
    </row>
    <row r="14" spans="1:8" ht="30" customHeight="1" x14ac:dyDescent="0.2">
      <c r="A14" s="169" t="s">
        <v>168</v>
      </c>
      <c r="B14" s="338" t="s">
        <v>394</v>
      </c>
      <c r="C14" s="338"/>
      <c r="D14" s="338"/>
      <c r="E14" s="338"/>
      <c r="F14" s="144" t="s">
        <v>169</v>
      </c>
      <c r="G14" s="345" t="s">
        <v>388</v>
      </c>
      <c r="H14" s="345"/>
    </row>
    <row r="15" spans="1:8" ht="30" customHeight="1" x14ac:dyDescent="0.2">
      <c r="A15" s="169" t="s">
        <v>171</v>
      </c>
      <c r="B15" s="539" t="s">
        <v>311</v>
      </c>
      <c r="C15" s="539"/>
      <c r="D15" s="539"/>
      <c r="E15" s="539"/>
      <c r="F15" s="144" t="s">
        <v>172</v>
      </c>
      <c r="G15" s="345" t="s">
        <v>157</v>
      </c>
      <c r="H15" s="345"/>
    </row>
    <row r="16" spans="1:8" ht="30" customHeight="1" x14ac:dyDescent="0.2">
      <c r="A16" s="169" t="s">
        <v>173</v>
      </c>
      <c r="B16" s="338" t="s">
        <v>357</v>
      </c>
      <c r="C16" s="338"/>
      <c r="D16" s="338"/>
      <c r="E16" s="338"/>
      <c r="F16" s="338"/>
      <c r="G16" s="338"/>
      <c r="H16" s="338"/>
    </row>
    <row r="17" spans="1:8" ht="30" customHeight="1" x14ac:dyDescent="0.2">
      <c r="A17" s="169" t="s">
        <v>175</v>
      </c>
      <c r="B17" s="338" t="s">
        <v>396</v>
      </c>
      <c r="C17" s="338"/>
      <c r="D17" s="338"/>
      <c r="E17" s="338"/>
      <c r="F17" s="338"/>
      <c r="G17" s="338"/>
      <c r="H17" s="338"/>
    </row>
    <row r="18" spans="1:8" ht="30" customHeight="1" x14ac:dyDescent="0.2">
      <c r="A18" s="169" t="s">
        <v>176</v>
      </c>
      <c r="B18" s="338" t="s">
        <v>390</v>
      </c>
      <c r="C18" s="338"/>
      <c r="D18" s="338"/>
      <c r="E18" s="338"/>
      <c r="F18" s="338"/>
      <c r="G18" s="338"/>
      <c r="H18" s="338"/>
    </row>
    <row r="19" spans="1:8" ht="30" customHeight="1" x14ac:dyDescent="0.2">
      <c r="A19" s="169" t="s">
        <v>177</v>
      </c>
      <c r="B19" s="338" t="s">
        <v>397</v>
      </c>
      <c r="C19" s="338"/>
      <c r="D19" s="338"/>
      <c r="E19" s="338"/>
      <c r="F19" s="338"/>
      <c r="G19" s="338"/>
      <c r="H19" s="338"/>
    </row>
    <row r="20" spans="1:8" ht="30" customHeight="1" x14ac:dyDescent="0.2">
      <c r="A20" s="353" t="s">
        <v>179</v>
      </c>
      <c r="B20" s="354" t="s">
        <v>180</v>
      </c>
      <c r="C20" s="354"/>
      <c r="D20" s="354"/>
      <c r="E20" s="355" t="s">
        <v>181</v>
      </c>
      <c r="F20" s="355"/>
      <c r="G20" s="355"/>
      <c r="H20" s="355"/>
    </row>
    <row r="21" spans="1:8" ht="30" customHeight="1" x14ac:dyDescent="0.2">
      <c r="A21" s="353"/>
      <c r="B21" s="338" t="s">
        <v>391</v>
      </c>
      <c r="C21" s="338"/>
      <c r="D21" s="338"/>
      <c r="E21" s="338" t="s">
        <v>251</v>
      </c>
      <c r="F21" s="338"/>
      <c r="G21" s="338"/>
      <c r="H21" s="338"/>
    </row>
    <row r="22" spans="1:8" ht="30" customHeight="1" x14ac:dyDescent="0.2">
      <c r="A22" s="169" t="s">
        <v>182</v>
      </c>
      <c r="B22" s="345" t="s">
        <v>178</v>
      </c>
      <c r="C22" s="345"/>
      <c r="D22" s="345"/>
      <c r="E22" s="345" t="s">
        <v>178</v>
      </c>
      <c r="F22" s="345"/>
      <c r="G22" s="345"/>
      <c r="H22" s="345"/>
    </row>
    <row r="23" spans="1:8" ht="30" customHeight="1" x14ac:dyDescent="0.2">
      <c r="A23" s="169" t="s">
        <v>184</v>
      </c>
      <c r="B23" s="338" t="s">
        <v>391</v>
      </c>
      <c r="C23" s="338"/>
      <c r="D23" s="338"/>
      <c r="E23" s="338" t="s">
        <v>398</v>
      </c>
      <c r="F23" s="338"/>
      <c r="G23" s="338"/>
      <c r="H23" s="338"/>
    </row>
    <row r="24" spans="1:8" ht="30" customHeight="1" x14ac:dyDescent="0.2">
      <c r="A24" s="169" t="s">
        <v>185</v>
      </c>
      <c r="B24" s="350">
        <v>43831</v>
      </c>
      <c r="C24" s="350"/>
      <c r="D24" s="350"/>
      <c r="E24" s="144" t="s">
        <v>186</v>
      </c>
      <c r="F24" s="356" t="s">
        <v>401</v>
      </c>
      <c r="G24" s="356"/>
      <c r="H24" s="356"/>
    </row>
    <row r="25" spans="1:8" ht="30" customHeight="1" x14ac:dyDescent="0.2">
      <c r="A25" s="169" t="s">
        <v>187</v>
      </c>
      <c r="B25" s="350">
        <v>44196</v>
      </c>
      <c r="C25" s="350"/>
      <c r="D25" s="350"/>
      <c r="E25" s="144" t="s">
        <v>188</v>
      </c>
      <c r="F25" s="351">
        <v>0.97</v>
      </c>
      <c r="G25" s="351"/>
      <c r="H25" s="351"/>
    </row>
    <row r="26" spans="1:8" ht="39.950000000000003" customHeight="1" x14ac:dyDescent="0.2">
      <c r="A26" s="169" t="s">
        <v>189</v>
      </c>
      <c r="B26" s="348" t="s">
        <v>174</v>
      </c>
      <c r="C26" s="348"/>
      <c r="D26" s="348"/>
      <c r="E26" s="145" t="s">
        <v>190</v>
      </c>
      <c r="F26" s="357" t="s">
        <v>304</v>
      </c>
      <c r="G26" s="357"/>
      <c r="H26" s="357"/>
    </row>
    <row r="27" spans="1:8" ht="30" customHeight="1" x14ac:dyDescent="0.2">
      <c r="A27" s="337" t="s">
        <v>191</v>
      </c>
      <c r="B27" s="337"/>
      <c r="C27" s="337"/>
      <c r="D27" s="337"/>
      <c r="E27" s="337"/>
      <c r="F27" s="337"/>
      <c r="G27" s="337"/>
      <c r="H27" s="337"/>
    </row>
    <row r="28" spans="1:8" ht="30" customHeight="1" x14ac:dyDescent="0.2">
      <c r="A28" s="170" t="s">
        <v>192</v>
      </c>
      <c r="B28" s="170" t="s">
        <v>193</v>
      </c>
      <c r="C28" s="170" t="s">
        <v>194</v>
      </c>
      <c r="D28" s="170" t="s">
        <v>195</v>
      </c>
      <c r="E28" s="170" t="s">
        <v>196</v>
      </c>
      <c r="F28" s="147" t="s">
        <v>197</v>
      </c>
      <c r="G28" s="147" t="s">
        <v>198</v>
      </c>
      <c r="H28" s="170" t="s">
        <v>199</v>
      </c>
    </row>
    <row r="29" spans="1:8" ht="20.25" customHeight="1" x14ac:dyDescent="0.2">
      <c r="A29" s="214" t="s">
        <v>200</v>
      </c>
      <c r="B29" s="247">
        <v>0</v>
      </c>
      <c r="C29" s="248">
        <f>+B29</f>
        <v>0</v>
      </c>
      <c r="D29" s="247">
        <v>0</v>
      </c>
      <c r="E29" s="248">
        <f>+D29</f>
        <v>0</v>
      </c>
      <c r="F29" s="153">
        <f>IFERROR(+B29/D29,)</f>
        <v>0</v>
      </c>
      <c r="G29" s="154">
        <f>+IFERROR(C29/$E$40,)</f>
        <v>0</v>
      </c>
      <c r="H29" s="155">
        <f>+G29/$F$25</f>
        <v>0</v>
      </c>
    </row>
    <row r="30" spans="1:8" ht="20.25" customHeight="1" x14ac:dyDescent="0.2">
      <c r="A30" s="214" t="s">
        <v>201</v>
      </c>
      <c r="B30" s="247">
        <v>0</v>
      </c>
      <c r="C30" s="248">
        <f>+C29+B30</f>
        <v>0</v>
      </c>
      <c r="D30" s="247">
        <v>0</v>
      </c>
      <c r="E30" s="248">
        <f>+E29+D30</f>
        <v>0</v>
      </c>
      <c r="F30" s="153">
        <f t="shared" ref="F30:F40" si="0">IFERROR(+B30/D30,)</f>
        <v>0</v>
      </c>
      <c r="G30" s="154">
        <f t="shared" ref="G30:G40" si="1">+IFERROR(C30/$E$40,)</f>
        <v>0</v>
      </c>
      <c r="H30" s="155">
        <f t="shared" ref="H30:H40" si="2">+G30/$F$25</f>
        <v>0</v>
      </c>
    </row>
    <row r="31" spans="1:8" ht="20.25" customHeight="1" x14ac:dyDescent="0.2">
      <c r="A31" s="214" t="s">
        <v>202</v>
      </c>
      <c r="B31" s="247">
        <v>0</v>
      </c>
      <c r="C31" s="248">
        <f t="shared" ref="C31:C40" si="3">+C30+B31</f>
        <v>0</v>
      </c>
      <c r="D31" s="247">
        <v>0</v>
      </c>
      <c r="E31" s="248">
        <f t="shared" ref="E31:E40" si="4">+E30+D31</f>
        <v>0</v>
      </c>
      <c r="F31" s="153">
        <f t="shared" si="0"/>
        <v>0</v>
      </c>
      <c r="G31" s="154">
        <f t="shared" si="1"/>
        <v>0</v>
      </c>
      <c r="H31" s="155">
        <f t="shared" si="2"/>
        <v>0</v>
      </c>
    </row>
    <row r="32" spans="1:8" ht="20.25" customHeight="1" x14ac:dyDescent="0.2">
      <c r="A32" s="214" t="s">
        <v>203</v>
      </c>
      <c r="B32" s="247">
        <v>0</v>
      </c>
      <c r="C32" s="248">
        <f t="shared" si="3"/>
        <v>0</v>
      </c>
      <c r="D32" s="247">
        <v>0</v>
      </c>
      <c r="E32" s="248">
        <f t="shared" si="4"/>
        <v>0</v>
      </c>
      <c r="F32" s="153">
        <f t="shared" si="0"/>
        <v>0</v>
      </c>
      <c r="G32" s="154">
        <f t="shared" si="1"/>
        <v>0</v>
      </c>
      <c r="H32" s="155">
        <f t="shared" si="2"/>
        <v>0</v>
      </c>
    </row>
    <row r="33" spans="1:8" ht="20.25" customHeight="1" x14ac:dyDescent="0.2">
      <c r="A33" s="214" t="s">
        <v>204</v>
      </c>
      <c r="B33" s="247">
        <v>0</v>
      </c>
      <c r="C33" s="248">
        <f t="shared" si="3"/>
        <v>0</v>
      </c>
      <c r="D33" s="247">
        <v>0</v>
      </c>
      <c r="E33" s="248">
        <f t="shared" si="4"/>
        <v>0</v>
      </c>
      <c r="F33" s="153">
        <f t="shared" si="0"/>
        <v>0</v>
      </c>
      <c r="G33" s="154">
        <f t="shared" si="1"/>
        <v>0</v>
      </c>
      <c r="H33" s="155">
        <f t="shared" si="2"/>
        <v>0</v>
      </c>
    </row>
    <row r="34" spans="1:8" ht="20.25" customHeight="1" x14ac:dyDescent="0.2">
      <c r="A34" s="214" t="s">
        <v>443</v>
      </c>
      <c r="B34" s="247">
        <v>0</v>
      </c>
      <c r="C34" s="248">
        <f t="shared" si="3"/>
        <v>0</v>
      </c>
      <c r="D34" s="247">
        <v>0.8</v>
      </c>
      <c r="E34" s="248">
        <f t="shared" si="4"/>
        <v>0.8</v>
      </c>
      <c r="F34" s="153">
        <f t="shared" si="0"/>
        <v>0</v>
      </c>
      <c r="G34" s="154">
        <f t="shared" si="1"/>
        <v>0</v>
      </c>
      <c r="H34" s="155">
        <f t="shared" si="2"/>
        <v>0</v>
      </c>
    </row>
    <row r="35" spans="1:8" ht="20.25" customHeight="1" x14ac:dyDescent="0.2">
      <c r="A35" s="214" t="s">
        <v>444</v>
      </c>
      <c r="B35" s="247">
        <v>0</v>
      </c>
      <c r="C35" s="248">
        <f t="shared" si="3"/>
        <v>0</v>
      </c>
      <c r="D35" s="247">
        <v>0</v>
      </c>
      <c r="E35" s="248">
        <f t="shared" si="4"/>
        <v>0.8</v>
      </c>
      <c r="F35" s="153">
        <f t="shared" si="0"/>
        <v>0</v>
      </c>
      <c r="G35" s="154">
        <f t="shared" si="1"/>
        <v>0</v>
      </c>
      <c r="H35" s="155">
        <f t="shared" si="2"/>
        <v>0</v>
      </c>
    </row>
    <row r="36" spans="1:8" ht="20.25" customHeight="1" x14ac:dyDescent="0.2">
      <c r="A36" s="214" t="s">
        <v>445</v>
      </c>
      <c r="B36" s="247">
        <v>0</v>
      </c>
      <c r="C36" s="248">
        <f t="shared" si="3"/>
        <v>0</v>
      </c>
      <c r="D36" s="247">
        <v>0</v>
      </c>
      <c r="E36" s="248">
        <f t="shared" si="4"/>
        <v>0.8</v>
      </c>
      <c r="F36" s="153">
        <f t="shared" si="0"/>
        <v>0</v>
      </c>
      <c r="G36" s="154">
        <f t="shared" si="1"/>
        <v>0</v>
      </c>
      <c r="H36" s="155">
        <f t="shared" si="2"/>
        <v>0</v>
      </c>
    </row>
    <row r="37" spans="1:8" ht="20.25" customHeight="1" x14ac:dyDescent="0.2">
      <c r="A37" s="214" t="s">
        <v>446</v>
      </c>
      <c r="B37" s="247">
        <v>0</v>
      </c>
      <c r="C37" s="248">
        <f t="shared" si="3"/>
        <v>0</v>
      </c>
      <c r="D37" s="247">
        <v>0</v>
      </c>
      <c r="E37" s="248">
        <f t="shared" si="4"/>
        <v>0.8</v>
      </c>
      <c r="F37" s="153">
        <f t="shared" si="0"/>
        <v>0</v>
      </c>
      <c r="G37" s="154">
        <f t="shared" si="1"/>
        <v>0</v>
      </c>
      <c r="H37" s="155">
        <f t="shared" si="2"/>
        <v>0</v>
      </c>
    </row>
    <row r="38" spans="1:8" ht="20.25" customHeight="1" x14ac:dyDescent="0.2">
      <c r="A38" s="214" t="s">
        <v>447</v>
      </c>
      <c r="B38" s="247">
        <v>0</v>
      </c>
      <c r="C38" s="248">
        <f t="shared" si="3"/>
        <v>0</v>
      </c>
      <c r="D38" s="247">
        <v>0</v>
      </c>
      <c r="E38" s="248">
        <f t="shared" si="4"/>
        <v>0.8</v>
      </c>
      <c r="F38" s="153">
        <f t="shared" si="0"/>
        <v>0</v>
      </c>
      <c r="G38" s="154">
        <f t="shared" si="1"/>
        <v>0</v>
      </c>
      <c r="H38" s="155">
        <f t="shared" si="2"/>
        <v>0</v>
      </c>
    </row>
    <row r="39" spans="1:8" ht="20.25" customHeight="1" x14ac:dyDescent="0.2">
      <c r="A39" s="214" t="s">
        <v>448</v>
      </c>
      <c r="B39" s="247">
        <v>0</v>
      </c>
      <c r="C39" s="248">
        <f t="shared" si="3"/>
        <v>0</v>
      </c>
      <c r="D39" s="247">
        <v>0</v>
      </c>
      <c r="E39" s="248">
        <f t="shared" si="4"/>
        <v>0.8</v>
      </c>
      <c r="F39" s="153">
        <f t="shared" si="0"/>
        <v>0</v>
      </c>
      <c r="G39" s="154">
        <f t="shared" si="1"/>
        <v>0</v>
      </c>
      <c r="H39" s="155">
        <f t="shared" si="2"/>
        <v>0</v>
      </c>
    </row>
    <row r="40" spans="1:8" ht="20.25" customHeight="1" x14ac:dyDescent="0.2">
      <c r="A40" s="214" t="s">
        <v>449</v>
      </c>
      <c r="B40" s="247">
        <v>0</v>
      </c>
      <c r="C40" s="248">
        <f t="shared" si="3"/>
        <v>0</v>
      </c>
      <c r="D40" s="247">
        <v>0</v>
      </c>
      <c r="E40" s="248">
        <f t="shared" si="4"/>
        <v>0.8</v>
      </c>
      <c r="F40" s="153">
        <f t="shared" si="0"/>
        <v>0</v>
      </c>
      <c r="G40" s="154">
        <f t="shared" si="1"/>
        <v>0</v>
      </c>
      <c r="H40" s="155">
        <f t="shared" si="2"/>
        <v>0</v>
      </c>
    </row>
    <row r="41" spans="1:8" ht="39.950000000000003" customHeight="1" x14ac:dyDescent="0.2">
      <c r="A41" s="168" t="s">
        <v>205</v>
      </c>
      <c r="B41" s="368"/>
      <c r="C41" s="369"/>
      <c r="D41" s="369"/>
      <c r="E41" s="369"/>
      <c r="F41" s="369"/>
      <c r="G41" s="369"/>
      <c r="H41" s="370"/>
    </row>
    <row r="42" spans="1:8" ht="30" customHeight="1" x14ac:dyDescent="0.2">
      <c r="A42" s="337" t="s">
        <v>206</v>
      </c>
      <c r="B42" s="337"/>
      <c r="C42" s="337"/>
      <c r="D42" s="337"/>
      <c r="E42" s="337"/>
      <c r="F42" s="337"/>
      <c r="G42" s="337"/>
      <c r="H42" s="337"/>
    </row>
    <row r="43" spans="1:8" ht="45" customHeight="1" x14ac:dyDescent="0.2">
      <c r="A43" s="360"/>
      <c r="B43" s="360"/>
      <c r="C43" s="360"/>
      <c r="D43" s="360"/>
      <c r="E43" s="360"/>
      <c r="F43" s="360"/>
      <c r="G43" s="360"/>
      <c r="H43" s="360"/>
    </row>
    <row r="44" spans="1:8" ht="45" customHeight="1" x14ac:dyDescent="0.2">
      <c r="A44" s="360"/>
      <c r="B44" s="360"/>
      <c r="C44" s="360"/>
      <c r="D44" s="360"/>
      <c r="E44" s="360"/>
      <c r="F44" s="360"/>
      <c r="G44" s="360"/>
      <c r="H44" s="360"/>
    </row>
    <row r="45" spans="1:8" ht="45" customHeight="1" x14ac:dyDescent="0.2">
      <c r="A45" s="360"/>
      <c r="B45" s="360"/>
      <c r="C45" s="360"/>
      <c r="D45" s="360"/>
      <c r="E45" s="360"/>
      <c r="F45" s="360"/>
      <c r="G45" s="360"/>
      <c r="H45" s="360"/>
    </row>
    <row r="46" spans="1:8" ht="45" customHeight="1" x14ac:dyDescent="0.2">
      <c r="A46" s="360"/>
      <c r="B46" s="360"/>
      <c r="C46" s="360"/>
      <c r="D46" s="360"/>
      <c r="E46" s="360"/>
      <c r="F46" s="360"/>
      <c r="G46" s="360"/>
      <c r="H46" s="360"/>
    </row>
    <row r="47" spans="1:8" ht="45" customHeight="1" x14ac:dyDescent="0.2">
      <c r="A47" s="360"/>
      <c r="B47" s="360"/>
      <c r="C47" s="360"/>
      <c r="D47" s="360"/>
      <c r="E47" s="360"/>
      <c r="F47" s="360"/>
      <c r="G47" s="360"/>
      <c r="H47" s="360"/>
    </row>
    <row r="48" spans="1:8" ht="30" customHeight="1" x14ac:dyDescent="0.2">
      <c r="A48" s="169" t="s">
        <v>207</v>
      </c>
      <c r="B48" s="361"/>
      <c r="C48" s="362"/>
      <c r="D48" s="362"/>
      <c r="E48" s="362"/>
      <c r="F48" s="362"/>
      <c r="G48" s="362"/>
      <c r="H48" s="363"/>
    </row>
    <row r="49" spans="1:8" ht="30" customHeight="1" x14ac:dyDescent="0.2">
      <c r="A49" s="169" t="s">
        <v>208</v>
      </c>
      <c r="B49" s="364" t="s">
        <v>679</v>
      </c>
      <c r="C49" s="365"/>
      <c r="D49" s="365"/>
      <c r="E49" s="365"/>
      <c r="F49" s="365"/>
      <c r="G49" s="365"/>
      <c r="H49" s="366"/>
    </row>
    <row r="50" spans="1:8" ht="30" customHeight="1" x14ac:dyDescent="0.2">
      <c r="A50" s="168" t="s">
        <v>209</v>
      </c>
      <c r="B50" s="367"/>
      <c r="C50" s="367"/>
      <c r="D50" s="367"/>
      <c r="E50" s="367"/>
      <c r="F50" s="367"/>
      <c r="G50" s="367"/>
      <c r="H50" s="367"/>
    </row>
    <row r="51" spans="1:8" ht="30" customHeight="1" x14ac:dyDescent="0.2">
      <c r="A51" s="337" t="s">
        <v>210</v>
      </c>
      <c r="B51" s="337"/>
      <c r="C51" s="337"/>
      <c r="D51" s="337"/>
      <c r="E51" s="337"/>
      <c r="F51" s="337"/>
      <c r="G51" s="337"/>
      <c r="H51" s="337"/>
    </row>
    <row r="52" spans="1:8" ht="30" customHeight="1" x14ac:dyDescent="0.2">
      <c r="A52" s="371" t="s">
        <v>211</v>
      </c>
      <c r="B52" s="170" t="s">
        <v>212</v>
      </c>
      <c r="C52" s="347" t="s">
        <v>213</v>
      </c>
      <c r="D52" s="347"/>
      <c r="E52" s="347"/>
      <c r="F52" s="347" t="s">
        <v>214</v>
      </c>
      <c r="G52" s="347"/>
      <c r="H52" s="347"/>
    </row>
    <row r="53" spans="1:8" ht="30" customHeight="1" x14ac:dyDescent="0.2">
      <c r="A53" s="371"/>
      <c r="B53" s="80"/>
      <c r="C53" s="372"/>
      <c r="D53" s="372"/>
      <c r="E53" s="372"/>
      <c r="F53" s="373"/>
      <c r="G53" s="373"/>
      <c r="H53" s="373"/>
    </row>
    <row r="54" spans="1:8" ht="30" customHeight="1" x14ac:dyDescent="0.2">
      <c r="A54" s="168" t="s">
        <v>215</v>
      </c>
      <c r="B54" s="358" t="s">
        <v>359</v>
      </c>
      <c r="C54" s="358"/>
      <c r="D54" s="359" t="s">
        <v>216</v>
      </c>
      <c r="E54" s="359"/>
      <c r="F54" s="358" t="s">
        <v>359</v>
      </c>
      <c r="G54" s="358"/>
      <c r="H54" s="358"/>
    </row>
    <row r="55" spans="1:8" ht="30" customHeight="1" x14ac:dyDescent="0.2">
      <c r="A55" s="168" t="s">
        <v>681</v>
      </c>
      <c r="B55" s="372" t="s">
        <v>683</v>
      </c>
      <c r="C55" s="372"/>
      <c r="D55" s="371" t="s">
        <v>687</v>
      </c>
      <c r="E55" s="371"/>
      <c r="F55" s="376" t="s">
        <v>712</v>
      </c>
      <c r="G55" s="377"/>
      <c r="H55" s="378"/>
    </row>
    <row r="56" spans="1:8" ht="30" customHeight="1" x14ac:dyDescent="0.2">
      <c r="A56" s="168" t="s">
        <v>217</v>
      </c>
      <c r="B56" s="372"/>
      <c r="C56" s="372"/>
      <c r="D56" s="353" t="s">
        <v>218</v>
      </c>
      <c r="E56" s="353"/>
      <c r="F56" s="372"/>
      <c r="G56" s="372"/>
      <c r="H56" s="372"/>
    </row>
    <row r="57" spans="1:8" ht="30" customHeight="1" x14ac:dyDescent="0.2">
      <c r="A57" s="168" t="s">
        <v>219</v>
      </c>
      <c r="B57" s="372"/>
      <c r="C57" s="372"/>
      <c r="D57" s="353"/>
      <c r="E57" s="353"/>
      <c r="F57" s="372"/>
      <c r="G57" s="372"/>
      <c r="H57" s="372"/>
    </row>
  </sheetData>
  <sheetProtection autoFilter="0" pivotTables="0"/>
  <mergeCells count="65">
    <mergeCell ref="B55:C55"/>
    <mergeCell ref="D55:E55"/>
    <mergeCell ref="F55:H55"/>
    <mergeCell ref="B56:C56"/>
    <mergeCell ref="D56:E57"/>
    <mergeCell ref="F56:H57"/>
    <mergeCell ref="B57:C5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41:H41"/>
    <mergeCell ref="B22:D22"/>
    <mergeCell ref="E22:H22"/>
    <mergeCell ref="B23:D23"/>
    <mergeCell ref="E23:H23"/>
    <mergeCell ref="B24:D24"/>
    <mergeCell ref="F24:H24"/>
    <mergeCell ref="B25:D25"/>
    <mergeCell ref="F25:H25"/>
    <mergeCell ref="B26:D26"/>
    <mergeCell ref="F26:H26"/>
    <mergeCell ref="A27:H27"/>
    <mergeCell ref="B18:H18"/>
    <mergeCell ref="B19:H19"/>
    <mergeCell ref="A20:A21"/>
    <mergeCell ref="B20:D20"/>
    <mergeCell ref="E20:H20"/>
    <mergeCell ref="B21:D21"/>
    <mergeCell ref="E21:H21"/>
    <mergeCell ref="B17:H17"/>
    <mergeCell ref="B10:E10"/>
    <mergeCell ref="G10:H10"/>
    <mergeCell ref="B11:E11"/>
    <mergeCell ref="G11:H11"/>
    <mergeCell ref="B12:H12"/>
    <mergeCell ref="B13:H13"/>
    <mergeCell ref="B14:E14"/>
    <mergeCell ref="G14:H14"/>
    <mergeCell ref="B15:E15"/>
    <mergeCell ref="G15:H15"/>
    <mergeCell ref="B16:H16"/>
    <mergeCell ref="C9:D9"/>
    <mergeCell ref="E9:F9"/>
    <mergeCell ref="A1:A4"/>
    <mergeCell ref="B1:H1"/>
    <mergeCell ref="B2:H2"/>
    <mergeCell ref="B3:H3"/>
    <mergeCell ref="B4:E4"/>
    <mergeCell ref="F4:H4"/>
    <mergeCell ref="A5:H5"/>
    <mergeCell ref="A6:H6"/>
    <mergeCell ref="A7:H7"/>
    <mergeCell ref="C8:D8"/>
    <mergeCell ref="E8:H8"/>
  </mergeCells>
  <dataValidations count="1">
    <dataValidation type="list" allowBlank="1" showInputMessage="1" showErrorMessage="1" sqref="B9 H9 G15:H15 B26:D26 B11:E11 B12:H12">
      <formula1>#REF!</formula1>
    </dataValidation>
  </dataValidations>
  <pageMargins left="0.70866141732283472" right="0.70866141732283472" top="0.74803149606299213" bottom="0.74803149606299213" header="0.31496062992125984" footer="0.31496062992125984"/>
  <pageSetup scale="52" fitToHeight="2" orientation="portrait" r:id="rId1"/>
  <rowBreaks count="1" manualBreakCount="1">
    <brk id="41" max="7"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O21"/>
  <sheetViews>
    <sheetView topLeftCell="A4" zoomScale="76" workbookViewId="0">
      <selection activeCell="C9" sqref="C9:E9"/>
    </sheetView>
  </sheetViews>
  <sheetFormatPr baseColWidth="10" defaultColWidth="0" defaultRowHeight="30" customHeight="1" zeroHeight="1" x14ac:dyDescent="0.25"/>
  <cols>
    <col min="1" max="1" width="5.7109375" style="92" customWidth="1"/>
    <col min="2" max="2" width="40.7109375" style="91" customWidth="1"/>
    <col min="3" max="3" width="15.7109375" customWidth="1"/>
    <col min="4" max="4" width="5.7109375" style="91" customWidth="1"/>
    <col min="5" max="5" width="40.7109375" customWidth="1"/>
    <col min="6" max="7" width="15.7109375" style="91" customWidth="1"/>
    <col min="8" max="9" width="15.7109375" customWidth="1"/>
    <col min="10" max="10" width="80.7109375" customWidth="1"/>
    <col min="11" max="106" width="0" hidden="1" customWidth="1"/>
    <col min="107" max="107" width="11.42578125" hidden="1" customWidth="1"/>
    <col min="108" max="196" width="0" hidden="1" customWidth="1"/>
    <col min="197" max="197" width="1.42578125" hidden="1" customWidth="1"/>
  </cols>
  <sheetData>
    <row r="1" spans="1:10" s="156" customFormat="1" ht="30" customHeight="1" x14ac:dyDescent="0.25">
      <c r="A1" s="379"/>
      <c r="B1" s="379"/>
      <c r="C1" s="380" t="s">
        <v>295</v>
      </c>
      <c r="D1" s="380"/>
      <c r="E1" s="380"/>
      <c r="F1" s="380"/>
      <c r="G1" s="380"/>
      <c r="H1" s="380"/>
      <c r="I1" s="380"/>
      <c r="J1" s="380"/>
    </row>
    <row r="2" spans="1:10" s="156" customFormat="1" ht="30" customHeight="1" x14ac:dyDescent="0.25">
      <c r="A2" s="379"/>
      <c r="B2" s="379"/>
      <c r="C2" s="380" t="s">
        <v>8</v>
      </c>
      <c r="D2" s="380"/>
      <c r="E2" s="380"/>
      <c r="F2" s="380"/>
      <c r="G2" s="380"/>
      <c r="H2" s="380"/>
      <c r="I2" s="380"/>
      <c r="J2" s="380"/>
    </row>
    <row r="3" spans="1:10" s="156" customFormat="1" ht="30" customHeight="1" x14ac:dyDescent="0.25">
      <c r="A3" s="379"/>
      <c r="B3" s="379"/>
      <c r="C3" s="380" t="s">
        <v>271</v>
      </c>
      <c r="D3" s="380"/>
      <c r="E3" s="380"/>
      <c r="F3" s="380"/>
      <c r="G3" s="380"/>
      <c r="H3" s="380"/>
      <c r="I3" s="380"/>
      <c r="J3" s="380"/>
    </row>
    <row r="4" spans="1:10" s="156" customFormat="1" ht="30" customHeight="1" x14ac:dyDescent="0.25">
      <c r="A4" s="379"/>
      <c r="B4" s="379"/>
      <c r="C4" s="380" t="s">
        <v>279</v>
      </c>
      <c r="D4" s="380"/>
      <c r="E4" s="380"/>
      <c r="F4" s="380"/>
      <c r="G4" s="381" t="s">
        <v>280</v>
      </c>
      <c r="H4" s="381"/>
      <c r="I4" s="381"/>
      <c r="J4" s="381"/>
    </row>
    <row r="5" spans="1:10" s="156" customFormat="1" ht="30" customHeight="1" x14ac:dyDescent="0.25">
      <c r="A5" s="157"/>
      <c r="B5" s="158"/>
      <c r="D5" s="158"/>
      <c r="F5" s="158"/>
      <c r="G5" s="158"/>
    </row>
    <row r="6" spans="1:10" s="156" customFormat="1" ht="42.75" customHeight="1" x14ac:dyDescent="0.25">
      <c r="A6" s="157"/>
      <c r="B6" s="159" t="s">
        <v>270</v>
      </c>
      <c r="C6" s="382" t="s">
        <v>308</v>
      </c>
      <c r="D6" s="382"/>
      <c r="E6" s="382"/>
      <c r="F6" s="158"/>
      <c r="G6" s="158"/>
      <c r="I6" s="160"/>
    </row>
    <row r="7" spans="1:10" s="156" customFormat="1" ht="30" customHeight="1" x14ac:dyDescent="0.25">
      <c r="A7" s="157"/>
      <c r="B7" s="161" t="s">
        <v>16</v>
      </c>
      <c r="C7" s="382" t="s">
        <v>281</v>
      </c>
      <c r="D7" s="382"/>
      <c r="E7" s="382"/>
      <c r="F7" s="158"/>
      <c r="G7" s="158"/>
      <c r="I7" s="160"/>
    </row>
    <row r="8" spans="1:10" s="156" customFormat="1" ht="30" customHeight="1" x14ac:dyDescent="0.25">
      <c r="A8" s="157"/>
      <c r="B8" s="161" t="s">
        <v>269</v>
      </c>
      <c r="C8" s="382" t="s">
        <v>278</v>
      </c>
      <c r="D8" s="382"/>
      <c r="E8" s="382"/>
      <c r="F8" s="158"/>
      <c r="G8" s="158"/>
      <c r="I8" s="160"/>
    </row>
    <row r="9" spans="1:10" s="156" customFormat="1" ht="30" customHeight="1" x14ac:dyDescent="0.25">
      <c r="A9" s="157"/>
      <c r="B9" s="161" t="s">
        <v>268</v>
      </c>
      <c r="C9" s="382" t="s">
        <v>712</v>
      </c>
      <c r="D9" s="382"/>
      <c r="E9" s="382"/>
      <c r="F9" s="158"/>
      <c r="G9" s="158"/>
      <c r="I9" s="160"/>
    </row>
    <row r="10" spans="1:10" s="156" customFormat="1" ht="30" customHeight="1" x14ac:dyDescent="0.25">
      <c r="A10" s="157"/>
      <c r="B10" s="161" t="s">
        <v>267</v>
      </c>
      <c r="C10" s="382" t="s">
        <v>402</v>
      </c>
      <c r="D10" s="382"/>
      <c r="E10" s="382"/>
      <c r="F10" s="158"/>
      <c r="G10" s="158"/>
      <c r="I10" s="160"/>
    </row>
    <row r="11" spans="1:10" s="156" customFormat="1" ht="30" customHeight="1" x14ac:dyDescent="0.25">
      <c r="A11" s="157"/>
      <c r="B11" s="158"/>
      <c r="D11" s="158"/>
      <c r="F11" s="158"/>
      <c r="G11" s="158"/>
    </row>
    <row r="12" spans="1:10" s="128" customFormat="1" ht="30" customHeight="1" x14ac:dyDescent="0.25">
      <c r="A12" s="389" t="s">
        <v>312</v>
      </c>
      <c r="B12" s="390"/>
      <c r="C12" s="390"/>
      <c r="D12" s="390"/>
      <c r="E12" s="390"/>
      <c r="F12" s="390"/>
      <c r="G12" s="391"/>
      <c r="H12" s="383" t="s">
        <v>266</v>
      </c>
      <c r="I12" s="384"/>
      <c r="J12" s="384"/>
    </row>
    <row r="13" spans="1:10" s="103" customFormat="1" ht="30" customHeight="1" x14ac:dyDescent="0.25">
      <c r="A13" s="105" t="s">
        <v>265</v>
      </c>
      <c r="B13" s="105" t="s">
        <v>264</v>
      </c>
      <c r="C13" s="105" t="s">
        <v>263</v>
      </c>
      <c r="D13" s="105" t="s">
        <v>262</v>
      </c>
      <c r="E13" s="105" t="s">
        <v>261</v>
      </c>
      <c r="F13" s="105" t="s">
        <v>260</v>
      </c>
      <c r="G13" s="105" t="s">
        <v>259</v>
      </c>
      <c r="H13" s="104" t="s">
        <v>258</v>
      </c>
      <c r="I13" s="104" t="s">
        <v>257</v>
      </c>
      <c r="J13" s="104" t="s">
        <v>256</v>
      </c>
    </row>
    <row r="14" spans="1:10" ht="25.5" x14ac:dyDescent="0.25">
      <c r="A14" s="402">
        <v>1</v>
      </c>
      <c r="B14" s="404" t="s">
        <v>357</v>
      </c>
      <c r="C14" s="395">
        <v>0.97</v>
      </c>
      <c r="D14" s="102">
        <v>1</v>
      </c>
      <c r="E14" s="208" t="s">
        <v>399</v>
      </c>
      <c r="F14" s="100">
        <v>0.19</v>
      </c>
      <c r="G14" s="99">
        <v>44012</v>
      </c>
      <c r="H14" s="107"/>
      <c r="I14" s="99"/>
      <c r="J14" s="97"/>
    </row>
    <row r="15" spans="1:10" ht="30" customHeight="1" x14ac:dyDescent="0.25">
      <c r="A15" s="403"/>
      <c r="B15" s="405"/>
      <c r="C15" s="396"/>
      <c r="D15" s="102">
        <v>2</v>
      </c>
      <c r="E15" s="208" t="s">
        <v>400</v>
      </c>
      <c r="F15" s="100">
        <v>0.19</v>
      </c>
      <c r="G15" s="99">
        <v>44012</v>
      </c>
      <c r="H15" s="107"/>
      <c r="I15" s="99"/>
      <c r="J15" s="97"/>
    </row>
    <row r="16" spans="1:10" ht="30" customHeight="1" x14ac:dyDescent="0.25">
      <c r="A16" s="403"/>
      <c r="B16" s="405"/>
      <c r="C16" s="396"/>
      <c r="D16" s="102">
        <v>3</v>
      </c>
      <c r="E16" s="208" t="s">
        <v>457</v>
      </c>
      <c r="F16" s="100">
        <v>0.19</v>
      </c>
      <c r="G16" s="99">
        <v>44012</v>
      </c>
      <c r="H16" s="107"/>
      <c r="I16" s="99"/>
      <c r="J16" s="97"/>
    </row>
    <row r="17" spans="1:10" ht="30" customHeight="1" x14ac:dyDescent="0.25">
      <c r="A17" s="403"/>
      <c r="B17" s="405"/>
      <c r="C17" s="396"/>
      <c r="D17" s="102">
        <v>4</v>
      </c>
      <c r="E17" s="208" t="s">
        <v>369</v>
      </c>
      <c r="F17" s="100">
        <v>0.2</v>
      </c>
      <c r="G17" s="99">
        <v>44012</v>
      </c>
      <c r="H17" s="118"/>
      <c r="I17" s="99"/>
      <c r="J17" s="121"/>
    </row>
    <row r="18" spans="1:10" ht="30" customHeight="1" x14ac:dyDescent="0.25">
      <c r="A18" s="403"/>
      <c r="B18" s="405"/>
      <c r="C18" s="396"/>
      <c r="D18" s="102">
        <v>5</v>
      </c>
      <c r="E18" s="208" t="s">
        <v>370</v>
      </c>
      <c r="F18" s="100">
        <v>0.2</v>
      </c>
      <c r="G18" s="99">
        <v>44012</v>
      </c>
      <c r="H18" s="118"/>
      <c r="I18" s="99"/>
      <c r="J18" s="121"/>
    </row>
    <row r="19" spans="1:10" s="91" customFormat="1" ht="30" customHeight="1" x14ac:dyDescent="0.25">
      <c r="A19" s="385" t="s">
        <v>255</v>
      </c>
      <c r="B19" s="386"/>
      <c r="C19" s="172">
        <f>SUM(C14:C18)</f>
        <v>0.97</v>
      </c>
      <c r="D19" s="387" t="s">
        <v>229</v>
      </c>
      <c r="E19" s="388"/>
      <c r="F19" s="172">
        <f>SUM(F14:F18)</f>
        <v>0.97</v>
      </c>
      <c r="G19" s="172"/>
      <c r="H19" s="95">
        <f>SUM(H14:H18)</f>
        <v>0</v>
      </c>
      <c r="I19" s="94"/>
      <c r="J19" s="94"/>
    </row>
    <row r="20" spans="1:10" ht="30" customHeight="1" x14ac:dyDescent="0.25"/>
    <row r="21" spans="1:10" ht="30" customHeight="1" x14ac:dyDescent="0.25"/>
  </sheetData>
  <protectedRanges>
    <protectedRange sqref="B21:C21" name="Planeacion_6"/>
    <protectedRange sqref="B22:C24" name="Planeacion_7"/>
    <protectedRange sqref="B26:C26" name="Planeacion_8"/>
    <protectedRange sqref="B27:C28" name="Planeacion_9"/>
    <protectedRange sqref="C29:C30" name="Planeacion_10"/>
  </protectedRanges>
  <mergeCells count="18">
    <mergeCell ref="H12:J12"/>
    <mergeCell ref="A14:A18"/>
    <mergeCell ref="B14:B18"/>
    <mergeCell ref="C14:C18"/>
    <mergeCell ref="A19:B19"/>
    <mergeCell ref="D19:E19"/>
    <mergeCell ref="A12:G12"/>
    <mergeCell ref="C6:E6"/>
    <mergeCell ref="C7:E7"/>
    <mergeCell ref="C8:E8"/>
    <mergeCell ref="C9:E9"/>
    <mergeCell ref="C10:E10"/>
    <mergeCell ref="A1:B4"/>
    <mergeCell ref="C1:J1"/>
    <mergeCell ref="C2:J2"/>
    <mergeCell ref="C3:J3"/>
    <mergeCell ref="C4:F4"/>
    <mergeCell ref="G4:J4"/>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7"/>
  <sheetViews>
    <sheetView topLeftCell="A29" zoomScale="80" zoomScaleNormal="80" workbookViewId="0">
      <selection activeCell="K47" sqref="K47"/>
    </sheetView>
  </sheetViews>
  <sheetFormatPr baseColWidth="10" defaultColWidth="0" defaultRowHeight="30" customHeight="1" x14ac:dyDescent="0.2"/>
  <cols>
    <col min="1" max="1" width="25.7109375" style="151" customWidth="1"/>
    <col min="2" max="5" width="20.7109375" style="141" customWidth="1"/>
    <col min="6" max="6" width="20.7109375" style="152" customWidth="1"/>
    <col min="7" max="8" width="20.7109375" style="141" customWidth="1"/>
    <col min="9" max="246" width="11.42578125" style="141" customWidth="1"/>
    <col min="247" max="16384" width="0" style="141" hidden="1"/>
  </cols>
  <sheetData>
    <row r="1" spans="1:8" ht="30" customHeight="1" x14ac:dyDescent="0.2">
      <c r="A1" s="329"/>
      <c r="B1" s="340" t="s">
        <v>295</v>
      </c>
      <c r="C1" s="340"/>
      <c r="D1" s="340"/>
      <c r="E1" s="340"/>
      <c r="F1" s="340"/>
      <c r="G1" s="340"/>
      <c r="H1" s="340"/>
    </row>
    <row r="2" spans="1:8" ht="30" customHeight="1" x14ac:dyDescent="0.2">
      <c r="A2" s="329"/>
      <c r="B2" s="330" t="s">
        <v>8</v>
      </c>
      <c r="C2" s="330"/>
      <c r="D2" s="330"/>
      <c r="E2" s="330"/>
      <c r="F2" s="330"/>
      <c r="G2" s="330"/>
      <c r="H2" s="330"/>
    </row>
    <row r="3" spans="1:8" ht="30" customHeight="1" x14ac:dyDescent="0.2">
      <c r="A3" s="329"/>
      <c r="B3" s="330" t="s">
        <v>152</v>
      </c>
      <c r="C3" s="330"/>
      <c r="D3" s="330"/>
      <c r="E3" s="330"/>
      <c r="F3" s="330"/>
      <c r="G3" s="330"/>
      <c r="H3" s="330"/>
    </row>
    <row r="4" spans="1:8" ht="30" customHeight="1" x14ac:dyDescent="0.2">
      <c r="A4" s="329"/>
      <c r="B4" s="330" t="s">
        <v>153</v>
      </c>
      <c r="C4" s="330"/>
      <c r="D4" s="330"/>
      <c r="E4" s="330"/>
      <c r="F4" s="346" t="s">
        <v>280</v>
      </c>
      <c r="G4" s="346"/>
      <c r="H4" s="346"/>
    </row>
    <row r="5" spans="1:8" ht="30" customHeight="1" x14ac:dyDescent="0.2">
      <c r="A5" s="331" t="s">
        <v>154</v>
      </c>
      <c r="B5" s="332"/>
      <c r="C5" s="332"/>
      <c r="D5" s="332"/>
      <c r="E5" s="332"/>
      <c r="F5" s="332"/>
      <c r="G5" s="332"/>
      <c r="H5" s="333"/>
    </row>
    <row r="6" spans="1:8" ht="30" customHeight="1" x14ac:dyDescent="0.2">
      <c r="A6" s="334" t="s">
        <v>155</v>
      </c>
      <c r="B6" s="335"/>
      <c r="C6" s="335"/>
      <c r="D6" s="335"/>
      <c r="E6" s="335"/>
      <c r="F6" s="335"/>
      <c r="G6" s="335"/>
      <c r="H6" s="336"/>
    </row>
    <row r="7" spans="1:8" ht="30" customHeight="1" x14ac:dyDescent="0.2">
      <c r="A7" s="337" t="s">
        <v>156</v>
      </c>
      <c r="B7" s="337"/>
      <c r="C7" s="337"/>
      <c r="D7" s="337"/>
      <c r="E7" s="337"/>
      <c r="F7" s="337"/>
      <c r="G7" s="337"/>
      <c r="H7" s="337"/>
    </row>
    <row r="8" spans="1:8" ht="30" customHeight="1" x14ac:dyDescent="0.2">
      <c r="A8" s="169" t="s">
        <v>276</v>
      </c>
      <c r="B8" s="171">
        <v>9</v>
      </c>
      <c r="C8" s="347" t="s">
        <v>277</v>
      </c>
      <c r="D8" s="347"/>
      <c r="E8" s="339" t="s">
        <v>663</v>
      </c>
      <c r="F8" s="339"/>
      <c r="G8" s="339"/>
      <c r="H8" s="339"/>
    </row>
    <row r="9" spans="1:8" ht="30" customHeight="1" x14ac:dyDescent="0.2">
      <c r="A9" s="169" t="s">
        <v>158</v>
      </c>
      <c r="B9" s="171" t="s">
        <v>159</v>
      </c>
      <c r="C9" s="347" t="s">
        <v>160</v>
      </c>
      <c r="D9" s="347"/>
      <c r="E9" s="339" t="s">
        <v>281</v>
      </c>
      <c r="F9" s="339"/>
      <c r="G9" s="144" t="s">
        <v>161</v>
      </c>
      <c r="H9" s="171" t="s">
        <v>159</v>
      </c>
    </row>
    <row r="10" spans="1:8" ht="30" customHeight="1" x14ac:dyDescent="0.2">
      <c r="A10" s="169" t="s">
        <v>162</v>
      </c>
      <c r="B10" s="341" t="s">
        <v>220</v>
      </c>
      <c r="C10" s="341"/>
      <c r="D10" s="341"/>
      <c r="E10" s="341"/>
      <c r="F10" s="144" t="s">
        <v>163</v>
      </c>
      <c r="G10" s="342" t="s">
        <v>220</v>
      </c>
      <c r="H10" s="342"/>
    </row>
    <row r="11" spans="1:8" ht="30" customHeight="1" x14ac:dyDescent="0.2">
      <c r="A11" s="169" t="s">
        <v>164</v>
      </c>
      <c r="B11" s="343" t="s">
        <v>306</v>
      </c>
      <c r="C11" s="343"/>
      <c r="D11" s="343"/>
      <c r="E11" s="343"/>
      <c r="F11" s="144" t="s">
        <v>165</v>
      </c>
      <c r="G11" s="344" t="s">
        <v>305</v>
      </c>
      <c r="H11" s="344"/>
    </row>
    <row r="12" spans="1:8" ht="30" customHeight="1" x14ac:dyDescent="0.2">
      <c r="A12" s="169" t="s">
        <v>166</v>
      </c>
      <c r="B12" s="338" t="s">
        <v>148</v>
      </c>
      <c r="C12" s="338"/>
      <c r="D12" s="338"/>
      <c r="E12" s="338"/>
      <c r="F12" s="338"/>
      <c r="G12" s="338"/>
      <c r="H12" s="338"/>
    </row>
    <row r="13" spans="1:8" ht="30" customHeight="1" x14ac:dyDescent="0.2">
      <c r="A13" s="169" t="s">
        <v>167</v>
      </c>
      <c r="B13" s="345" t="s">
        <v>220</v>
      </c>
      <c r="C13" s="345"/>
      <c r="D13" s="345"/>
      <c r="E13" s="345"/>
      <c r="F13" s="345"/>
      <c r="G13" s="345"/>
      <c r="H13" s="345"/>
    </row>
    <row r="14" spans="1:8" ht="30" customHeight="1" x14ac:dyDescent="0.2">
      <c r="A14" s="169" t="s">
        <v>168</v>
      </c>
      <c r="B14" s="338" t="s">
        <v>333</v>
      </c>
      <c r="C14" s="338"/>
      <c r="D14" s="338"/>
      <c r="E14" s="338"/>
      <c r="F14" s="144" t="s">
        <v>169</v>
      </c>
      <c r="G14" s="345" t="s">
        <v>170</v>
      </c>
      <c r="H14" s="345"/>
    </row>
    <row r="15" spans="1:8" ht="30" customHeight="1" x14ac:dyDescent="0.2">
      <c r="A15" s="169" t="s">
        <v>171</v>
      </c>
      <c r="B15" s="539" t="s">
        <v>311</v>
      </c>
      <c r="C15" s="539"/>
      <c r="D15" s="539"/>
      <c r="E15" s="539"/>
      <c r="F15" s="144" t="s">
        <v>172</v>
      </c>
      <c r="G15" s="345" t="s">
        <v>157</v>
      </c>
      <c r="H15" s="345"/>
    </row>
    <row r="16" spans="1:8" ht="30" customHeight="1" x14ac:dyDescent="0.2">
      <c r="A16" s="169" t="s">
        <v>173</v>
      </c>
      <c r="B16" s="338" t="s">
        <v>334</v>
      </c>
      <c r="C16" s="338"/>
      <c r="D16" s="338"/>
      <c r="E16" s="338"/>
      <c r="F16" s="338"/>
      <c r="G16" s="338"/>
      <c r="H16" s="338"/>
    </row>
    <row r="17" spans="1:8" ht="30" customHeight="1" x14ac:dyDescent="0.2">
      <c r="A17" s="169" t="s">
        <v>175</v>
      </c>
      <c r="B17" s="338" t="s">
        <v>396</v>
      </c>
      <c r="C17" s="338"/>
      <c r="D17" s="338"/>
      <c r="E17" s="338"/>
      <c r="F17" s="338"/>
      <c r="G17" s="338"/>
      <c r="H17" s="338"/>
    </row>
    <row r="18" spans="1:8" ht="30" customHeight="1" x14ac:dyDescent="0.2">
      <c r="A18" s="169" t="s">
        <v>176</v>
      </c>
      <c r="B18" s="338" t="s">
        <v>393</v>
      </c>
      <c r="C18" s="338"/>
      <c r="D18" s="338"/>
      <c r="E18" s="338"/>
      <c r="F18" s="338"/>
      <c r="G18" s="338"/>
      <c r="H18" s="338"/>
    </row>
    <row r="19" spans="1:8" ht="30" customHeight="1" x14ac:dyDescent="0.2">
      <c r="A19" s="169" t="s">
        <v>177</v>
      </c>
      <c r="B19" s="345" t="s">
        <v>350</v>
      </c>
      <c r="C19" s="530"/>
      <c r="D19" s="530"/>
      <c r="E19" s="530"/>
      <c r="F19" s="530"/>
      <c r="G19" s="530"/>
      <c r="H19" s="530"/>
    </row>
    <row r="20" spans="1:8" ht="30" customHeight="1" x14ac:dyDescent="0.2">
      <c r="A20" s="353" t="s">
        <v>179</v>
      </c>
      <c r="B20" s="354" t="s">
        <v>180</v>
      </c>
      <c r="C20" s="354"/>
      <c r="D20" s="354"/>
      <c r="E20" s="355" t="s">
        <v>181</v>
      </c>
      <c r="F20" s="355"/>
      <c r="G20" s="355"/>
      <c r="H20" s="355"/>
    </row>
    <row r="21" spans="1:8" ht="30" customHeight="1" x14ac:dyDescent="0.2">
      <c r="A21" s="353"/>
      <c r="B21" s="338" t="s">
        <v>403</v>
      </c>
      <c r="C21" s="338"/>
      <c r="D21" s="338"/>
      <c r="E21" s="338" t="s">
        <v>404</v>
      </c>
      <c r="F21" s="338"/>
      <c r="G21" s="338"/>
      <c r="H21" s="338"/>
    </row>
    <row r="22" spans="1:8" ht="30" customHeight="1" x14ac:dyDescent="0.2">
      <c r="A22" s="169" t="s">
        <v>182</v>
      </c>
      <c r="B22" s="345" t="s">
        <v>178</v>
      </c>
      <c r="C22" s="345"/>
      <c r="D22" s="345"/>
      <c r="E22" s="345" t="s">
        <v>178</v>
      </c>
      <c r="F22" s="345"/>
      <c r="G22" s="345"/>
      <c r="H22" s="345"/>
    </row>
    <row r="23" spans="1:8" ht="30" customHeight="1" x14ac:dyDescent="0.2">
      <c r="A23" s="169" t="s">
        <v>184</v>
      </c>
      <c r="B23" s="338" t="s">
        <v>405</v>
      </c>
      <c r="C23" s="338"/>
      <c r="D23" s="338"/>
      <c r="E23" s="338" t="s">
        <v>406</v>
      </c>
      <c r="F23" s="338"/>
      <c r="G23" s="338"/>
      <c r="H23" s="338"/>
    </row>
    <row r="24" spans="1:8" ht="30" customHeight="1" x14ac:dyDescent="0.2">
      <c r="A24" s="169" t="s">
        <v>185</v>
      </c>
      <c r="B24" s="350">
        <v>43831</v>
      </c>
      <c r="C24" s="350"/>
      <c r="D24" s="350"/>
      <c r="E24" s="144" t="s">
        <v>186</v>
      </c>
      <c r="F24" s="356">
        <v>0</v>
      </c>
      <c r="G24" s="356"/>
      <c r="H24" s="356"/>
    </row>
    <row r="25" spans="1:8" ht="30" customHeight="1" x14ac:dyDescent="0.2">
      <c r="A25" s="169" t="s">
        <v>187</v>
      </c>
      <c r="B25" s="350">
        <v>44196</v>
      </c>
      <c r="C25" s="350"/>
      <c r="D25" s="350"/>
      <c r="E25" s="144" t="s">
        <v>188</v>
      </c>
      <c r="F25" s="351">
        <v>0.97</v>
      </c>
      <c r="G25" s="351"/>
      <c r="H25" s="351"/>
    </row>
    <row r="26" spans="1:8" ht="39.950000000000003" customHeight="1" x14ac:dyDescent="0.2">
      <c r="A26" s="169" t="s">
        <v>189</v>
      </c>
      <c r="B26" s="348" t="s">
        <v>174</v>
      </c>
      <c r="C26" s="348"/>
      <c r="D26" s="348"/>
      <c r="E26" s="145" t="s">
        <v>190</v>
      </c>
      <c r="F26" s="357" t="s">
        <v>304</v>
      </c>
      <c r="G26" s="357"/>
      <c r="H26" s="357"/>
    </row>
    <row r="27" spans="1:8" ht="30" customHeight="1" x14ac:dyDescent="0.2">
      <c r="A27" s="337" t="s">
        <v>191</v>
      </c>
      <c r="B27" s="337"/>
      <c r="C27" s="337"/>
      <c r="D27" s="337"/>
      <c r="E27" s="337"/>
      <c r="F27" s="337"/>
      <c r="G27" s="337"/>
      <c r="H27" s="337"/>
    </row>
    <row r="28" spans="1:8" ht="30" customHeight="1" x14ac:dyDescent="0.2">
      <c r="A28" s="170" t="s">
        <v>192</v>
      </c>
      <c r="B28" s="170" t="s">
        <v>193</v>
      </c>
      <c r="C28" s="170" t="s">
        <v>194</v>
      </c>
      <c r="D28" s="170" t="s">
        <v>195</v>
      </c>
      <c r="E28" s="170" t="s">
        <v>196</v>
      </c>
      <c r="F28" s="147" t="s">
        <v>197</v>
      </c>
      <c r="G28" s="147" t="s">
        <v>198</v>
      </c>
      <c r="H28" s="170" t="s">
        <v>199</v>
      </c>
    </row>
    <row r="29" spans="1:8" ht="20.25" customHeight="1" x14ac:dyDescent="0.2">
      <c r="A29" s="214" t="s">
        <v>200</v>
      </c>
      <c r="B29" s="250">
        <v>0.08</v>
      </c>
      <c r="C29" s="250">
        <f>+B29</f>
        <v>0.08</v>
      </c>
      <c r="D29" s="250">
        <v>0.08</v>
      </c>
      <c r="E29" s="250">
        <f>+D29</f>
        <v>0.08</v>
      </c>
      <c r="F29" s="153">
        <f>IFERROR(+B29/D29,)</f>
        <v>1</v>
      </c>
      <c r="G29" s="154">
        <f>+IFERROR(C29/$E$40,)</f>
        <v>8.2474226804123724E-2</v>
      </c>
      <c r="H29" s="155">
        <f>+G29/$F$25</f>
        <v>8.502497608672549E-2</v>
      </c>
    </row>
    <row r="30" spans="1:8" ht="20.25" customHeight="1" x14ac:dyDescent="0.2">
      <c r="A30" s="214" t="s">
        <v>201</v>
      </c>
      <c r="B30" s="250">
        <v>0.08</v>
      </c>
      <c r="C30" s="250">
        <f>+C29+B30</f>
        <v>0.16</v>
      </c>
      <c r="D30" s="250">
        <v>0.08</v>
      </c>
      <c r="E30" s="250">
        <f>+E29+D30</f>
        <v>0.16</v>
      </c>
      <c r="F30" s="153">
        <f t="shared" ref="F30:F40" si="0">IFERROR(+B30/D30,)</f>
        <v>1</v>
      </c>
      <c r="G30" s="154">
        <f t="shared" ref="G30:G40" si="1">+IFERROR(C30/$E$40,)</f>
        <v>0.16494845360824745</v>
      </c>
      <c r="H30" s="155">
        <f t="shared" ref="H30:H40" si="2">+G30/$F$25</f>
        <v>0.17004995217345098</v>
      </c>
    </row>
    <row r="31" spans="1:8" ht="20.25" customHeight="1" x14ac:dyDescent="0.2">
      <c r="A31" s="214" t="s">
        <v>202</v>
      </c>
      <c r="B31" s="250">
        <v>0.08</v>
      </c>
      <c r="C31" s="250">
        <f>+C30+B31</f>
        <v>0.24</v>
      </c>
      <c r="D31" s="250">
        <v>0.08</v>
      </c>
      <c r="E31" s="250">
        <f t="shared" ref="C31:E40" si="3">+E30+D31</f>
        <v>0.24</v>
      </c>
      <c r="F31" s="153">
        <f t="shared" si="0"/>
        <v>1</v>
      </c>
      <c r="G31" s="154">
        <f t="shared" si="1"/>
        <v>0.24742268041237117</v>
      </c>
      <c r="H31" s="155">
        <f t="shared" si="2"/>
        <v>0.25507492826017647</v>
      </c>
    </row>
    <row r="32" spans="1:8" ht="20.25" customHeight="1" x14ac:dyDescent="0.2">
      <c r="A32" s="214" t="s">
        <v>203</v>
      </c>
      <c r="B32" s="250">
        <v>0.08</v>
      </c>
      <c r="C32" s="250">
        <f>+C31+B32</f>
        <v>0.32</v>
      </c>
      <c r="D32" s="250">
        <v>0.08</v>
      </c>
      <c r="E32" s="250">
        <f t="shared" si="3"/>
        <v>0.32</v>
      </c>
      <c r="F32" s="153">
        <f t="shared" si="0"/>
        <v>1</v>
      </c>
      <c r="G32" s="154">
        <f t="shared" si="1"/>
        <v>0.32989690721649489</v>
      </c>
      <c r="H32" s="155">
        <f t="shared" si="2"/>
        <v>0.34009990434690196</v>
      </c>
    </row>
    <row r="33" spans="1:8" ht="20.25" customHeight="1" x14ac:dyDescent="0.2">
      <c r="A33" s="214" t="s">
        <v>204</v>
      </c>
      <c r="B33" s="250">
        <v>0.08</v>
      </c>
      <c r="C33" s="250">
        <f>+C32+B33</f>
        <v>0.4</v>
      </c>
      <c r="D33" s="250">
        <v>0.08</v>
      </c>
      <c r="E33" s="250">
        <f t="shared" si="3"/>
        <v>0.4</v>
      </c>
      <c r="F33" s="153">
        <f t="shared" si="0"/>
        <v>1</v>
      </c>
      <c r="G33" s="154">
        <f t="shared" si="1"/>
        <v>0.41237113402061865</v>
      </c>
      <c r="H33" s="155">
        <f t="shared" si="2"/>
        <v>0.42512488043362751</v>
      </c>
    </row>
    <row r="34" spans="1:8" ht="20.25" customHeight="1" x14ac:dyDescent="0.2">
      <c r="A34" s="214" t="s">
        <v>443</v>
      </c>
      <c r="B34" s="250">
        <v>0</v>
      </c>
      <c r="C34" s="250">
        <f>+C33+B34</f>
        <v>0.4</v>
      </c>
      <c r="D34" s="250">
        <v>0.08</v>
      </c>
      <c r="E34" s="250">
        <f t="shared" si="3"/>
        <v>0.48000000000000004</v>
      </c>
      <c r="F34" s="153">
        <f t="shared" si="0"/>
        <v>0</v>
      </c>
      <c r="G34" s="154">
        <f t="shared" si="1"/>
        <v>0.41237113402061865</v>
      </c>
      <c r="H34" s="155">
        <f t="shared" si="2"/>
        <v>0.42512488043362751</v>
      </c>
    </row>
    <row r="35" spans="1:8" ht="20.25" customHeight="1" x14ac:dyDescent="0.2">
      <c r="A35" s="214" t="s">
        <v>444</v>
      </c>
      <c r="B35" s="250">
        <v>0</v>
      </c>
      <c r="C35" s="250">
        <f t="shared" si="3"/>
        <v>0.4</v>
      </c>
      <c r="D35" s="250">
        <v>0.08</v>
      </c>
      <c r="E35" s="250">
        <f t="shared" si="3"/>
        <v>0.56000000000000005</v>
      </c>
      <c r="F35" s="153">
        <f t="shared" si="0"/>
        <v>0</v>
      </c>
      <c r="G35" s="154">
        <f t="shared" si="1"/>
        <v>0.41237113402061865</v>
      </c>
      <c r="H35" s="155">
        <f t="shared" si="2"/>
        <v>0.42512488043362751</v>
      </c>
    </row>
    <row r="36" spans="1:8" ht="20.25" customHeight="1" x14ac:dyDescent="0.2">
      <c r="A36" s="214" t="s">
        <v>445</v>
      </c>
      <c r="B36" s="250">
        <v>0</v>
      </c>
      <c r="C36" s="250">
        <f t="shared" si="3"/>
        <v>0.4</v>
      </c>
      <c r="D36" s="250">
        <v>0.08</v>
      </c>
      <c r="E36" s="250">
        <f t="shared" si="3"/>
        <v>0.64</v>
      </c>
      <c r="F36" s="153">
        <f t="shared" si="0"/>
        <v>0</v>
      </c>
      <c r="G36" s="154">
        <f t="shared" si="1"/>
        <v>0.41237113402061865</v>
      </c>
      <c r="H36" s="155">
        <f t="shared" si="2"/>
        <v>0.42512488043362751</v>
      </c>
    </row>
    <row r="37" spans="1:8" ht="20.25" customHeight="1" x14ac:dyDescent="0.2">
      <c r="A37" s="214" t="s">
        <v>446</v>
      </c>
      <c r="B37" s="250">
        <v>0</v>
      </c>
      <c r="C37" s="250">
        <f t="shared" si="3"/>
        <v>0.4</v>
      </c>
      <c r="D37" s="250">
        <v>0.08</v>
      </c>
      <c r="E37" s="250">
        <f t="shared" si="3"/>
        <v>0.72</v>
      </c>
      <c r="F37" s="153">
        <f t="shared" si="0"/>
        <v>0</v>
      </c>
      <c r="G37" s="154">
        <f t="shared" si="1"/>
        <v>0.41237113402061865</v>
      </c>
      <c r="H37" s="155">
        <f t="shared" si="2"/>
        <v>0.42512488043362751</v>
      </c>
    </row>
    <row r="38" spans="1:8" ht="20.25" customHeight="1" x14ac:dyDescent="0.2">
      <c r="A38" s="214" t="s">
        <v>447</v>
      </c>
      <c r="B38" s="250">
        <v>0</v>
      </c>
      <c r="C38" s="250">
        <f t="shared" si="3"/>
        <v>0.4</v>
      </c>
      <c r="D38" s="250">
        <v>0.08</v>
      </c>
      <c r="E38" s="250">
        <f t="shared" si="3"/>
        <v>0.79999999999999993</v>
      </c>
      <c r="F38" s="153">
        <f t="shared" si="0"/>
        <v>0</v>
      </c>
      <c r="G38" s="154">
        <f t="shared" si="1"/>
        <v>0.41237113402061865</v>
      </c>
      <c r="H38" s="155">
        <f t="shared" si="2"/>
        <v>0.42512488043362751</v>
      </c>
    </row>
    <row r="39" spans="1:8" ht="20.25" customHeight="1" x14ac:dyDescent="0.2">
      <c r="A39" s="214" t="s">
        <v>448</v>
      </c>
      <c r="B39" s="250">
        <v>0</v>
      </c>
      <c r="C39" s="250">
        <f t="shared" si="3"/>
        <v>0.4</v>
      </c>
      <c r="D39" s="250">
        <v>0.08</v>
      </c>
      <c r="E39" s="250">
        <f t="shared" si="3"/>
        <v>0.87999999999999989</v>
      </c>
      <c r="F39" s="153">
        <f t="shared" si="0"/>
        <v>0</v>
      </c>
      <c r="G39" s="154">
        <f t="shared" si="1"/>
        <v>0.41237113402061865</v>
      </c>
      <c r="H39" s="155">
        <f t="shared" si="2"/>
        <v>0.42512488043362751</v>
      </c>
    </row>
    <row r="40" spans="1:8" ht="20.25" customHeight="1" x14ac:dyDescent="0.2">
      <c r="A40" s="214" t="s">
        <v>449</v>
      </c>
      <c r="B40" s="250">
        <v>0</v>
      </c>
      <c r="C40" s="250">
        <f t="shared" si="3"/>
        <v>0.4</v>
      </c>
      <c r="D40" s="250">
        <v>0.09</v>
      </c>
      <c r="E40" s="250">
        <f t="shared" si="3"/>
        <v>0.96999999999999986</v>
      </c>
      <c r="F40" s="153">
        <f t="shared" si="0"/>
        <v>0</v>
      </c>
      <c r="G40" s="154">
        <f t="shared" si="1"/>
        <v>0.41237113402061865</v>
      </c>
      <c r="H40" s="155">
        <f t="shared" si="2"/>
        <v>0.42512488043362751</v>
      </c>
    </row>
    <row r="41" spans="1:8" ht="68.099999999999994" customHeight="1" x14ac:dyDescent="0.2">
      <c r="A41" s="168" t="s">
        <v>205</v>
      </c>
      <c r="B41" s="543" t="s">
        <v>709</v>
      </c>
      <c r="C41" s="544"/>
      <c r="D41" s="544"/>
      <c r="E41" s="544"/>
      <c r="F41" s="544"/>
      <c r="G41" s="544"/>
      <c r="H41" s="545"/>
    </row>
    <row r="42" spans="1:8" ht="30" customHeight="1" x14ac:dyDescent="0.2">
      <c r="A42" s="337" t="s">
        <v>206</v>
      </c>
      <c r="B42" s="337"/>
      <c r="C42" s="337"/>
      <c r="D42" s="337"/>
      <c r="E42" s="337"/>
      <c r="F42" s="337"/>
      <c r="G42" s="337"/>
      <c r="H42" s="337"/>
    </row>
    <row r="43" spans="1:8" ht="45" customHeight="1" x14ac:dyDescent="0.2">
      <c r="A43" s="360"/>
      <c r="B43" s="360"/>
      <c r="C43" s="360"/>
      <c r="D43" s="360"/>
      <c r="E43" s="360"/>
      <c r="F43" s="360"/>
      <c r="G43" s="360"/>
      <c r="H43" s="360"/>
    </row>
    <row r="44" spans="1:8" ht="45" customHeight="1" x14ac:dyDescent="0.2">
      <c r="A44" s="360"/>
      <c r="B44" s="360"/>
      <c r="C44" s="360"/>
      <c r="D44" s="360"/>
      <c r="E44" s="360"/>
      <c r="F44" s="360"/>
      <c r="G44" s="360"/>
      <c r="H44" s="360"/>
    </row>
    <row r="45" spans="1:8" ht="45" customHeight="1" x14ac:dyDescent="0.2">
      <c r="A45" s="360"/>
      <c r="B45" s="360"/>
      <c r="C45" s="360"/>
      <c r="D45" s="360"/>
      <c r="E45" s="360"/>
      <c r="F45" s="360"/>
      <c r="G45" s="360"/>
      <c r="H45" s="360"/>
    </row>
    <row r="46" spans="1:8" ht="45" customHeight="1" x14ac:dyDescent="0.2">
      <c r="A46" s="360"/>
      <c r="B46" s="360"/>
      <c r="C46" s="360"/>
      <c r="D46" s="360"/>
      <c r="E46" s="360"/>
      <c r="F46" s="360"/>
      <c r="G46" s="360"/>
      <c r="H46" s="360"/>
    </row>
    <row r="47" spans="1:8" ht="45" customHeight="1" x14ac:dyDescent="0.2">
      <c r="A47" s="360"/>
      <c r="B47" s="360"/>
      <c r="C47" s="360"/>
      <c r="D47" s="360"/>
      <c r="E47" s="360"/>
      <c r="F47" s="360"/>
      <c r="G47" s="360"/>
      <c r="H47" s="360"/>
    </row>
    <row r="48" spans="1:8" ht="30" customHeight="1" x14ac:dyDescent="0.2">
      <c r="A48" s="169" t="s">
        <v>207</v>
      </c>
      <c r="B48" s="546" t="s">
        <v>702</v>
      </c>
      <c r="C48" s="547"/>
      <c r="D48" s="547"/>
      <c r="E48" s="547"/>
      <c r="F48" s="547"/>
      <c r="G48" s="547"/>
      <c r="H48" s="548"/>
    </row>
    <row r="49" spans="1:8" ht="30" customHeight="1" x14ac:dyDescent="0.2">
      <c r="A49" s="169" t="s">
        <v>208</v>
      </c>
      <c r="B49" s="364" t="s">
        <v>679</v>
      </c>
      <c r="C49" s="365"/>
      <c r="D49" s="365"/>
      <c r="E49" s="365"/>
      <c r="F49" s="365"/>
      <c r="G49" s="365"/>
      <c r="H49" s="366"/>
    </row>
    <row r="50" spans="1:8" ht="30" customHeight="1" x14ac:dyDescent="0.2">
      <c r="A50" s="168" t="s">
        <v>209</v>
      </c>
      <c r="B50" s="542" t="s">
        <v>703</v>
      </c>
      <c r="C50" s="542"/>
      <c r="D50" s="542"/>
      <c r="E50" s="542"/>
      <c r="F50" s="542"/>
      <c r="G50" s="542"/>
      <c r="H50" s="542"/>
    </row>
    <row r="51" spans="1:8" ht="30" customHeight="1" x14ac:dyDescent="0.2">
      <c r="A51" s="337" t="s">
        <v>210</v>
      </c>
      <c r="B51" s="337"/>
      <c r="C51" s="337"/>
      <c r="D51" s="337"/>
      <c r="E51" s="337"/>
      <c r="F51" s="337"/>
      <c r="G51" s="337"/>
      <c r="H51" s="337"/>
    </row>
    <row r="52" spans="1:8" ht="30" customHeight="1" x14ac:dyDescent="0.2">
      <c r="A52" s="371" t="s">
        <v>211</v>
      </c>
      <c r="B52" s="170" t="s">
        <v>212</v>
      </c>
      <c r="C52" s="347" t="s">
        <v>213</v>
      </c>
      <c r="D52" s="347"/>
      <c r="E52" s="347"/>
      <c r="F52" s="347" t="s">
        <v>214</v>
      </c>
      <c r="G52" s="347"/>
      <c r="H52" s="347"/>
    </row>
    <row r="53" spans="1:8" ht="30" customHeight="1" x14ac:dyDescent="0.2">
      <c r="A53" s="371"/>
      <c r="B53" s="80"/>
      <c r="C53" s="372"/>
      <c r="D53" s="372"/>
      <c r="E53" s="372"/>
      <c r="F53" s="373"/>
      <c r="G53" s="373"/>
      <c r="H53" s="373"/>
    </row>
    <row r="54" spans="1:8" ht="30" customHeight="1" x14ac:dyDescent="0.2">
      <c r="A54" s="168" t="s">
        <v>215</v>
      </c>
      <c r="B54" s="358" t="s">
        <v>359</v>
      </c>
      <c r="C54" s="358"/>
      <c r="D54" s="359" t="s">
        <v>216</v>
      </c>
      <c r="E54" s="359"/>
      <c r="F54" s="358" t="s">
        <v>359</v>
      </c>
      <c r="G54" s="358"/>
      <c r="H54" s="358"/>
    </row>
    <row r="55" spans="1:8" ht="30" customHeight="1" x14ac:dyDescent="0.2">
      <c r="A55" s="168" t="s">
        <v>686</v>
      </c>
      <c r="B55" s="401" t="s">
        <v>682</v>
      </c>
      <c r="C55" s="401"/>
      <c r="D55" s="371" t="s">
        <v>687</v>
      </c>
      <c r="E55" s="371"/>
      <c r="F55" s="376" t="s">
        <v>712</v>
      </c>
      <c r="G55" s="377"/>
      <c r="H55" s="378"/>
    </row>
    <row r="56" spans="1:8" ht="30" customHeight="1" x14ac:dyDescent="0.2">
      <c r="A56" s="168" t="s">
        <v>217</v>
      </c>
      <c r="B56" s="372"/>
      <c r="C56" s="372"/>
      <c r="D56" s="353" t="s">
        <v>218</v>
      </c>
      <c r="E56" s="353"/>
      <c r="F56" s="372"/>
      <c r="G56" s="372"/>
      <c r="H56" s="372"/>
    </row>
    <row r="57" spans="1:8" ht="30" customHeight="1" x14ac:dyDescent="0.2">
      <c r="A57" s="168" t="s">
        <v>219</v>
      </c>
      <c r="B57" s="372"/>
      <c r="C57" s="372"/>
      <c r="D57" s="353"/>
      <c r="E57" s="353"/>
      <c r="F57" s="372"/>
      <c r="G57" s="372"/>
      <c r="H57" s="372"/>
    </row>
  </sheetData>
  <sheetProtection autoFilter="0" pivotTables="0"/>
  <mergeCells count="65">
    <mergeCell ref="B55:C55"/>
    <mergeCell ref="D55:E55"/>
    <mergeCell ref="F55:H55"/>
    <mergeCell ref="B56:C56"/>
    <mergeCell ref="D56:E57"/>
    <mergeCell ref="F56:H57"/>
    <mergeCell ref="B57:C5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41:H41"/>
    <mergeCell ref="B22:D22"/>
    <mergeCell ref="E22:H22"/>
    <mergeCell ref="B23:D23"/>
    <mergeCell ref="E23:H23"/>
    <mergeCell ref="B24:D24"/>
    <mergeCell ref="F24:H24"/>
    <mergeCell ref="B25:D25"/>
    <mergeCell ref="F25:H25"/>
    <mergeCell ref="B26:D26"/>
    <mergeCell ref="F26:H26"/>
    <mergeCell ref="A27:H27"/>
    <mergeCell ref="B18:H18"/>
    <mergeCell ref="B19:H19"/>
    <mergeCell ref="A20:A21"/>
    <mergeCell ref="B20:D20"/>
    <mergeCell ref="E20:H20"/>
    <mergeCell ref="B21:D21"/>
    <mergeCell ref="E21:H21"/>
    <mergeCell ref="B17:H17"/>
    <mergeCell ref="B10:E10"/>
    <mergeCell ref="G10:H10"/>
    <mergeCell ref="B11:E11"/>
    <mergeCell ref="G11:H11"/>
    <mergeCell ref="B12:H12"/>
    <mergeCell ref="B13:H13"/>
    <mergeCell ref="B14:E14"/>
    <mergeCell ref="G14:H14"/>
    <mergeCell ref="B15:E15"/>
    <mergeCell ref="G15:H15"/>
    <mergeCell ref="B16:H16"/>
    <mergeCell ref="C9:D9"/>
    <mergeCell ref="E9:F9"/>
    <mergeCell ref="A1:A4"/>
    <mergeCell ref="B1:H1"/>
    <mergeCell ref="B2:H2"/>
    <mergeCell ref="B3:H3"/>
    <mergeCell ref="B4:E4"/>
    <mergeCell ref="F4:H4"/>
    <mergeCell ref="A5:H5"/>
    <mergeCell ref="A6:H6"/>
    <mergeCell ref="A7:H7"/>
    <mergeCell ref="C8:D8"/>
    <mergeCell ref="E8:H8"/>
  </mergeCells>
  <dataValidations count="1">
    <dataValidation type="list" allowBlank="1" showInputMessage="1" showErrorMessage="1" sqref="B11:E11 B9 H9 B12:H12 G15:H15 B26:D26">
      <formula1>#REF!</formula1>
    </dataValidation>
  </dataValidations>
  <pageMargins left="0.70866141732283472" right="0.70866141732283472" top="0.74803149606299213" bottom="0.74803149606299213" header="0.31496062992125984" footer="0.31496062992125984"/>
  <pageSetup scale="52" fitToHeight="2" orientation="portrait" r:id="rId1"/>
  <rowBreaks count="1" manualBreakCount="1">
    <brk id="4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B21"/>
  <sheetViews>
    <sheetView tabSelected="1" workbookViewId="0">
      <selection activeCell="H7" sqref="H7"/>
    </sheetView>
  </sheetViews>
  <sheetFormatPr baseColWidth="10" defaultColWidth="0" defaultRowHeight="11.25" zeroHeight="1" x14ac:dyDescent="0.2"/>
  <cols>
    <col min="1" max="1" width="5" style="123" customWidth="1"/>
    <col min="2" max="2" width="26.140625" style="123" customWidth="1"/>
    <col min="3" max="3" width="14.42578125" style="123" customWidth="1"/>
    <col min="4" max="4" width="14.7109375" style="123" customWidth="1"/>
    <col min="5" max="13" width="10.7109375" style="123" customWidth="1"/>
    <col min="14" max="236" width="7.140625" style="189" hidden="1" customWidth="1"/>
    <col min="237" max="16384" width="0" style="189" hidden="1"/>
  </cols>
  <sheetData>
    <row r="1" spans="1:13" s="188" customFormat="1" ht="30" customHeight="1" x14ac:dyDescent="0.2">
      <c r="A1" s="320"/>
      <c r="B1" s="320"/>
      <c r="C1" s="322" t="s">
        <v>295</v>
      </c>
      <c r="D1" s="323"/>
      <c r="E1" s="323"/>
      <c r="F1" s="323"/>
      <c r="G1" s="323"/>
      <c r="H1" s="323"/>
      <c r="I1" s="323"/>
      <c r="J1" s="323"/>
      <c r="K1" s="323"/>
      <c r="L1" s="323"/>
      <c r="M1" s="324"/>
    </row>
    <row r="2" spans="1:13" s="188" customFormat="1" ht="30" customHeight="1" x14ac:dyDescent="0.2">
      <c r="A2" s="320"/>
      <c r="B2" s="320"/>
      <c r="C2" s="322" t="s">
        <v>8</v>
      </c>
      <c r="D2" s="323"/>
      <c r="E2" s="323"/>
      <c r="F2" s="323"/>
      <c r="G2" s="323"/>
      <c r="H2" s="323"/>
      <c r="I2" s="323"/>
      <c r="J2" s="323"/>
      <c r="K2" s="323"/>
      <c r="L2" s="323"/>
      <c r="M2" s="324"/>
    </row>
    <row r="3" spans="1:13" s="188" customFormat="1" ht="30" customHeight="1" x14ac:dyDescent="0.2">
      <c r="A3" s="320"/>
      <c r="B3" s="320"/>
      <c r="C3" s="322" t="s">
        <v>244</v>
      </c>
      <c r="D3" s="323"/>
      <c r="E3" s="323"/>
      <c r="F3" s="323"/>
      <c r="G3" s="323"/>
      <c r="H3" s="323"/>
      <c r="I3" s="323"/>
      <c r="J3" s="323"/>
      <c r="K3" s="323"/>
      <c r="L3" s="323"/>
      <c r="M3" s="324"/>
    </row>
    <row r="4" spans="1:13" s="188" customFormat="1" ht="30" customHeight="1" x14ac:dyDescent="0.2">
      <c r="A4" s="320"/>
      <c r="B4" s="320"/>
      <c r="C4" s="321" t="s">
        <v>296</v>
      </c>
      <c r="D4" s="321"/>
      <c r="E4" s="321"/>
      <c r="F4" s="321"/>
      <c r="G4" s="325" t="s">
        <v>713</v>
      </c>
      <c r="H4" s="326"/>
      <c r="I4" s="326"/>
      <c r="J4" s="326"/>
      <c r="K4" s="326"/>
      <c r="L4" s="326"/>
      <c r="M4" s="327"/>
    </row>
    <row r="5" spans="1:13" s="188" customFormat="1" ht="30" customHeight="1" x14ac:dyDescent="0.2">
      <c r="A5" s="122"/>
      <c r="B5" s="122"/>
      <c r="C5" s="122"/>
      <c r="D5" s="122"/>
      <c r="E5" s="122"/>
      <c r="F5" s="122"/>
      <c r="G5" s="122"/>
      <c r="H5" s="122"/>
      <c r="I5" s="122"/>
      <c r="J5" s="122"/>
      <c r="K5" s="122"/>
      <c r="L5" s="122"/>
      <c r="M5" s="122"/>
    </row>
    <row r="6" spans="1:13" ht="30" customHeight="1" x14ac:dyDescent="0.2">
      <c r="A6" s="328" t="s">
        <v>16</v>
      </c>
      <c r="B6" s="328"/>
      <c r="C6" s="328" t="s">
        <v>302</v>
      </c>
      <c r="D6" s="328"/>
      <c r="E6" s="328"/>
      <c r="F6" s="122"/>
      <c r="G6" s="122"/>
      <c r="H6" s="122"/>
      <c r="I6" s="122"/>
      <c r="J6" s="122"/>
      <c r="K6" s="122"/>
      <c r="L6" s="122"/>
      <c r="M6" s="122"/>
    </row>
    <row r="7" spans="1:13" ht="30" customHeight="1" x14ac:dyDescent="0.2">
      <c r="A7" s="328" t="s">
        <v>297</v>
      </c>
      <c r="B7" s="328"/>
      <c r="C7" s="328" t="s">
        <v>278</v>
      </c>
      <c r="D7" s="328"/>
      <c r="E7" s="328"/>
      <c r="F7" s="122"/>
      <c r="G7" s="122"/>
      <c r="H7" s="122"/>
      <c r="I7" s="122"/>
      <c r="J7" s="122"/>
      <c r="K7" s="122"/>
      <c r="L7" s="122"/>
      <c r="M7" s="122"/>
    </row>
    <row r="8" spans="1:13" ht="30" customHeight="1" x14ac:dyDescent="0.2">
      <c r="A8" s="122"/>
      <c r="B8" s="122"/>
      <c r="C8" s="122"/>
      <c r="D8" s="122"/>
      <c r="E8" s="122"/>
      <c r="F8" s="122"/>
      <c r="G8" s="122"/>
      <c r="H8" s="122"/>
      <c r="I8" s="122"/>
      <c r="J8" s="122"/>
      <c r="K8" s="122"/>
      <c r="L8" s="122"/>
      <c r="M8" s="122"/>
    </row>
    <row r="9" spans="1:13" s="190" customFormat="1" ht="30" customHeight="1" x14ac:dyDescent="0.2">
      <c r="A9" s="319" t="s">
        <v>298</v>
      </c>
      <c r="B9" s="319"/>
      <c r="C9" s="319"/>
      <c r="D9" s="319"/>
      <c r="E9" s="319"/>
      <c r="F9" s="319"/>
      <c r="G9" s="319"/>
      <c r="H9" s="319"/>
      <c r="I9" s="319"/>
      <c r="J9" s="319"/>
      <c r="K9" s="319" t="s">
        <v>329</v>
      </c>
      <c r="L9" s="319"/>
      <c r="M9" s="319"/>
    </row>
    <row r="10" spans="1:13" s="190" customFormat="1" ht="38.25" customHeight="1" x14ac:dyDescent="0.2">
      <c r="A10" s="124" t="s">
        <v>0</v>
      </c>
      <c r="B10" s="124" t="s">
        <v>121</v>
      </c>
      <c r="C10" s="124" t="s">
        <v>299</v>
      </c>
      <c r="D10" s="124" t="s">
        <v>300</v>
      </c>
      <c r="E10" s="124" t="s">
        <v>301</v>
      </c>
      <c r="F10" s="124">
        <v>2016</v>
      </c>
      <c r="G10" s="124">
        <v>2017</v>
      </c>
      <c r="H10" s="124">
        <v>2018</v>
      </c>
      <c r="I10" s="124">
        <v>2019</v>
      </c>
      <c r="J10" s="124">
        <v>2020</v>
      </c>
      <c r="K10" s="167" t="s">
        <v>330</v>
      </c>
      <c r="L10" s="167" t="s">
        <v>331</v>
      </c>
      <c r="M10" s="167" t="s">
        <v>332</v>
      </c>
    </row>
    <row r="11" spans="1:13" s="191" customFormat="1" ht="68.25" customHeight="1" x14ac:dyDescent="0.2">
      <c r="A11" s="125">
        <v>1</v>
      </c>
      <c r="B11" s="125" t="str">
        <f>+'Sección 1. Metas - Magnitud'!F11</f>
        <v>Atender el 100% de los conceptos técnicos solicitados a la Oficina de Tecnologías de la Información y las Comunicaciones</v>
      </c>
      <c r="C11" s="125" t="str">
        <f>+'1'!G15</f>
        <v>Constante</v>
      </c>
      <c r="D11" s="127" t="s">
        <v>303</v>
      </c>
      <c r="E11" s="136">
        <v>1</v>
      </c>
      <c r="F11" s="136" t="s">
        <v>304</v>
      </c>
      <c r="G11" s="136">
        <v>1</v>
      </c>
      <c r="H11" s="136">
        <v>1</v>
      </c>
      <c r="I11" s="136">
        <v>1</v>
      </c>
      <c r="J11" s="136">
        <v>1</v>
      </c>
      <c r="K11" s="136">
        <f>+'Sección 1. Metas - Magnitud'!$U$13</f>
        <v>0.88888888888888884</v>
      </c>
      <c r="L11" s="136">
        <f>+(AVERAGE(G11,H11,I11,K11))</f>
        <v>0.97222222222222221</v>
      </c>
      <c r="M11" s="138">
        <f>+L11/E11</f>
        <v>0.97222222222222221</v>
      </c>
    </row>
    <row r="12" spans="1:13" s="191" customFormat="1" ht="68.25" customHeight="1" x14ac:dyDescent="0.2">
      <c r="A12" s="125">
        <v>2</v>
      </c>
      <c r="B12" s="125" t="str">
        <f>+'Sección 1. Metas - Magnitud'!F14</f>
        <v>Atender el 100% de los requerimientos de soporte técnico solicitados a la Oficina de Tecnologías de la Información y las Comunicaciones de las aplicaciones y servicios a cargo de la Oficina</v>
      </c>
      <c r="C12" s="125" t="str">
        <f>+'2'!G15</f>
        <v>Constante</v>
      </c>
      <c r="D12" s="127" t="s">
        <v>303</v>
      </c>
      <c r="E12" s="136">
        <v>1</v>
      </c>
      <c r="F12" s="136" t="s">
        <v>304</v>
      </c>
      <c r="G12" s="137">
        <v>0.98599999999999999</v>
      </c>
      <c r="H12" s="136">
        <v>1</v>
      </c>
      <c r="I12" s="136">
        <v>1</v>
      </c>
      <c r="J12" s="136">
        <v>1</v>
      </c>
      <c r="K12" s="136">
        <f>+'Sección 1. Metas - Magnitud'!$U$16</f>
        <v>1</v>
      </c>
      <c r="L12" s="136">
        <f t="shared" ref="L12" si="0">+(AVERAGE(G12,H12,I12,K12))</f>
        <v>0.99649999999999994</v>
      </c>
      <c r="M12" s="138">
        <f t="shared" ref="M12:M21" si="1">+L12/E12</f>
        <v>0.99649999999999994</v>
      </c>
    </row>
    <row r="13" spans="1:13" s="191" customFormat="1" ht="68.25" customHeight="1" x14ac:dyDescent="0.2">
      <c r="A13" s="125">
        <v>3</v>
      </c>
      <c r="B13" s="125" t="s">
        <v>317</v>
      </c>
      <c r="C13" s="125" t="str">
        <f>+'3'!G15</f>
        <v>Constante</v>
      </c>
      <c r="D13" s="127" t="s">
        <v>303</v>
      </c>
      <c r="E13" s="136">
        <v>1</v>
      </c>
      <c r="F13" s="136" t="s">
        <v>304</v>
      </c>
      <c r="G13" s="136" t="s">
        <v>304</v>
      </c>
      <c r="H13" s="136">
        <v>1</v>
      </c>
      <c r="I13" s="136">
        <v>1</v>
      </c>
      <c r="J13" s="136">
        <v>1</v>
      </c>
      <c r="K13" s="136">
        <f>+'Sección 1. Metas - Magnitud'!$U$19</f>
        <v>0.5</v>
      </c>
      <c r="L13" s="136">
        <f>+(AVERAGE(H13,I13,K13))</f>
        <v>0.83333333333333337</v>
      </c>
      <c r="M13" s="138">
        <f t="shared" si="1"/>
        <v>0.83333333333333337</v>
      </c>
    </row>
    <row r="14" spans="1:13" s="191" customFormat="1" ht="68.25" customHeight="1" x14ac:dyDescent="0.2">
      <c r="A14" s="125">
        <v>4</v>
      </c>
      <c r="B14" s="125" t="s">
        <v>342</v>
      </c>
      <c r="C14" s="125" t="s">
        <v>157</v>
      </c>
      <c r="D14" s="127" t="s">
        <v>303</v>
      </c>
      <c r="E14" s="136">
        <v>0.8</v>
      </c>
      <c r="F14" s="193" t="s">
        <v>304</v>
      </c>
      <c r="G14" s="193" t="s">
        <v>304</v>
      </c>
      <c r="H14" s="193" t="s">
        <v>304</v>
      </c>
      <c r="I14" s="193" t="s">
        <v>304</v>
      </c>
      <c r="J14" s="193">
        <v>0.8</v>
      </c>
      <c r="K14" s="136">
        <f>+'Sección 1. Metas - Magnitud'!$U$22</f>
        <v>1</v>
      </c>
      <c r="L14" s="136">
        <f>+(AVERAGE(K14))</f>
        <v>1</v>
      </c>
      <c r="M14" s="138">
        <f>+'Sección 1. Metas - Magnitud'!U20/E14</f>
        <v>0.5625</v>
      </c>
    </row>
    <row r="15" spans="1:13" s="191" customFormat="1" ht="68.25" customHeight="1" x14ac:dyDescent="0.2">
      <c r="A15" s="615">
        <v>5</v>
      </c>
      <c r="B15" s="616" t="s">
        <v>315</v>
      </c>
      <c r="C15" s="615" t="s">
        <v>157</v>
      </c>
      <c r="D15" s="127" t="s">
        <v>303</v>
      </c>
      <c r="E15" s="136">
        <v>1</v>
      </c>
      <c r="F15" s="193" t="s">
        <v>304</v>
      </c>
      <c r="G15" s="193" t="s">
        <v>304</v>
      </c>
      <c r="H15" s="193" t="s">
        <v>304</v>
      </c>
      <c r="I15" s="193" t="s">
        <v>304</v>
      </c>
      <c r="J15" s="193">
        <v>0</v>
      </c>
      <c r="K15" s="136">
        <f>+'Sección 1. Metas - Magnitud'!$U$25</f>
        <v>0.5</v>
      </c>
      <c r="L15" s="136">
        <f t="shared" ref="L15:L16" si="2">+(AVERAGE(K15))</f>
        <v>0.5</v>
      </c>
      <c r="M15" s="138">
        <f>+IFERROR(L15/E15,)</f>
        <v>0.5</v>
      </c>
    </row>
    <row r="16" spans="1:13" s="191" customFormat="1" ht="68.25" customHeight="1" x14ac:dyDescent="0.2">
      <c r="A16" s="125">
        <v>6</v>
      </c>
      <c r="B16" s="125" t="s">
        <v>316</v>
      </c>
      <c r="C16" s="125" t="s">
        <v>157</v>
      </c>
      <c r="D16" s="127" t="s">
        <v>303</v>
      </c>
      <c r="E16" s="136">
        <v>1</v>
      </c>
      <c r="F16" s="193" t="s">
        <v>304</v>
      </c>
      <c r="G16" s="193" t="s">
        <v>304</v>
      </c>
      <c r="H16" s="193" t="s">
        <v>304</v>
      </c>
      <c r="I16" s="193" t="s">
        <v>304</v>
      </c>
      <c r="J16" s="193">
        <v>1</v>
      </c>
      <c r="K16" s="136">
        <f>+'Sección 1. Metas - Magnitud'!$U$28</f>
        <v>0</v>
      </c>
      <c r="L16" s="136">
        <f t="shared" si="2"/>
        <v>0</v>
      </c>
      <c r="M16" s="138">
        <f t="shared" si="1"/>
        <v>0</v>
      </c>
    </row>
    <row r="17" spans="1:14" s="191" customFormat="1" ht="68.25" customHeight="1" x14ac:dyDescent="0.2">
      <c r="A17" s="125">
        <v>7</v>
      </c>
      <c r="B17" s="125" t="s">
        <v>318</v>
      </c>
      <c r="C17" s="125" t="s">
        <v>157</v>
      </c>
      <c r="D17" s="127" t="s">
        <v>303</v>
      </c>
      <c r="E17" s="136">
        <v>1</v>
      </c>
      <c r="F17" s="193" t="s">
        <v>304</v>
      </c>
      <c r="G17" s="193" t="s">
        <v>304</v>
      </c>
      <c r="H17" s="193" t="s">
        <v>304</v>
      </c>
      <c r="I17" s="193" t="s">
        <v>304</v>
      </c>
      <c r="J17" s="193">
        <v>1</v>
      </c>
      <c r="K17" s="136">
        <f>+'Sección 1. Metas - Magnitud'!$U$31</f>
        <v>0.5</v>
      </c>
      <c r="L17" s="136">
        <f>+(AVERAGE(H17,I17,K17))</f>
        <v>0.5</v>
      </c>
      <c r="M17" s="138">
        <f t="shared" si="1"/>
        <v>0.5</v>
      </c>
    </row>
    <row r="18" spans="1:14" s="191" customFormat="1" ht="68.25" customHeight="1" x14ac:dyDescent="0.2">
      <c r="A18" s="125">
        <v>8</v>
      </c>
      <c r="B18" s="125" t="s">
        <v>402</v>
      </c>
      <c r="C18" s="125" t="s">
        <v>157</v>
      </c>
      <c r="D18" s="127" t="s">
        <v>303</v>
      </c>
      <c r="E18" s="136">
        <v>0.97</v>
      </c>
      <c r="F18" s="193" t="s">
        <v>304</v>
      </c>
      <c r="G18" s="193" t="s">
        <v>304</v>
      </c>
      <c r="H18" s="193" t="s">
        <v>304</v>
      </c>
      <c r="I18" s="193" t="s">
        <v>304</v>
      </c>
      <c r="J18" s="193">
        <v>0.97</v>
      </c>
      <c r="K18" s="136">
        <f>+'Sección 1. Metas - Magnitud'!$U$34</f>
        <v>0</v>
      </c>
      <c r="L18" s="136">
        <f>+(AVERAGE(H18,I18,K18))</f>
        <v>0</v>
      </c>
      <c r="M18" s="138">
        <f t="shared" si="1"/>
        <v>0</v>
      </c>
      <c r="N18" s="192"/>
    </row>
    <row r="19" spans="1:14" s="191" customFormat="1" ht="68.25" customHeight="1" x14ac:dyDescent="0.2">
      <c r="A19" s="125">
        <v>9</v>
      </c>
      <c r="B19" s="125" t="s">
        <v>663</v>
      </c>
      <c r="C19" s="125" t="s">
        <v>157</v>
      </c>
      <c r="D19" s="127" t="s">
        <v>303</v>
      </c>
      <c r="E19" s="136">
        <v>1</v>
      </c>
      <c r="F19" s="193" t="s">
        <v>304</v>
      </c>
      <c r="G19" s="193" t="s">
        <v>304</v>
      </c>
      <c r="H19" s="193" t="s">
        <v>304</v>
      </c>
      <c r="I19" s="193" t="s">
        <v>304</v>
      </c>
      <c r="J19" s="193">
        <v>0.97</v>
      </c>
      <c r="K19" s="136">
        <f>+'Sección 1. Metas - Magnitud'!$U$37</f>
        <v>0.41237113402061865</v>
      </c>
      <c r="L19" s="136">
        <f>+(AVERAGE(H19,I19,K19))</f>
        <v>0.41237113402061865</v>
      </c>
      <c r="M19" s="138">
        <f t="shared" si="1"/>
        <v>0.41237113402061865</v>
      </c>
      <c r="N19" s="192"/>
    </row>
    <row r="20" spans="1:14" s="191" customFormat="1" ht="68.25" customHeight="1" x14ac:dyDescent="0.2">
      <c r="A20" s="125">
        <v>10</v>
      </c>
      <c r="B20" s="125" t="str">
        <f>+'Sección 1. Metas - Magnitud'!F38</f>
        <v>Cumplir el 100% de las actividades propuestas en el Modelo Integrado de Planeación y Gestión - MIPG por la Oficina de Tecnologías de la Información y las Comunicaciones</v>
      </c>
      <c r="C20" s="125" t="str">
        <f>+'10'!G15</f>
        <v>Constante</v>
      </c>
      <c r="D20" s="127" t="s">
        <v>303</v>
      </c>
      <c r="E20" s="136">
        <v>1</v>
      </c>
      <c r="F20" s="136" t="s">
        <v>304</v>
      </c>
      <c r="G20" s="136" t="s">
        <v>304</v>
      </c>
      <c r="H20" s="136">
        <v>1</v>
      </c>
      <c r="I20" s="136">
        <v>1</v>
      </c>
      <c r="J20" s="136">
        <v>1</v>
      </c>
      <c r="K20" s="136">
        <f>+'Sección 1. Metas - Magnitud'!$U$40</f>
        <v>0</v>
      </c>
      <c r="L20" s="136">
        <f>+(AVERAGE(H20,I20,K20))</f>
        <v>0.66666666666666663</v>
      </c>
      <c r="M20" s="138">
        <f t="shared" si="1"/>
        <v>0.66666666666666663</v>
      </c>
    </row>
    <row r="21" spans="1:14" s="191" customFormat="1" ht="68.25" customHeight="1" x14ac:dyDescent="0.2">
      <c r="A21" s="125">
        <v>11</v>
      </c>
      <c r="B21" s="125" t="str">
        <f>+'Sección 1. Metas - Magnitud'!F41</f>
        <v>Realizar el 100% de las actividades programadas en el Plan Anticorrupción y de Atención al Ciudadano de la vigencia por la Oficina de Tecnologías de la Información y las Comunicaciones</v>
      </c>
      <c r="C21" s="125" t="str">
        <f>+'11'!G15</f>
        <v>Constante</v>
      </c>
      <c r="D21" s="127" t="s">
        <v>303</v>
      </c>
      <c r="E21" s="126">
        <v>1</v>
      </c>
      <c r="F21" s="136" t="s">
        <v>304</v>
      </c>
      <c r="G21" s="136" t="s">
        <v>304</v>
      </c>
      <c r="H21" s="136">
        <v>1</v>
      </c>
      <c r="I21" s="136">
        <v>1</v>
      </c>
      <c r="J21" s="136">
        <v>1</v>
      </c>
      <c r="K21" s="136">
        <f>+'Sección 1. Metas - Magnitud'!$U$43</f>
        <v>0.2</v>
      </c>
      <c r="L21" s="136">
        <f>+(AVERAGE(H21,I21,K21))</f>
        <v>0.73333333333333339</v>
      </c>
      <c r="M21" s="138">
        <f t="shared" si="1"/>
        <v>0.73333333333333339</v>
      </c>
    </row>
  </sheetData>
  <sheetProtection autoFilter="0" pivotTables="0"/>
  <mergeCells count="12">
    <mergeCell ref="K9:M9"/>
    <mergeCell ref="A1:B4"/>
    <mergeCell ref="C4:F4"/>
    <mergeCell ref="C1:M1"/>
    <mergeCell ref="C2:M2"/>
    <mergeCell ref="C3:M3"/>
    <mergeCell ref="G4:M4"/>
    <mergeCell ref="A6:B6"/>
    <mergeCell ref="C6:E6"/>
    <mergeCell ref="A7:B7"/>
    <mergeCell ref="C7:E7"/>
    <mergeCell ref="A9:J9"/>
  </mergeCells>
  <pageMargins left="1" right="1" top="1" bottom="1" header="0.5" footer="0.5"/>
  <pageSetup scale="54" orientation="landscape"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GO28"/>
  <sheetViews>
    <sheetView topLeftCell="A11" zoomScale="84" workbookViewId="0">
      <selection activeCell="F14" sqref="F14:F25"/>
    </sheetView>
  </sheetViews>
  <sheetFormatPr baseColWidth="10" defaultColWidth="0" defaultRowHeight="30" customHeight="1" zeroHeight="1" x14ac:dyDescent="0.25"/>
  <cols>
    <col min="1" max="1" width="5.7109375" style="92" customWidth="1"/>
    <col min="2" max="2" width="40.7109375" style="91" customWidth="1"/>
    <col min="3" max="3" width="15.7109375" customWidth="1"/>
    <col min="4" max="4" width="5.7109375" style="91" customWidth="1"/>
    <col min="5" max="5" width="40.7109375" customWidth="1"/>
    <col min="6" max="7" width="15.7109375" style="91" customWidth="1"/>
    <col min="8" max="9" width="15.7109375" customWidth="1"/>
    <col min="10" max="10" width="80.7109375" customWidth="1"/>
    <col min="11" max="106" width="0" hidden="1" customWidth="1"/>
    <col min="107" max="107" width="11.42578125" hidden="1" customWidth="1"/>
    <col min="108" max="196" width="0" hidden="1" customWidth="1"/>
    <col min="197" max="197" width="1.42578125" hidden="1" customWidth="1"/>
  </cols>
  <sheetData>
    <row r="1" spans="1:10" s="156" customFormat="1" ht="30" customHeight="1" x14ac:dyDescent="0.25">
      <c r="A1" s="379"/>
      <c r="B1" s="379"/>
      <c r="C1" s="380" t="s">
        <v>295</v>
      </c>
      <c r="D1" s="380"/>
      <c r="E1" s="380"/>
      <c r="F1" s="380"/>
      <c r="G1" s="380"/>
      <c r="H1" s="380"/>
      <c r="I1" s="380"/>
      <c r="J1" s="380"/>
    </row>
    <row r="2" spans="1:10" s="156" customFormat="1" ht="30" customHeight="1" x14ac:dyDescent="0.25">
      <c r="A2" s="379"/>
      <c r="B2" s="379"/>
      <c r="C2" s="380" t="s">
        <v>8</v>
      </c>
      <c r="D2" s="380"/>
      <c r="E2" s="380"/>
      <c r="F2" s="380"/>
      <c r="G2" s="380"/>
      <c r="H2" s="380"/>
      <c r="I2" s="380"/>
      <c r="J2" s="380"/>
    </row>
    <row r="3" spans="1:10" s="156" customFormat="1" ht="30" customHeight="1" x14ac:dyDescent="0.25">
      <c r="A3" s="379"/>
      <c r="B3" s="379"/>
      <c r="C3" s="380" t="s">
        <v>271</v>
      </c>
      <c r="D3" s="380"/>
      <c r="E3" s="380"/>
      <c r="F3" s="380"/>
      <c r="G3" s="380"/>
      <c r="H3" s="380"/>
      <c r="I3" s="380"/>
      <c r="J3" s="380"/>
    </row>
    <row r="4" spans="1:10" s="156" customFormat="1" ht="30" customHeight="1" x14ac:dyDescent="0.25">
      <c r="A4" s="379"/>
      <c r="B4" s="379"/>
      <c r="C4" s="380" t="s">
        <v>279</v>
      </c>
      <c r="D4" s="380"/>
      <c r="E4" s="380"/>
      <c r="F4" s="380"/>
      <c r="G4" s="381" t="s">
        <v>280</v>
      </c>
      <c r="H4" s="381"/>
      <c r="I4" s="381"/>
      <c r="J4" s="381"/>
    </row>
    <row r="5" spans="1:10" s="156" customFormat="1" ht="30" customHeight="1" x14ac:dyDescent="0.25">
      <c r="A5" s="157"/>
      <c r="B5" s="158"/>
      <c r="D5" s="158"/>
      <c r="F5" s="158"/>
      <c r="G5" s="158"/>
    </row>
    <row r="6" spans="1:10" s="156" customFormat="1" ht="42.75" customHeight="1" x14ac:dyDescent="0.25">
      <c r="A6" s="157"/>
      <c r="B6" s="159" t="s">
        <v>270</v>
      </c>
      <c r="C6" s="382" t="s">
        <v>308</v>
      </c>
      <c r="D6" s="382"/>
      <c r="E6" s="382"/>
      <c r="F6" s="158"/>
      <c r="G6" s="158"/>
      <c r="I6" s="160"/>
    </row>
    <row r="7" spans="1:10" s="156" customFormat="1" ht="30" customHeight="1" x14ac:dyDescent="0.25">
      <c r="A7" s="157"/>
      <c r="B7" s="161" t="s">
        <v>16</v>
      </c>
      <c r="C7" s="382" t="s">
        <v>281</v>
      </c>
      <c r="D7" s="382"/>
      <c r="E7" s="382"/>
      <c r="F7" s="158"/>
      <c r="G7" s="158"/>
      <c r="I7" s="160"/>
    </row>
    <row r="8" spans="1:10" s="156" customFormat="1" ht="30" customHeight="1" x14ac:dyDescent="0.25">
      <c r="A8" s="157"/>
      <c r="B8" s="161" t="s">
        <v>269</v>
      </c>
      <c r="C8" s="382" t="s">
        <v>278</v>
      </c>
      <c r="D8" s="382"/>
      <c r="E8" s="382"/>
      <c r="F8" s="158"/>
      <c r="G8" s="158"/>
      <c r="I8" s="160"/>
    </row>
    <row r="9" spans="1:10" s="156" customFormat="1" ht="30" customHeight="1" x14ac:dyDescent="0.25">
      <c r="A9" s="157"/>
      <c r="B9" s="161" t="s">
        <v>268</v>
      </c>
      <c r="C9" s="382" t="s">
        <v>712</v>
      </c>
      <c r="D9" s="382"/>
      <c r="E9" s="382"/>
      <c r="F9" s="158"/>
      <c r="G9" s="158"/>
      <c r="I9" s="160"/>
    </row>
    <row r="10" spans="1:10" s="156" customFormat="1" ht="30" customHeight="1" x14ac:dyDescent="0.25">
      <c r="A10" s="157"/>
      <c r="B10" s="161" t="s">
        <v>267</v>
      </c>
      <c r="C10" s="549" t="s">
        <v>458</v>
      </c>
      <c r="D10" s="549"/>
      <c r="E10" s="549"/>
      <c r="F10" s="158"/>
      <c r="G10" s="158"/>
      <c r="I10" s="160"/>
    </row>
    <row r="11" spans="1:10" s="156" customFormat="1" ht="30" customHeight="1" x14ac:dyDescent="0.25">
      <c r="A11" s="157"/>
      <c r="B11" s="158"/>
      <c r="D11" s="158"/>
      <c r="F11" s="158"/>
      <c r="G11" s="158"/>
    </row>
    <row r="12" spans="1:10" s="128" customFormat="1" ht="30" customHeight="1" x14ac:dyDescent="0.25">
      <c r="A12" s="389" t="s">
        <v>312</v>
      </c>
      <c r="B12" s="390"/>
      <c r="C12" s="390"/>
      <c r="D12" s="390"/>
      <c r="E12" s="390"/>
      <c r="F12" s="390"/>
      <c r="G12" s="391"/>
      <c r="H12" s="383" t="s">
        <v>266</v>
      </c>
      <c r="I12" s="384"/>
      <c r="J12" s="384"/>
    </row>
    <row r="13" spans="1:10" s="103" customFormat="1" ht="30" customHeight="1" x14ac:dyDescent="0.25">
      <c r="A13" s="105" t="s">
        <v>265</v>
      </c>
      <c r="B13" s="105" t="s">
        <v>264</v>
      </c>
      <c r="C13" s="105" t="s">
        <v>263</v>
      </c>
      <c r="D13" s="105" t="s">
        <v>262</v>
      </c>
      <c r="E13" s="105" t="s">
        <v>261</v>
      </c>
      <c r="F13" s="105" t="s">
        <v>260</v>
      </c>
      <c r="G13" s="105" t="s">
        <v>259</v>
      </c>
      <c r="H13" s="104" t="s">
        <v>258</v>
      </c>
      <c r="I13" s="104" t="s">
        <v>257</v>
      </c>
      <c r="J13" s="104" t="s">
        <v>256</v>
      </c>
    </row>
    <row r="14" spans="1:10" s="103" customFormat="1" ht="42" customHeight="1" x14ac:dyDescent="0.25">
      <c r="A14" s="402">
        <v>1</v>
      </c>
      <c r="B14" s="404" t="s">
        <v>358</v>
      </c>
      <c r="C14" s="395">
        <v>0.97</v>
      </c>
      <c r="D14" s="207">
        <v>1</v>
      </c>
      <c r="E14" s="197" t="s">
        <v>364</v>
      </c>
      <c r="F14" s="100">
        <v>0.08</v>
      </c>
      <c r="G14" s="99">
        <v>43860</v>
      </c>
      <c r="H14" s="100">
        <v>0.08</v>
      </c>
      <c r="I14" s="99">
        <v>43860</v>
      </c>
      <c r="J14" s="254" t="s">
        <v>704</v>
      </c>
    </row>
    <row r="15" spans="1:10" s="103" customFormat="1" ht="42" customHeight="1" x14ac:dyDescent="0.25">
      <c r="A15" s="403"/>
      <c r="B15" s="405"/>
      <c r="C15" s="396"/>
      <c r="D15" s="207">
        <v>2</v>
      </c>
      <c r="E15" s="197" t="s">
        <v>365</v>
      </c>
      <c r="F15" s="100">
        <v>0.08</v>
      </c>
      <c r="G15" s="99">
        <v>43889</v>
      </c>
      <c r="H15" s="100">
        <v>0.08</v>
      </c>
      <c r="I15" s="99">
        <v>43889</v>
      </c>
      <c r="J15" s="254" t="s">
        <v>708</v>
      </c>
    </row>
    <row r="16" spans="1:10" s="103" customFormat="1" ht="42" customHeight="1" x14ac:dyDescent="0.25">
      <c r="A16" s="403"/>
      <c r="B16" s="405"/>
      <c r="C16" s="396"/>
      <c r="D16" s="207">
        <v>3</v>
      </c>
      <c r="E16" s="197" t="s">
        <v>366</v>
      </c>
      <c r="F16" s="100">
        <v>0.08</v>
      </c>
      <c r="G16" s="99">
        <v>43920</v>
      </c>
      <c r="H16" s="100">
        <v>0.08</v>
      </c>
      <c r="I16" s="99">
        <v>43920</v>
      </c>
      <c r="J16" s="254" t="s">
        <v>705</v>
      </c>
    </row>
    <row r="17" spans="1:10" ht="42" customHeight="1" x14ac:dyDescent="0.25">
      <c r="A17" s="403"/>
      <c r="B17" s="405"/>
      <c r="C17" s="396"/>
      <c r="D17" s="102">
        <v>4</v>
      </c>
      <c r="E17" s="197" t="s">
        <v>367</v>
      </c>
      <c r="F17" s="100">
        <v>0.08</v>
      </c>
      <c r="G17" s="99">
        <v>43951</v>
      </c>
      <c r="H17" s="100">
        <v>0.08</v>
      </c>
      <c r="I17" s="99">
        <v>43951</v>
      </c>
      <c r="J17" s="254" t="s">
        <v>706</v>
      </c>
    </row>
    <row r="18" spans="1:10" ht="42" customHeight="1" x14ac:dyDescent="0.25">
      <c r="A18" s="403"/>
      <c r="B18" s="405"/>
      <c r="C18" s="396"/>
      <c r="D18" s="102">
        <v>5</v>
      </c>
      <c r="E18" s="197" t="s">
        <v>368</v>
      </c>
      <c r="F18" s="100">
        <v>0.08</v>
      </c>
      <c r="G18" s="99">
        <v>43981</v>
      </c>
      <c r="H18" s="100">
        <v>0.08</v>
      </c>
      <c r="I18" s="99">
        <v>43981</v>
      </c>
      <c r="J18" s="254" t="s">
        <v>707</v>
      </c>
    </row>
    <row r="19" spans="1:10" ht="42" customHeight="1" x14ac:dyDescent="0.25">
      <c r="A19" s="403"/>
      <c r="B19" s="405"/>
      <c r="C19" s="396"/>
      <c r="D19" s="102">
        <v>6</v>
      </c>
      <c r="E19" s="197" t="s">
        <v>413</v>
      </c>
      <c r="F19" s="100">
        <v>0.08</v>
      </c>
      <c r="G19" s="99">
        <v>44012</v>
      </c>
      <c r="H19" s="100"/>
      <c r="I19" s="99"/>
      <c r="J19" s="97"/>
    </row>
    <row r="20" spans="1:10" ht="42" customHeight="1" x14ac:dyDescent="0.25">
      <c r="A20" s="403"/>
      <c r="B20" s="405"/>
      <c r="C20" s="396"/>
      <c r="D20" s="102">
        <v>7</v>
      </c>
      <c r="E20" s="197" t="s">
        <v>414</v>
      </c>
      <c r="F20" s="100">
        <v>0.08</v>
      </c>
      <c r="G20" s="99">
        <v>44042</v>
      </c>
      <c r="H20" s="100"/>
      <c r="I20" s="99"/>
      <c r="J20" s="97"/>
    </row>
    <row r="21" spans="1:10" ht="42" customHeight="1" x14ac:dyDescent="0.25">
      <c r="A21" s="403"/>
      <c r="B21" s="405"/>
      <c r="C21" s="396"/>
      <c r="D21" s="102">
        <v>8</v>
      </c>
      <c r="E21" s="197" t="s">
        <v>415</v>
      </c>
      <c r="F21" s="100">
        <v>0.08</v>
      </c>
      <c r="G21" s="99">
        <v>44073</v>
      </c>
      <c r="H21" s="100"/>
      <c r="I21" s="99"/>
      <c r="J21" s="97"/>
    </row>
    <row r="22" spans="1:10" ht="42" customHeight="1" x14ac:dyDescent="0.25">
      <c r="A22" s="403"/>
      <c r="B22" s="405"/>
      <c r="C22" s="396"/>
      <c r="D22" s="102">
        <v>9</v>
      </c>
      <c r="E22" s="197" t="s">
        <v>416</v>
      </c>
      <c r="F22" s="100">
        <v>0.08</v>
      </c>
      <c r="G22" s="99">
        <v>44104</v>
      </c>
      <c r="H22" s="100"/>
      <c r="I22" s="99"/>
      <c r="J22" s="97"/>
    </row>
    <row r="23" spans="1:10" ht="42" customHeight="1" x14ac:dyDescent="0.25">
      <c r="A23" s="403"/>
      <c r="B23" s="405"/>
      <c r="C23" s="396"/>
      <c r="D23" s="102">
        <v>10</v>
      </c>
      <c r="E23" s="197" t="s">
        <v>417</v>
      </c>
      <c r="F23" s="100">
        <v>0.08</v>
      </c>
      <c r="G23" s="99">
        <v>44134</v>
      </c>
      <c r="H23" s="100"/>
      <c r="I23" s="99"/>
      <c r="J23" s="97"/>
    </row>
    <row r="24" spans="1:10" ht="42" customHeight="1" x14ac:dyDescent="0.25">
      <c r="A24" s="403"/>
      <c r="B24" s="405"/>
      <c r="C24" s="396"/>
      <c r="D24" s="210">
        <v>11</v>
      </c>
      <c r="E24" s="197" t="s">
        <v>418</v>
      </c>
      <c r="F24" s="100">
        <v>0.08</v>
      </c>
      <c r="G24" s="99">
        <v>44165</v>
      </c>
      <c r="H24" s="100"/>
      <c r="I24" s="99"/>
      <c r="J24" s="97"/>
    </row>
    <row r="25" spans="1:10" ht="42" customHeight="1" x14ac:dyDescent="0.25">
      <c r="A25" s="551"/>
      <c r="B25" s="550"/>
      <c r="C25" s="552"/>
      <c r="D25" s="91">
        <v>12</v>
      </c>
      <c r="E25" s="197" t="s">
        <v>419</v>
      </c>
      <c r="F25" s="100">
        <v>0.09</v>
      </c>
      <c r="G25" s="99">
        <v>44195</v>
      </c>
      <c r="H25" s="100"/>
      <c r="I25" s="99"/>
      <c r="J25" s="121"/>
    </row>
    <row r="26" spans="1:10" s="91" customFormat="1" ht="30" customHeight="1" x14ac:dyDescent="0.25">
      <c r="A26" s="385" t="s">
        <v>255</v>
      </c>
      <c r="B26" s="386"/>
      <c r="C26" s="172">
        <f>SUM(F14:F25)</f>
        <v>0.96999999999999986</v>
      </c>
      <c r="D26" s="387" t="s">
        <v>229</v>
      </c>
      <c r="E26" s="388"/>
      <c r="F26" s="172">
        <f>SUM(F14:F25)</f>
        <v>0.96999999999999986</v>
      </c>
      <c r="G26" s="209"/>
      <c r="H26" s="209">
        <f t="shared" ref="H26" si="0">SUM(H14:H25)</f>
        <v>0.4</v>
      </c>
      <c r="I26" s="209"/>
      <c r="J26" s="94"/>
    </row>
    <row r="27" spans="1:10" ht="30" hidden="1" customHeight="1" x14ac:dyDescent="0.25"/>
    <row r="28" spans="1:10" ht="30" customHeight="1" x14ac:dyDescent="0.25"/>
  </sheetData>
  <protectedRanges>
    <protectedRange sqref="B28:C28" name="Planeacion_6"/>
    <protectedRange sqref="B29:C31" name="Planeacion_7"/>
    <protectedRange sqref="B33:C33" name="Planeacion_8"/>
    <protectedRange sqref="B34:C35" name="Planeacion_9"/>
    <protectedRange sqref="C36:C37" name="Planeacion_10"/>
  </protectedRanges>
  <mergeCells count="18">
    <mergeCell ref="H12:J12"/>
    <mergeCell ref="A26:B26"/>
    <mergeCell ref="D26:E26"/>
    <mergeCell ref="A12:G12"/>
    <mergeCell ref="B14:B25"/>
    <mergeCell ref="A14:A25"/>
    <mergeCell ref="C14:C25"/>
    <mergeCell ref="C6:E6"/>
    <mergeCell ref="C7:E7"/>
    <mergeCell ref="C8:E8"/>
    <mergeCell ref="C9:E9"/>
    <mergeCell ref="C10:E10"/>
    <mergeCell ref="A1:B4"/>
    <mergeCell ref="C1:J1"/>
    <mergeCell ref="C2:J2"/>
    <mergeCell ref="C3:J3"/>
    <mergeCell ref="C4:F4"/>
    <mergeCell ref="G4:J4"/>
  </mergeCells>
  <pageMargins left="0.7" right="0.7" top="0.75" bottom="0.75" header="0.3" footer="0.3"/>
  <pageSetup orientation="portrait"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7"/>
  <sheetViews>
    <sheetView topLeftCell="A24" zoomScale="90" zoomScaleNormal="90" workbookViewId="0">
      <selection activeCell="G31" sqref="G31"/>
    </sheetView>
  </sheetViews>
  <sheetFormatPr baseColWidth="10" defaultColWidth="0" defaultRowHeight="30" customHeight="1" x14ac:dyDescent="0.25"/>
  <cols>
    <col min="1" max="1" width="25.7109375" style="2" customWidth="1"/>
    <col min="2" max="8" width="20.7109375" style="2" customWidth="1"/>
    <col min="9" max="256" width="11.42578125" style="2" customWidth="1"/>
    <col min="257" max="16384" width="0" style="2" hidden="1"/>
  </cols>
  <sheetData>
    <row r="1" spans="1:10" s="141" customFormat="1" ht="30" customHeight="1" x14ac:dyDescent="0.2">
      <c r="A1" s="329"/>
      <c r="B1" s="340" t="s">
        <v>295</v>
      </c>
      <c r="C1" s="340"/>
      <c r="D1" s="340"/>
      <c r="E1" s="340"/>
      <c r="F1" s="340"/>
      <c r="G1" s="340"/>
      <c r="H1" s="340"/>
      <c r="I1" s="29"/>
      <c r="J1" s="140"/>
    </row>
    <row r="2" spans="1:10" s="141" customFormat="1" ht="30" customHeight="1" x14ac:dyDescent="0.2">
      <c r="A2" s="329"/>
      <c r="B2" s="330" t="s">
        <v>8</v>
      </c>
      <c r="C2" s="330"/>
      <c r="D2" s="330"/>
      <c r="E2" s="330"/>
      <c r="F2" s="330"/>
      <c r="G2" s="330"/>
      <c r="H2" s="330"/>
      <c r="I2" s="29"/>
      <c r="J2" s="140"/>
    </row>
    <row r="3" spans="1:10" s="141" customFormat="1" ht="30" customHeight="1" x14ac:dyDescent="0.2">
      <c r="A3" s="329"/>
      <c r="B3" s="330" t="s">
        <v>152</v>
      </c>
      <c r="C3" s="330"/>
      <c r="D3" s="330"/>
      <c r="E3" s="330"/>
      <c r="F3" s="330"/>
      <c r="G3" s="330"/>
      <c r="H3" s="330"/>
      <c r="I3" s="29"/>
      <c r="J3" s="140"/>
    </row>
    <row r="4" spans="1:10" s="141" customFormat="1" ht="30" customHeight="1" x14ac:dyDescent="0.2">
      <c r="A4" s="329"/>
      <c r="B4" s="330" t="s">
        <v>153</v>
      </c>
      <c r="C4" s="330"/>
      <c r="D4" s="330"/>
      <c r="E4" s="330"/>
      <c r="F4" s="346" t="s">
        <v>280</v>
      </c>
      <c r="G4" s="346"/>
      <c r="H4" s="346"/>
      <c r="I4" s="29"/>
      <c r="J4" s="140"/>
    </row>
    <row r="5" spans="1:10" s="141" customFormat="1" ht="30" customHeight="1" x14ac:dyDescent="0.2">
      <c r="A5" s="537" t="s">
        <v>154</v>
      </c>
      <c r="B5" s="537"/>
      <c r="C5" s="537"/>
      <c r="D5" s="537"/>
      <c r="E5" s="537"/>
      <c r="F5" s="537"/>
      <c r="G5" s="537"/>
      <c r="H5" s="537"/>
      <c r="I5" s="29"/>
      <c r="J5" s="140"/>
    </row>
    <row r="6" spans="1:10" s="141" customFormat="1" ht="30" customHeight="1" x14ac:dyDescent="0.2">
      <c r="A6" s="538" t="s">
        <v>155</v>
      </c>
      <c r="B6" s="538"/>
      <c r="C6" s="538"/>
      <c r="D6" s="538"/>
      <c r="E6" s="538"/>
      <c r="F6" s="538"/>
      <c r="G6" s="538"/>
      <c r="H6" s="538"/>
      <c r="I6" s="29"/>
      <c r="J6" s="140"/>
    </row>
    <row r="7" spans="1:10" s="141" customFormat="1" ht="30" customHeight="1" x14ac:dyDescent="0.2">
      <c r="A7" s="337" t="s">
        <v>156</v>
      </c>
      <c r="B7" s="337"/>
      <c r="C7" s="337"/>
      <c r="D7" s="337"/>
      <c r="E7" s="337"/>
      <c r="F7" s="337"/>
      <c r="G7" s="337"/>
      <c r="H7" s="337"/>
      <c r="I7" s="29"/>
      <c r="J7" s="140"/>
    </row>
    <row r="8" spans="1:10" s="141" customFormat="1" ht="30" customHeight="1" x14ac:dyDescent="0.2">
      <c r="A8" s="142" t="s">
        <v>276</v>
      </c>
      <c r="B8" s="143">
        <v>4</v>
      </c>
      <c r="C8" s="347" t="s">
        <v>277</v>
      </c>
      <c r="D8" s="347"/>
      <c r="E8" s="339" t="s">
        <v>282</v>
      </c>
      <c r="F8" s="339"/>
      <c r="G8" s="339"/>
      <c r="H8" s="339"/>
      <c r="I8" s="29"/>
      <c r="J8" s="140"/>
    </row>
    <row r="9" spans="1:10" s="141" customFormat="1" ht="30" customHeight="1" x14ac:dyDescent="0.2">
      <c r="A9" s="142" t="s">
        <v>158</v>
      </c>
      <c r="B9" s="143" t="s">
        <v>159</v>
      </c>
      <c r="C9" s="347" t="s">
        <v>160</v>
      </c>
      <c r="D9" s="347"/>
      <c r="E9" s="339" t="s">
        <v>281</v>
      </c>
      <c r="F9" s="339"/>
      <c r="G9" s="144" t="s">
        <v>161</v>
      </c>
      <c r="H9" s="163" t="s">
        <v>159</v>
      </c>
      <c r="I9" s="29"/>
      <c r="J9" s="140"/>
    </row>
    <row r="10" spans="1:10" s="141" customFormat="1" ht="30" customHeight="1" x14ac:dyDescent="0.2">
      <c r="A10" s="142" t="s">
        <v>162</v>
      </c>
      <c r="B10" s="341" t="s">
        <v>220</v>
      </c>
      <c r="C10" s="341"/>
      <c r="D10" s="341"/>
      <c r="E10" s="341"/>
      <c r="F10" s="144" t="s">
        <v>163</v>
      </c>
      <c r="G10" s="342" t="s">
        <v>220</v>
      </c>
      <c r="H10" s="342"/>
      <c r="I10" s="29"/>
      <c r="J10" s="140"/>
    </row>
    <row r="11" spans="1:10" s="141" customFormat="1" ht="30" customHeight="1" x14ac:dyDescent="0.2">
      <c r="A11" s="142" t="s">
        <v>164</v>
      </c>
      <c r="B11" s="343" t="s">
        <v>306</v>
      </c>
      <c r="C11" s="343"/>
      <c r="D11" s="343"/>
      <c r="E11" s="343"/>
      <c r="F11" s="144" t="s">
        <v>165</v>
      </c>
      <c r="G11" s="344" t="s">
        <v>307</v>
      </c>
      <c r="H11" s="344"/>
      <c r="I11" s="29"/>
      <c r="J11" s="140"/>
    </row>
    <row r="12" spans="1:10" s="141" customFormat="1" ht="30" customHeight="1" x14ac:dyDescent="0.2">
      <c r="A12" s="142" t="s">
        <v>166</v>
      </c>
      <c r="B12" s="338" t="s">
        <v>149</v>
      </c>
      <c r="C12" s="338"/>
      <c r="D12" s="338"/>
      <c r="E12" s="338"/>
      <c r="F12" s="338"/>
      <c r="G12" s="338"/>
      <c r="H12" s="338"/>
      <c r="I12" s="29"/>
      <c r="J12" s="140"/>
    </row>
    <row r="13" spans="1:10" s="141" customFormat="1" ht="30" customHeight="1" x14ac:dyDescent="0.2">
      <c r="A13" s="142" t="s">
        <v>167</v>
      </c>
      <c r="B13" s="345" t="s">
        <v>220</v>
      </c>
      <c r="C13" s="345"/>
      <c r="D13" s="345"/>
      <c r="E13" s="345"/>
      <c r="F13" s="345"/>
      <c r="G13" s="345"/>
      <c r="H13" s="345"/>
      <c r="I13" s="29"/>
      <c r="J13" s="140"/>
    </row>
    <row r="14" spans="1:10" s="141" customFormat="1" ht="30" customHeight="1" x14ac:dyDescent="0.2">
      <c r="A14" s="142" t="s">
        <v>168</v>
      </c>
      <c r="B14" s="339" t="s">
        <v>408</v>
      </c>
      <c r="C14" s="339"/>
      <c r="D14" s="339"/>
      <c r="E14" s="339"/>
      <c r="F14" s="144" t="s">
        <v>169</v>
      </c>
      <c r="G14" s="348" t="s">
        <v>388</v>
      </c>
      <c r="H14" s="348"/>
      <c r="I14" s="29"/>
      <c r="J14" s="140"/>
    </row>
    <row r="15" spans="1:10" s="141" customFormat="1" ht="30" customHeight="1" x14ac:dyDescent="0.2">
      <c r="A15" s="142" t="s">
        <v>171</v>
      </c>
      <c r="B15" s="349" t="s">
        <v>311</v>
      </c>
      <c r="C15" s="349"/>
      <c r="D15" s="349"/>
      <c r="E15" s="349"/>
      <c r="F15" s="144" t="s">
        <v>172</v>
      </c>
      <c r="G15" s="348" t="s">
        <v>157</v>
      </c>
      <c r="H15" s="348"/>
      <c r="I15" s="29"/>
      <c r="J15" s="140"/>
    </row>
    <row r="16" spans="1:10" s="29" customFormat="1" ht="30" customHeight="1" x14ac:dyDescent="0.2">
      <c r="A16" s="142" t="s">
        <v>173</v>
      </c>
      <c r="B16" s="339" t="s">
        <v>283</v>
      </c>
      <c r="C16" s="339"/>
      <c r="D16" s="339"/>
      <c r="E16" s="339"/>
      <c r="F16" s="339"/>
      <c r="G16" s="339"/>
      <c r="H16" s="339"/>
    </row>
    <row r="17" spans="1:8" s="29" customFormat="1" ht="30" customHeight="1" x14ac:dyDescent="0.2">
      <c r="A17" s="142" t="s">
        <v>175</v>
      </c>
      <c r="B17" s="339" t="s">
        <v>225</v>
      </c>
      <c r="C17" s="339"/>
      <c r="D17" s="339"/>
      <c r="E17" s="339"/>
      <c r="F17" s="339"/>
      <c r="G17" s="339"/>
      <c r="H17" s="339"/>
    </row>
    <row r="18" spans="1:8" s="29" customFormat="1" ht="30" customHeight="1" x14ac:dyDescent="0.2">
      <c r="A18" s="142" t="s">
        <v>176</v>
      </c>
      <c r="B18" s="338" t="s">
        <v>253</v>
      </c>
      <c r="C18" s="338"/>
      <c r="D18" s="338"/>
      <c r="E18" s="338"/>
      <c r="F18" s="338"/>
      <c r="G18" s="338"/>
      <c r="H18" s="338"/>
    </row>
    <row r="19" spans="1:8" s="29" customFormat="1" ht="30" customHeight="1" x14ac:dyDescent="0.2">
      <c r="A19" s="142" t="s">
        <v>177</v>
      </c>
      <c r="B19" s="352" t="s">
        <v>178</v>
      </c>
      <c r="C19" s="352"/>
      <c r="D19" s="352"/>
      <c r="E19" s="352"/>
      <c r="F19" s="352"/>
      <c r="G19" s="352"/>
      <c r="H19" s="352"/>
    </row>
    <row r="20" spans="1:8" s="29" customFormat="1" ht="30" customHeight="1" x14ac:dyDescent="0.2">
      <c r="A20" s="353" t="s">
        <v>179</v>
      </c>
      <c r="B20" s="354" t="s">
        <v>180</v>
      </c>
      <c r="C20" s="354"/>
      <c r="D20" s="354"/>
      <c r="E20" s="355" t="s">
        <v>181</v>
      </c>
      <c r="F20" s="355"/>
      <c r="G20" s="355"/>
      <c r="H20" s="355"/>
    </row>
    <row r="21" spans="1:8" s="29" customFormat="1" ht="30" customHeight="1" x14ac:dyDescent="0.2">
      <c r="A21" s="353"/>
      <c r="B21" s="338" t="s">
        <v>252</v>
      </c>
      <c r="C21" s="338"/>
      <c r="D21" s="338"/>
      <c r="E21" s="338" t="s">
        <v>251</v>
      </c>
      <c r="F21" s="338"/>
      <c r="G21" s="338"/>
      <c r="H21" s="338"/>
    </row>
    <row r="22" spans="1:8" s="29" customFormat="1" ht="30" customHeight="1" x14ac:dyDescent="0.2">
      <c r="A22" s="142" t="s">
        <v>182</v>
      </c>
      <c r="B22" s="345" t="s">
        <v>178</v>
      </c>
      <c r="C22" s="345"/>
      <c r="D22" s="345"/>
      <c r="E22" s="345" t="s">
        <v>178</v>
      </c>
      <c r="F22" s="345"/>
      <c r="G22" s="345"/>
      <c r="H22" s="345"/>
    </row>
    <row r="23" spans="1:8" s="29" customFormat="1" ht="30" customHeight="1" x14ac:dyDescent="0.2">
      <c r="A23" s="142" t="s">
        <v>184</v>
      </c>
      <c r="B23" s="338" t="s">
        <v>250</v>
      </c>
      <c r="C23" s="338"/>
      <c r="D23" s="338"/>
      <c r="E23" s="338" t="s">
        <v>249</v>
      </c>
      <c r="F23" s="338"/>
      <c r="G23" s="338"/>
      <c r="H23" s="338"/>
    </row>
    <row r="24" spans="1:8" s="29" customFormat="1" ht="30" customHeight="1" x14ac:dyDescent="0.2">
      <c r="A24" s="142" t="s">
        <v>185</v>
      </c>
      <c r="B24" s="350">
        <v>43831</v>
      </c>
      <c r="C24" s="339"/>
      <c r="D24" s="339"/>
      <c r="E24" s="144" t="s">
        <v>186</v>
      </c>
      <c r="F24" s="553">
        <v>1</v>
      </c>
      <c r="G24" s="553"/>
      <c r="H24" s="553"/>
    </row>
    <row r="25" spans="1:8" s="29" customFormat="1" ht="30" customHeight="1" x14ac:dyDescent="0.2">
      <c r="A25" s="142" t="s">
        <v>187</v>
      </c>
      <c r="B25" s="350">
        <v>44196</v>
      </c>
      <c r="C25" s="339"/>
      <c r="D25" s="339"/>
      <c r="E25" s="144" t="s">
        <v>188</v>
      </c>
      <c r="F25" s="351">
        <v>1</v>
      </c>
      <c r="G25" s="351"/>
      <c r="H25" s="351"/>
    </row>
    <row r="26" spans="1:8" s="29" customFormat="1" ht="39.950000000000003" customHeight="1" x14ac:dyDescent="0.2">
      <c r="A26" s="142" t="s">
        <v>189</v>
      </c>
      <c r="B26" s="348" t="s">
        <v>174</v>
      </c>
      <c r="C26" s="348"/>
      <c r="D26" s="348"/>
      <c r="E26" s="145" t="s">
        <v>190</v>
      </c>
      <c r="F26" s="357" t="s">
        <v>304</v>
      </c>
      <c r="G26" s="357"/>
      <c r="H26" s="357"/>
    </row>
    <row r="27" spans="1:8" s="29" customFormat="1" ht="30" customHeight="1" x14ac:dyDescent="0.2">
      <c r="A27" s="554" t="s">
        <v>191</v>
      </c>
      <c r="B27" s="554"/>
      <c r="C27" s="554"/>
      <c r="D27" s="554"/>
      <c r="E27" s="554"/>
      <c r="F27" s="554"/>
      <c r="G27" s="554"/>
      <c r="H27" s="554"/>
    </row>
    <row r="28" spans="1:8" s="29" customFormat="1" ht="42.75" customHeight="1" x14ac:dyDescent="0.2">
      <c r="A28" s="146" t="s">
        <v>192</v>
      </c>
      <c r="B28" s="146" t="s">
        <v>193</v>
      </c>
      <c r="C28" s="146" t="s">
        <v>194</v>
      </c>
      <c r="D28" s="146" t="s">
        <v>195</v>
      </c>
      <c r="E28" s="146" t="s">
        <v>196</v>
      </c>
      <c r="F28" s="147" t="s">
        <v>197</v>
      </c>
      <c r="G28" s="147" t="s">
        <v>198</v>
      </c>
      <c r="H28" s="146" t="s">
        <v>199</v>
      </c>
    </row>
    <row r="29" spans="1:8" s="29" customFormat="1" ht="20.25" customHeight="1" x14ac:dyDescent="0.2">
      <c r="A29" s="214" t="s">
        <v>200</v>
      </c>
      <c r="B29" s="247">
        <v>0</v>
      </c>
      <c r="C29" s="248">
        <f>+B29</f>
        <v>0</v>
      </c>
      <c r="D29" s="247">
        <v>0</v>
      </c>
      <c r="E29" s="248">
        <f>+D29</f>
        <v>0</v>
      </c>
      <c r="F29" s="153">
        <f>IFERROR(+B29/D29,)</f>
        <v>0</v>
      </c>
      <c r="G29" s="154">
        <f>+IFERROR(C29/$E$40,)</f>
        <v>0</v>
      </c>
      <c r="H29" s="155">
        <f>+G29/$F$25</f>
        <v>0</v>
      </c>
    </row>
    <row r="30" spans="1:8" s="29" customFormat="1" ht="20.25" customHeight="1" x14ac:dyDescent="0.2">
      <c r="A30" s="214" t="s">
        <v>201</v>
      </c>
      <c r="B30" s="247">
        <v>0</v>
      </c>
      <c r="C30" s="248">
        <f>+C29+B30</f>
        <v>0</v>
      </c>
      <c r="D30" s="247">
        <v>0</v>
      </c>
      <c r="E30" s="248">
        <f>+E29+D30</f>
        <v>0</v>
      </c>
      <c r="F30" s="153">
        <f t="shared" ref="F30:F40" si="0">IFERROR(+B30/D30,)</f>
        <v>0</v>
      </c>
      <c r="G30" s="154">
        <f t="shared" ref="G30:G40" si="1">+IFERROR(C30/$E$40,)</f>
        <v>0</v>
      </c>
      <c r="H30" s="155">
        <f t="shared" ref="H30:H40" si="2">+G30/$F$25</f>
        <v>0</v>
      </c>
    </row>
    <row r="31" spans="1:8" s="29" customFormat="1" ht="20.25" customHeight="1" x14ac:dyDescent="0.2">
      <c r="A31" s="214" t="s">
        <v>202</v>
      </c>
      <c r="B31" s="247">
        <v>0</v>
      </c>
      <c r="C31" s="248">
        <f t="shared" ref="C31:E40" si="3">+C30+B31</f>
        <v>0</v>
      </c>
      <c r="D31" s="247">
        <v>0</v>
      </c>
      <c r="E31" s="248">
        <f t="shared" si="3"/>
        <v>0</v>
      </c>
      <c r="F31" s="153">
        <f>IFERROR(+B31/D31,)</f>
        <v>0</v>
      </c>
      <c r="G31" s="154">
        <f t="shared" si="1"/>
        <v>0</v>
      </c>
      <c r="H31" s="155">
        <f t="shared" si="2"/>
        <v>0</v>
      </c>
    </row>
    <row r="32" spans="1:8" s="29" customFormat="1" ht="20.25" customHeight="1" x14ac:dyDescent="0.2">
      <c r="A32" s="214" t="s">
        <v>203</v>
      </c>
      <c r="B32" s="247">
        <v>0</v>
      </c>
      <c r="C32" s="248">
        <f t="shared" si="3"/>
        <v>0</v>
      </c>
      <c r="D32" s="247">
        <v>0</v>
      </c>
      <c r="E32" s="248">
        <f t="shared" si="3"/>
        <v>0</v>
      </c>
      <c r="F32" s="153">
        <f t="shared" si="0"/>
        <v>0</v>
      </c>
      <c r="G32" s="154">
        <f t="shared" si="1"/>
        <v>0</v>
      </c>
      <c r="H32" s="155">
        <f t="shared" si="2"/>
        <v>0</v>
      </c>
    </row>
    <row r="33" spans="1:8" s="29" customFormat="1" ht="20.25" customHeight="1" x14ac:dyDescent="0.2">
      <c r="A33" s="214" t="s">
        <v>204</v>
      </c>
      <c r="B33" s="247">
        <v>0</v>
      </c>
      <c r="C33" s="248">
        <f t="shared" si="3"/>
        <v>0</v>
      </c>
      <c r="D33" s="247">
        <v>0</v>
      </c>
      <c r="E33" s="248">
        <f t="shared" si="3"/>
        <v>0</v>
      </c>
      <c r="F33" s="153">
        <f t="shared" si="0"/>
        <v>0</v>
      </c>
      <c r="G33" s="154">
        <f t="shared" si="1"/>
        <v>0</v>
      </c>
      <c r="H33" s="155">
        <f t="shared" si="2"/>
        <v>0</v>
      </c>
    </row>
    <row r="34" spans="1:8" s="29" customFormat="1" ht="20.25" customHeight="1" x14ac:dyDescent="0.2">
      <c r="A34" s="214" t="s">
        <v>443</v>
      </c>
      <c r="B34" s="247">
        <v>0</v>
      </c>
      <c r="C34" s="248">
        <f t="shared" si="3"/>
        <v>0</v>
      </c>
      <c r="D34" s="247">
        <v>0.25</v>
      </c>
      <c r="E34" s="248">
        <f t="shared" si="3"/>
        <v>0.25</v>
      </c>
      <c r="F34" s="153">
        <f t="shared" si="0"/>
        <v>0</v>
      </c>
      <c r="G34" s="154">
        <f t="shared" si="1"/>
        <v>0</v>
      </c>
      <c r="H34" s="155">
        <f t="shared" si="2"/>
        <v>0</v>
      </c>
    </row>
    <row r="35" spans="1:8" s="29" customFormat="1" ht="20.25" customHeight="1" x14ac:dyDescent="0.2">
      <c r="A35" s="214" t="s">
        <v>444</v>
      </c>
      <c r="B35" s="247">
        <v>0</v>
      </c>
      <c r="C35" s="248">
        <f t="shared" si="3"/>
        <v>0</v>
      </c>
      <c r="D35" s="247">
        <v>0</v>
      </c>
      <c r="E35" s="248">
        <f t="shared" si="3"/>
        <v>0.25</v>
      </c>
      <c r="F35" s="153">
        <f t="shared" si="0"/>
        <v>0</v>
      </c>
      <c r="G35" s="154">
        <f t="shared" si="1"/>
        <v>0</v>
      </c>
      <c r="H35" s="155">
        <f t="shared" si="2"/>
        <v>0</v>
      </c>
    </row>
    <row r="36" spans="1:8" s="29" customFormat="1" ht="20.25" customHeight="1" x14ac:dyDescent="0.2">
      <c r="A36" s="214" t="s">
        <v>445</v>
      </c>
      <c r="B36" s="247">
        <v>0</v>
      </c>
      <c r="C36" s="248">
        <f t="shared" si="3"/>
        <v>0</v>
      </c>
      <c r="D36" s="247">
        <v>0</v>
      </c>
      <c r="E36" s="248">
        <f t="shared" si="3"/>
        <v>0.25</v>
      </c>
      <c r="F36" s="153">
        <f t="shared" si="0"/>
        <v>0</v>
      </c>
      <c r="G36" s="154">
        <f t="shared" si="1"/>
        <v>0</v>
      </c>
      <c r="H36" s="155">
        <f t="shared" si="2"/>
        <v>0</v>
      </c>
    </row>
    <row r="37" spans="1:8" s="29" customFormat="1" ht="20.25" customHeight="1" x14ac:dyDescent="0.2">
      <c r="A37" s="214" t="s">
        <v>446</v>
      </c>
      <c r="B37" s="247">
        <v>0</v>
      </c>
      <c r="C37" s="248">
        <f t="shared" si="3"/>
        <v>0</v>
      </c>
      <c r="D37" s="247">
        <v>0</v>
      </c>
      <c r="E37" s="248">
        <f t="shared" si="3"/>
        <v>0.25</v>
      </c>
      <c r="F37" s="153">
        <f t="shared" si="0"/>
        <v>0</v>
      </c>
      <c r="G37" s="154">
        <f t="shared" si="1"/>
        <v>0</v>
      </c>
      <c r="H37" s="155">
        <f t="shared" si="2"/>
        <v>0</v>
      </c>
    </row>
    <row r="38" spans="1:8" s="29" customFormat="1" ht="20.25" customHeight="1" x14ac:dyDescent="0.2">
      <c r="A38" s="214" t="s">
        <v>447</v>
      </c>
      <c r="B38" s="247">
        <v>0</v>
      </c>
      <c r="C38" s="248">
        <f t="shared" si="3"/>
        <v>0</v>
      </c>
      <c r="D38" s="247">
        <v>0</v>
      </c>
      <c r="E38" s="248">
        <f t="shared" si="3"/>
        <v>0.25</v>
      </c>
      <c r="F38" s="153">
        <f t="shared" si="0"/>
        <v>0</v>
      </c>
      <c r="G38" s="154">
        <f t="shared" si="1"/>
        <v>0</v>
      </c>
      <c r="H38" s="155">
        <f t="shared" si="2"/>
        <v>0</v>
      </c>
    </row>
    <row r="39" spans="1:8" s="29" customFormat="1" ht="20.25" customHeight="1" x14ac:dyDescent="0.2">
      <c r="A39" s="214" t="s">
        <v>448</v>
      </c>
      <c r="B39" s="247">
        <v>0</v>
      </c>
      <c r="C39" s="248">
        <f t="shared" si="3"/>
        <v>0</v>
      </c>
      <c r="D39" s="247">
        <v>0</v>
      </c>
      <c r="E39" s="248">
        <f t="shared" si="3"/>
        <v>0.25</v>
      </c>
      <c r="F39" s="153">
        <f t="shared" si="0"/>
        <v>0</v>
      </c>
      <c r="G39" s="154">
        <f t="shared" si="1"/>
        <v>0</v>
      </c>
      <c r="H39" s="155">
        <f t="shared" si="2"/>
        <v>0</v>
      </c>
    </row>
    <row r="40" spans="1:8" s="29" customFormat="1" ht="20.25" customHeight="1" x14ac:dyDescent="0.2">
      <c r="A40" s="214" t="s">
        <v>661</v>
      </c>
      <c r="B40" s="247">
        <v>0</v>
      </c>
      <c r="C40" s="248">
        <f t="shared" si="3"/>
        <v>0</v>
      </c>
      <c r="D40" s="247">
        <v>0.75</v>
      </c>
      <c r="E40" s="248">
        <f t="shared" si="3"/>
        <v>1</v>
      </c>
      <c r="F40" s="153">
        <f t="shared" si="0"/>
        <v>0</v>
      </c>
      <c r="G40" s="154">
        <f t="shared" si="1"/>
        <v>0</v>
      </c>
      <c r="H40" s="155">
        <f t="shared" si="2"/>
        <v>0</v>
      </c>
    </row>
    <row r="41" spans="1:8" s="29" customFormat="1" ht="39.950000000000003" customHeight="1" x14ac:dyDescent="0.2">
      <c r="A41" s="150" t="s">
        <v>205</v>
      </c>
      <c r="B41" s="555"/>
      <c r="C41" s="555"/>
      <c r="D41" s="555"/>
      <c r="E41" s="555"/>
      <c r="F41" s="555"/>
      <c r="G41" s="555"/>
      <c r="H41" s="555"/>
    </row>
    <row r="42" spans="1:8" s="29" customFormat="1" ht="30" customHeight="1" x14ac:dyDescent="0.2">
      <c r="A42" s="337" t="s">
        <v>206</v>
      </c>
      <c r="B42" s="337"/>
      <c r="C42" s="337"/>
      <c r="D42" s="337"/>
      <c r="E42" s="337"/>
      <c r="F42" s="337"/>
      <c r="G42" s="337"/>
      <c r="H42" s="337"/>
    </row>
    <row r="43" spans="1:8" s="29" customFormat="1" ht="45" customHeight="1" x14ac:dyDescent="0.2">
      <c r="A43" s="360"/>
      <c r="B43" s="360"/>
      <c r="C43" s="360"/>
      <c r="D43" s="360"/>
      <c r="E43" s="360"/>
      <c r="F43" s="360"/>
      <c r="G43" s="360"/>
      <c r="H43" s="360"/>
    </row>
    <row r="44" spans="1:8" s="29" customFormat="1" ht="45" customHeight="1" x14ac:dyDescent="0.2">
      <c r="A44" s="360"/>
      <c r="B44" s="360"/>
      <c r="C44" s="360"/>
      <c r="D44" s="360"/>
      <c r="E44" s="360"/>
      <c r="F44" s="360"/>
      <c r="G44" s="360"/>
      <c r="H44" s="360"/>
    </row>
    <row r="45" spans="1:8" s="29" customFormat="1" ht="45" customHeight="1" x14ac:dyDescent="0.2">
      <c r="A45" s="360"/>
      <c r="B45" s="360"/>
      <c r="C45" s="360"/>
      <c r="D45" s="360"/>
      <c r="E45" s="360"/>
      <c r="F45" s="360"/>
      <c r="G45" s="360"/>
      <c r="H45" s="360"/>
    </row>
    <row r="46" spans="1:8" s="29" customFormat="1" ht="45" customHeight="1" x14ac:dyDescent="0.2">
      <c r="A46" s="360"/>
      <c r="B46" s="360"/>
      <c r="C46" s="360"/>
      <c r="D46" s="360"/>
      <c r="E46" s="360"/>
      <c r="F46" s="360"/>
      <c r="G46" s="360"/>
      <c r="H46" s="360"/>
    </row>
    <row r="47" spans="1:8" s="29" customFormat="1" ht="45" customHeight="1" x14ac:dyDescent="0.2">
      <c r="A47" s="360"/>
      <c r="B47" s="360"/>
      <c r="C47" s="360"/>
      <c r="D47" s="360"/>
      <c r="E47" s="360"/>
      <c r="F47" s="360"/>
      <c r="G47" s="360"/>
      <c r="H47" s="360"/>
    </row>
    <row r="48" spans="1:8" s="29" customFormat="1" ht="30" customHeight="1" x14ac:dyDescent="0.2">
      <c r="A48" s="142" t="s">
        <v>207</v>
      </c>
      <c r="B48" s="556"/>
      <c r="C48" s="557"/>
      <c r="D48" s="557"/>
      <c r="E48" s="557"/>
      <c r="F48" s="557"/>
      <c r="G48" s="557"/>
      <c r="H48" s="557"/>
    </row>
    <row r="49" spans="1:8" s="29" customFormat="1" ht="30" customHeight="1" x14ac:dyDescent="0.2">
      <c r="A49" s="142" t="s">
        <v>208</v>
      </c>
      <c r="B49" s="364" t="s">
        <v>679</v>
      </c>
      <c r="C49" s="365"/>
      <c r="D49" s="365"/>
      <c r="E49" s="365"/>
      <c r="F49" s="365"/>
      <c r="G49" s="365"/>
      <c r="H49" s="366"/>
    </row>
    <row r="50" spans="1:8" s="29" customFormat="1" ht="40.5" customHeight="1" x14ac:dyDescent="0.2">
      <c r="A50" s="150" t="s">
        <v>209</v>
      </c>
      <c r="B50" s="556" t="s">
        <v>275</v>
      </c>
      <c r="C50" s="556"/>
      <c r="D50" s="556"/>
      <c r="E50" s="556"/>
      <c r="F50" s="556"/>
      <c r="G50" s="556"/>
      <c r="H50" s="556"/>
    </row>
    <row r="51" spans="1:8" s="29" customFormat="1" ht="30" customHeight="1" x14ac:dyDescent="0.2">
      <c r="A51" s="337" t="s">
        <v>210</v>
      </c>
      <c r="B51" s="337"/>
      <c r="C51" s="337"/>
      <c r="D51" s="337"/>
      <c r="E51" s="337"/>
      <c r="F51" s="337"/>
      <c r="G51" s="337"/>
      <c r="H51" s="337"/>
    </row>
    <row r="52" spans="1:8" s="29" customFormat="1" ht="30" customHeight="1" x14ac:dyDescent="0.2">
      <c r="A52" s="371" t="s">
        <v>211</v>
      </c>
      <c r="B52" s="146" t="s">
        <v>212</v>
      </c>
      <c r="C52" s="347" t="s">
        <v>213</v>
      </c>
      <c r="D52" s="347"/>
      <c r="E52" s="347"/>
      <c r="F52" s="347" t="s">
        <v>214</v>
      </c>
      <c r="G52" s="347"/>
      <c r="H52" s="347"/>
    </row>
    <row r="53" spans="1:8" s="29" customFormat="1" ht="30" customHeight="1" x14ac:dyDescent="0.2">
      <c r="A53" s="371"/>
      <c r="B53" s="162"/>
      <c r="C53" s="399"/>
      <c r="D53" s="399"/>
      <c r="E53" s="399"/>
      <c r="F53" s="400"/>
      <c r="G53" s="400"/>
      <c r="H53" s="400"/>
    </row>
    <row r="54" spans="1:8" s="29" customFormat="1" ht="30" customHeight="1" x14ac:dyDescent="0.2">
      <c r="A54" s="150" t="s">
        <v>215</v>
      </c>
      <c r="B54" s="358" t="s">
        <v>359</v>
      </c>
      <c r="C54" s="358"/>
      <c r="D54" s="359" t="s">
        <v>216</v>
      </c>
      <c r="E54" s="359"/>
      <c r="F54" s="558" t="s">
        <v>359</v>
      </c>
      <c r="G54" s="558"/>
      <c r="H54" s="558"/>
    </row>
    <row r="55" spans="1:8" s="29" customFormat="1" ht="30" customHeight="1" x14ac:dyDescent="0.2">
      <c r="A55" s="150" t="s">
        <v>686</v>
      </c>
      <c r="B55" s="372" t="s">
        <v>684</v>
      </c>
      <c r="C55" s="372"/>
      <c r="D55" s="371" t="s">
        <v>687</v>
      </c>
      <c r="E55" s="371"/>
      <c r="F55" s="376" t="s">
        <v>712</v>
      </c>
      <c r="G55" s="377"/>
      <c r="H55" s="378"/>
    </row>
    <row r="56" spans="1:8" s="29" customFormat="1" ht="30" customHeight="1" x14ac:dyDescent="0.2">
      <c r="A56" s="150" t="s">
        <v>217</v>
      </c>
      <c r="B56" s="372"/>
      <c r="C56" s="372"/>
      <c r="D56" s="353" t="s">
        <v>218</v>
      </c>
      <c r="E56" s="353"/>
      <c r="F56" s="372"/>
      <c r="G56" s="372"/>
      <c r="H56" s="372"/>
    </row>
    <row r="57" spans="1:8" s="29" customFormat="1" ht="30" customHeight="1" x14ac:dyDescent="0.2">
      <c r="A57" s="150" t="s">
        <v>219</v>
      </c>
      <c r="B57" s="372"/>
      <c r="C57" s="372"/>
      <c r="D57" s="353"/>
      <c r="E57" s="353"/>
      <c r="F57" s="372"/>
      <c r="G57" s="372"/>
      <c r="H57" s="372"/>
    </row>
  </sheetData>
  <sheetProtection autoFilter="0" pivotTables="0"/>
  <mergeCells count="65">
    <mergeCell ref="A52:A53"/>
    <mergeCell ref="C52:E52"/>
    <mergeCell ref="F52:H52"/>
    <mergeCell ref="C53:E53"/>
    <mergeCell ref="F53:H53"/>
    <mergeCell ref="B56:C56"/>
    <mergeCell ref="D56:E57"/>
    <mergeCell ref="F56:H57"/>
    <mergeCell ref="B57:C57"/>
    <mergeCell ref="B54:C54"/>
    <mergeCell ref="D54:E54"/>
    <mergeCell ref="F54:H54"/>
    <mergeCell ref="B55:C55"/>
    <mergeCell ref="D55:E55"/>
    <mergeCell ref="F55:H55"/>
    <mergeCell ref="A51:H51"/>
    <mergeCell ref="B25:D25"/>
    <mergeCell ref="F25:H25"/>
    <mergeCell ref="B26:D26"/>
    <mergeCell ref="F26:H26"/>
    <mergeCell ref="A27:H27"/>
    <mergeCell ref="B41:H41"/>
    <mergeCell ref="A42:H42"/>
    <mergeCell ref="A43:H47"/>
    <mergeCell ref="B48:H48"/>
    <mergeCell ref="B49:H49"/>
    <mergeCell ref="B50:H50"/>
    <mergeCell ref="B22:D22"/>
    <mergeCell ref="E22:H22"/>
    <mergeCell ref="B23:D23"/>
    <mergeCell ref="E23:H23"/>
    <mergeCell ref="B24:D24"/>
    <mergeCell ref="F24:H24"/>
    <mergeCell ref="B18:H18"/>
    <mergeCell ref="B19:H19"/>
    <mergeCell ref="A20:A21"/>
    <mergeCell ref="B20:D20"/>
    <mergeCell ref="E20:H20"/>
    <mergeCell ref="B21:D21"/>
    <mergeCell ref="E21:H21"/>
    <mergeCell ref="B17:H17"/>
    <mergeCell ref="B10:E10"/>
    <mergeCell ref="G10:H10"/>
    <mergeCell ref="B11:E11"/>
    <mergeCell ref="G11:H11"/>
    <mergeCell ref="B12:H12"/>
    <mergeCell ref="B13:H13"/>
    <mergeCell ref="B14:E14"/>
    <mergeCell ref="G14:H14"/>
    <mergeCell ref="B15:E15"/>
    <mergeCell ref="G15:H15"/>
    <mergeCell ref="B16:H16"/>
    <mergeCell ref="C9:D9"/>
    <mergeCell ref="E9:F9"/>
    <mergeCell ref="A1:A4"/>
    <mergeCell ref="B4:E4"/>
    <mergeCell ref="B1:H1"/>
    <mergeCell ref="B2:H2"/>
    <mergeCell ref="B3:H3"/>
    <mergeCell ref="F4:H4"/>
    <mergeCell ref="A5:H5"/>
    <mergeCell ref="A6:H6"/>
    <mergeCell ref="A7:H7"/>
    <mergeCell ref="C8:D8"/>
    <mergeCell ref="E8:H8"/>
  </mergeCells>
  <dataValidations count="1">
    <dataValidation type="list" allowBlank="1" showInputMessage="1" showErrorMessage="1" sqref="B9 B11:E11 G15:H15">
      <formula1>#REF!</formula1>
    </dataValidation>
  </dataValidations>
  <pageMargins left="0.70866141732283472" right="0.70866141732283472" top="0.74803149606299213" bottom="0.74803149606299213" header="0.31496062992125984" footer="0.31496062992125984"/>
  <pageSetup scale="52" orientation="portrait" r:id="rId1"/>
  <rowBreaks count="1" manualBreakCount="1">
    <brk id="41" max="7"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O27"/>
  <sheetViews>
    <sheetView topLeftCell="A12" workbookViewId="0">
      <selection activeCell="G14" sqref="G14"/>
    </sheetView>
  </sheetViews>
  <sheetFormatPr baseColWidth="10" defaultColWidth="0" defaultRowHeight="30" customHeight="1" zeroHeight="1" x14ac:dyDescent="0.25"/>
  <cols>
    <col min="1" max="1" width="5.7109375" style="92" customWidth="1"/>
    <col min="2" max="2" width="40.7109375" customWidth="1"/>
    <col min="3" max="3" width="15.7109375" customWidth="1"/>
    <col min="4" max="4" width="5.7109375" customWidth="1"/>
    <col min="5" max="5" width="40.7109375" customWidth="1"/>
    <col min="6" max="6" width="15.7109375" style="92" customWidth="1"/>
    <col min="7" max="9" width="15.7109375" customWidth="1"/>
    <col min="10" max="10" width="80.7109375" customWidth="1"/>
    <col min="11" max="106" width="0" hidden="1" customWidth="1"/>
    <col min="107" max="107" width="11.42578125" hidden="1" customWidth="1"/>
    <col min="108" max="196" width="0" hidden="1" customWidth="1"/>
    <col min="197" max="197" width="1.42578125" hidden="1" customWidth="1"/>
  </cols>
  <sheetData>
    <row r="1" spans="1:10" s="156" customFormat="1" ht="30" customHeight="1" x14ac:dyDescent="0.25">
      <c r="A1" s="559"/>
      <c r="B1" s="559"/>
      <c r="C1" s="380" t="s">
        <v>295</v>
      </c>
      <c r="D1" s="380"/>
      <c r="E1" s="380"/>
      <c r="F1" s="380"/>
      <c r="G1" s="380"/>
      <c r="H1" s="380"/>
      <c r="I1" s="380"/>
      <c r="J1" s="380"/>
    </row>
    <row r="2" spans="1:10" s="156" customFormat="1" ht="30" customHeight="1" x14ac:dyDescent="0.25">
      <c r="A2" s="559"/>
      <c r="B2" s="559"/>
      <c r="C2" s="380" t="s">
        <v>8</v>
      </c>
      <c r="D2" s="380"/>
      <c r="E2" s="380"/>
      <c r="F2" s="380"/>
      <c r="G2" s="380"/>
      <c r="H2" s="380"/>
      <c r="I2" s="380"/>
      <c r="J2" s="380"/>
    </row>
    <row r="3" spans="1:10" s="156" customFormat="1" ht="30" customHeight="1" x14ac:dyDescent="0.25">
      <c r="A3" s="559"/>
      <c r="B3" s="559"/>
      <c r="C3" s="380" t="s">
        <v>271</v>
      </c>
      <c r="D3" s="380"/>
      <c r="E3" s="380"/>
      <c r="F3" s="380"/>
      <c r="G3" s="380"/>
      <c r="H3" s="380"/>
      <c r="I3" s="380"/>
      <c r="J3" s="380"/>
    </row>
    <row r="4" spans="1:10" s="156" customFormat="1" ht="30" customHeight="1" x14ac:dyDescent="0.25">
      <c r="A4" s="559"/>
      <c r="B4" s="559"/>
      <c r="C4" s="380" t="s">
        <v>279</v>
      </c>
      <c r="D4" s="380"/>
      <c r="E4" s="380"/>
      <c r="F4" s="380"/>
      <c r="G4" s="381" t="s">
        <v>280</v>
      </c>
      <c r="H4" s="381"/>
      <c r="I4" s="381"/>
      <c r="J4" s="381"/>
    </row>
    <row r="5" spans="1:10" s="156" customFormat="1" ht="30" customHeight="1" x14ac:dyDescent="0.25">
      <c r="A5" s="164"/>
      <c r="B5" s="165"/>
      <c r="C5" s="165"/>
      <c r="D5" s="165"/>
      <c r="E5" s="165"/>
      <c r="F5" s="165"/>
      <c r="G5" s="165"/>
      <c r="H5" s="165"/>
      <c r="I5" s="160"/>
    </row>
    <row r="6" spans="1:10" s="156" customFormat="1" ht="42.75" customHeight="1" x14ac:dyDescent="0.25">
      <c r="A6" s="157"/>
      <c r="B6" s="159" t="s">
        <v>270</v>
      </c>
      <c r="C6" s="382" t="str">
        <f>+ACT_3!C6</f>
        <v>POA GESTIÓN SIN INVERSIÓN OFICINA DE TECNOLOGÍAS DE LA INFORMACIÓN Y LAS COMUNICACIONES</v>
      </c>
      <c r="D6" s="382"/>
      <c r="E6" s="382"/>
      <c r="F6" s="157"/>
      <c r="I6" s="160"/>
    </row>
    <row r="7" spans="1:10" s="156" customFormat="1" ht="30" customHeight="1" x14ac:dyDescent="0.25">
      <c r="A7" s="157"/>
      <c r="B7" s="161" t="s">
        <v>16</v>
      </c>
      <c r="C7" s="382" t="s">
        <v>281</v>
      </c>
      <c r="D7" s="382"/>
      <c r="E7" s="382"/>
      <c r="F7" s="157"/>
      <c r="I7" s="160"/>
    </row>
    <row r="8" spans="1:10" s="156" customFormat="1" ht="30" customHeight="1" x14ac:dyDescent="0.25">
      <c r="A8" s="157"/>
      <c r="B8" s="161" t="s">
        <v>269</v>
      </c>
      <c r="C8" s="382" t="s">
        <v>278</v>
      </c>
      <c r="D8" s="382"/>
      <c r="E8" s="382"/>
      <c r="F8" s="157"/>
      <c r="I8" s="160"/>
    </row>
    <row r="9" spans="1:10" s="156" customFormat="1" ht="30" customHeight="1" x14ac:dyDescent="0.25">
      <c r="A9" s="157"/>
      <c r="B9" s="161" t="s">
        <v>268</v>
      </c>
      <c r="C9" s="382" t="str">
        <f>+'9'!F55</f>
        <v>(E) Paula Tatiana Arenas</v>
      </c>
      <c r="D9" s="382"/>
      <c r="E9" s="382"/>
      <c r="F9" s="157"/>
      <c r="I9" s="160"/>
    </row>
    <row r="10" spans="1:10" s="156" customFormat="1" ht="54.75" customHeight="1" x14ac:dyDescent="0.25">
      <c r="A10" s="157"/>
      <c r="B10" s="161" t="s">
        <v>267</v>
      </c>
      <c r="C10" s="382" t="s">
        <v>407</v>
      </c>
      <c r="D10" s="382"/>
      <c r="E10" s="382"/>
      <c r="F10" s="157"/>
      <c r="I10" s="160"/>
    </row>
    <row r="11" spans="1:10" s="156" customFormat="1" ht="30" customHeight="1" x14ac:dyDescent="0.25">
      <c r="A11" s="157"/>
      <c r="F11" s="157"/>
    </row>
    <row r="12" spans="1:10" s="128" customFormat="1" ht="30" customHeight="1" x14ac:dyDescent="0.25">
      <c r="A12" s="389" t="s">
        <v>312</v>
      </c>
      <c r="B12" s="390"/>
      <c r="C12" s="390"/>
      <c r="D12" s="390"/>
      <c r="E12" s="390"/>
      <c r="F12" s="390"/>
      <c r="G12" s="391"/>
      <c r="H12" s="383" t="s">
        <v>266</v>
      </c>
      <c r="I12" s="384"/>
      <c r="J12" s="384"/>
    </row>
    <row r="13" spans="1:10" s="103" customFormat="1" ht="30" customHeight="1" x14ac:dyDescent="0.25">
      <c r="A13" s="105" t="s">
        <v>265</v>
      </c>
      <c r="B13" s="105" t="s">
        <v>264</v>
      </c>
      <c r="C13" s="116" t="s">
        <v>263</v>
      </c>
      <c r="D13" s="105" t="s">
        <v>262</v>
      </c>
      <c r="E13" s="105" t="s">
        <v>261</v>
      </c>
      <c r="F13" s="105" t="s">
        <v>260</v>
      </c>
      <c r="G13" s="105" t="s">
        <v>259</v>
      </c>
      <c r="H13" s="112" t="s">
        <v>258</v>
      </c>
      <c r="I13" s="112" t="s">
        <v>257</v>
      </c>
      <c r="J13" s="112" t="s">
        <v>256</v>
      </c>
    </row>
    <row r="14" spans="1:10" s="128" customFormat="1" ht="50.25" customHeight="1" x14ac:dyDescent="0.25">
      <c r="A14" s="402">
        <v>1</v>
      </c>
      <c r="B14" s="562" t="s">
        <v>422</v>
      </c>
      <c r="C14" s="129">
        <v>0.2</v>
      </c>
      <c r="D14" s="111">
        <v>1</v>
      </c>
      <c r="E14" s="174" t="s">
        <v>433</v>
      </c>
      <c r="F14" s="132">
        <v>0.25</v>
      </c>
      <c r="G14" s="108">
        <v>44195</v>
      </c>
      <c r="H14" s="118"/>
      <c r="I14" s="108"/>
      <c r="J14" s="110"/>
    </row>
    <row r="15" spans="1:10" s="128" customFormat="1" ht="50.25" customHeight="1" x14ac:dyDescent="0.25">
      <c r="A15" s="403"/>
      <c r="B15" s="563"/>
      <c r="C15" s="212">
        <v>0.2</v>
      </c>
      <c r="D15" s="109">
        <v>2</v>
      </c>
      <c r="E15" s="251" t="s">
        <v>434</v>
      </c>
      <c r="F15" s="132">
        <v>0.25</v>
      </c>
      <c r="G15" s="108">
        <v>44195</v>
      </c>
      <c r="H15" s="107"/>
      <c r="I15" s="106"/>
      <c r="J15" s="110"/>
    </row>
    <row r="16" spans="1:10" s="128" customFormat="1" ht="50.25" customHeight="1" x14ac:dyDescent="0.25">
      <c r="A16" s="403"/>
      <c r="B16" s="563"/>
      <c r="C16" s="211">
        <v>0.2</v>
      </c>
      <c r="D16" s="109">
        <v>3</v>
      </c>
      <c r="E16" s="251" t="s">
        <v>435</v>
      </c>
      <c r="F16" s="132">
        <v>0.25</v>
      </c>
      <c r="G16" s="108">
        <v>44012</v>
      </c>
      <c r="H16" s="107"/>
      <c r="I16" s="98"/>
      <c r="J16" s="110"/>
    </row>
    <row r="17" spans="1:10" s="128" customFormat="1" ht="50.25" customHeight="1" x14ac:dyDescent="0.25">
      <c r="A17" s="551"/>
      <c r="B17" s="564"/>
      <c r="C17" s="130">
        <v>0.2</v>
      </c>
      <c r="D17" s="109">
        <v>5</v>
      </c>
      <c r="E17" s="175" t="s">
        <v>436</v>
      </c>
      <c r="F17" s="132">
        <v>0.25</v>
      </c>
      <c r="G17" s="108">
        <v>44195</v>
      </c>
      <c r="H17" s="118"/>
      <c r="I17" s="119"/>
      <c r="J17" s="110"/>
    </row>
    <row r="18" spans="1:10" s="91" customFormat="1" ht="30" customHeight="1" x14ac:dyDescent="0.25">
      <c r="A18" s="560" t="s">
        <v>255</v>
      </c>
      <c r="B18" s="560"/>
      <c r="C18" s="131">
        <f>SUM(C14:C17)</f>
        <v>0.8</v>
      </c>
      <c r="D18" s="561" t="s">
        <v>229</v>
      </c>
      <c r="E18" s="561"/>
      <c r="F18" s="131">
        <f>SUM(F14:F17)</f>
        <v>1</v>
      </c>
      <c r="G18" s="96"/>
      <c r="H18" s="95">
        <f>SUM(H14:H17)</f>
        <v>0</v>
      </c>
      <c r="I18" s="94"/>
      <c r="J18" s="94"/>
    </row>
    <row r="19" spans="1:10" ht="30" hidden="1" customHeight="1" x14ac:dyDescent="0.25"/>
    <row r="20" spans="1:10" ht="30" hidden="1" customHeight="1" x14ac:dyDescent="0.25"/>
    <row r="21" spans="1:10" ht="30" hidden="1" customHeight="1" x14ac:dyDescent="0.25">
      <c r="G21" s="93"/>
    </row>
    <row r="22" spans="1:10" ht="30" hidden="1" customHeight="1" x14ac:dyDescent="0.25">
      <c r="G22" s="93"/>
      <c r="H22" s="93"/>
    </row>
    <row r="23" spans="1:10" ht="30" hidden="1" customHeight="1" x14ac:dyDescent="0.25">
      <c r="G23" s="93"/>
    </row>
    <row r="24" spans="1:10" ht="30" hidden="1" customHeight="1" x14ac:dyDescent="0.25">
      <c r="G24" s="93"/>
    </row>
    <row r="25" spans="1:10" ht="30" hidden="1" customHeight="1" x14ac:dyDescent="0.25">
      <c r="G25" s="93"/>
    </row>
    <row r="26" spans="1:10" ht="30" hidden="1" customHeight="1" x14ac:dyDescent="0.25">
      <c r="G26" s="93"/>
    </row>
    <row r="27" spans="1:10" ht="30" customHeight="1" x14ac:dyDescent="0.25"/>
  </sheetData>
  <protectedRanges>
    <protectedRange sqref="C15" name="Planeacion"/>
    <protectedRange sqref="C16:C17" name="Planeacion_5"/>
    <protectedRange sqref="E16:E17" name="Planeacion_10"/>
    <protectedRange sqref="B14" name="Planeacion_7_2"/>
    <protectedRange sqref="E15" name="Planeacion_7_3"/>
  </protectedRanges>
  <mergeCells count="17">
    <mergeCell ref="A18:B18"/>
    <mergeCell ref="D18:E18"/>
    <mergeCell ref="C6:E6"/>
    <mergeCell ref="C7:E7"/>
    <mergeCell ref="C8:E8"/>
    <mergeCell ref="C9:E9"/>
    <mergeCell ref="C10:E10"/>
    <mergeCell ref="A12:G12"/>
    <mergeCell ref="B14:B17"/>
    <mergeCell ref="A14:A17"/>
    <mergeCell ref="H12:J12"/>
    <mergeCell ref="A1:B4"/>
    <mergeCell ref="C1:J1"/>
    <mergeCell ref="C2:J2"/>
    <mergeCell ref="C3:J3"/>
    <mergeCell ref="C4:F4"/>
    <mergeCell ref="G4:J4"/>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7"/>
  <sheetViews>
    <sheetView topLeftCell="A25" zoomScale="80" zoomScaleNormal="86" workbookViewId="0">
      <selection activeCell="J38" sqref="J38"/>
    </sheetView>
  </sheetViews>
  <sheetFormatPr baseColWidth="10" defaultColWidth="0" defaultRowHeight="30" customHeight="1" x14ac:dyDescent="0.2"/>
  <cols>
    <col min="1" max="1" width="25.7109375" style="151" customWidth="1"/>
    <col min="2" max="5" width="20.7109375" style="141" customWidth="1"/>
    <col min="6" max="6" width="20.7109375" style="152" customWidth="1"/>
    <col min="7" max="8" width="20.7109375" style="141" customWidth="1"/>
    <col min="9" max="256" width="11.42578125" style="141" customWidth="1"/>
    <col min="257" max="16384" width="0" style="141" hidden="1"/>
  </cols>
  <sheetData>
    <row r="1" spans="1:8" ht="30" customHeight="1" x14ac:dyDescent="0.2">
      <c r="A1" s="329"/>
      <c r="B1" s="340" t="s">
        <v>295</v>
      </c>
      <c r="C1" s="340"/>
      <c r="D1" s="340"/>
      <c r="E1" s="340"/>
      <c r="F1" s="340"/>
      <c r="G1" s="340"/>
      <c r="H1" s="340"/>
    </row>
    <row r="2" spans="1:8" ht="30" customHeight="1" x14ac:dyDescent="0.2">
      <c r="A2" s="329"/>
      <c r="B2" s="330" t="s">
        <v>8</v>
      </c>
      <c r="C2" s="330"/>
      <c r="D2" s="330"/>
      <c r="E2" s="330"/>
      <c r="F2" s="330"/>
      <c r="G2" s="330"/>
      <c r="H2" s="330"/>
    </row>
    <row r="3" spans="1:8" ht="30" customHeight="1" x14ac:dyDescent="0.2">
      <c r="A3" s="329"/>
      <c r="B3" s="330" t="s">
        <v>152</v>
      </c>
      <c r="C3" s="330"/>
      <c r="D3" s="330"/>
      <c r="E3" s="330"/>
      <c r="F3" s="330"/>
      <c r="G3" s="330"/>
      <c r="H3" s="330"/>
    </row>
    <row r="4" spans="1:8" ht="30" customHeight="1" x14ac:dyDescent="0.2">
      <c r="A4" s="329"/>
      <c r="B4" s="330" t="s">
        <v>153</v>
      </c>
      <c r="C4" s="330"/>
      <c r="D4" s="330"/>
      <c r="E4" s="330"/>
      <c r="F4" s="346" t="s">
        <v>280</v>
      </c>
      <c r="G4" s="346"/>
      <c r="H4" s="346"/>
    </row>
    <row r="5" spans="1:8" ht="30" customHeight="1" x14ac:dyDescent="0.2">
      <c r="A5" s="537" t="s">
        <v>154</v>
      </c>
      <c r="B5" s="537"/>
      <c r="C5" s="537"/>
      <c r="D5" s="537"/>
      <c r="E5" s="537"/>
      <c r="F5" s="537"/>
      <c r="G5" s="537"/>
      <c r="H5" s="537"/>
    </row>
    <row r="6" spans="1:8" ht="30" customHeight="1" x14ac:dyDescent="0.2">
      <c r="A6" s="538" t="s">
        <v>155</v>
      </c>
      <c r="B6" s="538"/>
      <c r="C6" s="538"/>
      <c r="D6" s="538"/>
      <c r="E6" s="538"/>
      <c r="F6" s="538"/>
      <c r="G6" s="538"/>
      <c r="H6" s="538"/>
    </row>
    <row r="7" spans="1:8" ht="30" customHeight="1" x14ac:dyDescent="0.2">
      <c r="A7" s="337" t="s">
        <v>156</v>
      </c>
      <c r="B7" s="337"/>
      <c r="C7" s="337"/>
      <c r="D7" s="337"/>
      <c r="E7" s="337"/>
      <c r="F7" s="337"/>
      <c r="G7" s="337"/>
      <c r="H7" s="337"/>
    </row>
    <row r="8" spans="1:8" ht="30" customHeight="1" x14ac:dyDescent="0.2">
      <c r="A8" s="205" t="s">
        <v>276</v>
      </c>
      <c r="B8" s="204">
        <v>5</v>
      </c>
      <c r="C8" s="347" t="s">
        <v>277</v>
      </c>
      <c r="D8" s="347"/>
      <c r="E8" s="339" t="s">
        <v>294</v>
      </c>
      <c r="F8" s="339"/>
      <c r="G8" s="339"/>
      <c r="H8" s="339"/>
    </row>
    <row r="9" spans="1:8" ht="30" customHeight="1" x14ac:dyDescent="0.2">
      <c r="A9" s="205" t="s">
        <v>158</v>
      </c>
      <c r="B9" s="204" t="s">
        <v>159</v>
      </c>
      <c r="C9" s="347" t="s">
        <v>160</v>
      </c>
      <c r="D9" s="347"/>
      <c r="E9" s="339" t="s">
        <v>281</v>
      </c>
      <c r="F9" s="339"/>
      <c r="G9" s="144" t="s">
        <v>161</v>
      </c>
      <c r="H9" s="163" t="s">
        <v>159</v>
      </c>
    </row>
    <row r="10" spans="1:8" ht="30" customHeight="1" x14ac:dyDescent="0.2">
      <c r="A10" s="205" t="s">
        <v>162</v>
      </c>
      <c r="B10" s="341" t="s">
        <v>220</v>
      </c>
      <c r="C10" s="341"/>
      <c r="D10" s="341"/>
      <c r="E10" s="341"/>
      <c r="F10" s="144" t="s">
        <v>163</v>
      </c>
      <c r="G10" s="342" t="s">
        <v>220</v>
      </c>
      <c r="H10" s="342"/>
    </row>
    <row r="11" spans="1:8" ht="30" customHeight="1" x14ac:dyDescent="0.2">
      <c r="A11" s="205" t="s">
        <v>164</v>
      </c>
      <c r="B11" s="343" t="s">
        <v>306</v>
      </c>
      <c r="C11" s="343"/>
      <c r="D11" s="343"/>
      <c r="E11" s="343"/>
      <c r="F11" s="144" t="s">
        <v>165</v>
      </c>
      <c r="G11" s="344" t="s">
        <v>307</v>
      </c>
      <c r="H11" s="344"/>
    </row>
    <row r="12" spans="1:8" ht="30" customHeight="1" x14ac:dyDescent="0.2">
      <c r="A12" s="205" t="s">
        <v>166</v>
      </c>
      <c r="B12" s="338" t="s">
        <v>144</v>
      </c>
      <c r="C12" s="338"/>
      <c r="D12" s="338"/>
      <c r="E12" s="338"/>
      <c r="F12" s="338"/>
      <c r="G12" s="338"/>
      <c r="H12" s="338"/>
    </row>
    <row r="13" spans="1:8" ht="30" customHeight="1" x14ac:dyDescent="0.2">
      <c r="A13" s="205" t="s">
        <v>167</v>
      </c>
      <c r="B13" s="345" t="s">
        <v>220</v>
      </c>
      <c r="C13" s="345"/>
      <c r="D13" s="345"/>
      <c r="E13" s="345"/>
      <c r="F13" s="345"/>
      <c r="G13" s="345"/>
      <c r="H13" s="345"/>
    </row>
    <row r="14" spans="1:8" ht="30" customHeight="1" x14ac:dyDescent="0.2">
      <c r="A14" s="205" t="s">
        <v>168</v>
      </c>
      <c r="B14" s="338" t="s">
        <v>409</v>
      </c>
      <c r="C14" s="338"/>
      <c r="D14" s="338"/>
      <c r="E14" s="338"/>
      <c r="F14" s="144" t="s">
        <v>169</v>
      </c>
      <c r="G14" s="348" t="s">
        <v>170</v>
      </c>
      <c r="H14" s="348"/>
    </row>
    <row r="15" spans="1:8" ht="30" customHeight="1" x14ac:dyDescent="0.2">
      <c r="A15" s="205" t="s">
        <v>171</v>
      </c>
      <c r="B15" s="349" t="s">
        <v>311</v>
      </c>
      <c r="C15" s="349"/>
      <c r="D15" s="349"/>
      <c r="E15" s="349"/>
      <c r="F15" s="144" t="s">
        <v>172</v>
      </c>
      <c r="G15" s="348" t="s">
        <v>157</v>
      </c>
      <c r="H15" s="348"/>
    </row>
    <row r="16" spans="1:8" ht="30" customHeight="1" x14ac:dyDescent="0.2">
      <c r="A16" s="205" t="s">
        <v>173</v>
      </c>
      <c r="B16" s="339" t="s">
        <v>284</v>
      </c>
      <c r="C16" s="339"/>
      <c r="D16" s="339"/>
      <c r="E16" s="339"/>
      <c r="F16" s="339"/>
      <c r="G16" s="339"/>
      <c r="H16" s="339"/>
    </row>
    <row r="17" spans="1:8" ht="30" customHeight="1" x14ac:dyDescent="0.2">
      <c r="A17" s="205" t="s">
        <v>175</v>
      </c>
      <c r="B17" s="339" t="s">
        <v>225</v>
      </c>
      <c r="C17" s="339"/>
      <c r="D17" s="339"/>
      <c r="E17" s="339"/>
      <c r="F17" s="339"/>
      <c r="G17" s="339"/>
      <c r="H17" s="339"/>
    </row>
    <row r="18" spans="1:8" ht="30" customHeight="1" x14ac:dyDescent="0.2">
      <c r="A18" s="205" t="s">
        <v>176</v>
      </c>
      <c r="B18" s="338" t="s">
        <v>253</v>
      </c>
      <c r="C18" s="338"/>
      <c r="D18" s="338"/>
      <c r="E18" s="338"/>
      <c r="F18" s="338"/>
      <c r="G18" s="338"/>
      <c r="H18" s="338"/>
    </row>
    <row r="19" spans="1:8" ht="30" customHeight="1" x14ac:dyDescent="0.2">
      <c r="A19" s="205" t="s">
        <v>177</v>
      </c>
      <c r="B19" s="352" t="s">
        <v>178</v>
      </c>
      <c r="C19" s="352"/>
      <c r="D19" s="352"/>
      <c r="E19" s="352"/>
      <c r="F19" s="352"/>
      <c r="G19" s="352"/>
      <c r="H19" s="352"/>
    </row>
    <row r="20" spans="1:8" ht="30" customHeight="1" x14ac:dyDescent="0.2">
      <c r="A20" s="353" t="s">
        <v>179</v>
      </c>
      <c r="B20" s="354" t="s">
        <v>180</v>
      </c>
      <c r="C20" s="354"/>
      <c r="D20" s="354"/>
      <c r="E20" s="355" t="s">
        <v>181</v>
      </c>
      <c r="F20" s="355"/>
      <c r="G20" s="355"/>
      <c r="H20" s="355"/>
    </row>
    <row r="21" spans="1:8" ht="30" customHeight="1" x14ac:dyDescent="0.2">
      <c r="A21" s="353"/>
      <c r="B21" s="338" t="s">
        <v>252</v>
      </c>
      <c r="C21" s="338"/>
      <c r="D21" s="338"/>
      <c r="E21" s="338" t="s">
        <v>251</v>
      </c>
      <c r="F21" s="338"/>
      <c r="G21" s="338"/>
      <c r="H21" s="338"/>
    </row>
    <row r="22" spans="1:8" ht="30" customHeight="1" x14ac:dyDescent="0.2">
      <c r="A22" s="205" t="s">
        <v>182</v>
      </c>
      <c r="B22" s="348" t="s">
        <v>183</v>
      </c>
      <c r="C22" s="348"/>
      <c r="D22" s="348"/>
      <c r="E22" s="348" t="s">
        <v>183</v>
      </c>
      <c r="F22" s="348"/>
      <c r="G22" s="348"/>
      <c r="H22" s="348"/>
    </row>
    <row r="23" spans="1:8" ht="30" customHeight="1" x14ac:dyDescent="0.2">
      <c r="A23" s="205" t="s">
        <v>184</v>
      </c>
      <c r="B23" s="338" t="s">
        <v>273</v>
      </c>
      <c r="C23" s="338"/>
      <c r="D23" s="338"/>
      <c r="E23" s="338" t="s">
        <v>285</v>
      </c>
      <c r="F23" s="338"/>
      <c r="G23" s="338"/>
      <c r="H23" s="338"/>
    </row>
    <row r="24" spans="1:8" ht="30" customHeight="1" x14ac:dyDescent="0.2">
      <c r="A24" s="205" t="s">
        <v>185</v>
      </c>
      <c r="B24" s="350">
        <v>43831</v>
      </c>
      <c r="C24" s="339"/>
      <c r="D24" s="339"/>
      <c r="E24" s="144" t="s">
        <v>186</v>
      </c>
      <c r="F24" s="356">
        <v>1</v>
      </c>
      <c r="G24" s="356"/>
      <c r="H24" s="356"/>
    </row>
    <row r="25" spans="1:8" ht="30" customHeight="1" x14ac:dyDescent="0.2">
      <c r="A25" s="205" t="s">
        <v>187</v>
      </c>
      <c r="B25" s="350">
        <v>44196</v>
      </c>
      <c r="C25" s="339"/>
      <c r="D25" s="339"/>
      <c r="E25" s="144" t="s">
        <v>188</v>
      </c>
      <c r="F25" s="351">
        <v>1</v>
      </c>
      <c r="G25" s="351"/>
      <c r="H25" s="351"/>
    </row>
    <row r="26" spans="1:8" ht="39.950000000000003" customHeight="1" x14ac:dyDescent="0.2">
      <c r="A26" s="205" t="s">
        <v>189</v>
      </c>
      <c r="B26" s="350" t="s">
        <v>174</v>
      </c>
      <c r="C26" s="339"/>
      <c r="D26" s="339"/>
      <c r="E26" s="145" t="s">
        <v>190</v>
      </c>
      <c r="F26" s="357" t="s">
        <v>304</v>
      </c>
      <c r="G26" s="357"/>
      <c r="H26" s="357"/>
    </row>
    <row r="27" spans="1:8" ht="30" customHeight="1" x14ac:dyDescent="0.2">
      <c r="A27" s="554" t="s">
        <v>191</v>
      </c>
      <c r="B27" s="554"/>
      <c r="C27" s="554"/>
      <c r="D27" s="554"/>
      <c r="E27" s="554"/>
      <c r="F27" s="554"/>
      <c r="G27" s="554"/>
      <c r="H27" s="554"/>
    </row>
    <row r="28" spans="1:8" ht="30" customHeight="1" x14ac:dyDescent="0.2">
      <c r="A28" s="203" t="s">
        <v>192</v>
      </c>
      <c r="B28" s="203" t="s">
        <v>193</v>
      </c>
      <c r="C28" s="203" t="s">
        <v>194</v>
      </c>
      <c r="D28" s="203" t="s">
        <v>195</v>
      </c>
      <c r="E28" s="203" t="s">
        <v>196</v>
      </c>
      <c r="F28" s="147" t="s">
        <v>197</v>
      </c>
      <c r="G28" s="147" t="s">
        <v>198</v>
      </c>
      <c r="H28" s="203" t="s">
        <v>199</v>
      </c>
    </row>
    <row r="29" spans="1:8" ht="20.25" customHeight="1" x14ac:dyDescent="0.2">
      <c r="A29" s="214" t="s">
        <v>200</v>
      </c>
      <c r="B29" s="247">
        <v>0</v>
      </c>
      <c r="C29" s="248">
        <f>+B29</f>
        <v>0</v>
      </c>
      <c r="D29" s="247">
        <v>0</v>
      </c>
      <c r="E29" s="248">
        <f>+D29</f>
        <v>0</v>
      </c>
      <c r="F29" s="153">
        <f>IFERROR(+B29/D29,)</f>
        <v>0</v>
      </c>
      <c r="G29" s="154">
        <f>+IFERROR(C29/$E$40,)</f>
        <v>0</v>
      </c>
      <c r="H29" s="155">
        <f>+G29/$F$25</f>
        <v>0</v>
      </c>
    </row>
    <row r="30" spans="1:8" ht="20.25" customHeight="1" x14ac:dyDescent="0.2">
      <c r="A30" s="214" t="s">
        <v>201</v>
      </c>
      <c r="B30" s="247">
        <v>0</v>
      </c>
      <c r="C30" s="248">
        <f>+C29+B30</f>
        <v>0</v>
      </c>
      <c r="D30" s="247">
        <v>0</v>
      </c>
      <c r="E30" s="248">
        <f>+E29+D30</f>
        <v>0</v>
      </c>
      <c r="F30" s="153">
        <f t="shared" ref="F30:F40" si="0">IFERROR(+B30/D30,)</f>
        <v>0</v>
      </c>
      <c r="G30" s="154">
        <f t="shared" ref="G30:G40" si="1">+IFERROR(C30/$E$40,)</f>
        <v>0</v>
      </c>
      <c r="H30" s="155">
        <f t="shared" ref="H30:H40" si="2">+G30/$F$25</f>
        <v>0</v>
      </c>
    </row>
    <row r="31" spans="1:8" ht="20.25" customHeight="1" x14ac:dyDescent="0.2">
      <c r="A31" s="214" t="s">
        <v>202</v>
      </c>
      <c r="B31" s="247">
        <v>0</v>
      </c>
      <c r="C31" s="248">
        <f t="shared" ref="C31:C40" si="3">+C30+B31</f>
        <v>0</v>
      </c>
      <c r="D31" s="247">
        <v>0</v>
      </c>
      <c r="E31" s="248">
        <f t="shared" ref="E31:E40" si="4">+E30+D31</f>
        <v>0</v>
      </c>
      <c r="F31" s="153">
        <f t="shared" si="0"/>
        <v>0</v>
      </c>
      <c r="G31" s="154">
        <f t="shared" si="1"/>
        <v>0</v>
      </c>
      <c r="H31" s="155">
        <f t="shared" si="2"/>
        <v>0</v>
      </c>
    </row>
    <row r="32" spans="1:8" ht="20.25" customHeight="1" x14ac:dyDescent="0.2">
      <c r="A32" s="214" t="s">
        <v>203</v>
      </c>
      <c r="B32" s="247">
        <v>0.2</v>
      </c>
      <c r="C32" s="248">
        <f t="shared" si="3"/>
        <v>0.2</v>
      </c>
      <c r="D32" s="247">
        <v>0.2</v>
      </c>
      <c r="E32" s="248">
        <f t="shared" si="4"/>
        <v>0.2</v>
      </c>
      <c r="F32" s="153">
        <f t="shared" si="0"/>
        <v>1</v>
      </c>
      <c r="G32" s="154">
        <f t="shared" si="1"/>
        <v>0.2</v>
      </c>
      <c r="H32" s="155">
        <f t="shared" si="2"/>
        <v>0.2</v>
      </c>
    </row>
    <row r="33" spans="1:8" ht="20.25" customHeight="1" x14ac:dyDescent="0.2">
      <c r="A33" s="214" t="s">
        <v>204</v>
      </c>
      <c r="B33" s="247">
        <v>0</v>
      </c>
      <c r="C33" s="248">
        <f t="shared" si="3"/>
        <v>0.2</v>
      </c>
      <c r="D33" s="247">
        <v>0</v>
      </c>
      <c r="E33" s="248">
        <f t="shared" si="4"/>
        <v>0.2</v>
      </c>
      <c r="F33" s="153">
        <f t="shared" si="0"/>
        <v>0</v>
      </c>
      <c r="G33" s="154">
        <f t="shared" si="1"/>
        <v>0.2</v>
      </c>
      <c r="H33" s="155">
        <f t="shared" si="2"/>
        <v>0.2</v>
      </c>
    </row>
    <row r="34" spans="1:8" ht="20.25" customHeight="1" x14ac:dyDescent="0.2">
      <c r="A34" s="214" t="s">
        <v>443</v>
      </c>
      <c r="B34" s="247">
        <v>0</v>
      </c>
      <c r="C34" s="248">
        <f t="shared" si="3"/>
        <v>0.2</v>
      </c>
      <c r="D34" s="247">
        <v>0</v>
      </c>
      <c r="E34" s="248">
        <f t="shared" si="4"/>
        <v>0.2</v>
      </c>
      <c r="F34" s="153">
        <f t="shared" si="0"/>
        <v>0</v>
      </c>
      <c r="G34" s="154">
        <f t="shared" si="1"/>
        <v>0.2</v>
      </c>
      <c r="H34" s="155">
        <f t="shared" si="2"/>
        <v>0.2</v>
      </c>
    </row>
    <row r="35" spans="1:8" ht="20.25" customHeight="1" x14ac:dyDescent="0.2">
      <c r="A35" s="214" t="s">
        <v>444</v>
      </c>
      <c r="B35" s="247">
        <v>0</v>
      </c>
      <c r="C35" s="248">
        <f t="shared" si="3"/>
        <v>0.2</v>
      </c>
      <c r="D35" s="247">
        <v>0</v>
      </c>
      <c r="E35" s="248">
        <f t="shared" si="4"/>
        <v>0.2</v>
      </c>
      <c r="F35" s="153">
        <f t="shared" si="0"/>
        <v>0</v>
      </c>
      <c r="G35" s="154">
        <f t="shared" si="1"/>
        <v>0.2</v>
      </c>
      <c r="H35" s="155">
        <f t="shared" si="2"/>
        <v>0.2</v>
      </c>
    </row>
    <row r="36" spans="1:8" ht="20.25" customHeight="1" x14ac:dyDescent="0.2">
      <c r="A36" s="214" t="s">
        <v>445</v>
      </c>
      <c r="B36" s="247">
        <v>0</v>
      </c>
      <c r="C36" s="248">
        <f t="shared" si="3"/>
        <v>0.2</v>
      </c>
      <c r="D36" s="247">
        <v>0</v>
      </c>
      <c r="E36" s="248">
        <f t="shared" si="4"/>
        <v>0.2</v>
      </c>
      <c r="F36" s="153">
        <f t="shared" si="0"/>
        <v>0</v>
      </c>
      <c r="G36" s="154">
        <f t="shared" si="1"/>
        <v>0.2</v>
      </c>
      <c r="H36" s="155">
        <f t="shared" si="2"/>
        <v>0.2</v>
      </c>
    </row>
    <row r="37" spans="1:8" ht="20.25" customHeight="1" x14ac:dyDescent="0.2">
      <c r="A37" s="214" t="s">
        <v>446</v>
      </c>
      <c r="B37" s="247">
        <v>0</v>
      </c>
      <c r="C37" s="248">
        <f t="shared" si="3"/>
        <v>0.2</v>
      </c>
      <c r="D37" s="247">
        <v>0.15</v>
      </c>
      <c r="E37" s="248">
        <f t="shared" si="4"/>
        <v>0.35</v>
      </c>
      <c r="F37" s="153">
        <f t="shared" si="0"/>
        <v>0</v>
      </c>
      <c r="G37" s="154">
        <f t="shared" si="1"/>
        <v>0.2</v>
      </c>
      <c r="H37" s="155">
        <f t="shared" si="2"/>
        <v>0.2</v>
      </c>
    </row>
    <row r="38" spans="1:8" ht="20.25" customHeight="1" x14ac:dyDescent="0.2">
      <c r="A38" s="214" t="s">
        <v>447</v>
      </c>
      <c r="B38" s="247">
        <v>0</v>
      </c>
      <c r="C38" s="248">
        <f t="shared" si="3"/>
        <v>0.2</v>
      </c>
      <c r="D38" s="247">
        <v>0</v>
      </c>
      <c r="E38" s="248">
        <f t="shared" si="4"/>
        <v>0.35</v>
      </c>
      <c r="F38" s="153">
        <f t="shared" si="0"/>
        <v>0</v>
      </c>
      <c r="G38" s="154">
        <f t="shared" si="1"/>
        <v>0.2</v>
      </c>
      <c r="H38" s="155">
        <f t="shared" si="2"/>
        <v>0.2</v>
      </c>
    </row>
    <row r="39" spans="1:8" ht="20.25" customHeight="1" x14ac:dyDescent="0.2">
      <c r="A39" s="214" t="s">
        <v>448</v>
      </c>
      <c r="B39" s="247">
        <v>0</v>
      </c>
      <c r="C39" s="248">
        <f t="shared" si="3"/>
        <v>0.2</v>
      </c>
      <c r="D39" s="247">
        <v>0.5</v>
      </c>
      <c r="E39" s="248">
        <f t="shared" si="4"/>
        <v>0.85</v>
      </c>
      <c r="F39" s="153">
        <f t="shared" si="0"/>
        <v>0</v>
      </c>
      <c r="G39" s="154">
        <f t="shared" si="1"/>
        <v>0.2</v>
      </c>
      <c r="H39" s="155">
        <f t="shared" si="2"/>
        <v>0.2</v>
      </c>
    </row>
    <row r="40" spans="1:8" ht="20.25" customHeight="1" x14ac:dyDescent="0.2">
      <c r="A40" s="214" t="s">
        <v>449</v>
      </c>
      <c r="B40" s="247">
        <v>0</v>
      </c>
      <c r="C40" s="248">
        <f t="shared" si="3"/>
        <v>0.2</v>
      </c>
      <c r="D40" s="247">
        <v>0.15</v>
      </c>
      <c r="E40" s="248">
        <f t="shared" si="4"/>
        <v>1</v>
      </c>
      <c r="F40" s="153">
        <f t="shared" si="0"/>
        <v>0</v>
      </c>
      <c r="G40" s="154">
        <f t="shared" si="1"/>
        <v>0.2</v>
      </c>
      <c r="H40" s="155">
        <f t="shared" si="2"/>
        <v>0.2</v>
      </c>
    </row>
    <row r="41" spans="1:8" ht="39.950000000000003" customHeight="1" x14ac:dyDescent="0.2">
      <c r="A41" s="206" t="s">
        <v>205</v>
      </c>
      <c r="B41" s="565" t="s">
        <v>673</v>
      </c>
      <c r="C41" s="565"/>
      <c r="D41" s="565"/>
      <c r="E41" s="565"/>
      <c r="F41" s="565"/>
      <c r="G41" s="565"/>
      <c r="H41" s="565"/>
    </row>
    <row r="42" spans="1:8" ht="30" customHeight="1" x14ac:dyDescent="0.2">
      <c r="A42" s="337" t="s">
        <v>206</v>
      </c>
      <c r="B42" s="337"/>
      <c r="C42" s="337"/>
      <c r="D42" s="337"/>
      <c r="E42" s="337"/>
      <c r="F42" s="337"/>
      <c r="G42" s="337"/>
      <c r="H42" s="337"/>
    </row>
    <row r="43" spans="1:8" ht="45" customHeight="1" x14ac:dyDescent="0.2">
      <c r="A43" s="360"/>
      <c r="B43" s="360"/>
      <c r="C43" s="360"/>
      <c r="D43" s="360"/>
      <c r="E43" s="360"/>
      <c r="F43" s="360"/>
      <c r="G43" s="360"/>
      <c r="H43" s="360"/>
    </row>
    <row r="44" spans="1:8" ht="45" customHeight="1" x14ac:dyDescent="0.2">
      <c r="A44" s="360"/>
      <c r="B44" s="360"/>
      <c r="C44" s="360"/>
      <c r="D44" s="360"/>
      <c r="E44" s="360"/>
      <c r="F44" s="360"/>
      <c r="G44" s="360"/>
      <c r="H44" s="360"/>
    </row>
    <row r="45" spans="1:8" ht="45" customHeight="1" x14ac:dyDescent="0.2">
      <c r="A45" s="360"/>
      <c r="B45" s="360"/>
      <c r="C45" s="360"/>
      <c r="D45" s="360"/>
      <c r="E45" s="360"/>
      <c r="F45" s="360"/>
      <c r="G45" s="360"/>
      <c r="H45" s="360"/>
    </row>
    <row r="46" spans="1:8" ht="45" customHeight="1" x14ac:dyDescent="0.2">
      <c r="A46" s="360"/>
      <c r="B46" s="360"/>
      <c r="C46" s="360"/>
      <c r="D46" s="360"/>
      <c r="E46" s="360"/>
      <c r="F46" s="360"/>
      <c r="G46" s="360"/>
      <c r="H46" s="360"/>
    </row>
    <row r="47" spans="1:8" ht="45" customHeight="1" x14ac:dyDescent="0.2">
      <c r="A47" s="360"/>
      <c r="B47" s="360"/>
      <c r="C47" s="360"/>
      <c r="D47" s="360"/>
      <c r="E47" s="360"/>
      <c r="F47" s="360"/>
      <c r="G47" s="360"/>
      <c r="H47" s="360"/>
    </row>
    <row r="48" spans="1:8" ht="30" customHeight="1" x14ac:dyDescent="0.2">
      <c r="A48" s="205" t="s">
        <v>207</v>
      </c>
      <c r="B48" s="367" t="s">
        <v>674</v>
      </c>
      <c r="C48" s="566"/>
      <c r="D48" s="566"/>
      <c r="E48" s="566"/>
      <c r="F48" s="566"/>
      <c r="G48" s="566"/>
      <c r="H48" s="566"/>
    </row>
    <row r="49" spans="1:8" ht="30" customHeight="1" x14ac:dyDescent="0.2">
      <c r="A49" s="205" t="s">
        <v>208</v>
      </c>
      <c r="B49" s="557" t="s">
        <v>675</v>
      </c>
      <c r="C49" s="557"/>
      <c r="D49" s="557"/>
      <c r="E49" s="557"/>
      <c r="F49" s="557"/>
      <c r="G49" s="557"/>
      <c r="H49" s="557"/>
    </row>
    <row r="50" spans="1:8" ht="30" customHeight="1" x14ac:dyDescent="0.2">
      <c r="A50" s="206" t="s">
        <v>209</v>
      </c>
      <c r="B50" s="556" t="s">
        <v>272</v>
      </c>
      <c r="C50" s="556"/>
      <c r="D50" s="556"/>
      <c r="E50" s="556"/>
      <c r="F50" s="556"/>
      <c r="G50" s="556"/>
      <c r="H50" s="556"/>
    </row>
    <row r="51" spans="1:8" ht="30" customHeight="1" x14ac:dyDescent="0.2">
      <c r="A51" s="337" t="s">
        <v>210</v>
      </c>
      <c r="B51" s="337"/>
      <c r="C51" s="337"/>
      <c r="D51" s="337"/>
      <c r="E51" s="337"/>
      <c r="F51" s="337"/>
      <c r="G51" s="337"/>
      <c r="H51" s="337"/>
    </row>
    <row r="52" spans="1:8" ht="30" customHeight="1" x14ac:dyDescent="0.2">
      <c r="A52" s="371" t="s">
        <v>211</v>
      </c>
      <c r="B52" s="203" t="s">
        <v>212</v>
      </c>
      <c r="C52" s="347" t="s">
        <v>213</v>
      </c>
      <c r="D52" s="347"/>
      <c r="E52" s="347"/>
      <c r="F52" s="347" t="s">
        <v>214</v>
      </c>
      <c r="G52" s="347"/>
      <c r="H52" s="347"/>
    </row>
    <row r="53" spans="1:8" ht="30" customHeight="1" x14ac:dyDescent="0.2">
      <c r="A53" s="371"/>
      <c r="B53" s="90"/>
      <c r="C53" s="399"/>
      <c r="D53" s="399"/>
      <c r="E53" s="399"/>
      <c r="F53" s="400"/>
      <c r="G53" s="400"/>
      <c r="H53" s="400"/>
    </row>
    <row r="54" spans="1:8" ht="30" customHeight="1" x14ac:dyDescent="0.2">
      <c r="A54" s="206" t="s">
        <v>215</v>
      </c>
      <c r="B54" s="358" t="s">
        <v>359</v>
      </c>
      <c r="C54" s="358"/>
      <c r="D54" s="567" t="s">
        <v>216</v>
      </c>
      <c r="E54" s="567"/>
      <c r="F54" s="558" t="s">
        <v>359</v>
      </c>
      <c r="G54" s="558"/>
      <c r="H54" s="558"/>
    </row>
    <row r="55" spans="1:8" ht="30" customHeight="1" x14ac:dyDescent="0.2">
      <c r="A55" s="206" t="s">
        <v>681</v>
      </c>
      <c r="B55" s="401" t="s">
        <v>682</v>
      </c>
      <c r="C55" s="401"/>
      <c r="D55" s="568" t="s">
        <v>687</v>
      </c>
      <c r="E55" s="568"/>
      <c r="F55" s="376" t="s">
        <v>712</v>
      </c>
      <c r="G55" s="377"/>
      <c r="H55" s="378"/>
    </row>
    <row r="56" spans="1:8" ht="30" customHeight="1" x14ac:dyDescent="0.2">
      <c r="A56" s="206" t="s">
        <v>217</v>
      </c>
      <c r="B56" s="372"/>
      <c r="C56" s="372"/>
      <c r="D56" s="353" t="s">
        <v>218</v>
      </c>
      <c r="E56" s="353"/>
      <c r="F56" s="372"/>
      <c r="G56" s="372"/>
      <c r="H56" s="372"/>
    </row>
    <row r="57" spans="1:8" ht="30" customHeight="1" x14ac:dyDescent="0.2">
      <c r="A57" s="206" t="s">
        <v>219</v>
      </c>
      <c r="B57" s="372"/>
      <c r="C57" s="372"/>
      <c r="D57" s="353"/>
      <c r="E57" s="353"/>
      <c r="F57" s="372"/>
      <c r="G57" s="372"/>
      <c r="H57" s="372"/>
    </row>
  </sheetData>
  <sheetProtection autoFilter="0" pivotTables="0"/>
  <mergeCells count="65">
    <mergeCell ref="A52:A53"/>
    <mergeCell ref="C52:E52"/>
    <mergeCell ref="F52:H52"/>
    <mergeCell ref="C53:E53"/>
    <mergeCell ref="F53:H53"/>
    <mergeCell ref="B56:C56"/>
    <mergeCell ref="D56:E57"/>
    <mergeCell ref="F56:H57"/>
    <mergeCell ref="B57:C57"/>
    <mergeCell ref="B54:C54"/>
    <mergeCell ref="D54:E54"/>
    <mergeCell ref="F54:H54"/>
    <mergeCell ref="B55:C55"/>
    <mergeCell ref="D55:E55"/>
    <mergeCell ref="F55:H55"/>
    <mergeCell ref="A51:H51"/>
    <mergeCell ref="B25:D25"/>
    <mergeCell ref="F25:H25"/>
    <mergeCell ref="B26:D26"/>
    <mergeCell ref="F26:H26"/>
    <mergeCell ref="A27:H27"/>
    <mergeCell ref="B41:H41"/>
    <mergeCell ref="A42:H42"/>
    <mergeCell ref="A43:H47"/>
    <mergeCell ref="B48:H48"/>
    <mergeCell ref="B49:H49"/>
    <mergeCell ref="B50:H50"/>
    <mergeCell ref="B22:D22"/>
    <mergeCell ref="E22:H22"/>
    <mergeCell ref="B23:D23"/>
    <mergeCell ref="E23:H23"/>
    <mergeCell ref="B24:D24"/>
    <mergeCell ref="F24:H24"/>
    <mergeCell ref="B18:H18"/>
    <mergeCell ref="B19:H19"/>
    <mergeCell ref="A20:A21"/>
    <mergeCell ref="B20:D20"/>
    <mergeCell ref="E20:H20"/>
    <mergeCell ref="B21:D21"/>
    <mergeCell ref="E21:H21"/>
    <mergeCell ref="B17:H17"/>
    <mergeCell ref="B10:E10"/>
    <mergeCell ref="G10:H10"/>
    <mergeCell ref="B11:E11"/>
    <mergeCell ref="G11:H11"/>
    <mergeCell ref="B12:H12"/>
    <mergeCell ref="B13:H13"/>
    <mergeCell ref="B14:E14"/>
    <mergeCell ref="G14:H14"/>
    <mergeCell ref="B15:E15"/>
    <mergeCell ref="G15:H15"/>
    <mergeCell ref="B16:H16"/>
    <mergeCell ref="C9:D9"/>
    <mergeCell ref="E9:F9"/>
    <mergeCell ref="A1:A4"/>
    <mergeCell ref="B4:E4"/>
    <mergeCell ref="B1:H1"/>
    <mergeCell ref="B2:H2"/>
    <mergeCell ref="B3:H3"/>
    <mergeCell ref="F4:H4"/>
    <mergeCell ref="A5:H5"/>
    <mergeCell ref="A6:H6"/>
    <mergeCell ref="A7:H7"/>
    <mergeCell ref="C8:D8"/>
    <mergeCell ref="E8:H8"/>
  </mergeCells>
  <dataValidations disablePrompts="1" count="1">
    <dataValidation type="list" allowBlank="1" showInputMessage="1" showErrorMessage="1" sqref="B26:D26 B12:H12 B11:E11 G14:H14">
      <formula1>#REF!</formula1>
    </dataValidation>
  </dataValidations>
  <pageMargins left="0.70866141732283472" right="0.70866141732283472" top="0.74803149606299213" bottom="0.74803149606299213" header="0.31496062992125984" footer="0.31496062992125984"/>
  <pageSetup scale="52" orientation="portrait" r:id="rId1"/>
  <rowBreaks count="1" manualBreakCount="1">
    <brk id="41" max="7"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O32"/>
  <sheetViews>
    <sheetView topLeftCell="A11" zoomScale="60" zoomScaleNormal="60" workbookViewId="0">
      <selection activeCell="F15" sqref="F15:F20"/>
    </sheetView>
  </sheetViews>
  <sheetFormatPr baseColWidth="10" defaultColWidth="0" defaultRowHeight="15" zeroHeight="1" x14ac:dyDescent="0.25"/>
  <cols>
    <col min="1" max="1" width="5.7109375" style="92" customWidth="1"/>
    <col min="2" max="2" width="40.7109375" customWidth="1"/>
    <col min="3" max="3" width="15.7109375" customWidth="1"/>
    <col min="4" max="4" width="5.7109375" customWidth="1"/>
    <col min="5" max="5" width="40.7109375" customWidth="1"/>
    <col min="6" max="9" width="15.7109375" customWidth="1"/>
    <col min="10" max="10" width="75.28515625" customWidth="1"/>
    <col min="11" max="106" width="0" hidden="1" customWidth="1"/>
    <col min="107" max="107" width="11.42578125" hidden="1" customWidth="1"/>
    <col min="108" max="196" width="0" hidden="1" customWidth="1"/>
    <col min="197" max="197" width="1.42578125" hidden="1" customWidth="1"/>
  </cols>
  <sheetData>
    <row r="1" spans="1:10" s="156" customFormat="1" ht="24" customHeight="1" x14ac:dyDescent="0.25">
      <c r="A1" s="559"/>
      <c r="B1" s="559"/>
      <c r="C1" s="380" t="s">
        <v>295</v>
      </c>
      <c r="D1" s="380"/>
      <c r="E1" s="380"/>
      <c r="F1" s="380"/>
      <c r="G1" s="380"/>
      <c r="H1" s="380"/>
      <c r="I1" s="380"/>
      <c r="J1" s="380"/>
    </row>
    <row r="2" spans="1:10" s="156" customFormat="1" ht="24" customHeight="1" x14ac:dyDescent="0.25">
      <c r="A2" s="559"/>
      <c r="B2" s="559"/>
      <c r="C2" s="380" t="s">
        <v>8</v>
      </c>
      <c r="D2" s="380"/>
      <c r="E2" s="380"/>
      <c r="F2" s="380"/>
      <c r="G2" s="380"/>
      <c r="H2" s="380"/>
      <c r="I2" s="380"/>
      <c r="J2" s="380"/>
    </row>
    <row r="3" spans="1:10" s="156" customFormat="1" ht="24" customHeight="1" x14ac:dyDescent="0.25">
      <c r="A3" s="559"/>
      <c r="B3" s="559"/>
      <c r="C3" s="380" t="s">
        <v>271</v>
      </c>
      <c r="D3" s="380"/>
      <c r="E3" s="380"/>
      <c r="F3" s="380"/>
      <c r="G3" s="380"/>
      <c r="H3" s="380"/>
      <c r="I3" s="380"/>
      <c r="J3" s="380"/>
    </row>
    <row r="4" spans="1:10" s="156" customFormat="1" ht="24" customHeight="1" x14ac:dyDescent="0.25">
      <c r="A4" s="559"/>
      <c r="B4" s="559"/>
      <c r="C4" s="380" t="s">
        <v>279</v>
      </c>
      <c r="D4" s="380"/>
      <c r="E4" s="380"/>
      <c r="F4" s="380"/>
      <c r="G4" s="381" t="s">
        <v>280</v>
      </c>
      <c r="H4" s="381"/>
      <c r="I4" s="381"/>
      <c r="J4" s="381"/>
    </row>
    <row r="5" spans="1:10" s="156" customFormat="1" ht="12" customHeight="1" x14ac:dyDescent="0.25">
      <c r="A5" s="164"/>
      <c r="B5" s="165"/>
      <c r="C5" s="165"/>
      <c r="D5" s="165"/>
      <c r="E5" s="165"/>
      <c r="F5" s="165"/>
      <c r="G5" s="165"/>
      <c r="H5" s="165"/>
      <c r="I5" s="160"/>
    </row>
    <row r="6" spans="1:10" s="156" customFormat="1" ht="51.75" customHeight="1" x14ac:dyDescent="0.25">
      <c r="A6" s="157"/>
      <c r="B6" s="159" t="s">
        <v>270</v>
      </c>
      <c r="C6" s="382" t="str">
        <f>+ACT_10!C6</f>
        <v>POA GESTIÓN SIN INVERSIÓN OFICINA DE TECNOLOGÍAS DE LA INFORMACIÓN Y LAS COMUNICACIONES</v>
      </c>
      <c r="D6" s="382"/>
      <c r="E6" s="382"/>
      <c r="I6" s="160"/>
    </row>
    <row r="7" spans="1:10" s="156" customFormat="1" ht="32.25" customHeight="1" x14ac:dyDescent="0.25">
      <c r="A7" s="157"/>
      <c r="B7" s="161" t="s">
        <v>16</v>
      </c>
      <c r="C7" s="382" t="s">
        <v>281</v>
      </c>
      <c r="D7" s="382"/>
      <c r="E7" s="382"/>
      <c r="I7" s="160"/>
    </row>
    <row r="8" spans="1:10" s="156" customFormat="1" ht="32.25" customHeight="1" x14ac:dyDescent="0.25">
      <c r="A8" s="157"/>
      <c r="B8" s="161" t="s">
        <v>269</v>
      </c>
      <c r="C8" s="382" t="s">
        <v>278</v>
      </c>
      <c r="D8" s="382"/>
      <c r="E8" s="382"/>
      <c r="I8" s="160"/>
    </row>
    <row r="9" spans="1:10" s="156" customFormat="1" ht="33.75" customHeight="1" x14ac:dyDescent="0.25">
      <c r="A9" s="157"/>
      <c r="B9" s="161" t="s">
        <v>268</v>
      </c>
      <c r="C9" s="382" t="s">
        <v>712</v>
      </c>
      <c r="D9" s="382"/>
      <c r="E9" s="382"/>
      <c r="I9" s="160"/>
    </row>
    <row r="10" spans="1:10" s="156" customFormat="1" ht="42.75" customHeight="1" x14ac:dyDescent="0.25">
      <c r="A10" s="157"/>
      <c r="B10" s="161" t="s">
        <v>267</v>
      </c>
      <c r="C10" s="569" t="s">
        <v>294</v>
      </c>
      <c r="D10" s="569"/>
      <c r="E10" s="569"/>
      <c r="I10" s="160"/>
    </row>
    <row r="11" spans="1:10" s="156" customFormat="1" ht="12" customHeight="1" x14ac:dyDescent="0.25">
      <c r="A11" s="157"/>
    </row>
    <row r="12" spans="1:10" x14ac:dyDescent="0.25">
      <c r="A12" s="511" t="s">
        <v>312</v>
      </c>
      <c r="B12" s="512"/>
      <c r="C12" s="512"/>
      <c r="D12" s="512"/>
      <c r="E12" s="512"/>
      <c r="F12" s="512"/>
      <c r="G12" s="513"/>
      <c r="H12" s="514" t="s">
        <v>266</v>
      </c>
      <c r="I12" s="515"/>
      <c r="J12" s="515"/>
    </row>
    <row r="13" spans="1:10" s="103" customFormat="1" ht="68.25" customHeight="1" x14ac:dyDescent="0.25">
      <c r="A13" s="105" t="s">
        <v>265</v>
      </c>
      <c r="B13" s="105" t="s">
        <v>264</v>
      </c>
      <c r="C13" s="105" t="s">
        <v>263</v>
      </c>
      <c r="D13" s="105" t="s">
        <v>262</v>
      </c>
      <c r="E13" s="105" t="s">
        <v>261</v>
      </c>
      <c r="F13" s="105" t="s">
        <v>260</v>
      </c>
      <c r="G13" s="105" t="s">
        <v>259</v>
      </c>
      <c r="H13" s="104" t="s">
        <v>258</v>
      </c>
      <c r="I13" s="104" t="s">
        <v>257</v>
      </c>
      <c r="J13" s="104" t="s">
        <v>256</v>
      </c>
    </row>
    <row r="14" spans="1:10" s="224" customFormat="1" ht="71.25" customHeight="1" x14ac:dyDescent="0.25">
      <c r="A14" s="402">
        <v>1</v>
      </c>
      <c r="B14" s="576" t="s">
        <v>459</v>
      </c>
      <c r="C14" s="570">
        <v>0.5</v>
      </c>
      <c r="D14" s="225">
        <v>1</v>
      </c>
      <c r="E14" s="226" t="s">
        <v>423</v>
      </c>
      <c r="F14" s="227">
        <v>0.2</v>
      </c>
      <c r="G14" s="228">
        <v>43951</v>
      </c>
      <c r="H14" s="227">
        <v>0.2</v>
      </c>
      <c r="I14" s="228">
        <v>43951</v>
      </c>
      <c r="J14" s="133" t="s">
        <v>673</v>
      </c>
    </row>
    <row r="15" spans="1:10" s="224" customFormat="1" ht="71.25" customHeight="1" x14ac:dyDescent="0.25">
      <c r="A15" s="403"/>
      <c r="B15" s="577"/>
      <c r="C15" s="571"/>
      <c r="D15" s="225">
        <v>2</v>
      </c>
      <c r="E15" s="226" t="s">
        <v>424</v>
      </c>
      <c r="F15" s="227">
        <v>0.15</v>
      </c>
      <c r="G15" s="228">
        <v>44104</v>
      </c>
      <c r="H15" s="229"/>
      <c r="I15" s="228"/>
      <c r="J15" s="230"/>
    </row>
    <row r="16" spans="1:10" s="224" customFormat="1" ht="71.25" customHeight="1" x14ac:dyDescent="0.25">
      <c r="A16" s="403"/>
      <c r="B16" s="578"/>
      <c r="C16" s="572"/>
      <c r="D16" s="225">
        <v>3</v>
      </c>
      <c r="E16" s="226" t="s">
        <v>425</v>
      </c>
      <c r="F16" s="227">
        <v>0.15</v>
      </c>
      <c r="G16" s="228">
        <v>44195</v>
      </c>
      <c r="H16" s="229"/>
      <c r="I16" s="228"/>
      <c r="J16" s="230"/>
    </row>
    <row r="17" spans="1:10" s="128" customFormat="1" ht="71.25" customHeight="1" x14ac:dyDescent="0.25">
      <c r="A17" s="403">
        <v>2</v>
      </c>
      <c r="B17" s="576" t="s">
        <v>460</v>
      </c>
      <c r="C17" s="573">
        <v>0.5</v>
      </c>
      <c r="D17" s="218">
        <v>1</v>
      </c>
      <c r="E17" s="219" t="s">
        <v>426</v>
      </c>
      <c r="F17" s="220">
        <v>0.1</v>
      </c>
      <c r="G17" s="221">
        <v>44165</v>
      </c>
      <c r="H17" s="222"/>
      <c r="I17" s="221"/>
      <c r="J17" s="223"/>
    </row>
    <row r="18" spans="1:10" s="128" customFormat="1" ht="71.25" customHeight="1" x14ac:dyDescent="0.25">
      <c r="A18" s="403"/>
      <c r="B18" s="577"/>
      <c r="C18" s="574"/>
      <c r="D18" s="114">
        <v>2</v>
      </c>
      <c r="E18" s="115" t="s">
        <v>427</v>
      </c>
      <c r="F18" s="213">
        <v>0.15</v>
      </c>
      <c r="G18" s="113">
        <v>44165</v>
      </c>
      <c r="H18" s="120"/>
      <c r="I18" s="113"/>
      <c r="J18" s="133"/>
    </row>
    <row r="19" spans="1:10" s="128" customFormat="1" ht="71.25" customHeight="1" x14ac:dyDescent="0.25">
      <c r="A19" s="403"/>
      <c r="B19" s="577"/>
      <c r="C19" s="574"/>
      <c r="D19" s="114">
        <v>3</v>
      </c>
      <c r="E19" s="115" t="s">
        <v>428</v>
      </c>
      <c r="F19" s="213">
        <v>0.15</v>
      </c>
      <c r="G19" s="113">
        <v>44165</v>
      </c>
      <c r="H19" s="120"/>
      <c r="I19" s="113"/>
      <c r="J19" s="133"/>
    </row>
    <row r="20" spans="1:10" s="128" customFormat="1" ht="71.25" customHeight="1" x14ac:dyDescent="0.25">
      <c r="A20" s="551"/>
      <c r="B20" s="578"/>
      <c r="C20" s="575"/>
      <c r="D20" s="114">
        <v>4</v>
      </c>
      <c r="E20" s="115" t="s">
        <v>429</v>
      </c>
      <c r="F20" s="213">
        <v>0.1</v>
      </c>
      <c r="G20" s="113">
        <v>44165</v>
      </c>
      <c r="H20" s="120"/>
      <c r="I20" s="113"/>
      <c r="J20" s="133"/>
    </row>
    <row r="21" spans="1:10" s="91" customFormat="1" ht="21.75" customHeight="1" x14ac:dyDescent="0.25">
      <c r="A21" s="385" t="s">
        <v>255</v>
      </c>
      <c r="B21" s="386"/>
      <c r="C21" s="131">
        <f>SUM(C14:C20)</f>
        <v>1</v>
      </c>
      <c r="D21" s="387" t="s">
        <v>229</v>
      </c>
      <c r="E21" s="388"/>
      <c r="F21" s="131">
        <f>SUM(F14:F20)</f>
        <v>1</v>
      </c>
      <c r="G21" s="96"/>
      <c r="H21" s="95">
        <f>SUM(H14:H20)</f>
        <v>0.2</v>
      </c>
      <c r="I21" s="94"/>
      <c r="J21" s="94"/>
    </row>
    <row r="22" spans="1:10" hidden="1" x14ac:dyDescent="0.25"/>
    <row r="23" spans="1:10" hidden="1" x14ac:dyDescent="0.25"/>
    <row r="24" spans="1:10" hidden="1" x14ac:dyDescent="0.25">
      <c r="G24" s="93"/>
    </row>
    <row r="25" spans="1:10" hidden="1" x14ac:dyDescent="0.25">
      <c r="G25" s="93"/>
      <c r="H25" s="93"/>
    </row>
    <row r="26" spans="1:10" hidden="1" x14ac:dyDescent="0.25">
      <c r="G26" s="93"/>
    </row>
    <row r="27" spans="1:10" hidden="1" x14ac:dyDescent="0.25">
      <c r="G27" s="93"/>
    </row>
    <row r="28" spans="1:10" hidden="1" x14ac:dyDescent="0.25">
      <c r="G28" s="93"/>
    </row>
    <row r="29" spans="1:10" hidden="1" x14ac:dyDescent="0.25">
      <c r="G29" s="93"/>
    </row>
    <row r="30" spans="1:10" ht="24.75" hidden="1" customHeight="1" x14ac:dyDescent="0.25"/>
    <row r="31" spans="1:10" hidden="1" x14ac:dyDescent="0.25"/>
    <row r="32" spans="1:10" x14ac:dyDescent="0.25"/>
  </sheetData>
  <mergeCells count="21">
    <mergeCell ref="A21:B21"/>
    <mergeCell ref="D21:E21"/>
    <mergeCell ref="A12:G12"/>
    <mergeCell ref="C14:C16"/>
    <mergeCell ref="C17:C20"/>
    <mergeCell ref="B14:B16"/>
    <mergeCell ref="A14:A16"/>
    <mergeCell ref="B17:B20"/>
    <mergeCell ref="A17:A20"/>
    <mergeCell ref="H12:J12"/>
    <mergeCell ref="A1:B4"/>
    <mergeCell ref="C1:J1"/>
    <mergeCell ref="C2:J2"/>
    <mergeCell ref="C3:J3"/>
    <mergeCell ref="C4:F4"/>
    <mergeCell ref="G4:J4"/>
    <mergeCell ref="C6:E6"/>
    <mergeCell ref="C7:E7"/>
    <mergeCell ref="C8:E8"/>
    <mergeCell ref="C9:E9"/>
    <mergeCell ref="C10:E10"/>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5"/>
  <sheetViews>
    <sheetView topLeftCell="A7" workbookViewId="0">
      <selection activeCell="D30" sqref="D30"/>
    </sheetView>
  </sheetViews>
  <sheetFormatPr baseColWidth="10" defaultColWidth="11.42578125" defaultRowHeight="12.75" x14ac:dyDescent="0.2"/>
  <cols>
    <col min="1" max="1" width="65.28515625" style="3" bestFit="1" customWidth="1"/>
    <col min="2" max="2" width="11.42578125" style="3"/>
    <col min="3" max="3" width="63.42578125" style="4" customWidth="1"/>
    <col min="4" max="4" width="11.42578125" style="4"/>
    <col min="5" max="5" width="11.42578125" style="26"/>
    <col min="6" max="7" width="18.85546875" style="26" customWidth="1"/>
    <col min="8" max="12" width="11.42578125" style="3" hidden="1" customWidth="1"/>
    <col min="13" max="13" width="15.85546875" style="3" hidden="1" customWidth="1"/>
    <col min="14" max="16" width="11.42578125" style="3" hidden="1" customWidth="1"/>
    <col min="17" max="18" width="0" style="3" hidden="1" customWidth="1"/>
    <col min="19" max="22" width="20.7109375" style="3" customWidth="1"/>
    <col min="23" max="16384" width="11.42578125" style="3"/>
  </cols>
  <sheetData>
    <row r="1" spans="1:22" ht="37.5" customHeight="1" x14ac:dyDescent="0.2">
      <c r="A1" s="89" t="s">
        <v>245</v>
      </c>
      <c r="C1" s="81" t="s">
        <v>17</v>
      </c>
      <c r="E1" s="81" t="s">
        <v>18</v>
      </c>
      <c r="F1" s="81" t="s">
        <v>19</v>
      </c>
      <c r="G1" s="34"/>
      <c r="H1" s="584" t="s">
        <v>20</v>
      </c>
      <c r="I1" s="585"/>
      <c r="J1" s="585"/>
      <c r="K1" s="585"/>
      <c r="L1" s="5"/>
      <c r="M1" s="586" t="s">
        <v>21</v>
      </c>
      <c r="N1" s="586"/>
      <c r="O1" s="586"/>
      <c r="P1" s="586"/>
      <c r="S1" s="587" t="s">
        <v>230</v>
      </c>
      <c r="T1" s="587"/>
      <c r="U1" s="587"/>
      <c r="V1" s="587"/>
    </row>
    <row r="2" spans="1:22" ht="32.25" customHeight="1" thickBot="1" x14ac:dyDescent="0.25">
      <c r="A2" s="6" t="s">
        <v>246</v>
      </c>
      <c r="C2" s="7" t="s">
        <v>22</v>
      </c>
      <c r="E2" s="8">
        <v>1</v>
      </c>
      <c r="F2" s="8" t="s">
        <v>23</v>
      </c>
      <c r="G2" s="25"/>
      <c r="H2" s="588" t="s">
        <v>24</v>
      </c>
      <c r="I2" s="9">
        <v>2012</v>
      </c>
      <c r="J2" s="9"/>
      <c r="K2" s="9"/>
      <c r="L2" s="10"/>
      <c r="M2" s="81"/>
      <c r="N2" s="11" t="s">
        <v>25</v>
      </c>
      <c r="O2" s="11" t="s">
        <v>26</v>
      </c>
      <c r="P2" s="11" t="s">
        <v>27</v>
      </c>
      <c r="S2" s="579" t="s">
        <v>125</v>
      </c>
      <c r="T2" s="580"/>
      <c r="U2" s="580"/>
      <c r="V2" s="581"/>
    </row>
    <row r="3" spans="1:22" x14ac:dyDescent="0.2">
      <c r="A3" s="12" t="s">
        <v>247</v>
      </c>
      <c r="C3" s="7" t="s">
        <v>28</v>
      </c>
      <c r="E3" s="8">
        <v>2</v>
      </c>
      <c r="F3" s="8" t="s">
        <v>29</v>
      </c>
      <c r="G3" s="25"/>
      <c r="H3" s="588"/>
      <c r="I3" s="13" t="s">
        <v>25</v>
      </c>
      <c r="J3" s="13" t="s">
        <v>26</v>
      </c>
      <c r="K3" s="13" t="s">
        <v>27</v>
      </c>
      <c r="L3" s="10"/>
      <c r="M3" s="14" t="s">
        <v>30</v>
      </c>
      <c r="N3" s="15">
        <v>479830</v>
      </c>
      <c r="O3" s="15">
        <v>222331</v>
      </c>
      <c r="P3" s="15">
        <v>257499</v>
      </c>
      <c r="S3" s="589" t="s">
        <v>24</v>
      </c>
      <c r="T3" s="35">
        <v>2017</v>
      </c>
      <c r="U3" s="36"/>
      <c r="V3" s="37"/>
    </row>
    <row r="4" spans="1:22" ht="15.75" customHeight="1" x14ac:dyDescent="0.2">
      <c r="A4" s="20" t="s">
        <v>248</v>
      </c>
      <c r="C4" s="7" t="s">
        <v>31</v>
      </c>
      <c r="E4" s="8">
        <v>3</v>
      </c>
      <c r="F4" s="8" t="s">
        <v>32</v>
      </c>
      <c r="G4" s="25"/>
      <c r="H4" s="16" t="s">
        <v>25</v>
      </c>
      <c r="I4" s="15">
        <v>7571345</v>
      </c>
      <c r="J4" s="15">
        <v>3653868</v>
      </c>
      <c r="K4" s="15">
        <v>3917477</v>
      </c>
      <c r="L4" s="10"/>
      <c r="M4" s="14" t="s">
        <v>33</v>
      </c>
      <c r="N4" s="15">
        <v>135160</v>
      </c>
      <c r="O4" s="15">
        <v>62795</v>
      </c>
      <c r="P4" s="15">
        <v>72365</v>
      </c>
      <c r="S4" s="590"/>
      <c r="T4" s="38" t="s">
        <v>25</v>
      </c>
      <c r="U4" s="39" t="s">
        <v>26</v>
      </c>
      <c r="V4" s="40" t="s">
        <v>27</v>
      </c>
    </row>
    <row r="5" spans="1:22" x14ac:dyDescent="0.2">
      <c r="C5" s="7" t="s">
        <v>34</v>
      </c>
      <c r="E5" s="8">
        <v>4</v>
      </c>
      <c r="F5" s="8" t="s">
        <v>35</v>
      </c>
      <c r="G5" s="25"/>
      <c r="H5" s="17">
        <v>0</v>
      </c>
      <c r="I5" s="18">
        <v>120482</v>
      </c>
      <c r="J5" s="18">
        <v>61704</v>
      </c>
      <c r="K5" s="18">
        <v>58778</v>
      </c>
      <c r="L5" s="10"/>
      <c r="M5" s="14" t="s">
        <v>36</v>
      </c>
      <c r="N5" s="15">
        <v>109955</v>
      </c>
      <c r="O5" s="15">
        <v>55153</v>
      </c>
      <c r="P5" s="15">
        <v>54802</v>
      </c>
      <c r="S5" s="41" t="s">
        <v>126</v>
      </c>
      <c r="T5" s="42"/>
      <c r="U5" s="43"/>
      <c r="V5" s="44"/>
    </row>
    <row r="6" spans="1:22" x14ac:dyDescent="0.2">
      <c r="A6" s="19" t="s">
        <v>11</v>
      </c>
      <c r="C6" s="7" t="s">
        <v>37</v>
      </c>
      <c r="E6" s="8">
        <v>5</v>
      </c>
      <c r="F6" s="8" t="s">
        <v>38</v>
      </c>
      <c r="G6" s="25"/>
      <c r="H6" s="17">
        <v>1</v>
      </c>
      <c r="I6" s="18">
        <v>120064</v>
      </c>
      <c r="J6" s="18">
        <v>61454</v>
      </c>
      <c r="K6" s="18">
        <v>58610</v>
      </c>
      <c r="L6" s="10"/>
      <c r="M6" s="14" t="s">
        <v>39</v>
      </c>
      <c r="N6" s="15">
        <v>409257</v>
      </c>
      <c r="O6" s="15">
        <v>199566</v>
      </c>
      <c r="P6" s="15">
        <v>209691</v>
      </c>
      <c r="S6" s="82" t="s">
        <v>25</v>
      </c>
      <c r="T6" s="83">
        <v>8080734</v>
      </c>
      <c r="U6" s="83">
        <v>3912910</v>
      </c>
      <c r="V6" s="83">
        <v>4167824</v>
      </c>
    </row>
    <row r="7" spans="1:22" ht="12.75" customHeight="1" x14ac:dyDescent="0.2">
      <c r="A7" s="20" t="s">
        <v>40</v>
      </c>
      <c r="C7" s="7" t="s">
        <v>41</v>
      </c>
      <c r="E7" s="8">
        <v>6</v>
      </c>
      <c r="F7" s="8" t="s">
        <v>42</v>
      </c>
      <c r="G7" s="25"/>
      <c r="H7" s="17">
        <v>2</v>
      </c>
      <c r="I7" s="18">
        <v>119780</v>
      </c>
      <c r="J7" s="18">
        <v>61272</v>
      </c>
      <c r="K7" s="18">
        <v>58508</v>
      </c>
      <c r="L7" s="10"/>
      <c r="M7" s="14" t="s">
        <v>43</v>
      </c>
      <c r="N7" s="15">
        <v>400686</v>
      </c>
      <c r="O7" s="15">
        <v>197911</v>
      </c>
      <c r="P7" s="15">
        <v>202775</v>
      </c>
      <c r="S7" s="84" t="s">
        <v>127</v>
      </c>
      <c r="T7" s="85">
        <v>607390</v>
      </c>
      <c r="U7" s="85">
        <v>312062</v>
      </c>
      <c r="V7" s="85">
        <v>295328</v>
      </c>
    </row>
    <row r="8" spans="1:22" ht="14.25" customHeight="1" x14ac:dyDescent="0.2">
      <c r="A8" s="20" t="s">
        <v>44</v>
      </c>
      <c r="C8" s="7" t="s">
        <v>45</v>
      </c>
      <c r="E8" s="8">
        <v>7</v>
      </c>
      <c r="F8" s="8" t="s">
        <v>46</v>
      </c>
      <c r="G8" s="25"/>
      <c r="H8" s="17">
        <v>3</v>
      </c>
      <c r="I8" s="18">
        <v>119273</v>
      </c>
      <c r="J8" s="18">
        <v>61064</v>
      </c>
      <c r="K8" s="18">
        <v>58209</v>
      </c>
      <c r="L8" s="10"/>
      <c r="M8" s="14" t="s">
        <v>47</v>
      </c>
      <c r="N8" s="15">
        <v>201593</v>
      </c>
      <c r="O8" s="15">
        <v>99557</v>
      </c>
      <c r="P8" s="15">
        <v>102036</v>
      </c>
      <c r="S8" s="84" t="s">
        <v>128</v>
      </c>
      <c r="T8" s="85">
        <v>601914</v>
      </c>
      <c r="U8" s="85">
        <v>308936</v>
      </c>
      <c r="V8" s="85">
        <v>292978</v>
      </c>
    </row>
    <row r="9" spans="1:22" ht="15.75" customHeight="1" x14ac:dyDescent="0.2">
      <c r="A9" s="20" t="s">
        <v>48</v>
      </c>
      <c r="C9" s="81" t="s">
        <v>49</v>
      </c>
      <c r="E9" s="8">
        <v>8</v>
      </c>
      <c r="F9" s="8" t="s">
        <v>50</v>
      </c>
      <c r="G9" s="25"/>
      <c r="H9" s="17">
        <v>4</v>
      </c>
      <c r="I9" s="18">
        <v>118935</v>
      </c>
      <c r="J9" s="18">
        <v>60931</v>
      </c>
      <c r="K9" s="18">
        <v>58004</v>
      </c>
      <c r="L9" s="10"/>
      <c r="M9" s="14" t="s">
        <v>51</v>
      </c>
      <c r="N9" s="15">
        <v>597522</v>
      </c>
      <c r="O9" s="15">
        <v>292176</v>
      </c>
      <c r="P9" s="15">
        <v>305346</v>
      </c>
      <c r="S9" s="84" t="s">
        <v>129</v>
      </c>
      <c r="T9" s="85">
        <v>602967</v>
      </c>
      <c r="U9" s="85">
        <v>308654</v>
      </c>
      <c r="V9" s="85">
        <v>294313</v>
      </c>
    </row>
    <row r="10" spans="1:22" x14ac:dyDescent="0.2">
      <c r="A10" s="20" t="s">
        <v>52</v>
      </c>
      <c r="C10" s="7" t="s">
        <v>53</v>
      </c>
      <c r="E10" s="8">
        <v>9</v>
      </c>
      <c r="F10" s="8" t="s">
        <v>54</v>
      </c>
      <c r="G10" s="25"/>
      <c r="H10" s="17">
        <v>5</v>
      </c>
      <c r="I10" s="18">
        <v>118833</v>
      </c>
      <c r="J10" s="18">
        <v>60903</v>
      </c>
      <c r="K10" s="18">
        <v>57930</v>
      </c>
      <c r="L10" s="10"/>
      <c r="M10" s="14" t="s">
        <v>55</v>
      </c>
      <c r="N10" s="15">
        <v>1030623</v>
      </c>
      <c r="O10" s="15">
        <v>502287</v>
      </c>
      <c r="P10" s="15">
        <v>528336</v>
      </c>
      <c r="S10" s="84" t="s">
        <v>130</v>
      </c>
      <c r="T10" s="85">
        <v>632370</v>
      </c>
      <c r="U10" s="85">
        <v>321173</v>
      </c>
      <c r="V10" s="85">
        <v>311197</v>
      </c>
    </row>
    <row r="11" spans="1:22" x14ac:dyDescent="0.2">
      <c r="A11" s="20" t="s">
        <v>56</v>
      </c>
      <c r="C11" s="7" t="s">
        <v>57</v>
      </c>
      <c r="E11" s="8">
        <v>10</v>
      </c>
      <c r="F11" s="8" t="s">
        <v>58</v>
      </c>
      <c r="G11" s="25"/>
      <c r="H11" s="17">
        <v>6</v>
      </c>
      <c r="I11" s="18">
        <v>118730</v>
      </c>
      <c r="J11" s="18">
        <v>60874</v>
      </c>
      <c r="K11" s="18">
        <v>57856</v>
      </c>
      <c r="L11" s="10"/>
      <c r="M11" s="14" t="s">
        <v>59</v>
      </c>
      <c r="N11" s="15">
        <v>353859</v>
      </c>
      <c r="O11" s="15">
        <v>167533</v>
      </c>
      <c r="P11" s="15">
        <v>186326</v>
      </c>
      <c r="S11" s="84" t="s">
        <v>131</v>
      </c>
      <c r="T11" s="85">
        <v>672749</v>
      </c>
      <c r="U11" s="85">
        <v>339928</v>
      </c>
      <c r="V11" s="85">
        <v>332821</v>
      </c>
    </row>
    <row r="12" spans="1:22" x14ac:dyDescent="0.2">
      <c r="A12" s="20" t="s">
        <v>60</v>
      </c>
      <c r="C12" s="7" t="s">
        <v>61</v>
      </c>
      <c r="E12" s="8">
        <v>11</v>
      </c>
      <c r="F12" s="8" t="s">
        <v>62</v>
      </c>
      <c r="G12" s="25"/>
      <c r="H12" s="17">
        <v>7</v>
      </c>
      <c r="I12" s="18">
        <v>118696</v>
      </c>
      <c r="J12" s="18">
        <v>60878</v>
      </c>
      <c r="K12" s="18">
        <v>57818</v>
      </c>
      <c r="L12" s="10"/>
      <c r="M12" s="14" t="s">
        <v>63</v>
      </c>
      <c r="N12" s="15">
        <v>851299</v>
      </c>
      <c r="O12" s="15">
        <v>406597</v>
      </c>
      <c r="P12" s="15">
        <v>444702</v>
      </c>
      <c r="S12" s="84" t="s">
        <v>132</v>
      </c>
      <c r="T12" s="85">
        <v>650902</v>
      </c>
      <c r="U12" s="85">
        <v>329064</v>
      </c>
      <c r="V12" s="85">
        <v>321838</v>
      </c>
    </row>
    <row r="13" spans="1:22" x14ac:dyDescent="0.2">
      <c r="A13" s="20" t="s">
        <v>64</v>
      </c>
      <c r="C13" s="7" t="s">
        <v>65</v>
      </c>
      <c r="E13" s="8">
        <v>12</v>
      </c>
      <c r="F13" s="8" t="s">
        <v>66</v>
      </c>
      <c r="G13" s="25"/>
      <c r="H13" s="17">
        <v>8</v>
      </c>
      <c r="I13" s="18">
        <v>119101</v>
      </c>
      <c r="J13" s="18">
        <v>61076</v>
      </c>
      <c r="K13" s="18">
        <v>58025</v>
      </c>
      <c r="L13" s="10"/>
      <c r="M13" s="14" t="s">
        <v>67</v>
      </c>
      <c r="N13" s="15">
        <v>1094488</v>
      </c>
      <c r="O13" s="15">
        <v>518960</v>
      </c>
      <c r="P13" s="15">
        <v>575528</v>
      </c>
      <c r="S13" s="84" t="s">
        <v>133</v>
      </c>
      <c r="T13" s="85">
        <v>651442</v>
      </c>
      <c r="U13" s="85">
        <v>316050</v>
      </c>
      <c r="V13" s="85">
        <v>335392</v>
      </c>
    </row>
    <row r="14" spans="1:22" x14ac:dyDescent="0.2">
      <c r="A14" s="20" t="s">
        <v>68</v>
      </c>
      <c r="C14" s="7" t="s">
        <v>69</v>
      </c>
      <c r="E14" s="8">
        <v>13</v>
      </c>
      <c r="F14" s="8" t="s">
        <v>70</v>
      </c>
      <c r="G14" s="25"/>
      <c r="H14" s="17">
        <v>9</v>
      </c>
      <c r="I14" s="18">
        <v>119856</v>
      </c>
      <c r="J14" s="18">
        <v>61418</v>
      </c>
      <c r="K14" s="18">
        <v>58438</v>
      </c>
      <c r="L14" s="10"/>
      <c r="M14" s="14" t="s">
        <v>71</v>
      </c>
      <c r="N14" s="15">
        <v>234948</v>
      </c>
      <c r="O14" s="15">
        <v>112703</v>
      </c>
      <c r="P14" s="15">
        <v>122245</v>
      </c>
      <c r="S14" s="84" t="s">
        <v>134</v>
      </c>
      <c r="T14" s="85">
        <v>640060</v>
      </c>
      <c r="U14" s="85">
        <v>303971</v>
      </c>
      <c r="V14" s="85">
        <v>336089</v>
      </c>
    </row>
    <row r="15" spans="1:22" x14ac:dyDescent="0.2">
      <c r="A15" s="20" t="s">
        <v>72</v>
      </c>
      <c r="C15" s="7" t="s">
        <v>73</v>
      </c>
      <c r="E15" s="8">
        <v>14</v>
      </c>
      <c r="F15" s="8" t="s">
        <v>74</v>
      </c>
      <c r="G15" s="25"/>
      <c r="H15" s="17">
        <v>10</v>
      </c>
      <c r="I15" s="18">
        <v>121019</v>
      </c>
      <c r="J15" s="18">
        <v>61921</v>
      </c>
      <c r="K15" s="18">
        <v>59098</v>
      </c>
      <c r="L15" s="10"/>
      <c r="M15" s="14" t="s">
        <v>75</v>
      </c>
      <c r="N15" s="15">
        <v>147933</v>
      </c>
      <c r="O15" s="15">
        <v>68544</v>
      </c>
      <c r="P15" s="15">
        <v>79389</v>
      </c>
      <c r="S15" s="84" t="s">
        <v>135</v>
      </c>
      <c r="T15" s="85">
        <v>563389</v>
      </c>
      <c r="U15" s="85">
        <v>268367</v>
      </c>
      <c r="V15" s="85">
        <v>295022</v>
      </c>
    </row>
    <row r="16" spans="1:22" x14ac:dyDescent="0.2">
      <c r="A16" s="20" t="s">
        <v>13</v>
      </c>
      <c r="C16" s="7" t="s">
        <v>76</v>
      </c>
      <c r="E16" s="8">
        <v>15</v>
      </c>
      <c r="F16" s="8" t="s">
        <v>77</v>
      </c>
      <c r="G16" s="25"/>
      <c r="H16" s="17">
        <v>11</v>
      </c>
      <c r="I16" s="18">
        <v>122272</v>
      </c>
      <c r="J16" s="18">
        <v>62471</v>
      </c>
      <c r="K16" s="18">
        <v>59801</v>
      </c>
      <c r="L16" s="10"/>
      <c r="M16" s="14" t="s">
        <v>78</v>
      </c>
      <c r="N16" s="15">
        <v>98209</v>
      </c>
      <c r="O16" s="15">
        <v>49277</v>
      </c>
      <c r="P16" s="15">
        <v>48932</v>
      </c>
      <c r="S16" s="84" t="s">
        <v>136</v>
      </c>
      <c r="T16" s="85">
        <v>519261</v>
      </c>
      <c r="U16" s="85">
        <v>244556</v>
      </c>
      <c r="V16" s="85">
        <v>274705</v>
      </c>
    </row>
    <row r="17" spans="1:22" x14ac:dyDescent="0.2">
      <c r="A17" s="21" t="s">
        <v>79</v>
      </c>
      <c r="C17" s="7" t="s">
        <v>80</v>
      </c>
      <c r="E17" s="8">
        <v>16</v>
      </c>
      <c r="F17" s="8" t="s">
        <v>81</v>
      </c>
      <c r="G17" s="25"/>
      <c r="H17" s="17">
        <v>12</v>
      </c>
      <c r="I17" s="18">
        <v>123722</v>
      </c>
      <c r="J17" s="18">
        <v>63080</v>
      </c>
      <c r="K17" s="18">
        <v>60642</v>
      </c>
      <c r="L17" s="10"/>
      <c r="M17" s="14" t="s">
        <v>82</v>
      </c>
      <c r="N17" s="15">
        <v>108457</v>
      </c>
      <c r="O17" s="15">
        <v>52580</v>
      </c>
      <c r="P17" s="15">
        <v>55877</v>
      </c>
      <c r="S17" s="84" t="s">
        <v>137</v>
      </c>
      <c r="T17" s="85">
        <v>503389</v>
      </c>
      <c r="U17" s="85">
        <v>233302</v>
      </c>
      <c r="V17" s="85">
        <v>270087</v>
      </c>
    </row>
    <row r="18" spans="1:22" ht="23.25" customHeight="1" x14ac:dyDescent="0.2">
      <c r="A18" s="86" t="s">
        <v>138</v>
      </c>
      <c r="C18" s="7" t="s">
        <v>83</v>
      </c>
      <c r="E18" s="8">
        <v>17</v>
      </c>
      <c r="F18" s="8" t="s">
        <v>84</v>
      </c>
      <c r="G18" s="25"/>
      <c r="H18" s="17">
        <v>13</v>
      </c>
      <c r="I18" s="18">
        <v>125124</v>
      </c>
      <c r="J18" s="18">
        <v>63639</v>
      </c>
      <c r="K18" s="18">
        <v>61485</v>
      </c>
      <c r="L18" s="10"/>
      <c r="M18" s="14" t="s">
        <v>85</v>
      </c>
      <c r="N18" s="15">
        <v>258212</v>
      </c>
      <c r="O18" s="15">
        <v>125944</v>
      </c>
      <c r="P18" s="15">
        <v>132268</v>
      </c>
      <c r="S18" s="84" t="s">
        <v>139</v>
      </c>
      <c r="T18" s="85">
        <v>439872</v>
      </c>
      <c r="U18" s="85">
        <v>200142</v>
      </c>
      <c r="V18" s="85">
        <v>239730</v>
      </c>
    </row>
    <row r="19" spans="1:22" ht="36" x14ac:dyDescent="0.2">
      <c r="A19" s="86" t="s">
        <v>140</v>
      </c>
      <c r="C19" s="7" t="s">
        <v>86</v>
      </c>
      <c r="E19" s="8">
        <v>18</v>
      </c>
      <c r="F19" s="8" t="s">
        <v>87</v>
      </c>
      <c r="G19" s="25"/>
      <c r="H19" s="17">
        <v>14</v>
      </c>
      <c r="I19" s="18">
        <v>126598</v>
      </c>
      <c r="J19" s="18">
        <v>64282</v>
      </c>
      <c r="K19" s="18">
        <v>62316</v>
      </c>
      <c r="L19" s="10"/>
      <c r="M19" s="14" t="s">
        <v>88</v>
      </c>
      <c r="N19" s="15">
        <v>24160</v>
      </c>
      <c r="O19" s="15">
        <v>12726</v>
      </c>
      <c r="P19" s="15">
        <v>11434</v>
      </c>
      <c r="S19" s="84" t="s">
        <v>141</v>
      </c>
      <c r="T19" s="85">
        <v>341916</v>
      </c>
      <c r="U19" s="85">
        <v>152813</v>
      </c>
      <c r="V19" s="85">
        <v>189103</v>
      </c>
    </row>
    <row r="20" spans="1:22" ht="29.25" customHeight="1" x14ac:dyDescent="0.2">
      <c r="A20" s="86" t="s">
        <v>142</v>
      </c>
      <c r="C20" s="7" t="s">
        <v>89</v>
      </c>
      <c r="E20" s="8">
        <v>19</v>
      </c>
      <c r="F20" s="8" t="s">
        <v>90</v>
      </c>
      <c r="G20" s="25"/>
      <c r="H20" s="17">
        <v>15</v>
      </c>
      <c r="I20" s="18">
        <v>128143</v>
      </c>
      <c r="J20" s="18">
        <v>65043</v>
      </c>
      <c r="K20" s="18">
        <v>63100</v>
      </c>
      <c r="L20" s="10"/>
      <c r="M20" s="14" t="s">
        <v>91</v>
      </c>
      <c r="N20" s="15">
        <v>377272</v>
      </c>
      <c r="O20" s="15">
        <v>184951</v>
      </c>
      <c r="P20" s="15">
        <v>192321</v>
      </c>
      <c r="S20" s="84" t="s">
        <v>143</v>
      </c>
      <c r="T20" s="85">
        <v>253646</v>
      </c>
      <c r="U20" s="85">
        <v>111646</v>
      </c>
      <c r="V20" s="85">
        <v>142000</v>
      </c>
    </row>
    <row r="21" spans="1:22" ht="15.75" customHeight="1" x14ac:dyDescent="0.2">
      <c r="A21" s="86" t="s">
        <v>144</v>
      </c>
      <c r="C21" s="7" t="s">
        <v>92</v>
      </c>
      <c r="E21" s="8">
        <v>20</v>
      </c>
      <c r="F21" s="8" t="s">
        <v>93</v>
      </c>
      <c r="G21" s="25"/>
      <c r="H21" s="17">
        <v>16</v>
      </c>
      <c r="I21" s="18">
        <v>129625</v>
      </c>
      <c r="J21" s="18">
        <v>65820</v>
      </c>
      <c r="K21" s="18">
        <v>63805</v>
      </c>
      <c r="L21" s="10"/>
      <c r="M21" s="14" t="s">
        <v>94</v>
      </c>
      <c r="N21" s="15">
        <v>651586</v>
      </c>
      <c r="O21" s="15">
        <v>319009</v>
      </c>
      <c r="P21" s="15">
        <v>332577</v>
      </c>
      <c r="S21" s="84" t="s">
        <v>145</v>
      </c>
      <c r="T21" s="85">
        <v>177853</v>
      </c>
      <c r="U21" s="85">
        <v>76747</v>
      </c>
      <c r="V21" s="85">
        <v>101106</v>
      </c>
    </row>
    <row r="22" spans="1:22" ht="12.75" customHeight="1" x14ac:dyDescent="0.2">
      <c r="A22" s="86" t="s">
        <v>146</v>
      </c>
      <c r="C22" s="7" t="s">
        <v>95</v>
      </c>
      <c r="E22" s="8">
        <v>55</v>
      </c>
      <c r="F22" s="8" t="s">
        <v>96</v>
      </c>
      <c r="G22" s="25"/>
      <c r="H22" s="17">
        <v>17</v>
      </c>
      <c r="I22" s="18">
        <v>131107</v>
      </c>
      <c r="J22" s="18">
        <v>66558</v>
      </c>
      <c r="K22" s="18">
        <v>64549</v>
      </c>
      <c r="L22" s="10"/>
      <c r="M22" s="14" t="s">
        <v>97</v>
      </c>
      <c r="N22" s="15">
        <v>6296</v>
      </c>
      <c r="O22" s="15">
        <v>3268</v>
      </c>
      <c r="P22" s="15">
        <v>3028</v>
      </c>
      <c r="S22" s="84" t="s">
        <v>147</v>
      </c>
      <c r="T22" s="85">
        <v>113108</v>
      </c>
      <c r="U22" s="85">
        <v>45521</v>
      </c>
      <c r="V22" s="85">
        <v>67587</v>
      </c>
    </row>
    <row r="23" spans="1:22" ht="28.5" customHeight="1" x14ac:dyDescent="0.2">
      <c r="A23" s="86" t="s">
        <v>148</v>
      </c>
      <c r="C23" s="23" t="s">
        <v>98</v>
      </c>
      <c r="E23" s="8">
        <v>66</v>
      </c>
      <c r="F23" s="8" t="s">
        <v>99</v>
      </c>
      <c r="G23" s="25"/>
      <c r="H23" s="17">
        <v>18</v>
      </c>
      <c r="I23" s="18">
        <v>132790</v>
      </c>
      <c r="J23" s="18">
        <v>67353</v>
      </c>
      <c r="K23" s="18">
        <v>65437</v>
      </c>
      <c r="L23" s="10"/>
      <c r="M23" s="16" t="s">
        <v>25</v>
      </c>
      <c r="N23" s="24">
        <f>SUM(N3:N22)</f>
        <v>7571345</v>
      </c>
      <c r="O23" s="24">
        <f>SUM(O3:O22)</f>
        <v>3653868</v>
      </c>
      <c r="P23" s="24">
        <f>SUM(P3:P22)</f>
        <v>3917477</v>
      </c>
      <c r="S23" s="84" t="s">
        <v>119</v>
      </c>
      <c r="T23" s="85">
        <v>108506</v>
      </c>
      <c r="U23" s="85">
        <v>39978</v>
      </c>
      <c r="V23" s="85">
        <v>68528</v>
      </c>
    </row>
    <row r="24" spans="1:22" ht="24" customHeight="1" thickBot="1" x14ac:dyDescent="0.25">
      <c r="A24" s="86" t="s">
        <v>149</v>
      </c>
      <c r="C24" s="7" t="s">
        <v>100</v>
      </c>
      <c r="E24" s="8">
        <v>77</v>
      </c>
      <c r="F24" s="8" t="s">
        <v>101</v>
      </c>
      <c r="G24" s="25"/>
      <c r="H24" s="17">
        <v>19</v>
      </c>
      <c r="I24" s="18">
        <v>133340</v>
      </c>
      <c r="J24" s="18">
        <v>67602</v>
      </c>
      <c r="K24" s="18">
        <v>65738</v>
      </c>
      <c r="L24" s="10"/>
    </row>
    <row r="25" spans="1:22" ht="37.5" customHeight="1" x14ac:dyDescent="0.2">
      <c r="A25" s="86" t="s">
        <v>150</v>
      </c>
      <c r="C25" s="7" t="s">
        <v>102</v>
      </c>
      <c r="E25" s="8">
        <v>88</v>
      </c>
      <c r="F25" s="8" t="s">
        <v>103</v>
      </c>
      <c r="G25" s="25"/>
      <c r="H25" s="17">
        <v>20</v>
      </c>
      <c r="I25" s="18">
        <v>132165</v>
      </c>
      <c r="J25" s="18">
        <v>67024</v>
      </c>
      <c r="K25" s="18">
        <v>65141</v>
      </c>
      <c r="L25" s="10"/>
      <c r="M25" s="591" t="s">
        <v>124</v>
      </c>
      <c r="N25" s="592"/>
      <c r="O25" s="592"/>
      <c r="P25" s="593"/>
    </row>
    <row r="26" spans="1:22" ht="15" customHeight="1" thickBot="1" x14ac:dyDescent="0.25">
      <c r="A26" s="21" t="s">
        <v>120</v>
      </c>
      <c r="C26" s="7" t="s">
        <v>104</v>
      </c>
      <c r="E26" s="8">
        <v>98</v>
      </c>
      <c r="F26" s="8" t="s">
        <v>105</v>
      </c>
      <c r="G26" s="25"/>
      <c r="H26" s="17">
        <v>21</v>
      </c>
      <c r="I26" s="18">
        <v>129957</v>
      </c>
      <c r="J26" s="18">
        <v>65924</v>
      </c>
      <c r="K26" s="18">
        <v>64033</v>
      </c>
      <c r="L26" s="10"/>
      <c r="M26" s="579" t="s">
        <v>125</v>
      </c>
      <c r="N26" s="580"/>
      <c r="O26" s="580"/>
      <c r="P26" s="581"/>
    </row>
    <row r="27" spans="1:22" s="53" customFormat="1" ht="26.25" customHeight="1" x14ac:dyDescent="0.2">
      <c r="A27" s="22" t="s">
        <v>231</v>
      </c>
      <c r="C27" s="54" t="s">
        <v>106</v>
      </c>
      <c r="D27" s="55"/>
      <c r="E27" s="56"/>
      <c r="F27" s="56"/>
      <c r="G27" s="56"/>
      <c r="H27" s="57">
        <v>22</v>
      </c>
      <c r="I27" s="58">
        <v>127797</v>
      </c>
      <c r="J27" s="58">
        <v>64838</v>
      </c>
      <c r="K27" s="58">
        <v>62959</v>
      </c>
      <c r="L27" s="59"/>
      <c r="M27" s="582" t="s">
        <v>24</v>
      </c>
      <c r="N27" s="60">
        <v>2015</v>
      </c>
      <c r="O27" s="61"/>
      <c r="P27" s="62"/>
    </row>
    <row r="28" spans="1:22" s="53" customFormat="1" ht="26.25" customHeight="1" x14ac:dyDescent="0.2">
      <c r="A28" s="22" t="s">
        <v>232</v>
      </c>
      <c r="C28" s="54" t="s">
        <v>107</v>
      </c>
      <c r="D28" s="55"/>
      <c r="E28" s="63"/>
      <c r="F28" s="63"/>
      <c r="G28" s="63"/>
      <c r="H28" s="57">
        <v>23</v>
      </c>
      <c r="I28" s="58">
        <v>125232</v>
      </c>
      <c r="J28" s="58">
        <v>63602</v>
      </c>
      <c r="K28" s="58">
        <v>61630</v>
      </c>
      <c r="L28" s="59"/>
      <c r="M28" s="583"/>
      <c r="N28" s="64" t="s">
        <v>25</v>
      </c>
      <c r="O28" s="65" t="s">
        <v>26</v>
      </c>
      <c r="P28" s="66" t="s">
        <v>27</v>
      </c>
    </row>
    <row r="29" spans="1:22" s="53" customFormat="1" ht="44.25" customHeight="1" x14ac:dyDescent="0.2">
      <c r="A29" s="22" t="s">
        <v>233</v>
      </c>
      <c r="C29" s="54" t="s">
        <v>108</v>
      </c>
      <c r="D29" s="55"/>
      <c r="E29" s="63"/>
      <c r="F29" s="63"/>
      <c r="G29" s="63"/>
      <c r="H29" s="57">
        <v>24</v>
      </c>
      <c r="I29" s="58">
        <v>124055</v>
      </c>
      <c r="J29" s="58">
        <v>62761</v>
      </c>
      <c r="K29" s="58">
        <v>61294</v>
      </c>
      <c r="L29" s="59"/>
      <c r="M29" s="67" t="s">
        <v>126</v>
      </c>
      <c r="N29" s="68"/>
      <c r="O29" s="69"/>
      <c r="P29" s="70"/>
    </row>
    <row r="30" spans="1:22" s="53" customFormat="1" ht="26.25" customHeight="1" x14ac:dyDescent="0.2">
      <c r="A30" s="22" t="s">
        <v>234</v>
      </c>
      <c r="C30" s="54" t="s">
        <v>109</v>
      </c>
      <c r="D30" s="55"/>
      <c r="E30" s="63"/>
      <c r="F30" s="63"/>
      <c r="G30" s="63"/>
      <c r="H30" s="57">
        <v>25</v>
      </c>
      <c r="I30" s="58">
        <v>125190</v>
      </c>
      <c r="J30" s="58">
        <v>62619</v>
      </c>
      <c r="K30" s="58">
        <v>62571</v>
      </c>
      <c r="L30" s="59"/>
      <c r="M30" s="71" t="s">
        <v>25</v>
      </c>
      <c r="N30" s="72">
        <v>7878783</v>
      </c>
      <c r="O30" s="73">
        <v>3810013</v>
      </c>
      <c r="P30" s="74">
        <v>4068770</v>
      </c>
    </row>
    <row r="31" spans="1:22" s="53" customFormat="1" ht="26.25" customHeight="1" x14ac:dyDescent="0.2">
      <c r="A31" s="22" t="s">
        <v>235</v>
      </c>
      <c r="C31" s="54" t="s">
        <v>110</v>
      </c>
      <c r="D31" s="55"/>
      <c r="E31" s="63"/>
      <c r="F31" s="63"/>
      <c r="G31" s="63"/>
      <c r="H31" s="57">
        <v>26</v>
      </c>
      <c r="I31" s="58">
        <v>127692</v>
      </c>
      <c r="J31" s="58">
        <v>62895</v>
      </c>
      <c r="K31" s="58">
        <v>64797</v>
      </c>
      <c r="L31" s="59"/>
      <c r="M31" s="75" t="s">
        <v>127</v>
      </c>
      <c r="N31" s="76">
        <v>603230</v>
      </c>
      <c r="O31" s="77">
        <v>309432</v>
      </c>
      <c r="P31" s="78">
        <v>293798</v>
      </c>
    </row>
    <row r="32" spans="1:22" ht="14.25" customHeight="1" x14ac:dyDescent="0.2">
      <c r="A32" s="81" t="s">
        <v>236</v>
      </c>
      <c r="C32" s="7" t="s">
        <v>111</v>
      </c>
      <c r="H32" s="17">
        <v>27</v>
      </c>
      <c r="I32" s="18">
        <v>129742</v>
      </c>
      <c r="J32" s="18">
        <v>62993</v>
      </c>
      <c r="K32" s="18">
        <v>66749</v>
      </c>
      <c r="L32" s="10"/>
      <c r="M32" s="45" t="s">
        <v>128</v>
      </c>
      <c r="N32" s="46">
        <v>598182</v>
      </c>
      <c r="O32" s="47">
        <v>306434</v>
      </c>
      <c r="P32" s="48">
        <v>291748</v>
      </c>
    </row>
    <row r="33" spans="1:16" ht="75" x14ac:dyDescent="0.25">
      <c r="A33" s="87" t="s">
        <v>237</v>
      </c>
      <c r="C33" s="81" t="s">
        <v>112</v>
      </c>
      <c r="H33" s="17">
        <v>28</v>
      </c>
      <c r="I33" s="18">
        <v>131768</v>
      </c>
      <c r="J33" s="18">
        <v>63030</v>
      </c>
      <c r="K33" s="18">
        <v>68738</v>
      </c>
      <c r="L33" s="10"/>
      <c r="M33" s="45" t="s">
        <v>129</v>
      </c>
      <c r="N33" s="46">
        <v>605068</v>
      </c>
      <c r="O33" s="47">
        <v>309819</v>
      </c>
      <c r="P33" s="48">
        <v>295249</v>
      </c>
    </row>
    <row r="34" spans="1:16" ht="45" x14ac:dyDescent="0.25">
      <c r="A34" s="88" t="s">
        <v>238</v>
      </c>
      <c r="C34" s="7" t="s">
        <v>45</v>
      </c>
      <c r="H34" s="17">
        <v>29</v>
      </c>
      <c r="I34" s="18">
        <v>132712</v>
      </c>
      <c r="J34" s="18">
        <v>62862</v>
      </c>
      <c r="K34" s="18">
        <v>69850</v>
      </c>
      <c r="L34" s="10"/>
      <c r="M34" s="45" t="s">
        <v>130</v>
      </c>
      <c r="N34" s="46">
        <v>642476</v>
      </c>
      <c r="O34" s="47">
        <v>325752</v>
      </c>
      <c r="P34" s="48">
        <v>316724</v>
      </c>
    </row>
    <row r="35" spans="1:16" ht="30" x14ac:dyDescent="0.25">
      <c r="A35" s="88" t="s">
        <v>239</v>
      </c>
      <c r="C35" s="7" t="s">
        <v>113</v>
      </c>
      <c r="H35" s="17">
        <v>30</v>
      </c>
      <c r="I35" s="18">
        <v>131882</v>
      </c>
      <c r="J35" s="18">
        <v>62354</v>
      </c>
      <c r="K35" s="18">
        <v>69528</v>
      </c>
      <c r="L35" s="10"/>
      <c r="M35" s="45" t="s">
        <v>131</v>
      </c>
      <c r="N35" s="46">
        <v>669960</v>
      </c>
      <c r="O35" s="47">
        <v>338888</v>
      </c>
      <c r="P35" s="48">
        <v>331072</v>
      </c>
    </row>
    <row r="36" spans="1:16" ht="60" x14ac:dyDescent="0.25">
      <c r="A36" s="88" t="s">
        <v>240</v>
      </c>
      <c r="C36" s="7" t="s">
        <v>114</v>
      </c>
      <c r="H36" s="17">
        <v>31</v>
      </c>
      <c r="I36" s="18">
        <v>129823</v>
      </c>
      <c r="J36" s="18">
        <v>61588</v>
      </c>
      <c r="K36" s="18">
        <v>68235</v>
      </c>
      <c r="L36" s="10"/>
      <c r="M36" s="45" t="s">
        <v>132</v>
      </c>
      <c r="N36" s="46">
        <v>635633</v>
      </c>
      <c r="O36" s="47">
        <v>319048</v>
      </c>
      <c r="P36" s="48">
        <v>316585</v>
      </c>
    </row>
    <row r="37" spans="1:16" ht="30" x14ac:dyDescent="0.25">
      <c r="A37" s="88" t="s">
        <v>241</v>
      </c>
      <c r="C37" s="7" t="s">
        <v>115</v>
      </c>
      <c r="D37" s="27"/>
      <c r="H37" s="17">
        <v>32</v>
      </c>
      <c r="I37" s="18">
        <v>127922</v>
      </c>
      <c r="J37" s="18">
        <v>60850</v>
      </c>
      <c r="K37" s="18">
        <v>67072</v>
      </c>
      <c r="L37" s="10"/>
      <c r="M37" s="45" t="s">
        <v>133</v>
      </c>
      <c r="N37" s="46">
        <v>657874</v>
      </c>
      <c r="O37" s="47">
        <v>313458</v>
      </c>
      <c r="P37" s="48">
        <v>344416</v>
      </c>
    </row>
    <row r="38" spans="1:16" ht="30" x14ac:dyDescent="0.25">
      <c r="A38" s="88" t="s">
        <v>242</v>
      </c>
      <c r="C38" s="7" t="s">
        <v>116</v>
      </c>
      <c r="D38" s="28"/>
      <c r="H38" s="17">
        <v>33</v>
      </c>
      <c r="I38" s="18">
        <v>126082</v>
      </c>
      <c r="J38" s="18">
        <v>60165</v>
      </c>
      <c r="K38" s="18">
        <v>65917</v>
      </c>
      <c r="L38" s="10"/>
      <c r="M38" s="45" t="s">
        <v>134</v>
      </c>
      <c r="N38" s="46">
        <v>614779</v>
      </c>
      <c r="O38" s="47">
        <v>293158</v>
      </c>
      <c r="P38" s="48">
        <v>321621</v>
      </c>
    </row>
    <row r="39" spans="1:16" ht="45" x14ac:dyDescent="0.25">
      <c r="A39" s="88" t="s">
        <v>243</v>
      </c>
      <c r="C39" s="7" t="s">
        <v>117</v>
      </c>
      <c r="D39" s="28"/>
      <c r="H39" s="17">
        <v>34</v>
      </c>
      <c r="I39" s="18">
        <v>123600</v>
      </c>
      <c r="J39" s="18">
        <v>59117</v>
      </c>
      <c r="K39" s="18">
        <v>64483</v>
      </c>
      <c r="L39" s="10"/>
      <c r="M39" s="45" t="s">
        <v>135</v>
      </c>
      <c r="N39" s="46">
        <v>536343</v>
      </c>
      <c r="O39" s="47">
        <v>254902</v>
      </c>
      <c r="P39" s="48">
        <v>281441</v>
      </c>
    </row>
    <row r="40" spans="1:16" ht="21.75" customHeight="1" x14ac:dyDescent="0.2">
      <c r="A40" s="231" t="s">
        <v>647</v>
      </c>
      <c r="C40" s="7" t="s">
        <v>118</v>
      </c>
      <c r="D40" s="28"/>
      <c r="H40" s="17">
        <v>35</v>
      </c>
      <c r="I40" s="18">
        <v>120324</v>
      </c>
      <c r="J40" s="18">
        <v>57551</v>
      </c>
      <c r="K40" s="18">
        <v>62773</v>
      </c>
      <c r="L40" s="10"/>
      <c r="M40" s="45" t="s">
        <v>136</v>
      </c>
      <c r="N40" s="46">
        <v>516837</v>
      </c>
      <c r="O40" s="47">
        <v>242123</v>
      </c>
      <c r="P40" s="48">
        <v>274714</v>
      </c>
    </row>
    <row r="41" spans="1:16" ht="30" x14ac:dyDescent="0.25">
      <c r="A41" s="88" t="s">
        <v>648</v>
      </c>
      <c r="H41" s="17">
        <v>36</v>
      </c>
      <c r="I41" s="18">
        <v>116606</v>
      </c>
      <c r="J41" s="18">
        <v>55686</v>
      </c>
      <c r="K41" s="18">
        <v>60920</v>
      </c>
      <c r="L41" s="10"/>
      <c r="M41" s="45" t="s">
        <v>137</v>
      </c>
      <c r="N41" s="46">
        <v>489703</v>
      </c>
      <c r="O41" s="47">
        <v>225926</v>
      </c>
      <c r="P41" s="48">
        <v>263777</v>
      </c>
    </row>
    <row r="42" spans="1:16" ht="45" x14ac:dyDescent="0.25">
      <c r="A42" s="88" t="s">
        <v>649</v>
      </c>
      <c r="H42" s="17">
        <v>37</v>
      </c>
      <c r="I42" s="18">
        <v>112852</v>
      </c>
      <c r="J42" s="18">
        <v>53849</v>
      </c>
      <c r="K42" s="18">
        <v>59003</v>
      </c>
      <c r="L42" s="10"/>
      <c r="M42" s="45" t="s">
        <v>139</v>
      </c>
      <c r="N42" s="46">
        <v>406084</v>
      </c>
      <c r="O42" s="47">
        <v>183930</v>
      </c>
      <c r="P42" s="48">
        <v>222154</v>
      </c>
    </row>
    <row r="43" spans="1:16" ht="45" x14ac:dyDescent="0.25">
      <c r="A43" s="88" t="s">
        <v>650</v>
      </c>
      <c r="H43" s="17">
        <v>38</v>
      </c>
      <c r="I43" s="18">
        <v>108852</v>
      </c>
      <c r="J43" s="18">
        <v>51919</v>
      </c>
      <c r="K43" s="18">
        <v>56933</v>
      </c>
      <c r="L43" s="10"/>
      <c r="M43" s="45" t="s">
        <v>141</v>
      </c>
      <c r="N43" s="46">
        <v>309925</v>
      </c>
      <c r="O43" s="47">
        <v>138521</v>
      </c>
      <c r="P43" s="48">
        <v>171404</v>
      </c>
    </row>
    <row r="44" spans="1:16" x14ac:dyDescent="0.2">
      <c r="H44" s="17">
        <v>39</v>
      </c>
      <c r="I44" s="18">
        <v>105945</v>
      </c>
      <c r="J44" s="18">
        <v>50470</v>
      </c>
      <c r="K44" s="18">
        <v>55475</v>
      </c>
      <c r="L44" s="10"/>
      <c r="M44" s="45" t="s">
        <v>143</v>
      </c>
      <c r="N44" s="46">
        <v>230197</v>
      </c>
      <c r="O44" s="47">
        <v>101631</v>
      </c>
      <c r="P44" s="48">
        <v>128566</v>
      </c>
    </row>
    <row r="45" spans="1:16" x14ac:dyDescent="0.2">
      <c r="H45" s="17">
        <v>40</v>
      </c>
      <c r="I45" s="18">
        <v>104800</v>
      </c>
      <c r="J45" s="18">
        <v>49806</v>
      </c>
      <c r="K45" s="18">
        <v>54994</v>
      </c>
      <c r="L45" s="10"/>
      <c r="M45" s="45" t="s">
        <v>145</v>
      </c>
      <c r="N45" s="46">
        <v>158670</v>
      </c>
      <c r="O45" s="47">
        <v>68583</v>
      </c>
      <c r="P45" s="48">
        <v>90087</v>
      </c>
    </row>
    <row r="46" spans="1:16" x14ac:dyDescent="0.2">
      <c r="H46" s="17">
        <v>41</v>
      </c>
      <c r="I46" s="18">
        <v>104794</v>
      </c>
      <c r="J46" s="18">
        <v>49648</v>
      </c>
      <c r="K46" s="18">
        <v>55146</v>
      </c>
      <c r="L46" s="10"/>
      <c r="M46" s="45" t="s">
        <v>147</v>
      </c>
      <c r="N46" s="46">
        <v>103406</v>
      </c>
      <c r="O46" s="47">
        <v>41392</v>
      </c>
      <c r="P46" s="48">
        <v>62014</v>
      </c>
    </row>
    <row r="47" spans="1:16" ht="13.5" thickBot="1" x14ac:dyDescent="0.25">
      <c r="H47" s="17">
        <v>42</v>
      </c>
      <c r="I47" s="18">
        <v>104561</v>
      </c>
      <c r="J47" s="18">
        <v>49381</v>
      </c>
      <c r="K47" s="18">
        <v>55180</v>
      </c>
      <c r="L47" s="10"/>
      <c r="M47" s="49" t="s">
        <v>119</v>
      </c>
      <c r="N47" s="50">
        <v>100416</v>
      </c>
      <c r="O47" s="51">
        <v>37016</v>
      </c>
      <c r="P47" s="52">
        <v>63400</v>
      </c>
    </row>
    <row r="48" spans="1:16" x14ac:dyDescent="0.2">
      <c r="H48" s="17">
        <v>43</v>
      </c>
      <c r="I48" s="18">
        <v>104278</v>
      </c>
      <c r="J48" s="18">
        <v>49084</v>
      </c>
      <c r="K48" s="18">
        <v>55194</v>
      </c>
      <c r="L48" s="10"/>
      <c r="M48" s="10"/>
      <c r="N48" s="10"/>
      <c r="O48" s="10"/>
      <c r="P48" s="10"/>
    </row>
    <row r="49" spans="8:16" x14ac:dyDescent="0.2">
      <c r="H49" s="17">
        <v>44</v>
      </c>
      <c r="I49" s="18">
        <v>103962</v>
      </c>
      <c r="J49" s="18">
        <v>48778</v>
      </c>
      <c r="K49" s="18">
        <v>55184</v>
      </c>
      <c r="L49" s="10"/>
      <c r="M49" s="10"/>
      <c r="N49" s="10"/>
      <c r="O49" s="10"/>
      <c r="P49" s="10"/>
    </row>
    <row r="50" spans="8:16" x14ac:dyDescent="0.2">
      <c r="H50" s="17">
        <v>45</v>
      </c>
      <c r="I50" s="18">
        <v>103448</v>
      </c>
      <c r="J50" s="18">
        <v>48396</v>
      </c>
      <c r="K50" s="18">
        <v>55052</v>
      </c>
      <c r="L50" s="10"/>
      <c r="M50" s="10"/>
      <c r="N50" s="10"/>
      <c r="O50" s="10"/>
      <c r="P50" s="10"/>
    </row>
    <row r="51" spans="8:16" x14ac:dyDescent="0.2">
      <c r="H51" s="17">
        <v>46</v>
      </c>
      <c r="I51" s="18">
        <v>102715</v>
      </c>
      <c r="J51" s="18">
        <v>47923</v>
      </c>
      <c r="K51" s="18">
        <v>54792</v>
      </c>
      <c r="L51" s="10"/>
      <c r="M51" s="10"/>
      <c r="N51" s="10"/>
      <c r="O51" s="10"/>
      <c r="P51" s="10"/>
    </row>
    <row r="52" spans="8:16" x14ac:dyDescent="0.2">
      <c r="H52" s="17">
        <v>47</v>
      </c>
      <c r="I52" s="18">
        <v>101971</v>
      </c>
      <c r="J52" s="18">
        <v>47444</v>
      </c>
      <c r="K52" s="18">
        <v>54527</v>
      </c>
      <c r="L52" s="10"/>
      <c r="M52" s="10"/>
      <c r="N52" s="10"/>
      <c r="O52" s="10"/>
      <c r="P52" s="10"/>
    </row>
    <row r="53" spans="8:16" x14ac:dyDescent="0.2">
      <c r="H53" s="17">
        <v>48</v>
      </c>
      <c r="I53" s="18">
        <v>101260</v>
      </c>
      <c r="J53" s="18">
        <v>46986</v>
      </c>
      <c r="K53" s="18">
        <v>54274</v>
      </c>
      <c r="L53" s="10"/>
      <c r="M53" s="10"/>
      <c r="N53" s="10"/>
      <c r="O53" s="10"/>
      <c r="P53" s="10"/>
    </row>
    <row r="54" spans="8:16" x14ac:dyDescent="0.2">
      <c r="H54" s="17">
        <v>49</v>
      </c>
      <c r="I54" s="18">
        <v>99728</v>
      </c>
      <c r="J54" s="18">
        <v>46141</v>
      </c>
      <c r="K54" s="18">
        <v>53587</v>
      </c>
      <c r="L54" s="10"/>
      <c r="M54" s="10"/>
      <c r="N54" s="10"/>
      <c r="O54" s="10"/>
      <c r="P54" s="10"/>
    </row>
    <row r="55" spans="8:16" x14ac:dyDescent="0.2">
      <c r="H55" s="17">
        <v>50</v>
      </c>
      <c r="I55" s="18">
        <v>97001</v>
      </c>
      <c r="J55" s="18">
        <v>44730</v>
      </c>
      <c r="K55" s="18">
        <v>52271</v>
      </c>
      <c r="L55" s="10"/>
      <c r="M55" s="10"/>
      <c r="N55" s="10"/>
      <c r="O55" s="10"/>
      <c r="P55" s="10"/>
    </row>
    <row r="56" spans="8:16" x14ac:dyDescent="0.2">
      <c r="H56" s="17">
        <v>51</v>
      </c>
      <c r="I56" s="18">
        <v>93445</v>
      </c>
      <c r="J56" s="18">
        <v>42931</v>
      </c>
      <c r="K56" s="18">
        <v>50514</v>
      </c>
      <c r="L56" s="10"/>
      <c r="M56" s="10"/>
      <c r="N56" s="10"/>
      <c r="O56" s="10"/>
      <c r="P56" s="10"/>
    </row>
    <row r="57" spans="8:16" x14ac:dyDescent="0.2">
      <c r="H57" s="17">
        <v>52</v>
      </c>
      <c r="I57" s="18">
        <v>89853</v>
      </c>
      <c r="J57" s="18">
        <v>41126</v>
      </c>
      <c r="K57" s="18">
        <v>48727</v>
      </c>
      <c r="L57" s="10"/>
      <c r="M57" s="10"/>
      <c r="N57" s="10"/>
      <c r="O57" s="10"/>
      <c r="P57" s="10"/>
    </row>
    <row r="58" spans="8:16" x14ac:dyDescent="0.2">
      <c r="H58" s="17">
        <v>53</v>
      </c>
      <c r="I58" s="18">
        <v>86123</v>
      </c>
      <c r="J58" s="18">
        <v>39261</v>
      </c>
      <c r="K58" s="18">
        <v>46862</v>
      </c>
      <c r="L58" s="10"/>
      <c r="M58" s="10"/>
      <c r="N58" s="10"/>
      <c r="O58" s="10"/>
      <c r="P58" s="10"/>
    </row>
    <row r="59" spans="8:16" x14ac:dyDescent="0.2">
      <c r="H59" s="17">
        <v>54</v>
      </c>
      <c r="I59" s="18">
        <v>82296</v>
      </c>
      <c r="J59" s="18">
        <v>37385</v>
      </c>
      <c r="K59" s="18">
        <v>44911</v>
      </c>
      <c r="L59" s="10"/>
      <c r="M59" s="10"/>
      <c r="N59" s="10"/>
      <c r="O59" s="10"/>
      <c r="P59" s="10"/>
    </row>
    <row r="60" spans="8:16" x14ac:dyDescent="0.2">
      <c r="H60" s="17">
        <v>55</v>
      </c>
      <c r="I60" s="18">
        <v>78491</v>
      </c>
      <c r="J60" s="18">
        <v>35569</v>
      </c>
      <c r="K60" s="18">
        <v>42922</v>
      </c>
      <c r="L60" s="10"/>
      <c r="M60" s="10"/>
      <c r="N60" s="10"/>
      <c r="O60" s="10"/>
      <c r="P60" s="10"/>
    </row>
    <row r="61" spans="8:16" x14ac:dyDescent="0.2">
      <c r="H61" s="17">
        <v>56</v>
      </c>
      <c r="I61" s="18">
        <v>74708</v>
      </c>
      <c r="J61" s="18">
        <v>33799</v>
      </c>
      <c r="K61" s="18">
        <v>40909</v>
      </c>
      <c r="L61" s="10"/>
      <c r="M61" s="10"/>
      <c r="N61" s="10"/>
      <c r="O61" s="10"/>
      <c r="P61" s="10"/>
    </row>
    <row r="62" spans="8:16" x14ac:dyDescent="0.2">
      <c r="H62" s="17">
        <v>57</v>
      </c>
      <c r="I62" s="18">
        <v>70811</v>
      </c>
      <c r="J62" s="18">
        <v>31979</v>
      </c>
      <c r="K62" s="18">
        <v>38832</v>
      </c>
      <c r="L62" s="10"/>
      <c r="M62" s="10"/>
      <c r="N62" s="10"/>
      <c r="O62" s="10"/>
      <c r="P62" s="10"/>
    </row>
    <row r="63" spans="8:16" x14ac:dyDescent="0.2">
      <c r="H63" s="17">
        <v>58</v>
      </c>
      <c r="I63" s="18">
        <v>66807</v>
      </c>
      <c r="J63" s="18">
        <v>30117</v>
      </c>
      <c r="K63" s="18">
        <v>36690</v>
      </c>
      <c r="L63" s="10"/>
      <c r="M63" s="10"/>
      <c r="N63" s="10"/>
      <c r="O63" s="10"/>
      <c r="P63" s="10"/>
    </row>
    <row r="64" spans="8:16" x14ac:dyDescent="0.2">
      <c r="H64" s="17">
        <v>59</v>
      </c>
      <c r="I64" s="18">
        <v>63071</v>
      </c>
      <c r="J64" s="18">
        <v>28387</v>
      </c>
      <c r="K64" s="18">
        <v>34684</v>
      </c>
      <c r="L64" s="10"/>
      <c r="M64" s="10"/>
      <c r="N64" s="10"/>
      <c r="O64" s="10"/>
      <c r="P64" s="10"/>
    </row>
    <row r="65" spans="8:16" x14ac:dyDescent="0.2">
      <c r="H65" s="17">
        <v>60</v>
      </c>
      <c r="I65" s="18">
        <v>59761</v>
      </c>
      <c r="J65" s="18">
        <v>26856</v>
      </c>
      <c r="K65" s="18">
        <v>32905</v>
      </c>
      <c r="L65" s="10"/>
      <c r="M65" s="10"/>
      <c r="N65" s="10"/>
      <c r="O65" s="10"/>
      <c r="P65" s="10"/>
    </row>
    <row r="66" spans="8:16" x14ac:dyDescent="0.2">
      <c r="H66" s="17">
        <v>61</v>
      </c>
      <c r="I66" s="18">
        <v>56749</v>
      </c>
      <c r="J66" s="18">
        <v>25466</v>
      </c>
      <c r="K66" s="18">
        <v>31283</v>
      </c>
      <c r="L66" s="10"/>
      <c r="M66" s="10"/>
      <c r="N66" s="10"/>
      <c r="O66" s="10"/>
      <c r="P66" s="10"/>
    </row>
    <row r="67" spans="8:16" x14ac:dyDescent="0.2">
      <c r="H67" s="17">
        <v>62</v>
      </c>
      <c r="I67" s="18">
        <v>53748</v>
      </c>
      <c r="J67" s="18">
        <v>24086</v>
      </c>
      <c r="K67" s="18">
        <v>29662</v>
      </c>
      <c r="L67" s="10"/>
      <c r="M67" s="10"/>
      <c r="N67" s="10"/>
      <c r="O67" s="10"/>
      <c r="P67" s="10"/>
    </row>
    <row r="68" spans="8:16" x14ac:dyDescent="0.2">
      <c r="H68" s="17">
        <v>63</v>
      </c>
      <c r="I68" s="18">
        <v>50833</v>
      </c>
      <c r="J68" s="18">
        <v>22745</v>
      </c>
      <c r="K68" s="18">
        <v>28088</v>
      </c>
      <c r="L68" s="10"/>
      <c r="M68" s="10"/>
      <c r="N68" s="10"/>
      <c r="O68" s="10"/>
      <c r="P68" s="10"/>
    </row>
    <row r="69" spans="8:16" x14ac:dyDescent="0.2">
      <c r="H69" s="17">
        <v>64</v>
      </c>
      <c r="I69" s="18">
        <v>47916</v>
      </c>
      <c r="J69" s="18">
        <v>21407</v>
      </c>
      <c r="K69" s="18">
        <v>26509</v>
      </c>
      <c r="L69" s="10"/>
      <c r="M69" s="10"/>
      <c r="N69" s="10"/>
      <c r="O69" s="10"/>
      <c r="P69" s="10"/>
    </row>
    <row r="70" spans="8:16" x14ac:dyDescent="0.2">
      <c r="H70" s="17">
        <v>65</v>
      </c>
      <c r="I70" s="18">
        <v>44929</v>
      </c>
      <c r="J70" s="18">
        <v>20042</v>
      </c>
      <c r="K70" s="18">
        <v>24887</v>
      </c>
      <c r="L70" s="10"/>
      <c r="M70" s="10"/>
      <c r="N70" s="10"/>
      <c r="O70" s="10"/>
      <c r="P70" s="10"/>
    </row>
    <row r="71" spans="8:16" x14ac:dyDescent="0.2">
      <c r="H71" s="17">
        <v>66</v>
      </c>
      <c r="I71" s="18">
        <v>41939</v>
      </c>
      <c r="J71" s="18">
        <v>18676</v>
      </c>
      <c r="K71" s="18">
        <v>23263</v>
      </c>
      <c r="L71" s="10"/>
      <c r="M71" s="10"/>
      <c r="N71" s="10"/>
      <c r="O71" s="10"/>
      <c r="P71" s="10"/>
    </row>
    <row r="72" spans="8:16" x14ac:dyDescent="0.2">
      <c r="H72" s="17">
        <v>67</v>
      </c>
      <c r="I72" s="18">
        <v>39086</v>
      </c>
      <c r="J72" s="18">
        <v>17369</v>
      </c>
      <c r="K72" s="18">
        <v>21717</v>
      </c>
      <c r="L72" s="10"/>
      <c r="M72" s="10"/>
      <c r="N72" s="10"/>
      <c r="O72" s="10"/>
      <c r="P72" s="10"/>
    </row>
    <row r="73" spans="8:16" x14ac:dyDescent="0.2">
      <c r="H73" s="17">
        <v>68</v>
      </c>
      <c r="I73" s="18">
        <v>36348</v>
      </c>
      <c r="J73" s="18">
        <v>16117</v>
      </c>
      <c r="K73" s="18">
        <v>20231</v>
      </c>
      <c r="L73" s="10"/>
      <c r="M73" s="10"/>
      <c r="N73" s="10"/>
      <c r="O73" s="10"/>
      <c r="P73" s="10"/>
    </row>
    <row r="74" spans="8:16" x14ac:dyDescent="0.2">
      <c r="H74" s="17">
        <v>69</v>
      </c>
      <c r="I74" s="18">
        <v>33755</v>
      </c>
      <c r="J74" s="18">
        <v>14898</v>
      </c>
      <c r="K74" s="18">
        <v>18857</v>
      </c>
      <c r="L74" s="10"/>
      <c r="M74" s="10"/>
      <c r="N74" s="10"/>
      <c r="O74" s="10"/>
      <c r="P74" s="10"/>
    </row>
    <row r="75" spans="8:16" x14ac:dyDescent="0.2">
      <c r="H75" s="17">
        <v>70</v>
      </c>
      <c r="I75" s="18">
        <v>31333</v>
      </c>
      <c r="J75" s="18">
        <v>13708</v>
      </c>
      <c r="K75" s="18">
        <v>17625</v>
      </c>
      <c r="L75" s="10"/>
      <c r="M75" s="10"/>
      <c r="N75" s="10"/>
      <c r="O75" s="10"/>
      <c r="P75" s="10"/>
    </row>
    <row r="76" spans="8:16" x14ac:dyDescent="0.2">
      <c r="H76" s="17">
        <v>71</v>
      </c>
      <c r="I76" s="18">
        <v>28832</v>
      </c>
      <c r="J76" s="18">
        <v>12440</v>
      </c>
      <c r="K76" s="18">
        <v>16392</v>
      </c>
      <c r="L76" s="10"/>
      <c r="M76" s="10"/>
      <c r="N76" s="10"/>
      <c r="O76" s="10"/>
      <c r="P76" s="10"/>
    </row>
    <row r="77" spans="8:16" x14ac:dyDescent="0.2">
      <c r="H77" s="17">
        <v>72</v>
      </c>
      <c r="I77" s="18">
        <v>26662</v>
      </c>
      <c r="J77" s="18">
        <v>11342</v>
      </c>
      <c r="K77" s="18">
        <v>15320</v>
      </c>
      <c r="L77" s="10"/>
      <c r="M77" s="10"/>
      <c r="N77" s="10"/>
      <c r="O77" s="10"/>
      <c r="P77" s="10"/>
    </row>
    <row r="78" spans="8:16" x14ac:dyDescent="0.2">
      <c r="H78" s="17">
        <v>73</v>
      </c>
      <c r="I78" s="18">
        <v>24625</v>
      </c>
      <c r="J78" s="18">
        <v>10306</v>
      </c>
      <c r="K78" s="18">
        <v>14319</v>
      </c>
      <c r="L78" s="10"/>
      <c r="M78" s="10"/>
      <c r="N78" s="10"/>
      <c r="O78" s="10"/>
      <c r="P78" s="10"/>
    </row>
    <row r="79" spans="8:16" x14ac:dyDescent="0.2">
      <c r="H79" s="17">
        <v>74</v>
      </c>
      <c r="I79" s="18">
        <v>22734</v>
      </c>
      <c r="J79" s="18">
        <v>9334</v>
      </c>
      <c r="K79" s="18">
        <v>13400</v>
      </c>
      <c r="L79" s="10"/>
      <c r="M79" s="10"/>
      <c r="N79" s="10"/>
      <c r="O79" s="10"/>
      <c r="P79" s="10"/>
    </row>
    <row r="80" spans="8:16" x14ac:dyDescent="0.2">
      <c r="H80" s="17">
        <v>75</v>
      </c>
      <c r="I80" s="18">
        <v>20994</v>
      </c>
      <c r="J80" s="18">
        <v>8432</v>
      </c>
      <c r="K80" s="18">
        <v>12562</v>
      </c>
      <c r="L80" s="10"/>
      <c r="M80" s="10"/>
      <c r="N80" s="10"/>
      <c r="O80" s="10"/>
      <c r="P80" s="10"/>
    </row>
    <row r="81" spans="8:16" x14ac:dyDescent="0.2">
      <c r="H81" s="17">
        <v>76</v>
      </c>
      <c r="I81" s="18">
        <v>19408</v>
      </c>
      <c r="J81" s="18">
        <v>7603</v>
      </c>
      <c r="K81" s="18">
        <v>11805</v>
      </c>
      <c r="L81" s="10"/>
      <c r="M81" s="10"/>
      <c r="N81" s="10"/>
      <c r="O81" s="10"/>
      <c r="P81" s="10"/>
    </row>
    <row r="82" spans="8:16" x14ac:dyDescent="0.2">
      <c r="H82" s="17">
        <v>77</v>
      </c>
      <c r="I82" s="18">
        <v>17988</v>
      </c>
      <c r="J82" s="18">
        <v>7002</v>
      </c>
      <c r="K82" s="18">
        <v>10986</v>
      </c>
      <c r="L82" s="10"/>
      <c r="M82" s="10"/>
      <c r="N82" s="10"/>
      <c r="O82" s="10"/>
      <c r="P82" s="10"/>
    </row>
    <row r="83" spans="8:16" x14ac:dyDescent="0.2">
      <c r="H83" s="17">
        <v>78</v>
      </c>
      <c r="I83" s="18">
        <v>16675</v>
      </c>
      <c r="J83" s="18">
        <v>6510</v>
      </c>
      <c r="K83" s="18">
        <v>10165</v>
      </c>
      <c r="L83" s="10"/>
      <c r="M83" s="10"/>
      <c r="N83" s="10"/>
      <c r="O83" s="10"/>
      <c r="P83" s="10"/>
    </row>
    <row r="84" spans="8:16" x14ac:dyDescent="0.2">
      <c r="H84" s="17">
        <v>79</v>
      </c>
      <c r="I84" s="18">
        <v>15472</v>
      </c>
      <c r="J84" s="18">
        <v>6134</v>
      </c>
      <c r="K84" s="18">
        <v>9338</v>
      </c>
      <c r="L84" s="10"/>
      <c r="M84" s="10"/>
      <c r="N84" s="10"/>
      <c r="O84" s="10"/>
      <c r="P84" s="10"/>
    </row>
    <row r="85" spans="8:16" x14ac:dyDescent="0.2">
      <c r="H85" s="17" t="s">
        <v>119</v>
      </c>
      <c r="I85" s="14">
        <v>89747</v>
      </c>
      <c r="J85" s="14">
        <v>33084</v>
      </c>
      <c r="K85" s="14">
        <v>56663</v>
      </c>
      <c r="L85" s="10"/>
      <c r="M85" s="10"/>
      <c r="N85" s="10"/>
      <c r="O85" s="10"/>
      <c r="P85" s="10"/>
    </row>
  </sheetData>
  <mergeCells count="9">
    <mergeCell ref="M26:P26"/>
    <mergeCell ref="M27:M28"/>
    <mergeCell ref="H1:K1"/>
    <mergeCell ref="M1:P1"/>
    <mergeCell ref="S1:V1"/>
    <mergeCell ref="H2:H3"/>
    <mergeCell ref="S2:V2"/>
    <mergeCell ref="S3:S4"/>
    <mergeCell ref="M25:P25"/>
  </mergeCells>
  <dataValidations disablePrompts="1" count="1">
    <dataValidation type="list" allowBlank="1" showInputMessage="1" showErrorMessage="1" sqref="A10">
      <formula1>$A$13:$A$35</formula1>
    </dataValidation>
  </dataValidations>
  <pageMargins left="0.75" right="0.75" top="1" bottom="1" header="0" footer="0"/>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07"/>
  <sheetViews>
    <sheetView workbookViewId="0">
      <selection activeCell="D15" sqref="D15"/>
    </sheetView>
  </sheetViews>
  <sheetFormatPr baseColWidth="10" defaultColWidth="9.140625" defaultRowHeight="15" x14ac:dyDescent="0.25"/>
  <cols>
    <col min="1" max="1" width="4.42578125" style="232" customWidth="1"/>
    <col min="2" max="2" width="3.28515625" style="216" bestFit="1" customWidth="1"/>
    <col min="3" max="3" width="9.140625" style="234"/>
    <col min="4" max="4" width="198.7109375" style="235" customWidth="1"/>
    <col min="5" max="5" width="9.140625" style="236"/>
    <col min="6" max="28" width="9.140625" style="232"/>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s="233"/>
    </row>
    <row r="2" spans="2:5" s="156" customFormat="1" ht="14.45" customHeight="1" x14ac:dyDescent="0.25">
      <c r="B2" s="594">
        <v>1</v>
      </c>
      <c r="C2" s="595" t="s">
        <v>461</v>
      </c>
      <c r="D2" s="595"/>
      <c r="E2" s="237"/>
    </row>
    <row r="3" spans="2:5" s="156" customFormat="1" x14ac:dyDescent="0.25">
      <c r="B3" s="594"/>
      <c r="C3" s="238">
        <v>1</v>
      </c>
      <c r="D3" s="239" t="s">
        <v>462</v>
      </c>
      <c r="E3" s="237"/>
    </row>
    <row r="4" spans="2:5" s="156" customFormat="1" x14ac:dyDescent="0.25">
      <c r="B4" s="594"/>
      <c r="C4" s="238">
        <v>2</v>
      </c>
      <c r="D4" s="239" t="s">
        <v>463</v>
      </c>
      <c r="E4" s="237"/>
    </row>
    <row r="5" spans="2:5" s="156" customFormat="1" x14ac:dyDescent="0.25">
      <c r="B5" s="594"/>
      <c r="C5" s="238">
        <v>3</v>
      </c>
      <c r="D5" s="239" t="s">
        <v>464</v>
      </c>
      <c r="E5" s="237"/>
    </row>
    <row r="6" spans="2:5" s="156" customFormat="1" ht="24" x14ac:dyDescent="0.25">
      <c r="B6" s="594"/>
      <c r="C6" s="238">
        <v>4</v>
      </c>
      <c r="D6" s="239" t="s">
        <v>465</v>
      </c>
      <c r="E6" s="237"/>
    </row>
    <row r="7" spans="2:5" s="156" customFormat="1" ht="24" x14ac:dyDescent="0.25">
      <c r="B7" s="594"/>
      <c r="C7" s="238">
        <v>5</v>
      </c>
      <c r="D7" s="239" t="s">
        <v>466</v>
      </c>
      <c r="E7" s="237"/>
    </row>
    <row r="8" spans="2:5" s="156" customFormat="1" ht="24" x14ac:dyDescent="0.25">
      <c r="B8" s="594"/>
      <c r="C8" s="238">
        <v>6</v>
      </c>
      <c r="D8" s="239" t="s">
        <v>467</v>
      </c>
      <c r="E8" s="237"/>
    </row>
    <row r="9" spans="2:5" s="156" customFormat="1" ht="24" x14ac:dyDescent="0.25">
      <c r="B9" s="594"/>
      <c r="C9" s="238">
        <v>7</v>
      </c>
      <c r="D9" s="239" t="s">
        <v>468</v>
      </c>
      <c r="E9" s="237"/>
    </row>
    <row r="10" spans="2:5" s="156" customFormat="1" x14ac:dyDescent="0.25">
      <c r="B10" s="596">
        <v>2</v>
      </c>
      <c r="C10" s="599" t="s">
        <v>469</v>
      </c>
      <c r="D10" s="600"/>
      <c r="E10" s="237"/>
    </row>
    <row r="11" spans="2:5" s="156" customFormat="1" x14ac:dyDescent="0.25">
      <c r="B11" s="597"/>
      <c r="C11" s="238">
        <v>8</v>
      </c>
      <c r="D11" s="239" t="s">
        <v>470</v>
      </c>
      <c r="E11" s="237"/>
    </row>
    <row r="12" spans="2:5" s="156" customFormat="1" ht="24" x14ac:dyDescent="0.25">
      <c r="B12" s="597"/>
      <c r="C12" s="238">
        <v>9</v>
      </c>
      <c r="D12" s="239" t="s">
        <v>471</v>
      </c>
      <c r="E12" s="237"/>
    </row>
    <row r="13" spans="2:5" s="156" customFormat="1" ht="24" x14ac:dyDescent="0.25">
      <c r="B13" s="597"/>
      <c r="C13" s="238">
        <v>10</v>
      </c>
      <c r="D13" s="239" t="s">
        <v>472</v>
      </c>
      <c r="E13" s="237"/>
    </row>
    <row r="14" spans="2:5" s="156" customFormat="1" ht="24" x14ac:dyDescent="0.25">
      <c r="B14" s="597"/>
      <c r="C14" s="238">
        <v>11</v>
      </c>
      <c r="D14" s="239" t="s">
        <v>473</v>
      </c>
      <c r="E14" s="237"/>
    </row>
    <row r="15" spans="2:5" s="156" customFormat="1" ht="36" x14ac:dyDescent="0.25">
      <c r="B15" s="597"/>
      <c r="C15" s="238">
        <v>12</v>
      </c>
      <c r="D15" s="239" t="s">
        <v>474</v>
      </c>
      <c r="E15" s="237"/>
    </row>
    <row r="16" spans="2:5" s="156" customFormat="1" ht="24" x14ac:dyDescent="0.25">
      <c r="B16" s="597"/>
      <c r="C16" s="238">
        <v>13</v>
      </c>
      <c r="D16" s="239" t="s">
        <v>475</v>
      </c>
      <c r="E16" s="237"/>
    </row>
    <row r="17" spans="2:5" s="156" customFormat="1" ht="24" x14ac:dyDescent="0.25">
      <c r="B17" s="597"/>
      <c r="C17" s="238">
        <v>14</v>
      </c>
      <c r="D17" s="239" t="s">
        <v>476</v>
      </c>
      <c r="E17" s="237"/>
    </row>
    <row r="18" spans="2:5" s="156" customFormat="1" ht="24" x14ac:dyDescent="0.25">
      <c r="B18" s="598"/>
      <c r="C18" s="238">
        <v>15</v>
      </c>
      <c r="D18" s="239" t="s">
        <v>477</v>
      </c>
      <c r="E18" s="237"/>
    </row>
    <row r="19" spans="2:5" s="156" customFormat="1" x14ac:dyDescent="0.25">
      <c r="B19" s="596">
        <v>3</v>
      </c>
      <c r="C19" s="601" t="s">
        <v>478</v>
      </c>
      <c r="D19" s="601"/>
      <c r="E19" s="237"/>
    </row>
    <row r="20" spans="2:5" s="156" customFormat="1" x14ac:dyDescent="0.25">
      <c r="B20" s="597"/>
      <c r="C20" s="238">
        <v>16</v>
      </c>
      <c r="D20" s="239" t="s">
        <v>479</v>
      </c>
      <c r="E20" s="237"/>
    </row>
    <row r="21" spans="2:5" s="156" customFormat="1" ht="24" x14ac:dyDescent="0.25">
      <c r="B21" s="597"/>
      <c r="C21" s="238">
        <v>17</v>
      </c>
      <c r="D21" s="239" t="s">
        <v>480</v>
      </c>
      <c r="E21" s="237"/>
    </row>
    <row r="22" spans="2:5" s="156" customFormat="1" x14ac:dyDescent="0.25">
      <c r="B22" s="597"/>
      <c r="C22" s="238">
        <v>18</v>
      </c>
      <c r="D22" s="239" t="s">
        <v>481</v>
      </c>
      <c r="E22" s="237"/>
    </row>
    <row r="23" spans="2:5" s="156" customFormat="1" x14ac:dyDescent="0.25">
      <c r="B23" s="597"/>
      <c r="C23" s="238">
        <v>19</v>
      </c>
      <c r="D23" s="239" t="s">
        <v>482</v>
      </c>
      <c r="E23" s="237"/>
    </row>
    <row r="24" spans="2:5" s="156" customFormat="1" x14ac:dyDescent="0.25">
      <c r="B24" s="597"/>
      <c r="C24" s="238">
        <v>20</v>
      </c>
      <c r="D24" s="239" t="s">
        <v>483</v>
      </c>
      <c r="E24" s="237"/>
    </row>
    <row r="25" spans="2:5" s="156" customFormat="1" x14ac:dyDescent="0.25">
      <c r="B25" s="597"/>
      <c r="C25" s="240">
        <v>21</v>
      </c>
      <c r="D25" s="241" t="s">
        <v>484</v>
      </c>
      <c r="E25" s="237"/>
    </row>
    <row r="26" spans="2:5" s="156" customFormat="1" x14ac:dyDescent="0.25">
      <c r="B26" s="597"/>
      <c r="C26" s="238">
        <v>22</v>
      </c>
      <c r="D26" s="239" t="s">
        <v>485</v>
      </c>
      <c r="E26" s="237"/>
    </row>
    <row r="27" spans="2:5" s="156" customFormat="1" x14ac:dyDescent="0.25">
      <c r="B27" s="597"/>
      <c r="C27" s="238">
        <v>23</v>
      </c>
      <c r="D27" s="239" t="s">
        <v>486</v>
      </c>
      <c r="E27" s="237"/>
    </row>
    <row r="28" spans="2:5" s="156" customFormat="1" x14ac:dyDescent="0.25">
      <c r="B28" s="597"/>
      <c r="C28" s="238">
        <v>24</v>
      </c>
      <c r="D28" s="239" t="s">
        <v>487</v>
      </c>
      <c r="E28" s="237"/>
    </row>
    <row r="29" spans="2:5" s="156" customFormat="1" x14ac:dyDescent="0.25">
      <c r="B29" s="597"/>
      <c r="C29" s="238">
        <v>25</v>
      </c>
      <c r="D29" s="239" t="s">
        <v>488</v>
      </c>
      <c r="E29" s="237"/>
    </row>
    <row r="30" spans="2:5" s="156" customFormat="1" ht="36" x14ac:dyDescent="0.25">
      <c r="B30" s="597"/>
      <c r="C30" s="238">
        <v>26</v>
      </c>
      <c r="D30" s="239" t="s">
        <v>489</v>
      </c>
      <c r="E30" s="237"/>
    </row>
    <row r="31" spans="2:5" s="156" customFormat="1" ht="24" x14ac:dyDescent="0.25">
      <c r="B31" s="597"/>
      <c r="C31" s="238">
        <v>27</v>
      </c>
      <c r="D31" s="239" t="s">
        <v>490</v>
      </c>
      <c r="E31" s="237"/>
    </row>
    <row r="32" spans="2:5" s="156" customFormat="1" x14ac:dyDescent="0.25">
      <c r="B32" s="598"/>
      <c r="C32" s="238">
        <v>28</v>
      </c>
      <c r="D32" s="239" t="s">
        <v>491</v>
      </c>
      <c r="E32" s="237"/>
    </row>
    <row r="33" spans="2:5" s="156" customFormat="1" x14ac:dyDescent="0.25">
      <c r="B33" s="596">
        <v>4</v>
      </c>
      <c r="C33" s="602" t="s">
        <v>492</v>
      </c>
      <c r="D33" s="603"/>
      <c r="E33" s="237"/>
    </row>
    <row r="34" spans="2:5" s="156" customFormat="1" x14ac:dyDescent="0.25">
      <c r="B34" s="597"/>
      <c r="C34" s="238">
        <v>29</v>
      </c>
      <c r="D34" s="239" t="s">
        <v>493</v>
      </c>
      <c r="E34" s="237"/>
    </row>
    <row r="35" spans="2:5" s="156" customFormat="1" x14ac:dyDescent="0.25">
      <c r="B35" s="597"/>
      <c r="C35" s="238">
        <v>30</v>
      </c>
      <c r="D35" s="239" t="s">
        <v>494</v>
      </c>
      <c r="E35" s="237"/>
    </row>
    <row r="36" spans="2:5" s="156" customFormat="1" x14ac:dyDescent="0.25">
      <c r="B36" s="597"/>
      <c r="C36" s="238">
        <v>31</v>
      </c>
      <c r="D36" s="239" t="s">
        <v>495</v>
      </c>
      <c r="E36" s="237"/>
    </row>
    <row r="37" spans="2:5" s="156" customFormat="1" x14ac:dyDescent="0.25">
      <c r="B37" s="597"/>
      <c r="C37" s="238">
        <v>32</v>
      </c>
      <c r="D37" s="239" t="s">
        <v>496</v>
      </c>
      <c r="E37" s="237"/>
    </row>
    <row r="38" spans="2:5" s="156" customFormat="1" ht="24" x14ac:dyDescent="0.25">
      <c r="B38" s="597"/>
      <c r="C38" s="238">
        <v>33</v>
      </c>
      <c r="D38" s="239" t="s">
        <v>497</v>
      </c>
      <c r="E38" s="237"/>
    </row>
    <row r="39" spans="2:5" s="156" customFormat="1" x14ac:dyDescent="0.25">
      <c r="B39" s="597"/>
      <c r="C39" s="238">
        <v>34</v>
      </c>
      <c r="D39" s="239" t="s">
        <v>498</v>
      </c>
      <c r="E39" s="237"/>
    </row>
    <row r="40" spans="2:5" s="156" customFormat="1" ht="36" x14ac:dyDescent="0.25">
      <c r="B40" s="597"/>
      <c r="C40" s="238">
        <v>35</v>
      </c>
      <c r="D40" s="239" t="s">
        <v>499</v>
      </c>
      <c r="E40" s="237"/>
    </row>
    <row r="41" spans="2:5" s="156" customFormat="1" ht="24" x14ac:dyDescent="0.25">
      <c r="B41" s="597"/>
      <c r="C41" s="238">
        <v>36</v>
      </c>
      <c r="D41" s="239" t="s">
        <v>500</v>
      </c>
      <c r="E41" s="237"/>
    </row>
    <row r="42" spans="2:5" s="156" customFormat="1" ht="36" x14ac:dyDescent="0.25">
      <c r="B42" s="597"/>
      <c r="C42" s="238">
        <v>37</v>
      </c>
      <c r="D42" s="239" t="s">
        <v>501</v>
      </c>
      <c r="E42" s="237"/>
    </row>
    <row r="43" spans="2:5" s="156" customFormat="1" ht="24" x14ac:dyDescent="0.25">
      <c r="B43" s="598"/>
      <c r="C43" s="238">
        <v>38</v>
      </c>
      <c r="D43" s="239" t="s">
        <v>502</v>
      </c>
      <c r="E43" s="237"/>
    </row>
    <row r="44" spans="2:5" s="156" customFormat="1" x14ac:dyDescent="0.25">
      <c r="B44" s="596">
        <v>5</v>
      </c>
      <c r="C44" s="601" t="s">
        <v>503</v>
      </c>
      <c r="D44" s="601"/>
      <c r="E44" s="237"/>
    </row>
    <row r="45" spans="2:5" s="156" customFormat="1" x14ac:dyDescent="0.25">
      <c r="B45" s="597"/>
      <c r="C45" s="238">
        <v>39</v>
      </c>
      <c r="D45" s="239" t="s">
        <v>504</v>
      </c>
      <c r="E45" s="237"/>
    </row>
    <row r="46" spans="2:5" s="156" customFormat="1" x14ac:dyDescent="0.25">
      <c r="B46" s="597"/>
      <c r="C46" s="238">
        <v>40</v>
      </c>
      <c r="D46" s="239" t="s">
        <v>505</v>
      </c>
      <c r="E46" s="237"/>
    </row>
    <row r="47" spans="2:5" s="156" customFormat="1" x14ac:dyDescent="0.25">
      <c r="B47" s="597"/>
      <c r="C47" s="238">
        <v>41</v>
      </c>
      <c r="D47" s="239" t="s">
        <v>506</v>
      </c>
      <c r="E47" s="237"/>
    </row>
    <row r="48" spans="2:5" s="156" customFormat="1" ht="24" x14ac:dyDescent="0.25">
      <c r="B48" s="597"/>
      <c r="C48" s="238">
        <v>42</v>
      </c>
      <c r="D48" s="239" t="s">
        <v>507</v>
      </c>
      <c r="E48" s="237"/>
    </row>
    <row r="49" spans="2:5" s="156" customFormat="1" x14ac:dyDescent="0.25">
      <c r="B49" s="597"/>
      <c r="C49" s="238">
        <v>43</v>
      </c>
      <c r="D49" s="239" t="s">
        <v>508</v>
      </c>
      <c r="E49" s="237"/>
    </row>
    <row r="50" spans="2:5" s="156" customFormat="1" ht="24" x14ac:dyDescent="0.25">
      <c r="B50" s="597"/>
      <c r="C50" s="238">
        <v>44</v>
      </c>
      <c r="D50" s="239" t="s">
        <v>509</v>
      </c>
      <c r="E50" s="237"/>
    </row>
    <row r="51" spans="2:5" s="156" customFormat="1" ht="24" x14ac:dyDescent="0.25">
      <c r="B51" s="597"/>
      <c r="C51" s="238">
        <v>45</v>
      </c>
      <c r="D51" s="239" t="s">
        <v>510</v>
      </c>
      <c r="E51" s="237"/>
    </row>
    <row r="52" spans="2:5" s="156" customFormat="1" x14ac:dyDescent="0.25">
      <c r="B52" s="597"/>
      <c r="C52" s="238">
        <v>46</v>
      </c>
      <c r="D52" s="239" t="s">
        <v>511</v>
      </c>
      <c r="E52" s="237"/>
    </row>
    <row r="53" spans="2:5" s="156" customFormat="1" x14ac:dyDescent="0.25">
      <c r="B53" s="598"/>
      <c r="C53" s="238">
        <v>47</v>
      </c>
      <c r="D53" s="239" t="s">
        <v>512</v>
      </c>
      <c r="E53" s="237"/>
    </row>
    <row r="54" spans="2:5" s="156" customFormat="1" x14ac:dyDescent="0.25">
      <c r="B54" s="596">
        <v>6</v>
      </c>
      <c r="C54" s="595" t="s">
        <v>513</v>
      </c>
      <c r="D54" s="595"/>
      <c r="E54" s="237"/>
    </row>
    <row r="55" spans="2:5" s="156" customFormat="1" x14ac:dyDescent="0.25">
      <c r="B55" s="597"/>
      <c r="C55" s="238">
        <v>48</v>
      </c>
      <c r="D55" s="239" t="s">
        <v>514</v>
      </c>
      <c r="E55" s="237"/>
    </row>
    <row r="56" spans="2:5" s="156" customFormat="1" ht="24" x14ac:dyDescent="0.25">
      <c r="B56" s="597"/>
      <c r="C56" s="238">
        <v>49</v>
      </c>
      <c r="D56" s="239" t="s">
        <v>515</v>
      </c>
      <c r="E56" s="237"/>
    </row>
    <row r="57" spans="2:5" s="156" customFormat="1" ht="24" x14ac:dyDescent="0.25">
      <c r="B57" s="597"/>
      <c r="C57" s="238">
        <v>50</v>
      </c>
      <c r="D57" s="239" t="s">
        <v>516</v>
      </c>
      <c r="E57" s="237"/>
    </row>
    <row r="58" spans="2:5" s="156" customFormat="1" ht="24" x14ac:dyDescent="0.25">
      <c r="B58" s="597"/>
      <c r="C58" s="238">
        <v>51</v>
      </c>
      <c r="D58" s="239" t="s">
        <v>517</v>
      </c>
      <c r="E58" s="237"/>
    </row>
    <row r="59" spans="2:5" s="156" customFormat="1" x14ac:dyDescent="0.25">
      <c r="B59" s="597"/>
      <c r="C59" s="238">
        <v>52</v>
      </c>
      <c r="D59" s="239" t="s">
        <v>518</v>
      </c>
      <c r="E59" s="237"/>
    </row>
    <row r="60" spans="2:5" s="156" customFormat="1" x14ac:dyDescent="0.25">
      <c r="B60" s="597"/>
      <c r="C60" s="238">
        <v>53</v>
      </c>
      <c r="D60" s="239" t="s">
        <v>519</v>
      </c>
      <c r="E60" s="237"/>
    </row>
    <row r="61" spans="2:5" s="156" customFormat="1" ht="24" x14ac:dyDescent="0.25">
      <c r="B61" s="597"/>
      <c r="C61" s="238">
        <v>54</v>
      </c>
      <c r="D61" s="239" t="s">
        <v>520</v>
      </c>
      <c r="E61" s="237"/>
    </row>
    <row r="62" spans="2:5" s="156" customFormat="1" x14ac:dyDescent="0.25">
      <c r="B62" s="598"/>
      <c r="C62" s="238">
        <v>55</v>
      </c>
      <c r="D62" s="239" t="s">
        <v>521</v>
      </c>
      <c r="E62" s="237"/>
    </row>
    <row r="63" spans="2:5" s="156" customFormat="1" x14ac:dyDescent="0.25">
      <c r="B63" s="596">
        <v>7</v>
      </c>
      <c r="C63" s="604" t="s">
        <v>522</v>
      </c>
      <c r="D63" s="605"/>
      <c r="E63" s="237"/>
    </row>
    <row r="64" spans="2:5" s="156" customFormat="1" x14ac:dyDescent="0.25">
      <c r="B64" s="597"/>
      <c r="C64" s="238">
        <v>56</v>
      </c>
      <c r="D64" s="239" t="s">
        <v>523</v>
      </c>
      <c r="E64" s="237"/>
    </row>
    <row r="65" spans="2:5" s="156" customFormat="1" x14ac:dyDescent="0.25">
      <c r="B65" s="597"/>
      <c r="C65" s="238">
        <v>57</v>
      </c>
      <c r="D65" s="239" t="s">
        <v>524</v>
      </c>
      <c r="E65" s="237"/>
    </row>
    <row r="66" spans="2:5" s="156" customFormat="1" x14ac:dyDescent="0.25">
      <c r="B66" s="597"/>
      <c r="C66" s="238">
        <v>58</v>
      </c>
      <c r="D66" s="239" t="s">
        <v>525</v>
      </c>
      <c r="E66" s="237"/>
    </row>
    <row r="67" spans="2:5" s="156" customFormat="1" ht="24" x14ac:dyDescent="0.25">
      <c r="B67" s="597"/>
      <c r="C67" s="238">
        <v>59</v>
      </c>
      <c r="D67" s="239" t="s">
        <v>526</v>
      </c>
      <c r="E67" s="237"/>
    </row>
    <row r="68" spans="2:5" s="156" customFormat="1" ht="24" x14ac:dyDescent="0.25">
      <c r="B68" s="598"/>
      <c r="C68" s="238">
        <v>60</v>
      </c>
      <c r="D68" s="239" t="s">
        <v>527</v>
      </c>
      <c r="E68" s="237"/>
    </row>
    <row r="69" spans="2:5" s="156" customFormat="1" x14ac:dyDescent="0.25">
      <c r="B69" s="596">
        <v>8</v>
      </c>
      <c r="C69" s="606" t="s">
        <v>528</v>
      </c>
      <c r="D69" s="607"/>
      <c r="E69" s="237"/>
    </row>
    <row r="70" spans="2:5" s="156" customFormat="1" x14ac:dyDescent="0.25">
      <c r="B70" s="597"/>
      <c r="C70" s="238">
        <v>61</v>
      </c>
      <c r="D70" s="239" t="s">
        <v>529</v>
      </c>
      <c r="E70" s="237"/>
    </row>
    <row r="71" spans="2:5" s="156" customFormat="1" x14ac:dyDescent="0.25">
      <c r="B71" s="597"/>
      <c r="C71" s="238">
        <v>62</v>
      </c>
      <c r="D71" s="239" t="s">
        <v>530</v>
      </c>
      <c r="E71" s="237"/>
    </row>
    <row r="72" spans="2:5" s="156" customFormat="1" ht="24" x14ac:dyDescent="0.25">
      <c r="B72" s="597"/>
      <c r="C72" s="238">
        <v>63</v>
      </c>
      <c r="D72" s="239" t="s">
        <v>531</v>
      </c>
      <c r="E72" s="237"/>
    </row>
    <row r="73" spans="2:5" s="156" customFormat="1" ht="24" x14ac:dyDescent="0.25">
      <c r="B73" s="597"/>
      <c r="C73" s="238">
        <v>64</v>
      </c>
      <c r="D73" s="239" t="s">
        <v>532</v>
      </c>
      <c r="E73" s="237"/>
    </row>
    <row r="74" spans="2:5" s="156" customFormat="1" x14ac:dyDescent="0.25">
      <c r="B74" s="597"/>
      <c r="C74" s="238">
        <v>65</v>
      </c>
      <c r="D74" s="239" t="s">
        <v>533</v>
      </c>
      <c r="E74" s="237"/>
    </row>
    <row r="75" spans="2:5" s="156" customFormat="1" x14ac:dyDescent="0.25">
      <c r="B75" s="597"/>
      <c r="C75" s="238">
        <v>66</v>
      </c>
      <c r="D75" s="239" t="s">
        <v>534</v>
      </c>
      <c r="E75" s="237"/>
    </row>
    <row r="76" spans="2:5" s="156" customFormat="1" ht="24" x14ac:dyDescent="0.25">
      <c r="B76" s="597"/>
      <c r="C76" s="238">
        <v>67</v>
      </c>
      <c r="D76" s="239" t="s">
        <v>535</v>
      </c>
      <c r="E76" s="237"/>
    </row>
    <row r="77" spans="2:5" s="156" customFormat="1" x14ac:dyDescent="0.25">
      <c r="B77" s="597"/>
      <c r="C77" s="238">
        <v>68</v>
      </c>
      <c r="D77" s="239" t="s">
        <v>536</v>
      </c>
      <c r="E77" s="237"/>
    </row>
    <row r="78" spans="2:5" s="156" customFormat="1" x14ac:dyDescent="0.25">
      <c r="B78" s="597"/>
      <c r="C78" s="238">
        <v>69</v>
      </c>
      <c r="D78" s="239" t="s">
        <v>537</v>
      </c>
      <c r="E78" s="237"/>
    </row>
    <row r="79" spans="2:5" s="156" customFormat="1" x14ac:dyDescent="0.25">
      <c r="B79" s="597"/>
      <c r="C79" s="238">
        <v>70</v>
      </c>
      <c r="D79" s="239" t="s">
        <v>538</v>
      </c>
      <c r="E79" s="237"/>
    </row>
    <row r="80" spans="2:5" s="156" customFormat="1" ht="24" x14ac:dyDescent="0.25">
      <c r="B80" s="597"/>
      <c r="C80" s="238">
        <v>71</v>
      </c>
      <c r="D80" s="239" t="s">
        <v>539</v>
      </c>
      <c r="E80" s="237"/>
    </row>
    <row r="81" spans="2:5" s="156" customFormat="1" x14ac:dyDescent="0.25">
      <c r="B81" s="598"/>
      <c r="C81" s="238">
        <v>72</v>
      </c>
      <c r="D81" s="239" t="s">
        <v>540</v>
      </c>
      <c r="E81" s="237"/>
    </row>
    <row r="82" spans="2:5" s="156" customFormat="1" x14ac:dyDescent="0.25">
      <c r="B82" s="596">
        <v>9</v>
      </c>
      <c r="C82" s="608" t="s">
        <v>541</v>
      </c>
      <c r="D82" s="608"/>
      <c r="E82" s="237"/>
    </row>
    <row r="83" spans="2:5" s="156" customFormat="1" ht="24" x14ac:dyDescent="0.25">
      <c r="B83" s="597"/>
      <c r="C83" s="238">
        <v>73</v>
      </c>
      <c r="D83" s="239" t="s">
        <v>542</v>
      </c>
      <c r="E83" s="237"/>
    </row>
    <row r="84" spans="2:5" s="156" customFormat="1" ht="24" x14ac:dyDescent="0.25">
      <c r="B84" s="597"/>
      <c r="C84" s="238">
        <v>74</v>
      </c>
      <c r="D84" s="239" t="s">
        <v>543</v>
      </c>
      <c r="E84" s="237"/>
    </row>
    <row r="85" spans="2:5" s="156" customFormat="1" ht="24" x14ac:dyDescent="0.25">
      <c r="B85" s="597"/>
      <c r="C85" s="238">
        <v>75</v>
      </c>
      <c r="D85" s="239" t="s">
        <v>544</v>
      </c>
      <c r="E85" s="237"/>
    </row>
    <row r="86" spans="2:5" s="156" customFormat="1" ht="24" x14ac:dyDescent="0.25">
      <c r="B86" s="597"/>
      <c r="C86" s="238">
        <v>76</v>
      </c>
      <c r="D86" s="239" t="s">
        <v>545</v>
      </c>
      <c r="E86" s="237"/>
    </row>
    <row r="87" spans="2:5" s="156" customFormat="1" ht="24" x14ac:dyDescent="0.25">
      <c r="B87" s="597"/>
      <c r="C87" s="238">
        <v>77</v>
      </c>
      <c r="D87" s="239" t="s">
        <v>546</v>
      </c>
      <c r="E87" s="237"/>
    </row>
    <row r="88" spans="2:5" s="156" customFormat="1" ht="24" x14ac:dyDescent="0.25">
      <c r="B88" s="597"/>
      <c r="C88" s="238">
        <v>78</v>
      </c>
      <c r="D88" s="239" t="s">
        <v>547</v>
      </c>
      <c r="E88" s="237"/>
    </row>
    <row r="89" spans="2:5" s="156" customFormat="1" ht="24" x14ac:dyDescent="0.25">
      <c r="B89" s="597"/>
      <c r="C89" s="238">
        <v>79</v>
      </c>
      <c r="D89" s="239" t="s">
        <v>548</v>
      </c>
      <c r="E89" s="237"/>
    </row>
    <row r="90" spans="2:5" s="156" customFormat="1" x14ac:dyDescent="0.25">
      <c r="B90" s="598"/>
      <c r="C90" s="238">
        <v>80</v>
      </c>
      <c r="D90" s="239" t="s">
        <v>549</v>
      </c>
      <c r="E90" s="237"/>
    </row>
    <row r="91" spans="2:5" s="156" customFormat="1" x14ac:dyDescent="0.25">
      <c r="B91" s="596">
        <v>10</v>
      </c>
      <c r="C91" s="606" t="s">
        <v>550</v>
      </c>
      <c r="D91" s="607"/>
      <c r="E91" s="237"/>
    </row>
    <row r="92" spans="2:5" s="156" customFormat="1" x14ac:dyDescent="0.25">
      <c r="B92" s="597"/>
      <c r="C92" s="238">
        <v>81</v>
      </c>
      <c r="D92" s="239" t="s">
        <v>551</v>
      </c>
      <c r="E92" s="237"/>
    </row>
    <row r="93" spans="2:5" s="156" customFormat="1" x14ac:dyDescent="0.25">
      <c r="B93" s="597"/>
      <c r="C93" s="238">
        <v>82</v>
      </c>
      <c r="D93" s="239" t="s">
        <v>552</v>
      </c>
      <c r="E93" s="237"/>
    </row>
    <row r="94" spans="2:5" s="156" customFormat="1" x14ac:dyDescent="0.25">
      <c r="B94" s="597"/>
      <c r="C94" s="238">
        <v>83</v>
      </c>
      <c r="D94" s="239" t="s">
        <v>553</v>
      </c>
      <c r="E94" s="237"/>
    </row>
    <row r="95" spans="2:5" s="156" customFormat="1" x14ac:dyDescent="0.25">
      <c r="B95" s="597"/>
      <c r="C95" s="238">
        <v>84</v>
      </c>
      <c r="D95" s="239" t="s">
        <v>554</v>
      </c>
      <c r="E95" s="237"/>
    </row>
    <row r="96" spans="2:5" s="156" customFormat="1" x14ac:dyDescent="0.25">
      <c r="B96" s="597"/>
      <c r="C96" s="238">
        <v>85</v>
      </c>
      <c r="D96" s="239" t="s">
        <v>555</v>
      </c>
      <c r="E96" s="237"/>
    </row>
    <row r="97" spans="2:5" s="156" customFormat="1" x14ac:dyDescent="0.25">
      <c r="B97" s="597"/>
      <c r="C97" s="238">
        <v>86</v>
      </c>
      <c r="D97" s="239" t="s">
        <v>556</v>
      </c>
      <c r="E97" s="237"/>
    </row>
    <row r="98" spans="2:5" s="156" customFormat="1" x14ac:dyDescent="0.25">
      <c r="B98" s="597"/>
      <c r="C98" s="238">
        <v>87</v>
      </c>
      <c r="D98" s="239" t="s">
        <v>557</v>
      </c>
      <c r="E98" s="237"/>
    </row>
    <row r="99" spans="2:5" s="156" customFormat="1" x14ac:dyDescent="0.25">
      <c r="B99" s="597"/>
      <c r="C99" s="238">
        <v>88</v>
      </c>
      <c r="D99" s="239" t="s">
        <v>558</v>
      </c>
      <c r="E99" s="237"/>
    </row>
    <row r="100" spans="2:5" s="156" customFormat="1" ht="24" x14ac:dyDescent="0.25">
      <c r="B100" s="597"/>
      <c r="C100" s="238">
        <v>89</v>
      </c>
      <c r="D100" s="239" t="s">
        <v>559</v>
      </c>
      <c r="E100" s="237"/>
    </row>
    <row r="101" spans="2:5" s="156" customFormat="1" x14ac:dyDescent="0.25">
      <c r="B101" s="598"/>
      <c r="C101" s="238">
        <v>90</v>
      </c>
      <c r="D101" s="239" t="s">
        <v>560</v>
      </c>
      <c r="E101" s="237"/>
    </row>
    <row r="102" spans="2:5" s="156" customFormat="1" x14ac:dyDescent="0.25">
      <c r="B102" s="596">
        <v>11</v>
      </c>
      <c r="C102" s="608" t="s">
        <v>561</v>
      </c>
      <c r="D102" s="608"/>
      <c r="E102" s="237"/>
    </row>
    <row r="103" spans="2:5" s="156" customFormat="1" x14ac:dyDescent="0.25">
      <c r="B103" s="597"/>
      <c r="C103" s="240">
        <v>91</v>
      </c>
      <c r="D103" s="241" t="s">
        <v>562</v>
      </c>
      <c r="E103" s="237"/>
    </row>
    <row r="104" spans="2:5" s="156" customFormat="1" ht="24" x14ac:dyDescent="0.25">
      <c r="B104" s="597"/>
      <c r="C104" s="240">
        <v>92</v>
      </c>
      <c r="D104" s="241" t="s">
        <v>563</v>
      </c>
      <c r="E104" s="237"/>
    </row>
    <row r="105" spans="2:5" s="156" customFormat="1" x14ac:dyDescent="0.25">
      <c r="B105" s="597"/>
      <c r="C105" s="238">
        <v>93</v>
      </c>
      <c r="D105" s="239" t="s">
        <v>564</v>
      </c>
      <c r="E105" s="237"/>
    </row>
    <row r="106" spans="2:5" s="156" customFormat="1" x14ac:dyDescent="0.25">
      <c r="B106" s="597"/>
      <c r="C106" s="238">
        <v>94</v>
      </c>
      <c r="D106" s="239" t="s">
        <v>565</v>
      </c>
      <c r="E106" s="237"/>
    </row>
    <row r="107" spans="2:5" s="156" customFormat="1" ht="24" x14ac:dyDescent="0.25">
      <c r="B107" s="597"/>
      <c r="C107" s="238">
        <v>95</v>
      </c>
      <c r="D107" s="239" t="s">
        <v>566</v>
      </c>
      <c r="E107" s="237"/>
    </row>
    <row r="108" spans="2:5" s="156" customFormat="1" x14ac:dyDescent="0.25">
      <c r="B108" s="597"/>
      <c r="C108" s="238">
        <v>96</v>
      </c>
      <c r="D108" s="239" t="s">
        <v>567</v>
      </c>
      <c r="E108" s="237"/>
    </row>
    <row r="109" spans="2:5" s="156" customFormat="1" x14ac:dyDescent="0.25">
      <c r="B109" s="597"/>
      <c r="C109" s="238">
        <v>97</v>
      </c>
      <c r="D109" s="239" t="s">
        <v>568</v>
      </c>
      <c r="E109" s="237"/>
    </row>
    <row r="110" spans="2:5" s="156" customFormat="1" x14ac:dyDescent="0.25">
      <c r="B110" s="597"/>
      <c r="C110" s="238">
        <v>98</v>
      </c>
      <c r="D110" s="239" t="s">
        <v>569</v>
      </c>
      <c r="E110" s="237"/>
    </row>
    <row r="111" spans="2:5" s="156" customFormat="1" ht="36" x14ac:dyDescent="0.25">
      <c r="B111" s="597"/>
      <c r="C111" s="238">
        <v>99</v>
      </c>
      <c r="D111" s="239" t="s">
        <v>570</v>
      </c>
      <c r="E111" s="237"/>
    </row>
    <row r="112" spans="2:5" s="156" customFormat="1" x14ac:dyDescent="0.25">
      <c r="B112" s="598"/>
      <c r="C112" s="238">
        <v>100</v>
      </c>
      <c r="D112" s="239" t="s">
        <v>571</v>
      </c>
      <c r="E112" s="237"/>
    </row>
    <row r="113" spans="2:5" s="156" customFormat="1" x14ac:dyDescent="0.25">
      <c r="B113" s="596">
        <v>12</v>
      </c>
      <c r="C113" s="608" t="s">
        <v>572</v>
      </c>
      <c r="D113" s="608"/>
      <c r="E113" s="237"/>
    </row>
    <row r="114" spans="2:5" s="156" customFormat="1" ht="24" x14ac:dyDescent="0.25">
      <c r="B114" s="597"/>
      <c r="C114" s="238">
        <v>101</v>
      </c>
      <c r="D114" s="239" t="s">
        <v>573</v>
      </c>
      <c r="E114" s="237"/>
    </row>
    <row r="115" spans="2:5" s="156" customFormat="1" x14ac:dyDescent="0.25">
      <c r="B115" s="597"/>
      <c r="C115" s="238">
        <v>102</v>
      </c>
      <c r="D115" s="239" t="s">
        <v>574</v>
      </c>
      <c r="E115" s="237"/>
    </row>
    <row r="116" spans="2:5" s="156" customFormat="1" ht="24" x14ac:dyDescent="0.25">
      <c r="B116" s="597"/>
      <c r="C116" s="238">
        <v>103</v>
      </c>
      <c r="D116" s="239" t="s">
        <v>575</v>
      </c>
      <c r="E116" s="237"/>
    </row>
    <row r="117" spans="2:5" s="156" customFormat="1" ht="24" x14ac:dyDescent="0.25">
      <c r="B117" s="597"/>
      <c r="C117" s="238">
        <v>104</v>
      </c>
      <c r="D117" s="239" t="s">
        <v>576</v>
      </c>
      <c r="E117" s="237"/>
    </row>
    <row r="118" spans="2:5" s="156" customFormat="1" x14ac:dyDescent="0.25">
      <c r="B118" s="597"/>
      <c r="C118" s="238">
        <v>105</v>
      </c>
      <c r="D118" s="239" t="s">
        <v>577</v>
      </c>
      <c r="E118" s="237"/>
    </row>
    <row r="119" spans="2:5" s="156" customFormat="1" x14ac:dyDescent="0.25">
      <c r="B119" s="597"/>
      <c r="C119" s="238">
        <v>106</v>
      </c>
      <c r="D119" s="239" t="s">
        <v>578</v>
      </c>
      <c r="E119" s="237"/>
    </row>
    <row r="120" spans="2:5" s="156" customFormat="1" x14ac:dyDescent="0.25">
      <c r="B120" s="597"/>
      <c r="C120" s="238">
        <v>107</v>
      </c>
      <c r="D120" s="239" t="s">
        <v>579</v>
      </c>
      <c r="E120" s="237"/>
    </row>
    <row r="121" spans="2:5" s="156" customFormat="1" x14ac:dyDescent="0.25">
      <c r="B121" s="597"/>
      <c r="C121" s="238">
        <v>108</v>
      </c>
      <c r="D121" s="239" t="s">
        <v>580</v>
      </c>
      <c r="E121" s="237"/>
    </row>
    <row r="122" spans="2:5" s="156" customFormat="1" x14ac:dyDescent="0.25">
      <c r="B122" s="597"/>
      <c r="C122" s="238">
        <v>109</v>
      </c>
      <c r="D122" s="239" t="s">
        <v>581</v>
      </c>
      <c r="E122" s="237"/>
    </row>
    <row r="123" spans="2:5" s="156" customFormat="1" x14ac:dyDescent="0.25">
      <c r="B123" s="597"/>
      <c r="C123" s="238">
        <v>110</v>
      </c>
      <c r="D123" s="239" t="s">
        <v>582</v>
      </c>
      <c r="E123" s="237"/>
    </row>
    <row r="124" spans="2:5" s="156" customFormat="1" ht="36" x14ac:dyDescent="0.25">
      <c r="B124" s="598"/>
      <c r="C124" s="238">
        <v>111</v>
      </c>
      <c r="D124" s="239" t="s">
        <v>583</v>
      </c>
      <c r="E124" s="237"/>
    </row>
    <row r="125" spans="2:5" s="156" customFormat="1" x14ac:dyDescent="0.25">
      <c r="B125" s="596">
        <v>13</v>
      </c>
      <c r="C125" s="608" t="s">
        <v>584</v>
      </c>
      <c r="D125" s="608"/>
      <c r="E125" s="237"/>
    </row>
    <row r="126" spans="2:5" s="156" customFormat="1" x14ac:dyDescent="0.25">
      <c r="B126" s="597"/>
      <c r="C126" s="238">
        <v>112</v>
      </c>
      <c r="D126" s="239" t="s">
        <v>585</v>
      </c>
      <c r="E126" s="237"/>
    </row>
    <row r="127" spans="2:5" s="156" customFormat="1" x14ac:dyDescent="0.25">
      <c r="B127" s="597"/>
      <c r="C127" s="238">
        <v>113</v>
      </c>
      <c r="D127" s="239" t="s">
        <v>586</v>
      </c>
      <c r="E127" s="237"/>
    </row>
    <row r="128" spans="2:5" s="156" customFormat="1" x14ac:dyDescent="0.25">
      <c r="B128" s="597"/>
      <c r="C128" s="238">
        <v>114</v>
      </c>
      <c r="D128" s="239" t="s">
        <v>587</v>
      </c>
      <c r="E128" s="237"/>
    </row>
    <row r="129" spans="2:5" s="156" customFormat="1" ht="36" x14ac:dyDescent="0.25">
      <c r="B129" s="597"/>
      <c r="C129" s="238">
        <v>115</v>
      </c>
      <c r="D129" s="239" t="s">
        <v>588</v>
      </c>
      <c r="E129" s="237"/>
    </row>
    <row r="130" spans="2:5" s="156" customFormat="1" ht="24" x14ac:dyDescent="0.25">
      <c r="B130" s="598"/>
      <c r="C130" s="238">
        <v>116</v>
      </c>
      <c r="D130" s="239" t="s">
        <v>589</v>
      </c>
      <c r="E130" s="237"/>
    </row>
    <row r="131" spans="2:5" s="156" customFormat="1" x14ac:dyDescent="0.25">
      <c r="B131" s="596">
        <v>14</v>
      </c>
      <c r="C131" s="608" t="s">
        <v>590</v>
      </c>
      <c r="D131" s="608"/>
      <c r="E131" s="237"/>
    </row>
    <row r="132" spans="2:5" s="156" customFormat="1" x14ac:dyDescent="0.25">
      <c r="B132" s="597"/>
      <c r="C132" s="238">
        <v>117</v>
      </c>
      <c r="D132" s="239" t="s">
        <v>591</v>
      </c>
      <c r="E132" s="237"/>
    </row>
    <row r="133" spans="2:5" s="156" customFormat="1" ht="24" x14ac:dyDescent="0.25">
      <c r="B133" s="597"/>
      <c r="C133" s="238">
        <v>118</v>
      </c>
      <c r="D133" s="239" t="s">
        <v>592</v>
      </c>
      <c r="E133" s="237"/>
    </row>
    <row r="134" spans="2:5" s="156" customFormat="1" x14ac:dyDescent="0.25">
      <c r="B134" s="597"/>
      <c r="C134" s="238">
        <v>119</v>
      </c>
      <c r="D134" s="239" t="s">
        <v>593</v>
      </c>
      <c r="E134" s="237"/>
    </row>
    <row r="135" spans="2:5" s="156" customFormat="1" ht="24" x14ac:dyDescent="0.25">
      <c r="B135" s="597"/>
      <c r="C135" s="238">
        <v>120</v>
      </c>
      <c r="D135" s="239" t="s">
        <v>594</v>
      </c>
      <c r="E135" s="237"/>
    </row>
    <row r="136" spans="2:5" s="156" customFormat="1" x14ac:dyDescent="0.25">
      <c r="B136" s="597"/>
      <c r="C136" s="238">
        <v>121</v>
      </c>
      <c r="D136" s="239" t="s">
        <v>595</v>
      </c>
      <c r="E136" s="237"/>
    </row>
    <row r="137" spans="2:5" s="156" customFormat="1" ht="36" x14ac:dyDescent="0.25">
      <c r="B137" s="597"/>
      <c r="C137" s="238">
        <v>122</v>
      </c>
      <c r="D137" s="239" t="s">
        <v>596</v>
      </c>
      <c r="E137" s="237"/>
    </row>
    <row r="138" spans="2:5" s="156" customFormat="1" ht="24" x14ac:dyDescent="0.25">
      <c r="B138" s="597"/>
      <c r="C138" s="238">
        <v>123</v>
      </c>
      <c r="D138" s="239" t="s">
        <v>597</v>
      </c>
      <c r="E138" s="237"/>
    </row>
    <row r="139" spans="2:5" s="156" customFormat="1" ht="36" x14ac:dyDescent="0.25">
      <c r="B139" s="597"/>
      <c r="C139" s="238">
        <v>124</v>
      </c>
      <c r="D139" s="239" t="s">
        <v>598</v>
      </c>
      <c r="E139" s="237"/>
    </row>
    <row r="140" spans="2:5" s="156" customFormat="1" x14ac:dyDescent="0.25">
      <c r="B140" s="597"/>
      <c r="C140" s="238">
        <v>125</v>
      </c>
      <c r="D140" s="239" t="s">
        <v>599</v>
      </c>
      <c r="E140" s="237"/>
    </row>
    <row r="141" spans="2:5" s="156" customFormat="1" ht="24" x14ac:dyDescent="0.25">
      <c r="B141" s="598"/>
      <c r="C141" s="238">
        <v>126</v>
      </c>
      <c r="D141" s="239" t="s">
        <v>600</v>
      </c>
      <c r="E141" s="237"/>
    </row>
    <row r="142" spans="2:5" s="156" customFormat="1" x14ac:dyDescent="0.25">
      <c r="B142" s="596">
        <v>15</v>
      </c>
      <c r="C142" s="608" t="s">
        <v>601</v>
      </c>
      <c r="D142" s="608"/>
      <c r="E142" s="237"/>
    </row>
    <row r="143" spans="2:5" s="156" customFormat="1" ht="24" x14ac:dyDescent="0.25">
      <c r="B143" s="597"/>
      <c r="C143" s="238">
        <v>127</v>
      </c>
      <c r="D143" s="239" t="s">
        <v>602</v>
      </c>
      <c r="E143" s="237"/>
    </row>
    <row r="144" spans="2:5" s="156" customFormat="1" x14ac:dyDescent="0.25">
      <c r="B144" s="597"/>
      <c r="C144" s="238">
        <v>128</v>
      </c>
      <c r="D144" s="239" t="s">
        <v>603</v>
      </c>
      <c r="E144" s="237"/>
    </row>
    <row r="145" spans="2:5" s="156" customFormat="1" x14ac:dyDescent="0.25">
      <c r="B145" s="597"/>
      <c r="C145" s="238">
        <v>129</v>
      </c>
      <c r="D145" s="239" t="s">
        <v>604</v>
      </c>
      <c r="E145" s="237"/>
    </row>
    <row r="146" spans="2:5" s="156" customFormat="1" x14ac:dyDescent="0.25">
      <c r="B146" s="597"/>
      <c r="C146" s="238">
        <v>130</v>
      </c>
      <c r="D146" s="239" t="s">
        <v>605</v>
      </c>
      <c r="E146" s="237"/>
    </row>
    <row r="147" spans="2:5" s="156" customFormat="1" x14ac:dyDescent="0.25">
      <c r="B147" s="597"/>
      <c r="C147" s="238">
        <v>131</v>
      </c>
      <c r="D147" s="239" t="s">
        <v>606</v>
      </c>
      <c r="E147" s="237"/>
    </row>
    <row r="148" spans="2:5" s="156" customFormat="1" x14ac:dyDescent="0.25">
      <c r="B148" s="597"/>
      <c r="C148" s="238">
        <v>132</v>
      </c>
      <c r="D148" s="239" t="s">
        <v>607</v>
      </c>
      <c r="E148" s="237"/>
    </row>
    <row r="149" spans="2:5" s="156" customFormat="1" x14ac:dyDescent="0.25">
      <c r="B149" s="597"/>
      <c r="C149" s="238">
        <v>133</v>
      </c>
      <c r="D149" s="239" t="s">
        <v>608</v>
      </c>
      <c r="E149" s="237"/>
    </row>
    <row r="150" spans="2:5" s="156" customFormat="1" x14ac:dyDescent="0.25">
      <c r="B150" s="597"/>
      <c r="C150" s="238">
        <v>134</v>
      </c>
      <c r="D150" s="239" t="s">
        <v>609</v>
      </c>
      <c r="E150" s="237"/>
    </row>
    <row r="151" spans="2:5" s="156" customFormat="1" x14ac:dyDescent="0.25">
      <c r="B151" s="597"/>
      <c r="C151" s="238">
        <v>135</v>
      </c>
      <c r="D151" s="239" t="s">
        <v>610</v>
      </c>
      <c r="E151" s="237"/>
    </row>
    <row r="152" spans="2:5" s="156" customFormat="1" x14ac:dyDescent="0.25">
      <c r="B152" s="597"/>
      <c r="C152" s="238">
        <v>136</v>
      </c>
      <c r="D152" s="239" t="s">
        <v>611</v>
      </c>
      <c r="E152" s="237"/>
    </row>
    <row r="153" spans="2:5" s="156" customFormat="1" ht="24" x14ac:dyDescent="0.25">
      <c r="B153" s="597"/>
      <c r="C153" s="238">
        <v>137</v>
      </c>
      <c r="D153" s="239" t="s">
        <v>612</v>
      </c>
      <c r="E153" s="237"/>
    </row>
    <row r="154" spans="2:5" s="156" customFormat="1" x14ac:dyDescent="0.25">
      <c r="B154" s="598"/>
      <c r="C154" s="238">
        <v>138</v>
      </c>
      <c r="D154" s="239" t="s">
        <v>613</v>
      </c>
      <c r="E154" s="237"/>
    </row>
    <row r="155" spans="2:5" s="156" customFormat="1" x14ac:dyDescent="0.25">
      <c r="B155" s="596">
        <v>16</v>
      </c>
      <c r="C155" s="608" t="s">
        <v>614</v>
      </c>
      <c r="D155" s="608"/>
      <c r="E155" s="237"/>
    </row>
    <row r="156" spans="2:5" s="156" customFormat="1" x14ac:dyDescent="0.25">
      <c r="B156" s="597"/>
      <c r="C156" s="238">
        <v>139</v>
      </c>
      <c r="D156" s="242" t="s">
        <v>615</v>
      </c>
      <c r="E156" s="237"/>
    </row>
    <row r="157" spans="2:5" s="156" customFormat="1" x14ac:dyDescent="0.25">
      <c r="B157" s="597"/>
      <c r="C157" s="238">
        <v>140</v>
      </c>
      <c r="D157" s="239" t="s">
        <v>616</v>
      </c>
      <c r="E157" s="237"/>
    </row>
    <row r="158" spans="2:5" s="156" customFormat="1" x14ac:dyDescent="0.25">
      <c r="B158" s="597"/>
      <c r="C158" s="238">
        <v>141</v>
      </c>
      <c r="D158" s="239" t="s">
        <v>617</v>
      </c>
      <c r="E158" s="237"/>
    </row>
    <row r="159" spans="2:5" s="156" customFormat="1" x14ac:dyDescent="0.25">
      <c r="B159" s="597"/>
      <c r="C159" s="238">
        <v>142</v>
      </c>
      <c r="D159" s="239" t="s">
        <v>618</v>
      </c>
      <c r="E159" s="237"/>
    </row>
    <row r="160" spans="2:5" s="156" customFormat="1" x14ac:dyDescent="0.25">
      <c r="B160" s="597"/>
      <c r="C160" s="240">
        <v>143</v>
      </c>
      <c r="D160" s="241" t="s">
        <v>619</v>
      </c>
      <c r="E160" s="237"/>
    </row>
    <row r="161" spans="2:5" s="156" customFormat="1" x14ac:dyDescent="0.25">
      <c r="B161" s="597"/>
      <c r="C161" s="240">
        <v>144</v>
      </c>
      <c r="D161" s="241" t="s">
        <v>620</v>
      </c>
      <c r="E161" s="237"/>
    </row>
    <row r="162" spans="2:5" s="156" customFormat="1" x14ac:dyDescent="0.25">
      <c r="B162" s="597"/>
      <c r="C162" s="240">
        <v>145</v>
      </c>
      <c r="D162" s="241" t="s">
        <v>621</v>
      </c>
      <c r="E162" s="237"/>
    </row>
    <row r="163" spans="2:5" s="156" customFormat="1" x14ac:dyDescent="0.25">
      <c r="B163" s="597"/>
      <c r="C163" s="238">
        <v>146</v>
      </c>
      <c r="D163" s="239" t="s">
        <v>622</v>
      </c>
      <c r="E163" s="237"/>
    </row>
    <row r="164" spans="2:5" s="156" customFormat="1" x14ac:dyDescent="0.25">
      <c r="B164" s="597"/>
      <c r="C164" s="238">
        <v>147</v>
      </c>
      <c r="D164" s="239" t="s">
        <v>623</v>
      </c>
      <c r="E164" s="237"/>
    </row>
    <row r="165" spans="2:5" s="156" customFormat="1" x14ac:dyDescent="0.25">
      <c r="B165" s="597"/>
      <c r="C165" s="240">
        <v>148</v>
      </c>
      <c r="D165" s="241" t="s">
        <v>624</v>
      </c>
      <c r="E165" s="237"/>
    </row>
    <row r="166" spans="2:5" s="156" customFormat="1" ht="24" x14ac:dyDescent="0.25">
      <c r="B166" s="597"/>
      <c r="C166" s="238">
        <v>149</v>
      </c>
      <c r="D166" s="239" t="s">
        <v>625</v>
      </c>
      <c r="E166" s="237"/>
    </row>
    <row r="167" spans="2:5" s="156" customFormat="1" x14ac:dyDescent="0.25">
      <c r="B167" s="598"/>
      <c r="C167" s="238">
        <v>150</v>
      </c>
      <c r="D167" s="239" t="s">
        <v>626</v>
      </c>
      <c r="E167" s="237"/>
    </row>
    <row r="168" spans="2:5" s="156" customFormat="1" x14ac:dyDescent="0.25">
      <c r="B168" s="594">
        <v>17</v>
      </c>
      <c r="C168" s="604" t="s">
        <v>627</v>
      </c>
      <c r="D168" s="605"/>
      <c r="E168" s="237"/>
    </row>
    <row r="169" spans="2:5" s="156" customFormat="1" x14ac:dyDescent="0.25">
      <c r="B169" s="594"/>
      <c r="C169" s="238">
        <v>151</v>
      </c>
      <c r="D169" s="239" t="s">
        <v>628</v>
      </c>
      <c r="E169" s="237"/>
    </row>
    <row r="170" spans="2:5" s="156" customFormat="1" ht="36" x14ac:dyDescent="0.25">
      <c r="B170" s="594"/>
      <c r="C170" s="238">
        <v>152</v>
      </c>
      <c r="D170" s="239" t="s">
        <v>629</v>
      </c>
      <c r="E170" s="237"/>
    </row>
    <row r="171" spans="2:5" s="156" customFormat="1" x14ac:dyDescent="0.25">
      <c r="B171" s="594"/>
      <c r="C171" s="238">
        <v>153</v>
      </c>
      <c r="D171" s="239" t="s">
        <v>630</v>
      </c>
      <c r="E171" s="237"/>
    </row>
    <row r="172" spans="2:5" s="156" customFormat="1" ht="24" x14ac:dyDescent="0.25">
      <c r="B172" s="594"/>
      <c r="C172" s="238">
        <v>154</v>
      </c>
      <c r="D172" s="239" t="s">
        <v>631</v>
      </c>
      <c r="E172" s="237"/>
    </row>
    <row r="173" spans="2:5" s="156" customFormat="1" x14ac:dyDescent="0.25">
      <c r="B173" s="594"/>
      <c r="C173" s="238">
        <v>155</v>
      </c>
      <c r="D173" s="239" t="s">
        <v>632</v>
      </c>
      <c r="E173" s="237"/>
    </row>
    <row r="174" spans="2:5" s="156" customFormat="1" ht="24" x14ac:dyDescent="0.25">
      <c r="B174" s="594"/>
      <c r="C174" s="238">
        <v>156</v>
      </c>
      <c r="D174" s="239" t="s">
        <v>633</v>
      </c>
      <c r="E174" s="237"/>
    </row>
    <row r="175" spans="2:5" s="156" customFormat="1" ht="24" x14ac:dyDescent="0.25">
      <c r="B175" s="594"/>
      <c r="C175" s="238">
        <v>157</v>
      </c>
      <c r="D175" s="239" t="s">
        <v>634</v>
      </c>
      <c r="E175" s="237"/>
    </row>
    <row r="176" spans="2:5" s="156" customFormat="1" ht="24" x14ac:dyDescent="0.25">
      <c r="B176" s="594"/>
      <c r="C176" s="238">
        <v>158</v>
      </c>
      <c r="D176" s="239" t="s">
        <v>635</v>
      </c>
      <c r="E176" s="237"/>
    </row>
    <row r="177" spans="1:5" s="156" customFormat="1" ht="24" x14ac:dyDescent="0.25">
      <c r="B177" s="594"/>
      <c r="C177" s="238">
        <v>159</v>
      </c>
      <c r="D177" s="239" t="s">
        <v>636</v>
      </c>
      <c r="E177" s="237"/>
    </row>
    <row r="178" spans="1:5" s="156" customFormat="1" ht="24" x14ac:dyDescent="0.25">
      <c r="B178" s="594"/>
      <c r="C178" s="238">
        <v>160</v>
      </c>
      <c r="D178" s="239" t="s">
        <v>637</v>
      </c>
      <c r="E178" s="237"/>
    </row>
    <row r="179" spans="1:5" s="156" customFormat="1" x14ac:dyDescent="0.25">
      <c r="B179" s="594"/>
      <c r="C179" s="238">
        <v>161</v>
      </c>
      <c r="D179" s="239" t="s">
        <v>638</v>
      </c>
      <c r="E179" s="237"/>
    </row>
    <row r="180" spans="1:5" s="156" customFormat="1" ht="24" x14ac:dyDescent="0.25">
      <c r="B180" s="594"/>
      <c r="C180" s="238">
        <v>162</v>
      </c>
      <c r="D180" s="239" t="s">
        <v>639</v>
      </c>
      <c r="E180" s="237"/>
    </row>
    <row r="181" spans="1:5" s="156" customFormat="1" x14ac:dyDescent="0.25">
      <c r="B181" s="594"/>
      <c r="C181" s="238">
        <v>163</v>
      </c>
      <c r="D181" s="239" t="s">
        <v>640</v>
      </c>
      <c r="E181" s="237"/>
    </row>
    <row r="182" spans="1:5" s="156" customFormat="1" x14ac:dyDescent="0.25">
      <c r="B182" s="594"/>
      <c r="C182" s="238">
        <v>164</v>
      </c>
      <c r="D182" s="239" t="s">
        <v>641</v>
      </c>
      <c r="E182" s="237"/>
    </row>
    <row r="183" spans="1:5" s="156" customFormat="1" x14ac:dyDescent="0.25">
      <c r="B183" s="594"/>
      <c r="C183" s="238">
        <v>165</v>
      </c>
      <c r="D183" s="239" t="s">
        <v>642</v>
      </c>
      <c r="E183" s="237"/>
    </row>
    <row r="184" spans="1:5" s="156" customFormat="1" ht="24" x14ac:dyDescent="0.25">
      <c r="B184" s="594"/>
      <c r="C184" s="238">
        <v>166</v>
      </c>
      <c r="D184" s="239" t="s">
        <v>643</v>
      </c>
      <c r="E184" s="237"/>
    </row>
    <row r="185" spans="1:5" s="156" customFormat="1" x14ac:dyDescent="0.25">
      <c r="B185" s="594"/>
      <c r="C185" s="238">
        <v>167</v>
      </c>
      <c r="D185" s="239" t="s">
        <v>644</v>
      </c>
      <c r="E185" s="237"/>
    </row>
    <row r="186" spans="1:5" s="156" customFormat="1" ht="36" x14ac:dyDescent="0.25">
      <c r="B186" s="594"/>
      <c r="C186" s="238">
        <v>168</v>
      </c>
      <c r="D186" s="239" t="s">
        <v>645</v>
      </c>
      <c r="E186" s="237"/>
    </row>
    <row r="187" spans="1:5" s="156" customFormat="1" ht="24" x14ac:dyDescent="0.25">
      <c r="B187" s="594"/>
      <c r="C187" s="238">
        <v>169</v>
      </c>
      <c r="D187" s="239" t="s">
        <v>646</v>
      </c>
      <c r="E187" s="237"/>
    </row>
    <row r="188" spans="1:5" s="156" customFormat="1" x14ac:dyDescent="0.25">
      <c r="A188" s="243"/>
      <c r="B188" s="243"/>
      <c r="C188" s="244"/>
      <c r="D188" s="245"/>
      <c r="E188" s="237"/>
    </row>
    <row r="189" spans="1:5" s="156" customFormat="1" x14ac:dyDescent="0.25">
      <c r="A189" s="243"/>
      <c r="B189" s="243"/>
      <c r="C189" s="244"/>
      <c r="D189" s="245"/>
      <c r="E189" s="237"/>
    </row>
    <row r="190" spans="1:5" s="156" customFormat="1" x14ac:dyDescent="0.25">
      <c r="A190" s="243"/>
      <c r="B190" s="243"/>
      <c r="C190" s="244"/>
      <c r="D190" s="245"/>
      <c r="E190" s="237"/>
    </row>
    <row r="191" spans="1:5" s="156" customFormat="1" x14ac:dyDescent="0.25">
      <c r="A191" s="243"/>
      <c r="B191" s="243"/>
      <c r="C191" s="244"/>
      <c r="D191" s="245"/>
      <c r="E191" s="237"/>
    </row>
    <row r="192" spans="1:5" s="156" customFormat="1" x14ac:dyDescent="0.25">
      <c r="A192" s="243"/>
      <c r="B192" s="243"/>
      <c r="C192" s="244"/>
      <c r="D192" s="245"/>
      <c r="E192" s="237"/>
    </row>
    <row r="193" spans="1:5" s="156" customFormat="1" x14ac:dyDescent="0.25">
      <c r="A193" s="243"/>
      <c r="B193" s="243"/>
      <c r="C193" s="244"/>
      <c r="D193" s="245"/>
      <c r="E193" s="237"/>
    </row>
    <row r="194" spans="1:5" s="156" customFormat="1" x14ac:dyDescent="0.25">
      <c r="A194" s="243"/>
      <c r="B194" s="243"/>
      <c r="C194" s="244"/>
      <c r="D194" s="245"/>
      <c r="E194" s="237"/>
    </row>
    <row r="195" spans="1:5" s="156" customFormat="1" x14ac:dyDescent="0.25">
      <c r="A195" s="243"/>
      <c r="B195" s="243"/>
      <c r="C195" s="244"/>
      <c r="D195" s="245"/>
      <c r="E195" s="237"/>
    </row>
    <row r="196" spans="1:5" s="156" customFormat="1" x14ac:dyDescent="0.25">
      <c r="A196" s="243"/>
      <c r="B196" s="243"/>
      <c r="C196" s="244"/>
      <c r="D196" s="245"/>
      <c r="E196" s="237"/>
    </row>
    <row r="197" spans="1:5" s="156" customFormat="1" x14ac:dyDescent="0.25">
      <c r="A197" s="243"/>
      <c r="B197" s="243"/>
      <c r="C197" s="244"/>
      <c r="D197" s="245"/>
      <c r="E197" s="237"/>
    </row>
    <row r="198" spans="1:5" s="156" customFormat="1" x14ac:dyDescent="0.25">
      <c r="A198" s="243"/>
      <c r="B198" s="243"/>
      <c r="C198" s="244"/>
      <c r="D198" s="245"/>
      <c r="E198" s="237"/>
    </row>
    <row r="199" spans="1:5" s="156" customFormat="1" x14ac:dyDescent="0.25">
      <c r="A199" s="243"/>
      <c r="B199" s="243"/>
      <c r="C199" s="244"/>
      <c r="D199" s="245"/>
      <c r="E199" s="237"/>
    </row>
    <row r="200" spans="1:5" s="156" customFormat="1" x14ac:dyDescent="0.25">
      <c r="A200" s="243"/>
      <c r="B200" s="243"/>
      <c r="C200" s="244"/>
      <c r="D200" s="245"/>
      <c r="E200" s="237"/>
    </row>
    <row r="201" spans="1:5" s="156" customFormat="1" x14ac:dyDescent="0.25">
      <c r="A201" s="243"/>
      <c r="B201" s="243"/>
      <c r="C201" s="244"/>
      <c r="D201" s="245"/>
      <c r="E201" s="237"/>
    </row>
    <row r="202" spans="1:5" s="156" customFormat="1" x14ac:dyDescent="0.25">
      <c r="A202" s="243"/>
      <c r="B202" s="243"/>
      <c r="C202" s="244"/>
      <c r="D202" s="245"/>
      <c r="E202" s="237"/>
    </row>
    <row r="203" spans="1:5" s="156" customFormat="1" x14ac:dyDescent="0.25">
      <c r="A203" s="243"/>
      <c r="B203" s="243"/>
      <c r="C203" s="244"/>
      <c r="D203" s="245"/>
      <c r="E203" s="237"/>
    </row>
    <row r="204" spans="1:5" s="156" customFormat="1" x14ac:dyDescent="0.25">
      <c r="A204" s="243"/>
      <c r="B204" s="243"/>
      <c r="C204" s="244"/>
      <c r="D204" s="245"/>
      <c r="E204" s="237"/>
    </row>
    <row r="205" spans="1:5" s="156" customFormat="1" x14ac:dyDescent="0.25">
      <c r="A205" s="243"/>
      <c r="B205" s="243"/>
      <c r="C205" s="244"/>
      <c r="D205" s="245"/>
      <c r="E205" s="237"/>
    </row>
    <row r="206" spans="1:5" s="156" customFormat="1" x14ac:dyDescent="0.25">
      <c r="A206" s="243"/>
      <c r="B206" s="243"/>
      <c r="C206" s="244"/>
      <c r="D206" s="245"/>
      <c r="E206" s="237"/>
    </row>
    <row r="207" spans="1:5" s="156" customFormat="1" x14ac:dyDescent="0.25">
      <c r="A207" s="243"/>
      <c r="B207" s="243"/>
      <c r="C207" s="244"/>
      <c r="D207" s="245"/>
      <c r="E207" s="237"/>
    </row>
    <row r="208" spans="1:5" s="156" customFormat="1" x14ac:dyDescent="0.25">
      <c r="A208" s="243"/>
      <c r="B208" s="243"/>
      <c r="C208" s="244"/>
      <c r="D208" s="245"/>
      <c r="E208" s="237"/>
    </row>
    <row r="209" spans="1:5" s="156" customFormat="1" x14ac:dyDescent="0.25">
      <c r="A209" s="243"/>
      <c r="B209" s="243"/>
      <c r="C209" s="244"/>
      <c r="D209" s="245"/>
      <c r="E209" s="237"/>
    </row>
    <row r="210" spans="1:5" s="156" customFormat="1" x14ac:dyDescent="0.25">
      <c r="A210" s="243"/>
      <c r="B210" s="243"/>
      <c r="C210" s="244"/>
      <c r="D210" s="245"/>
      <c r="E210" s="237"/>
    </row>
    <row r="211" spans="1:5" s="156" customFormat="1" x14ac:dyDescent="0.25">
      <c r="A211" s="243"/>
      <c r="B211" s="243"/>
      <c r="C211" s="244"/>
      <c r="D211" s="245"/>
      <c r="E211" s="237"/>
    </row>
    <row r="212" spans="1:5" s="156" customFormat="1" x14ac:dyDescent="0.25">
      <c r="A212" s="243"/>
      <c r="B212" s="243"/>
      <c r="C212" s="244"/>
      <c r="D212" s="245"/>
      <c r="E212" s="237"/>
    </row>
    <row r="213" spans="1:5" s="156" customFormat="1" x14ac:dyDescent="0.25">
      <c r="A213" s="243"/>
      <c r="B213" s="243"/>
      <c r="C213" s="244"/>
      <c r="D213" s="245"/>
      <c r="E213" s="237"/>
    </row>
    <row r="214" spans="1:5" s="156" customFormat="1" x14ac:dyDescent="0.25">
      <c r="A214" s="243"/>
      <c r="B214" s="243"/>
      <c r="C214" s="244"/>
      <c r="D214" s="245"/>
      <c r="E214" s="237"/>
    </row>
    <row r="215" spans="1:5" s="156" customFormat="1" x14ac:dyDescent="0.25">
      <c r="A215" s="243"/>
      <c r="B215" s="243"/>
      <c r="C215" s="244"/>
      <c r="D215" s="245"/>
      <c r="E215" s="237"/>
    </row>
    <row r="216" spans="1:5" s="156" customFormat="1" x14ac:dyDescent="0.25">
      <c r="A216" s="243"/>
      <c r="B216" s="243"/>
      <c r="C216" s="244"/>
      <c r="D216" s="245"/>
      <c r="E216" s="237"/>
    </row>
    <row r="217" spans="1:5" s="156" customFormat="1" x14ac:dyDescent="0.25">
      <c r="A217" s="243"/>
      <c r="B217" s="243"/>
      <c r="C217" s="244"/>
      <c r="D217" s="245"/>
      <c r="E217" s="237"/>
    </row>
    <row r="218" spans="1:5" s="156" customFormat="1" x14ac:dyDescent="0.25">
      <c r="A218" s="243"/>
      <c r="B218" s="243"/>
      <c r="C218" s="244"/>
      <c r="D218" s="245"/>
      <c r="E218" s="237"/>
    </row>
    <row r="219" spans="1:5" s="156" customFormat="1" x14ac:dyDescent="0.25">
      <c r="A219" s="243"/>
      <c r="B219" s="243"/>
      <c r="C219" s="244"/>
      <c r="D219" s="245"/>
      <c r="E219" s="237"/>
    </row>
    <row r="220" spans="1:5" s="156" customFormat="1" x14ac:dyDescent="0.25">
      <c r="A220" s="243"/>
      <c r="B220" s="243"/>
      <c r="C220" s="244"/>
      <c r="D220" s="245"/>
      <c r="E220" s="237"/>
    </row>
    <row r="221" spans="1:5" s="156" customFormat="1" x14ac:dyDescent="0.25">
      <c r="A221" s="243"/>
      <c r="B221" s="243"/>
      <c r="C221" s="244"/>
      <c r="D221" s="245"/>
      <c r="E221" s="237"/>
    </row>
    <row r="222" spans="1:5" s="156" customFormat="1" x14ac:dyDescent="0.25">
      <c r="A222" s="243"/>
      <c r="B222" s="243"/>
      <c r="C222" s="244"/>
      <c r="D222" s="245"/>
      <c r="E222" s="237"/>
    </row>
    <row r="223" spans="1:5" s="156" customFormat="1" x14ac:dyDescent="0.25">
      <c r="A223" s="243"/>
      <c r="B223" s="243"/>
      <c r="C223" s="244"/>
      <c r="D223" s="245"/>
      <c r="E223" s="237"/>
    </row>
    <row r="224" spans="1:5" s="156" customFormat="1" x14ac:dyDescent="0.25">
      <c r="A224" s="243"/>
      <c r="B224" s="243"/>
      <c r="C224" s="244"/>
      <c r="D224" s="245"/>
      <c r="E224" s="237"/>
    </row>
    <row r="225" spans="1:5" s="156" customFormat="1" x14ac:dyDescent="0.25">
      <c r="A225" s="243"/>
      <c r="B225" s="243"/>
      <c r="C225" s="244"/>
      <c r="D225" s="245"/>
      <c r="E225" s="237"/>
    </row>
    <row r="226" spans="1:5" s="156" customFormat="1" x14ac:dyDescent="0.25">
      <c r="A226" s="243"/>
      <c r="B226" s="243"/>
      <c r="C226" s="244"/>
      <c r="D226" s="245"/>
      <c r="E226" s="237"/>
    </row>
    <row r="227" spans="1:5" s="156" customFormat="1" x14ac:dyDescent="0.25">
      <c r="A227" s="243"/>
      <c r="B227" s="243"/>
      <c r="C227" s="244"/>
      <c r="D227" s="245"/>
      <c r="E227" s="237"/>
    </row>
    <row r="228" spans="1:5" s="156" customFormat="1" x14ac:dyDescent="0.25">
      <c r="A228" s="243"/>
      <c r="B228" s="243"/>
      <c r="C228" s="244"/>
      <c r="D228" s="245"/>
      <c r="E228" s="237"/>
    </row>
    <row r="229" spans="1:5" s="156" customFormat="1" x14ac:dyDescent="0.25">
      <c r="A229" s="243"/>
      <c r="B229" s="243"/>
      <c r="C229" s="244"/>
      <c r="D229" s="245"/>
      <c r="E229" s="237"/>
    </row>
    <row r="230" spans="1:5" s="156" customFormat="1" x14ac:dyDescent="0.25">
      <c r="A230" s="243"/>
      <c r="B230" s="243"/>
      <c r="C230" s="244"/>
      <c r="D230" s="245"/>
      <c r="E230" s="237"/>
    </row>
    <row r="231" spans="1:5" s="156" customFormat="1" x14ac:dyDescent="0.25">
      <c r="A231" s="243"/>
      <c r="B231" s="243"/>
      <c r="C231" s="244"/>
      <c r="D231" s="245"/>
      <c r="E231" s="237"/>
    </row>
    <row r="232" spans="1:5" s="156" customFormat="1" x14ac:dyDescent="0.25">
      <c r="A232" s="243"/>
      <c r="B232" s="243"/>
      <c r="C232" s="244"/>
      <c r="D232" s="245"/>
      <c r="E232" s="237"/>
    </row>
    <row r="233" spans="1:5" s="156" customFormat="1" x14ac:dyDescent="0.25">
      <c r="A233" s="243"/>
      <c r="B233" s="243"/>
      <c r="C233" s="244"/>
      <c r="D233" s="245"/>
      <c r="E233" s="237"/>
    </row>
    <row r="234" spans="1:5" s="156" customFormat="1" x14ac:dyDescent="0.25">
      <c r="A234" s="243"/>
      <c r="B234" s="243"/>
      <c r="C234" s="244"/>
      <c r="D234" s="245"/>
      <c r="E234" s="237"/>
    </row>
    <row r="235" spans="1:5" s="156" customFormat="1" x14ac:dyDescent="0.25">
      <c r="A235" s="243"/>
      <c r="B235" s="243"/>
      <c r="C235" s="244"/>
      <c r="D235" s="245"/>
      <c r="E235" s="237"/>
    </row>
    <row r="236" spans="1:5" s="156" customFormat="1" x14ac:dyDescent="0.25">
      <c r="A236" s="243"/>
      <c r="B236" s="243"/>
      <c r="C236" s="244"/>
      <c r="D236" s="245"/>
      <c r="E236" s="237"/>
    </row>
    <row r="237" spans="1:5" s="156" customFormat="1" x14ac:dyDescent="0.25">
      <c r="A237" s="243"/>
      <c r="B237" s="243"/>
      <c r="C237" s="244"/>
      <c r="D237" s="245"/>
      <c r="E237" s="237"/>
    </row>
    <row r="238" spans="1:5" s="156" customFormat="1" x14ac:dyDescent="0.25">
      <c r="A238" s="243"/>
      <c r="B238" s="243"/>
      <c r="C238" s="244"/>
      <c r="D238" s="245"/>
      <c r="E238" s="237"/>
    </row>
    <row r="239" spans="1:5" s="156" customFormat="1" x14ac:dyDescent="0.25">
      <c r="A239" s="243"/>
      <c r="B239" s="243"/>
      <c r="C239" s="244"/>
      <c r="D239" s="245"/>
      <c r="E239" s="237"/>
    </row>
    <row r="240" spans="1:5" x14ac:dyDescent="0.25">
      <c r="A240" s="243"/>
      <c r="B240" s="243"/>
    </row>
    <row r="241" spans="1:2" x14ac:dyDescent="0.25">
      <c r="A241" s="243"/>
      <c r="B241" s="243"/>
    </row>
    <row r="242" spans="1:2" x14ac:dyDescent="0.25">
      <c r="A242" s="243"/>
      <c r="B242" s="243"/>
    </row>
    <row r="243" spans="1:2" x14ac:dyDescent="0.25">
      <c r="A243" s="243"/>
      <c r="B243" s="243"/>
    </row>
    <row r="244" spans="1:2" x14ac:dyDescent="0.25">
      <c r="A244" s="243"/>
      <c r="B244" s="243"/>
    </row>
    <row r="245" spans="1:2" x14ac:dyDescent="0.25">
      <c r="A245" s="243"/>
      <c r="B245" s="243"/>
    </row>
    <row r="246" spans="1:2" x14ac:dyDescent="0.25">
      <c r="A246" s="243"/>
      <c r="B246" s="243"/>
    </row>
    <row r="247" spans="1:2" x14ac:dyDescent="0.25">
      <c r="A247" s="243"/>
      <c r="B247" s="243"/>
    </row>
    <row r="248" spans="1:2" x14ac:dyDescent="0.25">
      <c r="A248" s="243"/>
      <c r="B248" s="243"/>
    </row>
    <row r="249" spans="1:2" x14ac:dyDescent="0.25">
      <c r="A249" s="243"/>
      <c r="B249" s="243"/>
    </row>
    <row r="250" spans="1:2" x14ac:dyDescent="0.25">
      <c r="A250" s="243"/>
      <c r="B250" s="243"/>
    </row>
    <row r="251" spans="1:2" x14ac:dyDescent="0.25">
      <c r="A251" s="243"/>
      <c r="B251" s="243"/>
    </row>
    <row r="252" spans="1:2" x14ac:dyDescent="0.25">
      <c r="A252" s="243"/>
      <c r="B252" s="243"/>
    </row>
    <row r="253" spans="1:2" x14ac:dyDescent="0.25">
      <c r="A253" s="243"/>
      <c r="B253" s="243"/>
    </row>
    <row r="254" spans="1:2" x14ac:dyDescent="0.25">
      <c r="A254" s="243"/>
      <c r="B254" s="243"/>
    </row>
    <row r="255" spans="1:2" x14ac:dyDescent="0.25">
      <c r="A255" s="243"/>
      <c r="B255" s="243"/>
    </row>
    <row r="256" spans="1:2" x14ac:dyDescent="0.25">
      <c r="A256" s="243"/>
      <c r="B256" s="243"/>
    </row>
    <row r="257" spans="1:2" x14ac:dyDescent="0.25">
      <c r="A257" s="243"/>
      <c r="B257" s="243"/>
    </row>
    <row r="258" spans="1:2" x14ac:dyDescent="0.25">
      <c r="A258" s="243"/>
      <c r="B258" s="243"/>
    </row>
    <row r="259" spans="1:2" x14ac:dyDescent="0.25">
      <c r="A259" s="243"/>
      <c r="B259" s="243"/>
    </row>
    <row r="260" spans="1:2" x14ac:dyDescent="0.25">
      <c r="A260" s="243"/>
      <c r="B260" s="243"/>
    </row>
    <row r="261" spans="1:2" x14ac:dyDescent="0.25">
      <c r="A261" s="243"/>
      <c r="B261" s="243"/>
    </row>
    <row r="262" spans="1:2" x14ac:dyDescent="0.25">
      <c r="A262" s="243"/>
      <c r="B262" s="243"/>
    </row>
    <row r="263" spans="1:2" x14ac:dyDescent="0.25">
      <c r="A263" s="243"/>
      <c r="B263" s="243"/>
    </row>
    <row r="264" spans="1:2" x14ac:dyDescent="0.25">
      <c r="A264" s="243"/>
      <c r="B264" s="243"/>
    </row>
    <row r="265" spans="1:2" x14ac:dyDescent="0.25">
      <c r="A265" s="243"/>
      <c r="B265" s="243"/>
    </row>
    <row r="266" spans="1:2" x14ac:dyDescent="0.25">
      <c r="A266" s="243"/>
      <c r="B266" s="243"/>
    </row>
    <row r="267" spans="1:2" x14ac:dyDescent="0.25">
      <c r="A267" s="243"/>
      <c r="B267" s="243"/>
    </row>
    <row r="268" spans="1:2" x14ac:dyDescent="0.25">
      <c r="A268" s="243"/>
      <c r="B268" s="243"/>
    </row>
    <row r="269" spans="1:2" x14ac:dyDescent="0.25">
      <c r="A269" s="243"/>
      <c r="B269" s="243"/>
    </row>
    <row r="270" spans="1:2" x14ac:dyDescent="0.25">
      <c r="A270" s="243"/>
      <c r="B270" s="243"/>
    </row>
    <row r="271" spans="1:2" x14ac:dyDescent="0.25">
      <c r="A271" s="243"/>
      <c r="B271" s="243"/>
    </row>
    <row r="272" spans="1:2" x14ac:dyDescent="0.25">
      <c r="A272" s="243"/>
      <c r="B272" s="243"/>
    </row>
    <row r="273" spans="1:2" x14ac:dyDescent="0.25">
      <c r="A273" s="243"/>
      <c r="B273" s="243"/>
    </row>
    <row r="274" spans="1:2" x14ac:dyDescent="0.25">
      <c r="A274" s="243"/>
      <c r="B274" s="243"/>
    </row>
    <row r="275" spans="1:2" x14ac:dyDescent="0.25">
      <c r="A275" s="243"/>
      <c r="B275" s="243"/>
    </row>
    <row r="276" spans="1:2" x14ac:dyDescent="0.25">
      <c r="A276" s="243"/>
      <c r="B276" s="243"/>
    </row>
    <row r="277" spans="1:2" x14ac:dyDescent="0.25">
      <c r="A277" s="243"/>
      <c r="B277" s="243"/>
    </row>
    <row r="278" spans="1:2" x14ac:dyDescent="0.25">
      <c r="A278" s="243"/>
      <c r="B278" s="243"/>
    </row>
    <row r="279" spans="1:2" x14ac:dyDescent="0.25">
      <c r="A279" s="243"/>
      <c r="B279" s="243"/>
    </row>
    <row r="280" spans="1:2" x14ac:dyDescent="0.25">
      <c r="A280" s="243"/>
      <c r="B280" s="243"/>
    </row>
    <row r="281" spans="1:2" x14ac:dyDescent="0.25">
      <c r="A281" s="243"/>
      <c r="B281" s="243"/>
    </row>
    <row r="282" spans="1:2" x14ac:dyDescent="0.25">
      <c r="A282" s="243"/>
      <c r="B282" s="243"/>
    </row>
    <row r="283" spans="1:2" x14ac:dyDescent="0.25">
      <c r="A283" s="243"/>
      <c r="B283" s="243"/>
    </row>
    <row r="284" spans="1:2" x14ac:dyDescent="0.25">
      <c r="A284" s="243"/>
      <c r="B284" s="243"/>
    </row>
    <row r="285" spans="1:2" x14ac:dyDescent="0.25">
      <c r="A285" s="243"/>
      <c r="B285" s="243"/>
    </row>
    <row r="286" spans="1:2" x14ac:dyDescent="0.25">
      <c r="A286" s="243"/>
      <c r="B286" s="243"/>
    </row>
    <row r="287" spans="1:2" x14ac:dyDescent="0.25">
      <c r="A287" s="243"/>
      <c r="B287" s="243"/>
    </row>
    <row r="288" spans="1:2" x14ac:dyDescent="0.25">
      <c r="A288" s="243"/>
      <c r="B288" s="243"/>
    </row>
    <row r="289" spans="1:2" x14ac:dyDescent="0.25">
      <c r="A289" s="243"/>
      <c r="B289" s="243"/>
    </row>
    <row r="290" spans="1:2" x14ac:dyDescent="0.25">
      <c r="A290" s="243"/>
      <c r="B290" s="243"/>
    </row>
    <row r="291" spans="1:2" x14ac:dyDescent="0.25">
      <c r="A291" s="243"/>
      <c r="B291" s="243"/>
    </row>
    <row r="292" spans="1:2" x14ac:dyDescent="0.25">
      <c r="A292" s="243"/>
      <c r="B292" s="243"/>
    </row>
    <row r="293" spans="1:2" x14ac:dyDescent="0.25">
      <c r="A293" s="243"/>
      <c r="B293" s="243"/>
    </row>
    <row r="294" spans="1:2" x14ac:dyDescent="0.25">
      <c r="A294" s="243"/>
      <c r="B294" s="243"/>
    </row>
    <row r="295" spans="1:2" x14ac:dyDescent="0.25">
      <c r="A295" s="243"/>
      <c r="B295" s="243"/>
    </row>
    <row r="296" spans="1:2" x14ac:dyDescent="0.25">
      <c r="A296" s="243"/>
      <c r="B296" s="243"/>
    </row>
    <row r="297" spans="1:2" x14ac:dyDescent="0.25">
      <c r="A297" s="243"/>
      <c r="B297" s="243"/>
    </row>
    <row r="298" spans="1:2" x14ac:dyDescent="0.25">
      <c r="A298" s="243"/>
      <c r="B298" s="243"/>
    </row>
    <row r="299" spans="1:2" x14ac:dyDescent="0.25">
      <c r="A299" s="243"/>
      <c r="B299" s="243"/>
    </row>
    <row r="300" spans="1:2" x14ac:dyDescent="0.25">
      <c r="A300" s="243"/>
      <c r="B300" s="243"/>
    </row>
    <row r="301" spans="1:2" x14ac:dyDescent="0.25">
      <c r="A301" s="243"/>
      <c r="B301" s="243"/>
    </row>
    <row r="302" spans="1:2" x14ac:dyDescent="0.25">
      <c r="A302" s="243"/>
      <c r="B302" s="243"/>
    </row>
    <row r="303" spans="1:2" x14ac:dyDescent="0.25">
      <c r="A303" s="243"/>
      <c r="B303" s="243"/>
    </row>
    <row r="304" spans="1:2" x14ac:dyDescent="0.25">
      <c r="A304" s="243"/>
      <c r="B304" s="243"/>
    </row>
    <row r="305" spans="1:2" x14ac:dyDescent="0.25">
      <c r="A305" s="243"/>
      <c r="B305" s="243"/>
    </row>
    <row r="306" spans="1:2" x14ac:dyDescent="0.25">
      <c r="A306" s="243"/>
      <c r="B306" s="243"/>
    </row>
    <row r="307" spans="1:2" x14ac:dyDescent="0.25">
      <c r="A307" s="243"/>
      <c r="B307" s="243"/>
    </row>
    <row r="308" spans="1:2" x14ac:dyDescent="0.25">
      <c r="A308" s="243"/>
      <c r="B308" s="243"/>
    </row>
    <row r="309" spans="1:2" x14ac:dyDescent="0.25">
      <c r="A309" s="243"/>
      <c r="B309" s="243"/>
    </row>
    <row r="310" spans="1:2" x14ac:dyDescent="0.25">
      <c r="A310" s="243"/>
      <c r="B310" s="243"/>
    </row>
    <row r="311" spans="1:2" x14ac:dyDescent="0.25">
      <c r="A311" s="243"/>
      <c r="B311" s="243"/>
    </row>
    <row r="312" spans="1:2" x14ac:dyDescent="0.25">
      <c r="A312" s="243"/>
      <c r="B312" s="243"/>
    </row>
    <row r="313" spans="1:2" x14ac:dyDescent="0.25">
      <c r="A313" s="243"/>
      <c r="B313" s="243"/>
    </row>
    <row r="314" spans="1:2" x14ac:dyDescent="0.25">
      <c r="A314" s="243"/>
      <c r="B314" s="243"/>
    </row>
    <row r="315" spans="1:2" x14ac:dyDescent="0.25">
      <c r="A315" s="243"/>
      <c r="B315" s="243"/>
    </row>
    <row r="316" spans="1:2" x14ac:dyDescent="0.25">
      <c r="A316" s="243"/>
      <c r="B316" s="243"/>
    </row>
    <row r="317" spans="1:2" x14ac:dyDescent="0.25">
      <c r="A317" s="243"/>
      <c r="B317" s="243"/>
    </row>
    <row r="318" spans="1:2" x14ac:dyDescent="0.25">
      <c r="A318" s="243"/>
      <c r="B318" s="243"/>
    </row>
    <row r="319" spans="1:2" x14ac:dyDescent="0.25">
      <c r="A319" s="243"/>
      <c r="B319" s="243"/>
    </row>
    <row r="320" spans="1:2" x14ac:dyDescent="0.25">
      <c r="A320" s="243"/>
      <c r="B320" s="243"/>
    </row>
    <row r="321" spans="1:2" x14ac:dyDescent="0.25">
      <c r="A321" s="243"/>
      <c r="B321" s="243"/>
    </row>
    <row r="322" spans="1:2" x14ac:dyDescent="0.25">
      <c r="A322" s="243"/>
      <c r="B322" s="243"/>
    </row>
    <row r="323" spans="1:2" x14ac:dyDescent="0.25">
      <c r="A323" s="243"/>
      <c r="B323" s="243"/>
    </row>
    <row r="324" spans="1:2" x14ac:dyDescent="0.25">
      <c r="A324" s="243"/>
      <c r="B324" s="243"/>
    </row>
    <row r="325" spans="1:2" x14ac:dyDescent="0.25">
      <c r="A325" s="243"/>
      <c r="B325" s="243"/>
    </row>
    <row r="326" spans="1:2" x14ac:dyDescent="0.25">
      <c r="A326" s="243"/>
      <c r="B326" s="243"/>
    </row>
    <row r="327" spans="1:2" x14ac:dyDescent="0.25">
      <c r="A327" s="243"/>
      <c r="B327" s="243"/>
    </row>
    <row r="328" spans="1:2" x14ac:dyDescent="0.25">
      <c r="A328" s="243"/>
      <c r="B328" s="243"/>
    </row>
    <row r="329" spans="1:2" x14ac:dyDescent="0.25">
      <c r="A329" s="243"/>
      <c r="B329" s="243"/>
    </row>
    <row r="330" spans="1:2" x14ac:dyDescent="0.25">
      <c r="A330" s="243"/>
      <c r="B330" s="243"/>
    </row>
    <row r="331" spans="1:2" x14ac:dyDescent="0.25">
      <c r="A331" s="243"/>
      <c r="B331" s="243"/>
    </row>
    <row r="332" spans="1:2" x14ac:dyDescent="0.25">
      <c r="A332" s="243"/>
      <c r="B332" s="243"/>
    </row>
    <row r="333" spans="1:2" x14ac:dyDescent="0.25">
      <c r="A333" s="243"/>
      <c r="B333" s="243"/>
    </row>
    <row r="334" spans="1:2" x14ac:dyDescent="0.25">
      <c r="A334" s="243"/>
      <c r="B334" s="243"/>
    </row>
    <row r="335" spans="1:2" x14ac:dyDescent="0.25">
      <c r="A335" s="243"/>
      <c r="B335" s="243"/>
    </row>
    <row r="336" spans="1:2" x14ac:dyDescent="0.25">
      <c r="A336" s="243"/>
      <c r="B336" s="243"/>
    </row>
    <row r="337" spans="1:2" x14ac:dyDescent="0.25">
      <c r="A337" s="243"/>
      <c r="B337" s="243"/>
    </row>
    <row r="338" spans="1:2" x14ac:dyDescent="0.25">
      <c r="A338" s="243"/>
      <c r="B338" s="243"/>
    </row>
    <row r="339" spans="1:2" x14ac:dyDescent="0.25">
      <c r="A339" s="243"/>
      <c r="B339" s="243"/>
    </row>
    <row r="340" spans="1:2" x14ac:dyDescent="0.25">
      <c r="A340" s="243"/>
      <c r="B340" s="243"/>
    </row>
    <row r="341" spans="1:2" x14ac:dyDescent="0.25">
      <c r="A341" s="243"/>
      <c r="B341" s="243"/>
    </row>
    <row r="342" spans="1:2" x14ac:dyDescent="0.25">
      <c r="A342" s="243"/>
      <c r="B342" s="243"/>
    </row>
    <row r="343" spans="1:2" x14ac:dyDescent="0.25">
      <c r="A343" s="243"/>
      <c r="B343" s="243"/>
    </row>
    <row r="344" spans="1:2" x14ac:dyDescent="0.25">
      <c r="A344" s="243"/>
      <c r="B344" s="243"/>
    </row>
    <row r="345" spans="1:2" x14ac:dyDescent="0.25">
      <c r="A345" s="243"/>
      <c r="B345" s="243"/>
    </row>
    <row r="346" spans="1:2" x14ac:dyDescent="0.25">
      <c r="A346" s="243"/>
      <c r="B346" s="243"/>
    </row>
    <row r="347" spans="1:2" x14ac:dyDescent="0.25">
      <c r="A347" s="243"/>
      <c r="B347" s="243"/>
    </row>
    <row r="348" spans="1:2" x14ac:dyDescent="0.25">
      <c r="A348" s="243"/>
      <c r="B348" s="243"/>
    </row>
    <row r="349" spans="1:2" x14ac:dyDescent="0.25">
      <c r="A349" s="243"/>
      <c r="B349" s="243"/>
    </row>
    <row r="350" spans="1:2" x14ac:dyDescent="0.25">
      <c r="A350" s="243"/>
      <c r="B350" s="243"/>
    </row>
    <row r="351" spans="1:2" x14ac:dyDescent="0.25">
      <c r="A351" s="243"/>
      <c r="B351" s="243"/>
    </row>
    <row r="352" spans="1:2" x14ac:dyDescent="0.25">
      <c r="A352" s="243"/>
      <c r="B352" s="243"/>
    </row>
    <row r="353" spans="1:2" x14ac:dyDescent="0.25">
      <c r="A353" s="243"/>
      <c r="B353" s="243"/>
    </row>
    <row r="354" spans="1:2" x14ac:dyDescent="0.25">
      <c r="A354" s="243"/>
      <c r="B354" s="243"/>
    </row>
    <row r="355" spans="1:2" x14ac:dyDescent="0.25">
      <c r="A355" s="243"/>
      <c r="B355" s="243"/>
    </row>
    <row r="356" spans="1:2" x14ac:dyDescent="0.25">
      <c r="A356" s="243"/>
      <c r="B356" s="243"/>
    </row>
    <row r="357" spans="1:2" x14ac:dyDescent="0.25">
      <c r="A357" s="243"/>
      <c r="B357" s="243"/>
    </row>
    <row r="358" spans="1:2" x14ac:dyDescent="0.25">
      <c r="A358" s="243"/>
      <c r="B358" s="243"/>
    </row>
    <row r="359" spans="1:2" x14ac:dyDescent="0.25">
      <c r="A359" s="243"/>
      <c r="B359" s="243"/>
    </row>
    <row r="360" spans="1:2" x14ac:dyDescent="0.25">
      <c r="A360" s="243"/>
      <c r="B360" s="243"/>
    </row>
    <row r="361" spans="1:2" x14ac:dyDescent="0.25">
      <c r="A361" s="243"/>
      <c r="B361" s="243"/>
    </row>
    <row r="362" spans="1:2" x14ac:dyDescent="0.25">
      <c r="A362" s="243"/>
      <c r="B362" s="243"/>
    </row>
    <row r="363" spans="1:2" x14ac:dyDescent="0.25">
      <c r="A363" s="243"/>
      <c r="B363" s="243"/>
    </row>
    <row r="364" spans="1:2" x14ac:dyDescent="0.25">
      <c r="A364" s="243"/>
      <c r="B364" s="243"/>
    </row>
    <row r="365" spans="1:2" x14ac:dyDescent="0.25">
      <c r="A365" s="243"/>
      <c r="B365" s="243"/>
    </row>
    <row r="366" spans="1:2" x14ac:dyDescent="0.25">
      <c r="A366" s="243"/>
      <c r="B366" s="243"/>
    </row>
    <row r="367" spans="1:2" x14ac:dyDescent="0.25">
      <c r="A367" s="243"/>
      <c r="B367" s="243"/>
    </row>
    <row r="368" spans="1:2" x14ac:dyDescent="0.25">
      <c r="A368" s="243"/>
      <c r="B368" s="243"/>
    </row>
    <row r="369" spans="1:2" x14ac:dyDescent="0.25">
      <c r="A369" s="243"/>
      <c r="B369" s="243"/>
    </row>
    <row r="370" spans="1:2" x14ac:dyDescent="0.25">
      <c r="A370" s="243"/>
      <c r="B370" s="243"/>
    </row>
    <row r="371" spans="1:2" x14ac:dyDescent="0.25">
      <c r="A371" s="243"/>
      <c r="B371" s="243"/>
    </row>
    <row r="372" spans="1:2" x14ac:dyDescent="0.25">
      <c r="A372" s="243"/>
      <c r="B372" s="243"/>
    </row>
    <row r="373" spans="1:2" x14ac:dyDescent="0.25">
      <c r="A373" s="243"/>
      <c r="B373" s="243"/>
    </row>
    <row r="374" spans="1:2" x14ac:dyDescent="0.25">
      <c r="A374" s="243"/>
      <c r="B374" s="243"/>
    </row>
    <row r="375" spans="1:2" x14ac:dyDescent="0.25">
      <c r="A375" s="243"/>
      <c r="B375" s="243"/>
    </row>
    <row r="376" spans="1:2" x14ac:dyDescent="0.25">
      <c r="A376" s="243"/>
      <c r="B376" s="243"/>
    </row>
    <row r="377" spans="1:2" x14ac:dyDescent="0.25">
      <c r="A377" s="243"/>
      <c r="B377" s="243"/>
    </row>
    <row r="378" spans="1:2" x14ac:dyDescent="0.25">
      <c r="A378" s="243"/>
      <c r="B378" s="243"/>
    </row>
    <row r="379" spans="1:2" x14ac:dyDescent="0.25">
      <c r="A379" s="243"/>
      <c r="B379" s="243"/>
    </row>
    <row r="380" spans="1:2" x14ac:dyDescent="0.25">
      <c r="A380" s="243"/>
      <c r="B380" s="243"/>
    </row>
    <row r="381" spans="1:2" x14ac:dyDescent="0.25">
      <c r="A381" s="243"/>
      <c r="B381" s="243"/>
    </row>
    <row r="382" spans="1:2" x14ac:dyDescent="0.25">
      <c r="A382" s="243"/>
      <c r="B382" s="243"/>
    </row>
    <row r="383" spans="1:2" x14ac:dyDescent="0.25">
      <c r="A383" s="243"/>
      <c r="B383" s="243"/>
    </row>
    <row r="384" spans="1:2" x14ac:dyDescent="0.25">
      <c r="A384" s="243"/>
      <c r="B384" s="243"/>
    </row>
    <row r="385" spans="1:2" x14ac:dyDescent="0.25">
      <c r="A385" s="243"/>
      <c r="B385" s="243"/>
    </row>
    <row r="386" spans="1:2" x14ac:dyDescent="0.25">
      <c r="A386" s="243"/>
      <c r="B386" s="243"/>
    </row>
    <row r="387" spans="1:2" x14ac:dyDescent="0.25">
      <c r="A387" s="243"/>
      <c r="B387" s="243"/>
    </row>
    <row r="388" spans="1:2" x14ac:dyDescent="0.25">
      <c r="A388" s="243"/>
      <c r="B388" s="243"/>
    </row>
    <row r="389" spans="1:2" x14ac:dyDescent="0.25">
      <c r="A389" s="243"/>
      <c r="B389" s="243"/>
    </row>
    <row r="390" spans="1:2" x14ac:dyDescent="0.25">
      <c r="A390" s="243"/>
      <c r="B390" s="243"/>
    </row>
    <row r="391" spans="1:2" x14ac:dyDescent="0.25">
      <c r="A391" s="243"/>
      <c r="B391" s="243"/>
    </row>
    <row r="392" spans="1:2" x14ac:dyDescent="0.25">
      <c r="A392" s="243"/>
      <c r="B392" s="243"/>
    </row>
    <row r="393" spans="1:2" x14ac:dyDescent="0.25">
      <c r="A393" s="243"/>
      <c r="B393" s="243"/>
    </row>
    <row r="394" spans="1:2" x14ac:dyDescent="0.25">
      <c r="A394" s="243"/>
      <c r="B394" s="243"/>
    </row>
    <row r="395" spans="1:2" x14ac:dyDescent="0.25">
      <c r="A395" s="243"/>
      <c r="B395" s="243"/>
    </row>
    <row r="396" spans="1:2" x14ac:dyDescent="0.25">
      <c r="A396" s="243"/>
      <c r="B396" s="243"/>
    </row>
    <row r="397" spans="1:2" x14ac:dyDescent="0.25">
      <c r="A397" s="243"/>
      <c r="B397" s="243"/>
    </row>
    <row r="398" spans="1:2" x14ac:dyDescent="0.25">
      <c r="A398" s="243"/>
      <c r="B398" s="243"/>
    </row>
    <row r="399" spans="1:2" x14ac:dyDescent="0.25">
      <c r="A399" s="243"/>
      <c r="B399" s="243"/>
    </row>
    <row r="400" spans="1:2" x14ac:dyDescent="0.25">
      <c r="A400" s="243"/>
      <c r="B400" s="243"/>
    </row>
    <row r="401" spans="1:2" x14ac:dyDescent="0.25">
      <c r="A401" s="243"/>
      <c r="B401" s="243"/>
    </row>
    <row r="402" spans="1:2" x14ac:dyDescent="0.25">
      <c r="A402" s="243"/>
      <c r="B402" s="243"/>
    </row>
    <row r="403" spans="1:2" x14ac:dyDescent="0.25">
      <c r="A403" s="243"/>
      <c r="B403" s="243"/>
    </row>
    <row r="404" spans="1:2" x14ac:dyDescent="0.25">
      <c r="A404" s="243"/>
      <c r="B404" s="243"/>
    </row>
    <row r="405" spans="1:2" x14ac:dyDescent="0.25">
      <c r="A405" s="243"/>
      <c r="B405" s="243"/>
    </row>
    <row r="406" spans="1:2" x14ac:dyDescent="0.25">
      <c r="A406" s="243"/>
      <c r="B406" s="243"/>
    </row>
    <row r="407" spans="1:2" x14ac:dyDescent="0.25">
      <c r="A407" s="243"/>
      <c r="B407" s="243"/>
    </row>
    <row r="408" spans="1:2" x14ac:dyDescent="0.25">
      <c r="A408" s="243"/>
      <c r="B408" s="243"/>
    </row>
    <row r="409" spans="1:2" x14ac:dyDescent="0.25">
      <c r="A409" s="243"/>
      <c r="B409" s="243"/>
    </row>
    <row r="410" spans="1:2" x14ac:dyDescent="0.25">
      <c r="A410" s="243"/>
      <c r="B410" s="243"/>
    </row>
    <row r="411" spans="1:2" x14ac:dyDescent="0.25">
      <c r="A411" s="243"/>
      <c r="B411" s="243"/>
    </row>
    <row r="412" spans="1:2" x14ac:dyDescent="0.25">
      <c r="A412" s="243"/>
      <c r="B412" s="243"/>
    </row>
    <row r="413" spans="1:2" x14ac:dyDescent="0.25">
      <c r="A413" s="243"/>
      <c r="B413" s="243"/>
    </row>
    <row r="414" spans="1:2" x14ac:dyDescent="0.25">
      <c r="A414" s="243"/>
      <c r="B414" s="243"/>
    </row>
    <row r="415" spans="1:2" x14ac:dyDescent="0.25">
      <c r="A415" s="243"/>
      <c r="B415" s="243"/>
    </row>
    <row r="416" spans="1:2" x14ac:dyDescent="0.25">
      <c r="A416" s="243"/>
      <c r="B416" s="243"/>
    </row>
    <row r="417" spans="1:2" x14ac:dyDescent="0.25">
      <c r="A417" s="243"/>
      <c r="B417" s="243"/>
    </row>
    <row r="418" spans="1:2" x14ac:dyDescent="0.25">
      <c r="A418" s="243"/>
      <c r="B418" s="243"/>
    </row>
    <row r="419" spans="1:2" x14ac:dyDescent="0.25">
      <c r="A419" s="243"/>
      <c r="B419" s="243"/>
    </row>
    <row r="420" spans="1:2" x14ac:dyDescent="0.25">
      <c r="A420" s="243"/>
      <c r="B420" s="243"/>
    </row>
    <row r="421" spans="1:2" x14ac:dyDescent="0.25">
      <c r="A421" s="243"/>
      <c r="B421" s="243"/>
    </row>
    <row r="422" spans="1:2" x14ac:dyDescent="0.25">
      <c r="A422" s="243"/>
      <c r="B422" s="243"/>
    </row>
    <row r="423" spans="1:2" x14ac:dyDescent="0.25">
      <c r="A423" s="243"/>
      <c r="B423" s="243"/>
    </row>
    <row r="424" spans="1:2" x14ac:dyDescent="0.25">
      <c r="A424" s="243"/>
      <c r="B424" s="243"/>
    </row>
    <row r="425" spans="1:2" x14ac:dyDescent="0.25">
      <c r="A425" s="243"/>
      <c r="B425" s="243"/>
    </row>
    <row r="426" spans="1:2" x14ac:dyDescent="0.25">
      <c r="A426" s="243"/>
      <c r="B426" s="243"/>
    </row>
    <row r="427" spans="1:2" x14ac:dyDescent="0.25">
      <c r="A427" s="243"/>
      <c r="B427" s="243"/>
    </row>
    <row r="428" spans="1:2" x14ac:dyDescent="0.25">
      <c r="A428" s="243"/>
      <c r="B428" s="243"/>
    </row>
    <row r="429" spans="1:2" x14ac:dyDescent="0.25">
      <c r="A429" s="243"/>
      <c r="B429" s="243"/>
    </row>
    <row r="430" spans="1:2" x14ac:dyDescent="0.25">
      <c r="A430" s="243"/>
      <c r="B430" s="243"/>
    </row>
    <row r="431" spans="1:2" x14ac:dyDescent="0.25">
      <c r="A431" s="243"/>
      <c r="B431" s="243"/>
    </row>
    <row r="432" spans="1:2" x14ac:dyDescent="0.25">
      <c r="A432" s="243"/>
      <c r="B432" s="243"/>
    </row>
    <row r="433" spans="1:2" x14ac:dyDescent="0.25">
      <c r="A433" s="243"/>
      <c r="B433" s="243"/>
    </row>
    <row r="434" spans="1:2" x14ac:dyDescent="0.25">
      <c r="A434" s="243"/>
      <c r="B434" s="243"/>
    </row>
    <row r="435" spans="1:2" x14ac:dyDescent="0.25">
      <c r="A435" s="243"/>
      <c r="B435" s="243"/>
    </row>
    <row r="436" spans="1:2" x14ac:dyDescent="0.25">
      <c r="A436" s="243"/>
      <c r="B436" s="243"/>
    </row>
    <row r="437" spans="1:2" x14ac:dyDescent="0.25">
      <c r="A437" s="243"/>
      <c r="B437" s="243"/>
    </row>
    <row r="438" spans="1:2" x14ac:dyDescent="0.25">
      <c r="A438" s="243"/>
      <c r="B438" s="243"/>
    </row>
    <row r="439" spans="1:2" x14ac:dyDescent="0.25">
      <c r="A439" s="243"/>
      <c r="B439" s="243"/>
    </row>
    <row r="440" spans="1:2" x14ac:dyDescent="0.25">
      <c r="A440" s="243"/>
      <c r="B440" s="243"/>
    </row>
    <row r="441" spans="1:2" x14ac:dyDescent="0.25">
      <c r="A441" s="243"/>
      <c r="B441" s="243"/>
    </row>
    <row r="442" spans="1:2" x14ac:dyDescent="0.25">
      <c r="A442" s="243"/>
      <c r="B442" s="243"/>
    </row>
    <row r="443" spans="1:2" x14ac:dyDescent="0.25">
      <c r="A443" s="243"/>
      <c r="B443" s="243"/>
    </row>
    <row r="444" spans="1:2" x14ac:dyDescent="0.25">
      <c r="A444" s="243"/>
      <c r="B444" s="243"/>
    </row>
    <row r="445" spans="1:2" x14ac:dyDescent="0.25">
      <c r="A445" s="243"/>
      <c r="B445" s="243"/>
    </row>
    <row r="446" spans="1:2" x14ac:dyDescent="0.25">
      <c r="A446" s="243"/>
      <c r="B446" s="243"/>
    </row>
    <row r="447" spans="1:2" x14ac:dyDescent="0.25">
      <c r="A447" s="243"/>
      <c r="B447" s="243"/>
    </row>
    <row r="448" spans="1:2" x14ac:dyDescent="0.25">
      <c r="A448" s="243"/>
      <c r="B448" s="243"/>
    </row>
    <row r="449" spans="1:2" x14ac:dyDescent="0.25">
      <c r="A449" s="243"/>
      <c r="B449" s="243"/>
    </row>
    <row r="450" spans="1:2" x14ac:dyDescent="0.25">
      <c r="A450" s="243"/>
      <c r="B450" s="243"/>
    </row>
    <row r="451" spans="1:2" x14ac:dyDescent="0.25">
      <c r="A451" s="243"/>
      <c r="B451" s="243"/>
    </row>
    <row r="452" spans="1:2" x14ac:dyDescent="0.25">
      <c r="A452" s="243"/>
      <c r="B452" s="243"/>
    </row>
    <row r="453" spans="1:2" x14ac:dyDescent="0.25">
      <c r="A453" s="243"/>
      <c r="B453" s="243"/>
    </row>
    <row r="454" spans="1:2" x14ac:dyDescent="0.25">
      <c r="A454" s="243"/>
      <c r="B454" s="243"/>
    </row>
    <row r="455" spans="1:2" x14ac:dyDescent="0.25">
      <c r="A455" s="243"/>
      <c r="B455" s="243"/>
    </row>
    <row r="456" spans="1:2" x14ac:dyDescent="0.25">
      <c r="A456" s="243"/>
      <c r="B456" s="243"/>
    </row>
    <row r="457" spans="1:2" x14ac:dyDescent="0.25">
      <c r="A457" s="243"/>
      <c r="B457" s="243"/>
    </row>
    <row r="458" spans="1:2" x14ac:dyDescent="0.25">
      <c r="A458" s="243"/>
      <c r="B458" s="243"/>
    </row>
    <row r="459" spans="1:2" x14ac:dyDescent="0.25">
      <c r="A459" s="243"/>
      <c r="B459" s="243"/>
    </row>
    <row r="460" spans="1:2" x14ac:dyDescent="0.25">
      <c r="A460" s="243"/>
      <c r="B460" s="243"/>
    </row>
    <row r="461" spans="1:2" x14ac:dyDescent="0.25">
      <c r="A461" s="243"/>
      <c r="B461" s="243"/>
    </row>
    <row r="462" spans="1:2" x14ac:dyDescent="0.25">
      <c r="A462" s="243"/>
      <c r="B462" s="243"/>
    </row>
    <row r="463" spans="1:2" x14ac:dyDescent="0.25">
      <c r="A463" s="243"/>
      <c r="B463" s="243"/>
    </row>
    <row r="464" spans="1:2" x14ac:dyDescent="0.25">
      <c r="A464" s="243"/>
      <c r="B464" s="243"/>
    </row>
    <row r="465" spans="1:2" x14ac:dyDescent="0.25">
      <c r="A465" s="243"/>
      <c r="B465" s="243"/>
    </row>
    <row r="466" spans="1:2" x14ac:dyDescent="0.25">
      <c r="A466" s="243"/>
      <c r="B466" s="243"/>
    </row>
    <row r="467" spans="1:2" x14ac:dyDescent="0.25">
      <c r="A467" s="243"/>
      <c r="B467" s="243"/>
    </row>
    <row r="468" spans="1:2" x14ac:dyDescent="0.25">
      <c r="A468" s="243"/>
      <c r="B468" s="243"/>
    </row>
    <row r="469" spans="1:2" x14ac:dyDescent="0.25">
      <c r="A469" s="243"/>
      <c r="B469" s="243"/>
    </row>
    <row r="470" spans="1:2" x14ac:dyDescent="0.25">
      <c r="A470" s="243"/>
      <c r="B470" s="243"/>
    </row>
    <row r="471" spans="1:2" x14ac:dyDescent="0.25">
      <c r="A471" s="243"/>
      <c r="B471" s="243"/>
    </row>
    <row r="472" spans="1:2" x14ac:dyDescent="0.25">
      <c r="A472" s="243"/>
      <c r="B472" s="243"/>
    </row>
    <row r="473" spans="1:2" x14ac:dyDescent="0.25">
      <c r="A473" s="243"/>
      <c r="B473" s="243"/>
    </row>
    <row r="474" spans="1:2" x14ac:dyDescent="0.25">
      <c r="A474" s="243"/>
      <c r="B474" s="243"/>
    </row>
    <row r="475" spans="1:2" x14ac:dyDescent="0.25">
      <c r="A475" s="243"/>
      <c r="B475" s="243"/>
    </row>
    <row r="476" spans="1:2" x14ac:dyDescent="0.25">
      <c r="A476" s="243"/>
      <c r="B476" s="243"/>
    </row>
    <row r="477" spans="1:2" x14ac:dyDescent="0.25">
      <c r="A477" s="243"/>
      <c r="B477" s="243"/>
    </row>
    <row r="478" spans="1:2" x14ac:dyDescent="0.25">
      <c r="A478" s="243"/>
      <c r="B478" s="243"/>
    </row>
    <row r="479" spans="1:2" x14ac:dyDescent="0.25">
      <c r="A479" s="243"/>
      <c r="B479" s="243"/>
    </row>
    <row r="480" spans="1:2" x14ac:dyDescent="0.25">
      <c r="A480" s="243"/>
      <c r="B480" s="243"/>
    </row>
    <row r="481" spans="1:2" x14ac:dyDescent="0.25">
      <c r="A481" s="243"/>
      <c r="B481" s="243"/>
    </row>
    <row r="482" spans="1:2" x14ac:dyDescent="0.25">
      <c r="A482" s="243"/>
      <c r="B482" s="243"/>
    </row>
    <row r="483" spans="1:2" x14ac:dyDescent="0.25">
      <c r="A483" s="243"/>
      <c r="B483" s="243"/>
    </row>
    <row r="484" spans="1:2" x14ac:dyDescent="0.25">
      <c r="A484" s="243"/>
      <c r="B484" s="243"/>
    </row>
    <row r="485" spans="1:2" x14ac:dyDescent="0.25">
      <c r="A485" s="243"/>
      <c r="B485" s="243"/>
    </row>
    <row r="486" spans="1:2" x14ac:dyDescent="0.25">
      <c r="A486" s="243"/>
      <c r="B486" s="243"/>
    </row>
    <row r="487" spans="1:2" x14ac:dyDescent="0.25">
      <c r="A487" s="243"/>
      <c r="B487" s="243"/>
    </row>
    <row r="488" spans="1:2" x14ac:dyDescent="0.25">
      <c r="A488" s="243"/>
      <c r="B488" s="243"/>
    </row>
    <row r="489" spans="1:2" x14ac:dyDescent="0.25">
      <c r="A489" s="243"/>
      <c r="B489" s="243"/>
    </row>
    <row r="490" spans="1:2" x14ac:dyDescent="0.25">
      <c r="A490" s="243"/>
      <c r="B490" s="243"/>
    </row>
    <row r="491" spans="1:2" x14ac:dyDescent="0.25">
      <c r="A491" s="243"/>
      <c r="B491" s="243"/>
    </row>
    <row r="492" spans="1:2" x14ac:dyDescent="0.25">
      <c r="A492" s="243"/>
      <c r="B492" s="243"/>
    </row>
    <row r="493" spans="1:2" x14ac:dyDescent="0.25">
      <c r="A493" s="243"/>
      <c r="B493" s="243"/>
    </row>
    <row r="494" spans="1:2" x14ac:dyDescent="0.25">
      <c r="A494" s="243"/>
      <c r="B494" s="243"/>
    </row>
    <row r="495" spans="1:2" x14ac:dyDescent="0.25">
      <c r="A495" s="243"/>
      <c r="B495" s="243"/>
    </row>
    <row r="496" spans="1:2" x14ac:dyDescent="0.25">
      <c r="A496" s="243"/>
      <c r="B496" s="243"/>
    </row>
    <row r="497" spans="1:2" x14ac:dyDescent="0.25">
      <c r="A497" s="243"/>
      <c r="B497" s="243"/>
    </row>
    <row r="498" spans="1:2" x14ac:dyDescent="0.25">
      <c r="A498" s="243"/>
      <c r="B498" s="243"/>
    </row>
    <row r="499" spans="1:2" x14ac:dyDescent="0.25">
      <c r="A499" s="243"/>
      <c r="B499" s="243"/>
    </row>
    <row r="500" spans="1:2" x14ac:dyDescent="0.25">
      <c r="A500" s="243"/>
      <c r="B500" s="243"/>
    </row>
    <row r="501" spans="1:2" x14ac:dyDescent="0.25">
      <c r="A501" s="243"/>
      <c r="B501" s="243"/>
    </row>
    <row r="502" spans="1:2" x14ac:dyDescent="0.25">
      <c r="A502" s="243"/>
      <c r="B502" s="243"/>
    </row>
    <row r="503" spans="1:2" x14ac:dyDescent="0.25">
      <c r="A503" s="243"/>
      <c r="B503" s="243"/>
    </row>
    <row r="504" spans="1:2" x14ac:dyDescent="0.25">
      <c r="A504" s="243"/>
      <c r="B504" s="243"/>
    </row>
    <row r="505" spans="1:2" x14ac:dyDescent="0.25">
      <c r="A505" s="243"/>
      <c r="B505" s="243"/>
    </row>
    <row r="506" spans="1:2" x14ac:dyDescent="0.25">
      <c r="A506" s="243"/>
      <c r="B506" s="243"/>
    </row>
    <row r="507" spans="1:2" x14ac:dyDescent="0.25">
      <c r="A507" s="243"/>
      <c r="B507" s="243"/>
    </row>
    <row r="508" spans="1:2" x14ac:dyDescent="0.25">
      <c r="A508" s="243"/>
      <c r="B508" s="243"/>
    </row>
    <row r="509" spans="1:2" x14ac:dyDescent="0.25">
      <c r="A509" s="243"/>
      <c r="B509" s="243"/>
    </row>
    <row r="510" spans="1:2" x14ac:dyDescent="0.25">
      <c r="A510" s="243"/>
      <c r="B510" s="243"/>
    </row>
    <row r="511" spans="1:2" x14ac:dyDescent="0.25">
      <c r="A511" s="243"/>
      <c r="B511" s="243"/>
    </row>
    <row r="512" spans="1:2" x14ac:dyDescent="0.25">
      <c r="A512" s="243"/>
      <c r="B512" s="243"/>
    </row>
    <row r="513" spans="1:2" x14ac:dyDescent="0.25">
      <c r="A513" s="243"/>
      <c r="B513" s="243"/>
    </row>
    <row r="514" spans="1:2" x14ac:dyDescent="0.25">
      <c r="A514" s="243"/>
      <c r="B514" s="243"/>
    </row>
    <row r="515" spans="1:2" x14ac:dyDescent="0.25">
      <c r="A515" s="243"/>
      <c r="B515" s="243"/>
    </row>
    <row r="516" spans="1:2" x14ac:dyDescent="0.25">
      <c r="A516" s="243"/>
      <c r="B516" s="243"/>
    </row>
    <row r="517" spans="1:2" x14ac:dyDescent="0.25">
      <c r="A517" s="243"/>
      <c r="B517" s="243"/>
    </row>
    <row r="518" spans="1:2" x14ac:dyDescent="0.25">
      <c r="A518" s="243"/>
      <c r="B518" s="243"/>
    </row>
    <row r="519" spans="1:2" x14ac:dyDescent="0.25">
      <c r="A519" s="243"/>
      <c r="B519" s="243"/>
    </row>
    <row r="520" spans="1:2" x14ac:dyDescent="0.25">
      <c r="A520" s="243"/>
      <c r="B520" s="243"/>
    </row>
    <row r="521" spans="1:2" x14ac:dyDescent="0.25">
      <c r="A521" s="243"/>
      <c r="B521" s="243"/>
    </row>
    <row r="522" spans="1:2" x14ac:dyDescent="0.25">
      <c r="A522" s="243"/>
      <c r="B522" s="243"/>
    </row>
    <row r="523" spans="1:2" x14ac:dyDescent="0.25">
      <c r="A523" s="243"/>
      <c r="B523" s="243"/>
    </row>
    <row r="524" spans="1:2" x14ac:dyDescent="0.25">
      <c r="A524" s="243"/>
      <c r="B524" s="243"/>
    </row>
    <row r="525" spans="1:2" x14ac:dyDescent="0.25">
      <c r="A525" s="243"/>
      <c r="B525" s="243"/>
    </row>
    <row r="526" spans="1:2" x14ac:dyDescent="0.25">
      <c r="A526" s="243"/>
      <c r="B526" s="243"/>
    </row>
    <row r="527" spans="1:2" x14ac:dyDescent="0.25">
      <c r="A527" s="243"/>
      <c r="B527" s="243"/>
    </row>
    <row r="528" spans="1:2" x14ac:dyDescent="0.25">
      <c r="A528" s="243"/>
      <c r="B528" s="243"/>
    </row>
    <row r="529" spans="1:2" x14ac:dyDescent="0.25">
      <c r="A529" s="243"/>
      <c r="B529" s="243"/>
    </row>
    <row r="530" spans="1:2" x14ac:dyDescent="0.25">
      <c r="A530" s="243"/>
      <c r="B530" s="243"/>
    </row>
    <row r="531" spans="1:2" x14ac:dyDescent="0.25">
      <c r="A531" s="243"/>
      <c r="B531" s="243"/>
    </row>
    <row r="532" spans="1:2" x14ac:dyDescent="0.25">
      <c r="A532" s="243"/>
      <c r="B532" s="243"/>
    </row>
    <row r="533" spans="1:2" x14ac:dyDescent="0.25">
      <c r="A533" s="243"/>
      <c r="B533" s="243"/>
    </row>
    <row r="534" spans="1:2" x14ac:dyDescent="0.25">
      <c r="A534" s="243"/>
      <c r="B534" s="243"/>
    </row>
    <row r="535" spans="1:2" x14ac:dyDescent="0.25">
      <c r="A535" s="243"/>
      <c r="B535" s="243"/>
    </row>
    <row r="536" spans="1:2" x14ac:dyDescent="0.25">
      <c r="A536" s="243"/>
      <c r="B536" s="243"/>
    </row>
    <row r="537" spans="1:2" x14ac:dyDescent="0.25">
      <c r="A537" s="243"/>
      <c r="B537" s="243"/>
    </row>
    <row r="538" spans="1:2" x14ac:dyDescent="0.25">
      <c r="A538" s="243"/>
      <c r="B538" s="243"/>
    </row>
    <row r="539" spans="1:2" x14ac:dyDescent="0.25">
      <c r="A539" s="243"/>
      <c r="B539" s="243"/>
    </row>
    <row r="540" spans="1:2" x14ac:dyDescent="0.25">
      <c r="A540" s="243"/>
      <c r="B540" s="243"/>
    </row>
    <row r="541" spans="1:2" x14ac:dyDescent="0.25">
      <c r="A541" s="243"/>
      <c r="B541" s="243"/>
    </row>
    <row r="542" spans="1:2" x14ac:dyDescent="0.25">
      <c r="A542" s="243"/>
      <c r="B542" s="243"/>
    </row>
    <row r="543" spans="1:2" x14ac:dyDescent="0.25">
      <c r="A543" s="243"/>
      <c r="B543" s="243"/>
    </row>
    <row r="544" spans="1:2" x14ac:dyDescent="0.25">
      <c r="A544" s="243"/>
      <c r="B544" s="243"/>
    </row>
    <row r="545" spans="1:2" x14ac:dyDescent="0.25">
      <c r="A545" s="243"/>
      <c r="B545" s="243"/>
    </row>
    <row r="546" spans="1:2" x14ac:dyDescent="0.25">
      <c r="A546" s="243"/>
      <c r="B546" s="243"/>
    </row>
    <row r="547" spans="1:2" x14ac:dyDescent="0.25">
      <c r="A547" s="243"/>
      <c r="B547" s="243"/>
    </row>
    <row r="548" spans="1:2" x14ac:dyDescent="0.25">
      <c r="A548" s="243"/>
      <c r="B548" s="243"/>
    </row>
    <row r="549" spans="1:2" x14ac:dyDescent="0.25">
      <c r="A549" s="243"/>
      <c r="B549" s="243"/>
    </row>
    <row r="550" spans="1:2" x14ac:dyDescent="0.25">
      <c r="A550" s="243"/>
      <c r="B550" s="243"/>
    </row>
    <row r="551" spans="1:2" x14ac:dyDescent="0.25">
      <c r="A551" s="243"/>
      <c r="B551" s="243"/>
    </row>
    <row r="552" spans="1:2" x14ac:dyDescent="0.25">
      <c r="A552" s="243"/>
      <c r="B552" s="243"/>
    </row>
    <row r="553" spans="1:2" x14ac:dyDescent="0.25">
      <c r="A553" s="243"/>
      <c r="B553" s="243"/>
    </row>
    <row r="554" spans="1:2" x14ac:dyDescent="0.25">
      <c r="A554" s="243"/>
      <c r="B554" s="243"/>
    </row>
    <row r="555" spans="1:2" x14ac:dyDescent="0.25">
      <c r="A555" s="243"/>
      <c r="B555" s="243"/>
    </row>
    <row r="556" spans="1:2" x14ac:dyDescent="0.25">
      <c r="A556" s="243"/>
      <c r="B556" s="243"/>
    </row>
    <row r="557" spans="1:2" x14ac:dyDescent="0.25">
      <c r="A557" s="243"/>
      <c r="B557" s="243"/>
    </row>
    <row r="558" spans="1:2" x14ac:dyDescent="0.25">
      <c r="A558" s="243"/>
      <c r="B558" s="243"/>
    </row>
    <row r="559" spans="1:2" x14ac:dyDescent="0.25">
      <c r="A559" s="243"/>
      <c r="B559" s="243"/>
    </row>
    <row r="560" spans="1:2" x14ac:dyDescent="0.25">
      <c r="A560" s="243"/>
      <c r="B560" s="243"/>
    </row>
    <row r="561" spans="1:2" x14ac:dyDescent="0.25">
      <c r="A561" s="243"/>
      <c r="B561" s="243"/>
    </row>
    <row r="562" spans="1:2" x14ac:dyDescent="0.25">
      <c r="A562" s="243"/>
      <c r="B562" s="243"/>
    </row>
    <row r="563" spans="1:2" x14ac:dyDescent="0.25">
      <c r="A563" s="243"/>
      <c r="B563" s="243"/>
    </row>
    <row r="564" spans="1:2" x14ac:dyDescent="0.25">
      <c r="A564" s="243"/>
      <c r="B564" s="243"/>
    </row>
    <row r="565" spans="1:2" x14ac:dyDescent="0.25">
      <c r="A565" s="243"/>
      <c r="B565" s="243"/>
    </row>
    <row r="566" spans="1:2" x14ac:dyDescent="0.25">
      <c r="A566" s="243"/>
      <c r="B566" s="243"/>
    </row>
    <row r="567" spans="1:2" x14ac:dyDescent="0.25">
      <c r="A567" s="243"/>
      <c r="B567" s="243"/>
    </row>
    <row r="568" spans="1:2" x14ac:dyDescent="0.25">
      <c r="A568" s="243"/>
      <c r="B568" s="243"/>
    </row>
    <row r="569" spans="1:2" x14ac:dyDescent="0.25">
      <c r="A569" s="243"/>
      <c r="B569" s="243"/>
    </row>
    <row r="570" spans="1:2" x14ac:dyDescent="0.25">
      <c r="A570" s="243"/>
      <c r="B570" s="243"/>
    </row>
    <row r="571" spans="1:2" x14ac:dyDescent="0.25">
      <c r="A571" s="243"/>
      <c r="B571" s="243"/>
    </row>
    <row r="572" spans="1:2" x14ac:dyDescent="0.25">
      <c r="A572" s="243"/>
      <c r="B572" s="243"/>
    </row>
    <row r="573" spans="1:2" x14ac:dyDescent="0.25">
      <c r="A573" s="243"/>
      <c r="B573" s="243"/>
    </row>
    <row r="574" spans="1:2" x14ac:dyDescent="0.25">
      <c r="A574" s="243"/>
      <c r="B574" s="243"/>
    </row>
    <row r="575" spans="1:2" x14ac:dyDescent="0.25">
      <c r="A575" s="243"/>
      <c r="B575" s="243"/>
    </row>
    <row r="576" spans="1:2" x14ac:dyDescent="0.25">
      <c r="A576" s="243"/>
      <c r="B576" s="243"/>
    </row>
    <row r="577" spans="1:2" x14ac:dyDescent="0.25">
      <c r="A577" s="243"/>
      <c r="B577" s="243"/>
    </row>
    <row r="578" spans="1:2" x14ac:dyDescent="0.25">
      <c r="A578" s="243"/>
      <c r="B578" s="243"/>
    </row>
    <row r="579" spans="1:2" x14ac:dyDescent="0.25">
      <c r="A579" s="243"/>
      <c r="B579" s="243"/>
    </row>
    <row r="580" spans="1:2" x14ac:dyDescent="0.25">
      <c r="A580" s="243"/>
      <c r="B580" s="243"/>
    </row>
    <row r="581" spans="1:2" x14ac:dyDescent="0.25">
      <c r="A581" s="243"/>
      <c r="B581" s="243"/>
    </row>
    <row r="582" spans="1:2" x14ac:dyDescent="0.25">
      <c r="A582" s="243"/>
      <c r="B582" s="243"/>
    </row>
    <row r="583" spans="1:2" x14ac:dyDescent="0.25">
      <c r="A583" s="243"/>
      <c r="B583" s="243"/>
    </row>
    <row r="584" spans="1:2" x14ac:dyDescent="0.25">
      <c r="A584" s="243"/>
      <c r="B584" s="243"/>
    </row>
    <row r="585" spans="1:2" x14ac:dyDescent="0.25">
      <c r="A585" s="243"/>
      <c r="B585" s="243"/>
    </row>
    <row r="586" spans="1:2" x14ac:dyDescent="0.25">
      <c r="A586" s="243"/>
      <c r="B586" s="243"/>
    </row>
    <row r="587" spans="1:2" x14ac:dyDescent="0.25">
      <c r="A587" s="243"/>
      <c r="B587" s="243"/>
    </row>
    <row r="588" spans="1:2" x14ac:dyDescent="0.25">
      <c r="A588" s="243"/>
      <c r="B588" s="243"/>
    </row>
    <row r="589" spans="1:2" x14ac:dyDescent="0.25">
      <c r="A589" s="243"/>
      <c r="B589" s="243"/>
    </row>
    <row r="590" spans="1:2" x14ac:dyDescent="0.25">
      <c r="A590" s="243"/>
      <c r="B590" s="243"/>
    </row>
    <row r="591" spans="1:2" x14ac:dyDescent="0.25">
      <c r="A591" s="243"/>
      <c r="B591" s="243"/>
    </row>
    <row r="592" spans="1:2" x14ac:dyDescent="0.25">
      <c r="A592" s="243"/>
      <c r="B592" s="243"/>
    </row>
    <row r="593" spans="1:2" x14ac:dyDescent="0.25">
      <c r="A593" s="243"/>
      <c r="B593" s="243"/>
    </row>
    <row r="594" spans="1:2" x14ac:dyDescent="0.25">
      <c r="A594" s="243"/>
      <c r="B594" s="243"/>
    </row>
    <row r="595" spans="1:2" x14ac:dyDescent="0.25">
      <c r="A595" s="243"/>
      <c r="B595" s="243"/>
    </row>
    <row r="596" spans="1:2" x14ac:dyDescent="0.25">
      <c r="A596" s="243"/>
      <c r="B596" s="243"/>
    </row>
    <row r="597" spans="1:2" x14ac:dyDescent="0.25">
      <c r="A597" s="243"/>
      <c r="B597" s="243"/>
    </row>
    <row r="598" spans="1:2" x14ac:dyDescent="0.25">
      <c r="A598" s="243"/>
      <c r="B598" s="243"/>
    </row>
    <row r="599" spans="1:2" x14ac:dyDescent="0.25">
      <c r="A599" s="243"/>
      <c r="B599" s="243"/>
    </row>
    <row r="600" spans="1:2" x14ac:dyDescent="0.25">
      <c r="A600" s="243"/>
      <c r="B600" s="243"/>
    </row>
    <row r="601" spans="1:2" x14ac:dyDescent="0.25">
      <c r="A601" s="243"/>
      <c r="B601" s="243"/>
    </row>
    <row r="602" spans="1:2" x14ac:dyDescent="0.25">
      <c r="A602" s="243"/>
      <c r="B602" s="243"/>
    </row>
    <row r="603" spans="1:2" x14ac:dyDescent="0.25">
      <c r="A603" s="243"/>
      <c r="B603" s="243"/>
    </row>
    <row r="604" spans="1:2" x14ac:dyDescent="0.25">
      <c r="A604" s="243"/>
      <c r="B604" s="243"/>
    </row>
    <row r="605" spans="1:2" x14ac:dyDescent="0.25">
      <c r="A605" s="243"/>
      <c r="B605" s="243"/>
    </row>
    <row r="606" spans="1:2" x14ac:dyDescent="0.25">
      <c r="A606" s="243"/>
      <c r="B606" s="243"/>
    </row>
    <row r="607" spans="1:2" x14ac:dyDescent="0.25">
      <c r="A607" s="243"/>
      <c r="B607" s="243"/>
    </row>
    <row r="608" spans="1:2" x14ac:dyDescent="0.25">
      <c r="A608" s="243"/>
      <c r="B608" s="243"/>
    </row>
    <row r="609" spans="1:2" x14ac:dyDescent="0.25">
      <c r="A609" s="243"/>
      <c r="B609" s="243"/>
    </row>
    <row r="610" spans="1:2" x14ac:dyDescent="0.25">
      <c r="A610" s="243"/>
      <c r="B610" s="243"/>
    </row>
    <row r="611" spans="1:2" x14ac:dyDescent="0.25">
      <c r="A611" s="243"/>
      <c r="B611" s="243"/>
    </row>
    <row r="612" spans="1:2" x14ac:dyDescent="0.25">
      <c r="A612" s="243"/>
      <c r="B612" s="243"/>
    </row>
    <row r="613" spans="1:2" x14ac:dyDescent="0.25">
      <c r="A613" s="243"/>
      <c r="B613" s="243"/>
    </row>
    <row r="614" spans="1:2" x14ac:dyDescent="0.25">
      <c r="A614" s="243"/>
      <c r="B614" s="243"/>
    </row>
    <row r="615" spans="1:2" x14ac:dyDescent="0.25">
      <c r="A615" s="243"/>
      <c r="B615" s="243"/>
    </row>
    <row r="616" spans="1:2" x14ac:dyDescent="0.25">
      <c r="A616" s="243"/>
      <c r="B616" s="243"/>
    </row>
    <row r="617" spans="1:2" x14ac:dyDescent="0.25">
      <c r="A617" s="243"/>
      <c r="B617" s="243"/>
    </row>
    <row r="618" spans="1:2" x14ac:dyDescent="0.25">
      <c r="A618" s="243"/>
      <c r="B618" s="243"/>
    </row>
    <row r="619" spans="1:2" x14ac:dyDescent="0.25">
      <c r="A619" s="243"/>
      <c r="B619" s="243"/>
    </row>
    <row r="620" spans="1:2" x14ac:dyDescent="0.25">
      <c r="A620" s="243"/>
      <c r="B620" s="243"/>
    </row>
    <row r="621" spans="1:2" x14ac:dyDescent="0.25">
      <c r="A621" s="243"/>
      <c r="B621" s="243"/>
    </row>
    <row r="622" spans="1:2" x14ac:dyDescent="0.25">
      <c r="A622" s="243"/>
      <c r="B622" s="243"/>
    </row>
    <row r="623" spans="1:2" x14ac:dyDescent="0.25">
      <c r="A623" s="243"/>
      <c r="B623" s="243"/>
    </row>
    <row r="624" spans="1:2" x14ac:dyDescent="0.25">
      <c r="A624" s="243"/>
      <c r="B624" s="243"/>
    </row>
    <row r="625" spans="1:2" x14ac:dyDescent="0.25">
      <c r="A625" s="243"/>
      <c r="B625" s="243"/>
    </row>
    <row r="626" spans="1:2" x14ac:dyDescent="0.25">
      <c r="A626" s="243"/>
      <c r="B626" s="243"/>
    </row>
    <row r="627" spans="1:2" x14ac:dyDescent="0.25">
      <c r="A627" s="243"/>
      <c r="B627" s="243"/>
    </row>
    <row r="628" spans="1:2" x14ac:dyDescent="0.25">
      <c r="A628" s="243"/>
      <c r="B628" s="243"/>
    </row>
    <row r="629" spans="1:2" x14ac:dyDescent="0.25">
      <c r="A629" s="243"/>
      <c r="B629" s="243"/>
    </row>
    <row r="630" spans="1:2" x14ac:dyDescent="0.25">
      <c r="A630" s="243"/>
      <c r="B630" s="243"/>
    </row>
    <row r="631" spans="1:2" x14ac:dyDescent="0.25">
      <c r="A631" s="243"/>
      <c r="B631" s="243"/>
    </row>
    <row r="632" spans="1:2" x14ac:dyDescent="0.25">
      <c r="A632" s="243"/>
      <c r="B632" s="243"/>
    </row>
    <row r="633" spans="1:2" x14ac:dyDescent="0.25">
      <c r="A633" s="243"/>
      <c r="B633" s="243"/>
    </row>
    <row r="634" spans="1:2" x14ac:dyDescent="0.25">
      <c r="A634" s="243"/>
      <c r="B634" s="243"/>
    </row>
    <row r="635" spans="1:2" x14ac:dyDescent="0.25">
      <c r="A635" s="243"/>
      <c r="B635" s="243"/>
    </row>
    <row r="636" spans="1:2" x14ac:dyDescent="0.25">
      <c r="A636" s="243"/>
      <c r="B636" s="243"/>
    </row>
    <row r="637" spans="1:2" x14ac:dyDescent="0.25">
      <c r="A637" s="243"/>
      <c r="B637" s="243"/>
    </row>
    <row r="638" spans="1:2" x14ac:dyDescent="0.25">
      <c r="A638" s="243"/>
      <c r="B638" s="243"/>
    </row>
    <row r="639" spans="1:2" x14ac:dyDescent="0.25">
      <c r="A639" s="243"/>
      <c r="B639" s="243"/>
    </row>
    <row r="640" spans="1:2" x14ac:dyDescent="0.25">
      <c r="A640" s="243"/>
      <c r="B640" s="243"/>
    </row>
    <row r="641" spans="1:2" x14ac:dyDescent="0.25">
      <c r="A641" s="243"/>
      <c r="B641" s="243"/>
    </row>
    <row r="642" spans="1:2" x14ac:dyDescent="0.25">
      <c r="A642" s="243"/>
      <c r="B642" s="243"/>
    </row>
    <row r="643" spans="1:2" x14ac:dyDescent="0.25">
      <c r="A643" s="243"/>
      <c r="B643" s="243"/>
    </row>
    <row r="644" spans="1:2" x14ac:dyDescent="0.25">
      <c r="A644" s="243"/>
      <c r="B644" s="243"/>
    </row>
    <row r="645" spans="1:2" x14ac:dyDescent="0.25">
      <c r="A645" s="243"/>
      <c r="B645" s="243"/>
    </row>
    <row r="646" spans="1:2" x14ac:dyDescent="0.25">
      <c r="A646" s="243"/>
      <c r="B646" s="243"/>
    </row>
    <row r="647" spans="1:2" x14ac:dyDescent="0.25">
      <c r="A647" s="243"/>
      <c r="B647" s="243"/>
    </row>
    <row r="648" spans="1:2" x14ac:dyDescent="0.25">
      <c r="A648" s="243"/>
      <c r="B648" s="243"/>
    </row>
    <row r="649" spans="1:2" x14ac:dyDescent="0.25">
      <c r="A649" s="243"/>
      <c r="B649" s="243"/>
    </row>
    <row r="650" spans="1:2" x14ac:dyDescent="0.25">
      <c r="A650" s="243"/>
      <c r="B650" s="243"/>
    </row>
    <row r="651" spans="1:2" x14ac:dyDescent="0.25">
      <c r="A651" s="243"/>
      <c r="B651" s="243"/>
    </row>
    <row r="652" spans="1:2" x14ac:dyDescent="0.25">
      <c r="A652" s="243"/>
      <c r="B652" s="243"/>
    </row>
    <row r="653" spans="1:2" x14ac:dyDescent="0.25">
      <c r="A653" s="243"/>
      <c r="B653" s="243"/>
    </row>
    <row r="654" spans="1:2" x14ac:dyDescent="0.25">
      <c r="A654" s="243"/>
      <c r="B654" s="243"/>
    </row>
    <row r="655" spans="1:2" x14ac:dyDescent="0.25">
      <c r="A655" s="243"/>
      <c r="B655" s="243"/>
    </row>
    <row r="656" spans="1:2" x14ac:dyDescent="0.25">
      <c r="A656" s="243"/>
      <c r="B656" s="243"/>
    </row>
    <row r="657" spans="1:2" x14ac:dyDescent="0.25">
      <c r="A657" s="243"/>
      <c r="B657" s="243"/>
    </row>
    <row r="658" spans="1:2" x14ac:dyDescent="0.25">
      <c r="A658" s="243"/>
      <c r="B658" s="243"/>
    </row>
    <row r="659" spans="1:2" x14ac:dyDescent="0.25">
      <c r="A659" s="243"/>
      <c r="B659" s="243"/>
    </row>
    <row r="660" spans="1:2" x14ac:dyDescent="0.25">
      <c r="A660" s="243"/>
      <c r="B660" s="243"/>
    </row>
    <row r="661" spans="1:2" x14ac:dyDescent="0.25">
      <c r="A661" s="243"/>
      <c r="B661" s="243"/>
    </row>
    <row r="662" spans="1:2" x14ac:dyDescent="0.25">
      <c r="A662" s="243"/>
      <c r="B662" s="243"/>
    </row>
    <row r="663" spans="1:2" x14ac:dyDescent="0.25">
      <c r="A663" s="243"/>
      <c r="B663" s="243"/>
    </row>
    <row r="664" spans="1:2" x14ac:dyDescent="0.25">
      <c r="A664" s="243"/>
      <c r="B664" s="243"/>
    </row>
    <row r="665" spans="1:2" x14ac:dyDescent="0.25">
      <c r="A665" s="243"/>
      <c r="B665" s="243"/>
    </row>
    <row r="666" spans="1:2" x14ac:dyDescent="0.25">
      <c r="A666" s="243"/>
      <c r="B666" s="243"/>
    </row>
    <row r="667" spans="1:2" x14ac:dyDescent="0.25">
      <c r="A667" s="243"/>
      <c r="B667" s="243"/>
    </row>
    <row r="668" spans="1:2" x14ac:dyDescent="0.25">
      <c r="A668" s="243"/>
      <c r="B668" s="243"/>
    </row>
    <row r="669" spans="1:2" x14ac:dyDescent="0.25">
      <c r="A669" s="243"/>
      <c r="B669" s="243"/>
    </row>
    <row r="670" spans="1:2" x14ac:dyDescent="0.25">
      <c r="A670" s="243"/>
      <c r="B670" s="243"/>
    </row>
    <row r="671" spans="1:2" x14ac:dyDescent="0.25">
      <c r="A671" s="243"/>
      <c r="B671" s="243"/>
    </row>
    <row r="672" spans="1:2" x14ac:dyDescent="0.25">
      <c r="A672" s="243"/>
      <c r="B672" s="243"/>
    </row>
    <row r="673" spans="1:2" x14ac:dyDescent="0.25">
      <c r="A673" s="243"/>
      <c r="B673" s="243"/>
    </row>
    <row r="674" spans="1:2" x14ac:dyDescent="0.25">
      <c r="A674" s="243"/>
      <c r="B674" s="243"/>
    </row>
    <row r="675" spans="1:2" x14ac:dyDescent="0.25">
      <c r="A675" s="243"/>
      <c r="B675" s="243"/>
    </row>
    <row r="676" spans="1:2" x14ac:dyDescent="0.25">
      <c r="A676" s="243"/>
      <c r="B676" s="243"/>
    </row>
    <row r="677" spans="1:2" x14ac:dyDescent="0.25">
      <c r="A677" s="243"/>
      <c r="B677" s="243"/>
    </row>
    <row r="678" spans="1:2" x14ac:dyDescent="0.25">
      <c r="A678" s="243"/>
      <c r="B678" s="243"/>
    </row>
    <row r="679" spans="1:2" x14ac:dyDescent="0.25">
      <c r="A679" s="243"/>
      <c r="B679" s="243"/>
    </row>
    <row r="680" spans="1:2" x14ac:dyDescent="0.25">
      <c r="A680" s="243"/>
      <c r="B680" s="243"/>
    </row>
    <row r="681" spans="1:2" x14ac:dyDescent="0.25">
      <c r="A681" s="243"/>
      <c r="B681" s="243"/>
    </row>
    <row r="682" spans="1:2" x14ac:dyDescent="0.25">
      <c r="A682" s="243"/>
      <c r="B682" s="243"/>
    </row>
    <row r="683" spans="1:2" x14ac:dyDescent="0.25">
      <c r="A683" s="243"/>
      <c r="B683" s="243"/>
    </row>
    <row r="684" spans="1:2" x14ac:dyDescent="0.25">
      <c r="A684" s="243"/>
      <c r="B684" s="243"/>
    </row>
    <row r="685" spans="1:2" x14ac:dyDescent="0.25">
      <c r="A685" s="243"/>
      <c r="B685" s="243"/>
    </row>
    <row r="686" spans="1:2" x14ac:dyDescent="0.25">
      <c r="A686" s="243"/>
      <c r="B686" s="243"/>
    </row>
    <row r="687" spans="1:2" x14ac:dyDescent="0.25">
      <c r="A687" s="243"/>
      <c r="B687" s="243"/>
    </row>
    <row r="688" spans="1:2" x14ac:dyDescent="0.25">
      <c r="A688" s="243"/>
      <c r="B688" s="243"/>
    </row>
    <row r="689" spans="1:2" x14ac:dyDescent="0.25">
      <c r="A689" s="243"/>
      <c r="B689" s="243"/>
    </row>
    <row r="690" spans="1:2" x14ac:dyDescent="0.25">
      <c r="A690" s="243"/>
      <c r="B690" s="243"/>
    </row>
    <row r="691" spans="1:2" x14ac:dyDescent="0.25">
      <c r="A691" s="243"/>
      <c r="B691" s="243"/>
    </row>
    <row r="692" spans="1:2" x14ac:dyDescent="0.25">
      <c r="A692" s="243"/>
      <c r="B692" s="243"/>
    </row>
    <row r="693" spans="1:2" x14ac:dyDescent="0.25">
      <c r="A693" s="243"/>
      <c r="B693" s="243"/>
    </row>
    <row r="694" spans="1:2" x14ac:dyDescent="0.25">
      <c r="A694" s="243"/>
      <c r="B694" s="243"/>
    </row>
    <row r="695" spans="1:2" x14ac:dyDescent="0.25">
      <c r="A695" s="243"/>
      <c r="B695" s="243"/>
    </row>
    <row r="696" spans="1:2" x14ac:dyDescent="0.25">
      <c r="A696" s="243"/>
      <c r="B696" s="243"/>
    </row>
    <row r="697" spans="1:2" x14ac:dyDescent="0.25">
      <c r="A697" s="243"/>
      <c r="B697" s="243"/>
    </row>
    <row r="698" spans="1:2" x14ac:dyDescent="0.25">
      <c r="A698" s="243"/>
      <c r="B698" s="243"/>
    </row>
    <row r="699" spans="1:2" x14ac:dyDescent="0.25">
      <c r="A699" s="243"/>
      <c r="B699" s="243"/>
    </row>
    <row r="700" spans="1:2" x14ac:dyDescent="0.25">
      <c r="A700" s="243"/>
      <c r="B700" s="243"/>
    </row>
    <row r="701" spans="1:2" x14ac:dyDescent="0.25">
      <c r="A701" s="243"/>
      <c r="B701" s="243"/>
    </row>
    <row r="702" spans="1:2" x14ac:dyDescent="0.25">
      <c r="A702" s="243"/>
      <c r="B702" s="243"/>
    </row>
    <row r="703" spans="1:2" x14ac:dyDescent="0.25">
      <c r="A703" s="243"/>
      <c r="B703" s="243"/>
    </row>
    <row r="704" spans="1:2" x14ac:dyDescent="0.25">
      <c r="A704" s="243"/>
      <c r="B704" s="243"/>
    </row>
    <row r="705" spans="1:2" x14ac:dyDescent="0.25">
      <c r="A705" s="243"/>
      <c r="B705" s="243"/>
    </row>
    <row r="706" spans="1:2" x14ac:dyDescent="0.25">
      <c r="A706" s="243"/>
      <c r="B706" s="243"/>
    </row>
    <row r="707" spans="1:2" x14ac:dyDescent="0.25">
      <c r="B707" s="246"/>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7"/>
  <sheetViews>
    <sheetView topLeftCell="A27" zoomScale="90" zoomScaleNormal="90" workbookViewId="0">
      <selection activeCell="H32" sqref="H32"/>
    </sheetView>
  </sheetViews>
  <sheetFormatPr baseColWidth="10" defaultColWidth="0" defaultRowHeight="30" customHeight="1" x14ac:dyDescent="0.2"/>
  <cols>
    <col min="1" max="1" width="25.7109375" style="151" customWidth="1"/>
    <col min="2" max="5" width="20.7109375" style="141" customWidth="1"/>
    <col min="6" max="6" width="20.7109375" style="152" customWidth="1"/>
    <col min="7" max="8" width="20.7109375" style="141" customWidth="1"/>
    <col min="9" max="256" width="11.42578125" style="141" customWidth="1"/>
    <col min="257" max="16384" width="0" style="141" hidden="1"/>
  </cols>
  <sheetData>
    <row r="1" spans="1:8" ht="30" customHeight="1" x14ac:dyDescent="0.2">
      <c r="A1" s="329"/>
      <c r="B1" s="340" t="s">
        <v>295</v>
      </c>
      <c r="C1" s="340"/>
      <c r="D1" s="340"/>
      <c r="E1" s="340"/>
      <c r="F1" s="340"/>
      <c r="G1" s="340"/>
      <c r="H1" s="340"/>
    </row>
    <row r="2" spans="1:8" ht="30" customHeight="1" x14ac:dyDescent="0.2">
      <c r="A2" s="329"/>
      <c r="B2" s="330" t="s">
        <v>8</v>
      </c>
      <c r="C2" s="330"/>
      <c r="D2" s="330"/>
      <c r="E2" s="330"/>
      <c r="F2" s="330"/>
      <c r="G2" s="330"/>
      <c r="H2" s="330"/>
    </row>
    <row r="3" spans="1:8" ht="30" customHeight="1" x14ac:dyDescent="0.2">
      <c r="A3" s="329"/>
      <c r="B3" s="330" t="s">
        <v>152</v>
      </c>
      <c r="C3" s="330"/>
      <c r="D3" s="330"/>
      <c r="E3" s="330"/>
      <c r="F3" s="330"/>
      <c r="G3" s="330"/>
      <c r="H3" s="330"/>
    </row>
    <row r="4" spans="1:8" ht="30" customHeight="1" x14ac:dyDescent="0.2">
      <c r="A4" s="329"/>
      <c r="B4" s="330" t="s">
        <v>153</v>
      </c>
      <c r="C4" s="330"/>
      <c r="D4" s="330"/>
      <c r="E4" s="330"/>
      <c r="F4" s="346" t="s">
        <v>280</v>
      </c>
      <c r="G4" s="346"/>
      <c r="H4" s="346"/>
    </row>
    <row r="5" spans="1:8" ht="30" customHeight="1" x14ac:dyDescent="0.2">
      <c r="A5" s="331" t="s">
        <v>154</v>
      </c>
      <c r="B5" s="332"/>
      <c r="C5" s="332"/>
      <c r="D5" s="332"/>
      <c r="E5" s="332"/>
      <c r="F5" s="332"/>
      <c r="G5" s="332"/>
      <c r="H5" s="333"/>
    </row>
    <row r="6" spans="1:8" ht="30" customHeight="1" x14ac:dyDescent="0.2">
      <c r="A6" s="334" t="s">
        <v>155</v>
      </c>
      <c r="B6" s="335"/>
      <c r="C6" s="335"/>
      <c r="D6" s="335"/>
      <c r="E6" s="335"/>
      <c r="F6" s="335"/>
      <c r="G6" s="335"/>
      <c r="H6" s="336"/>
    </row>
    <row r="7" spans="1:8" ht="30" customHeight="1" x14ac:dyDescent="0.2">
      <c r="A7" s="337" t="s">
        <v>156</v>
      </c>
      <c r="B7" s="337"/>
      <c r="C7" s="337"/>
      <c r="D7" s="337"/>
      <c r="E7" s="337"/>
      <c r="F7" s="337"/>
      <c r="G7" s="337"/>
      <c r="H7" s="337"/>
    </row>
    <row r="8" spans="1:8" ht="30" customHeight="1" x14ac:dyDescent="0.2">
      <c r="A8" s="142" t="s">
        <v>276</v>
      </c>
      <c r="B8" s="143">
        <v>1</v>
      </c>
      <c r="C8" s="347" t="s">
        <v>277</v>
      </c>
      <c r="D8" s="347"/>
      <c r="E8" s="339" t="s">
        <v>319</v>
      </c>
      <c r="F8" s="339"/>
      <c r="G8" s="339"/>
      <c r="H8" s="339"/>
    </row>
    <row r="9" spans="1:8" ht="30" customHeight="1" x14ac:dyDescent="0.2">
      <c r="A9" s="142" t="s">
        <v>158</v>
      </c>
      <c r="B9" s="143" t="s">
        <v>159</v>
      </c>
      <c r="C9" s="347" t="s">
        <v>160</v>
      </c>
      <c r="D9" s="347"/>
      <c r="E9" s="339" t="s">
        <v>281</v>
      </c>
      <c r="F9" s="339"/>
      <c r="G9" s="144" t="s">
        <v>161</v>
      </c>
      <c r="H9" s="143" t="s">
        <v>159</v>
      </c>
    </row>
    <row r="10" spans="1:8" ht="30" customHeight="1" x14ac:dyDescent="0.2">
      <c r="A10" s="142" t="s">
        <v>162</v>
      </c>
      <c r="B10" s="341" t="s">
        <v>220</v>
      </c>
      <c r="C10" s="341"/>
      <c r="D10" s="341"/>
      <c r="E10" s="341"/>
      <c r="F10" s="144" t="s">
        <v>163</v>
      </c>
      <c r="G10" s="342" t="s">
        <v>220</v>
      </c>
      <c r="H10" s="342"/>
    </row>
    <row r="11" spans="1:8" ht="30" customHeight="1" x14ac:dyDescent="0.2">
      <c r="A11" s="142" t="s">
        <v>164</v>
      </c>
      <c r="B11" s="343" t="s">
        <v>306</v>
      </c>
      <c r="C11" s="343"/>
      <c r="D11" s="343"/>
      <c r="E11" s="343"/>
      <c r="F11" s="144" t="s">
        <v>165</v>
      </c>
      <c r="G11" s="344" t="s">
        <v>305</v>
      </c>
      <c r="H11" s="344"/>
    </row>
    <row r="12" spans="1:8" ht="30" customHeight="1" x14ac:dyDescent="0.2">
      <c r="A12" s="142" t="s">
        <v>166</v>
      </c>
      <c r="B12" s="338" t="s">
        <v>148</v>
      </c>
      <c r="C12" s="338"/>
      <c r="D12" s="338"/>
      <c r="E12" s="338"/>
      <c r="F12" s="338"/>
      <c r="G12" s="338"/>
      <c r="H12" s="338"/>
    </row>
    <row r="13" spans="1:8" ht="30" customHeight="1" x14ac:dyDescent="0.2">
      <c r="A13" s="142" t="s">
        <v>167</v>
      </c>
      <c r="B13" s="345" t="s">
        <v>220</v>
      </c>
      <c r="C13" s="345"/>
      <c r="D13" s="345"/>
      <c r="E13" s="345"/>
      <c r="F13" s="345"/>
      <c r="G13" s="345"/>
      <c r="H13" s="345"/>
    </row>
    <row r="14" spans="1:8" ht="30" customHeight="1" x14ac:dyDescent="0.2">
      <c r="A14" s="142" t="s">
        <v>168</v>
      </c>
      <c r="B14" s="338" t="s">
        <v>362</v>
      </c>
      <c r="C14" s="338"/>
      <c r="D14" s="338"/>
      <c r="E14" s="338"/>
      <c r="F14" s="144" t="s">
        <v>169</v>
      </c>
      <c r="G14" s="348" t="s">
        <v>170</v>
      </c>
      <c r="H14" s="348"/>
    </row>
    <row r="15" spans="1:8" ht="30" customHeight="1" x14ac:dyDescent="0.2">
      <c r="A15" s="142" t="s">
        <v>171</v>
      </c>
      <c r="B15" s="349" t="s">
        <v>311</v>
      </c>
      <c r="C15" s="349"/>
      <c r="D15" s="349"/>
      <c r="E15" s="349"/>
      <c r="F15" s="144" t="s">
        <v>172</v>
      </c>
      <c r="G15" s="348" t="s">
        <v>157</v>
      </c>
      <c r="H15" s="348"/>
    </row>
    <row r="16" spans="1:8" ht="30" customHeight="1" x14ac:dyDescent="0.2">
      <c r="A16" s="142" t="s">
        <v>173</v>
      </c>
      <c r="B16" s="339" t="s">
        <v>290</v>
      </c>
      <c r="C16" s="339"/>
      <c r="D16" s="339"/>
      <c r="E16" s="339"/>
      <c r="F16" s="339"/>
      <c r="G16" s="339"/>
      <c r="H16" s="339"/>
    </row>
    <row r="17" spans="1:8" ht="30" customHeight="1" x14ac:dyDescent="0.2">
      <c r="A17" s="142" t="s">
        <v>175</v>
      </c>
      <c r="B17" s="339" t="s">
        <v>221</v>
      </c>
      <c r="C17" s="339"/>
      <c r="D17" s="339"/>
      <c r="E17" s="339"/>
      <c r="F17" s="339"/>
      <c r="G17" s="339"/>
      <c r="H17" s="339"/>
    </row>
    <row r="18" spans="1:8" ht="30" customHeight="1" x14ac:dyDescent="0.2">
      <c r="A18" s="142" t="s">
        <v>176</v>
      </c>
      <c r="B18" s="338" t="s">
        <v>222</v>
      </c>
      <c r="C18" s="338"/>
      <c r="D18" s="338"/>
      <c r="E18" s="338"/>
      <c r="F18" s="338"/>
      <c r="G18" s="338"/>
      <c r="H18" s="338"/>
    </row>
    <row r="19" spans="1:8" ht="30" customHeight="1" x14ac:dyDescent="0.2">
      <c r="A19" s="142" t="s">
        <v>177</v>
      </c>
      <c r="B19" s="352" t="s">
        <v>178</v>
      </c>
      <c r="C19" s="352"/>
      <c r="D19" s="352"/>
      <c r="E19" s="352"/>
      <c r="F19" s="352"/>
      <c r="G19" s="352"/>
      <c r="H19" s="352"/>
    </row>
    <row r="20" spans="1:8" ht="30" customHeight="1" x14ac:dyDescent="0.2">
      <c r="A20" s="353" t="s">
        <v>179</v>
      </c>
      <c r="B20" s="354" t="s">
        <v>180</v>
      </c>
      <c r="C20" s="354"/>
      <c r="D20" s="354"/>
      <c r="E20" s="355" t="s">
        <v>181</v>
      </c>
      <c r="F20" s="355"/>
      <c r="G20" s="355"/>
      <c r="H20" s="355"/>
    </row>
    <row r="21" spans="1:8" ht="30" customHeight="1" x14ac:dyDescent="0.2">
      <c r="A21" s="353"/>
      <c r="B21" s="338" t="s">
        <v>223</v>
      </c>
      <c r="C21" s="338"/>
      <c r="D21" s="338"/>
      <c r="E21" s="338" t="s">
        <v>224</v>
      </c>
      <c r="F21" s="338"/>
      <c r="G21" s="338"/>
      <c r="H21" s="338"/>
    </row>
    <row r="22" spans="1:8" ht="30" customHeight="1" x14ac:dyDescent="0.2">
      <c r="A22" s="142" t="s">
        <v>182</v>
      </c>
      <c r="B22" s="348" t="s">
        <v>183</v>
      </c>
      <c r="C22" s="348"/>
      <c r="D22" s="348"/>
      <c r="E22" s="348" t="s">
        <v>183</v>
      </c>
      <c r="F22" s="348"/>
      <c r="G22" s="348"/>
      <c r="H22" s="348"/>
    </row>
    <row r="23" spans="1:8" ht="30" customHeight="1" x14ac:dyDescent="0.2">
      <c r="A23" s="142" t="s">
        <v>184</v>
      </c>
      <c r="B23" s="338" t="s">
        <v>291</v>
      </c>
      <c r="C23" s="338"/>
      <c r="D23" s="338"/>
      <c r="E23" s="338" t="s">
        <v>292</v>
      </c>
      <c r="F23" s="338"/>
      <c r="G23" s="338"/>
      <c r="H23" s="338"/>
    </row>
    <row r="24" spans="1:8" ht="30" customHeight="1" x14ac:dyDescent="0.2">
      <c r="A24" s="142" t="s">
        <v>185</v>
      </c>
      <c r="B24" s="350">
        <v>43831</v>
      </c>
      <c r="C24" s="350"/>
      <c r="D24" s="350"/>
      <c r="E24" s="144" t="s">
        <v>186</v>
      </c>
      <c r="F24" s="356">
        <v>1</v>
      </c>
      <c r="G24" s="356"/>
      <c r="H24" s="356"/>
    </row>
    <row r="25" spans="1:8" ht="30" customHeight="1" x14ac:dyDescent="0.2">
      <c r="A25" s="142" t="s">
        <v>187</v>
      </c>
      <c r="B25" s="350">
        <v>44196</v>
      </c>
      <c r="C25" s="350"/>
      <c r="D25" s="350"/>
      <c r="E25" s="144" t="s">
        <v>188</v>
      </c>
      <c r="F25" s="351">
        <v>1</v>
      </c>
      <c r="G25" s="351"/>
      <c r="H25" s="351"/>
    </row>
    <row r="26" spans="1:8" ht="39.950000000000003" customHeight="1" x14ac:dyDescent="0.2">
      <c r="A26" s="142" t="s">
        <v>189</v>
      </c>
      <c r="B26" s="348" t="s">
        <v>174</v>
      </c>
      <c r="C26" s="348"/>
      <c r="D26" s="348"/>
      <c r="E26" s="145" t="s">
        <v>190</v>
      </c>
      <c r="F26" s="357" t="s">
        <v>304</v>
      </c>
      <c r="G26" s="357"/>
      <c r="H26" s="357"/>
    </row>
    <row r="27" spans="1:8" ht="30" customHeight="1" x14ac:dyDescent="0.2">
      <c r="A27" s="337" t="s">
        <v>191</v>
      </c>
      <c r="B27" s="337"/>
      <c r="C27" s="337"/>
      <c r="D27" s="337"/>
      <c r="E27" s="337"/>
      <c r="F27" s="337"/>
      <c r="G27" s="337"/>
      <c r="H27" s="337"/>
    </row>
    <row r="28" spans="1:8" ht="37.5" customHeight="1" x14ac:dyDescent="0.2">
      <c r="A28" s="146" t="s">
        <v>192</v>
      </c>
      <c r="B28" s="146" t="s">
        <v>193</v>
      </c>
      <c r="C28" s="146" t="s">
        <v>194</v>
      </c>
      <c r="D28" s="146" t="s">
        <v>195</v>
      </c>
      <c r="E28" s="146" t="s">
        <v>196</v>
      </c>
      <c r="F28" s="147" t="s">
        <v>197</v>
      </c>
      <c r="G28" s="147" t="s">
        <v>198</v>
      </c>
      <c r="H28" s="146" t="s">
        <v>199</v>
      </c>
    </row>
    <row r="29" spans="1:8" ht="20.25" customHeight="1" x14ac:dyDescent="0.2">
      <c r="A29" s="148" t="s">
        <v>200</v>
      </c>
      <c r="B29" s="173">
        <v>0</v>
      </c>
      <c r="C29" s="149">
        <f>+B29</f>
        <v>0</v>
      </c>
      <c r="D29" s="173">
        <v>0</v>
      </c>
      <c r="E29" s="149">
        <f>+D29</f>
        <v>0</v>
      </c>
      <c r="F29" s="153">
        <f>IFERROR(+B29/D29,)</f>
        <v>0</v>
      </c>
      <c r="G29" s="154">
        <f>+IFERROR(C29/$E$40,)</f>
        <v>0</v>
      </c>
      <c r="H29" s="155">
        <f>+G29/$F$25</f>
        <v>0</v>
      </c>
    </row>
    <row r="30" spans="1:8" ht="20.25" customHeight="1" x14ac:dyDescent="0.2">
      <c r="A30" s="148" t="s">
        <v>201</v>
      </c>
      <c r="B30" s="173">
        <v>6</v>
      </c>
      <c r="C30" s="149">
        <f>+C29+B30</f>
        <v>6</v>
      </c>
      <c r="D30" s="173">
        <v>6</v>
      </c>
      <c r="E30" s="149">
        <f>+E29+D30</f>
        <v>6</v>
      </c>
      <c r="F30" s="153">
        <f t="shared" ref="F30:F40" si="0">IFERROR(+B30/D30,)</f>
        <v>1</v>
      </c>
      <c r="G30" s="154">
        <f t="shared" ref="G30:G40" si="1">+IFERROR(C30/$E$40,)</f>
        <v>0.66666666666666663</v>
      </c>
      <c r="H30" s="155">
        <f t="shared" ref="H30:H40" si="2">+G30/$F$25</f>
        <v>0.66666666666666663</v>
      </c>
    </row>
    <row r="31" spans="1:8" ht="20.25" customHeight="1" x14ac:dyDescent="0.2">
      <c r="A31" s="148" t="s">
        <v>202</v>
      </c>
      <c r="B31" s="173">
        <v>1</v>
      </c>
      <c r="C31" s="149">
        <f t="shared" ref="C31:E33" si="3">+C30+B31</f>
        <v>7</v>
      </c>
      <c r="D31" s="173">
        <v>1</v>
      </c>
      <c r="E31" s="149">
        <f t="shared" si="3"/>
        <v>7</v>
      </c>
      <c r="F31" s="153">
        <f t="shared" si="0"/>
        <v>1</v>
      </c>
      <c r="G31" s="154">
        <f t="shared" si="1"/>
        <v>0.77777777777777779</v>
      </c>
      <c r="H31" s="155">
        <f t="shared" si="2"/>
        <v>0.77777777777777779</v>
      </c>
    </row>
    <row r="32" spans="1:8" ht="20.25" customHeight="1" x14ac:dyDescent="0.2">
      <c r="A32" s="148" t="s">
        <v>203</v>
      </c>
      <c r="B32" s="173">
        <v>1</v>
      </c>
      <c r="C32" s="149">
        <f t="shared" si="3"/>
        <v>8</v>
      </c>
      <c r="D32" s="173">
        <v>1</v>
      </c>
      <c r="E32" s="149">
        <f t="shared" si="3"/>
        <v>8</v>
      </c>
      <c r="F32" s="153">
        <f t="shared" si="0"/>
        <v>1</v>
      </c>
      <c r="G32" s="154">
        <f t="shared" si="1"/>
        <v>0.88888888888888884</v>
      </c>
      <c r="H32" s="155">
        <f t="shared" si="2"/>
        <v>0.88888888888888884</v>
      </c>
    </row>
    <row r="33" spans="1:8" ht="20.25" customHeight="1" x14ac:dyDescent="0.2">
      <c r="A33" s="148" t="s">
        <v>204</v>
      </c>
      <c r="B33" s="173">
        <v>1</v>
      </c>
      <c r="C33" s="149">
        <f t="shared" si="3"/>
        <v>9</v>
      </c>
      <c r="D33" s="173">
        <v>1</v>
      </c>
      <c r="E33" s="149">
        <f t="shared" si="3"/>
        <v>9</v>
      </c>
      <c r="F33" s="153">
        <f t="shared" si="0"/>
        <v>1</v>
      </c>
      <c r="G33" s="154">
        <f t="shared" si="1"/>
        <v>1</v>
      </c>
      <c r="H33" s="155">
        <f t="shared" si="2"/>
        <v>1</v>
      </c>
    </row>
    <row r="34" spans="1:8" ht="20.25" customHeight="1" x14ac:dyDescent="0.2">
      <c r="A34" s="214" t="s">
        <v>443</v>
      </c>
      <c r="B34" s="173">
        <v>0</v>
      </c>
      <c r="C34" s="149">
        <f t="shared" ref="C34:C40" si="4">+C33+B34</f>
        <v>9</v>
      </c>
      <c r="D34" s="173">
        <v>0</v>
      </c>
      <c r="E34" s="149">
        <f t="shared" ref="E34:E40" si="5">+E33+D34</f>
        <v>9</v>
      </c>
      <c r="F34" s="153">
        <f t="shared" si="0"/>
        <v>0</v>
      </c>
      <c r="G34" s="154">
        <f t="shared" si="1"/>
        <v>1</v>
      </c>
      <c r="H34" s="155">
        <f t="shared" si="2"/>
        <v>1</v>
      </c>
    </row>
    <row r="35" spans="1:8" ht="20.25" customHeight="1" x14ac:dyDescent="0.2">
      <c r="A35" s="214" t="s">
        <v>444</v>
      </c>
      <c r="B35" s="173">
        <v>0</v>
      </c>
      <c r="C35" s="149">
        <f t="shared" si="4"/>
        <v>9</v>
      </c>
      <c r="D35" s="173">
        <v>0</v>
      </c>
      <c r="E35" s="149">
        <f t="shared" si="5"/>
        <v>9</v>
      </c>
      <c r="F35" s="153">
        <f t="shared" si="0"/>
        <v>0</v>
      </c>
      <c r="G35" s="154">
        <f t="shared" si="1"/>
        <v>1</v>
      </c>
      <c r="H35" s="155">
        <f t="shared" si="2"/>
        <v>1</v>
      </c>
    </row>
    <row r="36" spans="1:8" ht="20.25" customHeight="1" x14ac:dyDescent="0.2">
      <c r="A36" s="214" t="s">
        <v>445</v>
      </c>
      <c r="B36" s="173">
        <v>0</v>
      </c>
      <c r="C36" s="149">
        <f t="shared" si="4"/>
        <v>9</v>
      </c>
      <c r="D36" s="173">
        <v>0</v>
      </c>
      <c r="E36" s="149">
        <f t="shared" si="5"/>
        <v>9</v>
      </c>
      <c r="F36" s="153">
        <f t="shared" si="0"/>
        <v>0</v>
      </c>
      <c r="G36" s="154">
        <f t="shared" si="1"/>
        <v>1</v>
      </c>
      <c r="H36" s="155">
        <f t="shared" si="2"/>
        <v>1</v>
      </c>
    </row>
    <row r="37" spans="1:8" ht="20.25" customHeight="1" x14ac:dyDescent="0.2">
      <c r="A37" s="214" t="s">
        <v>446</v>
      </c>
      <c r="B37" s="173">
        <v>0</v>
      </c>
      <c r="C37" s="149">
        <f t="shared" si="4"/>
        <v>9</v>
      </c>
      <c r="D37" s="173">
        <v>0</v>
      </c>
      <c r="E37" s="149">
        <f t="shared" si="5"/>
        <v>9</v>
      </c>
      <c r="F37" s="153">
        <f t="shared" si="0"/>
        <v>0</v>
      </c>
      <c r="G37" s="154">
        <f t="shared" si="1"/>
        <v>1</v>
      </c>
      <c r="H37" s="155">
        <f t="shared" si="2"/>
        <v>1</v>
      </c>
    </row>
    <row r="38" spans="1:8" ht="20.25" customHeight="1" x14ac:dyDescent="0.2">
      <c r="A38" s="214" t="s">
        <v>447</v>
      </c>
      <c r="B38" s="173">
        <v>0</v>
      </c>
      <c r="C38" s="149">
        <f t="shared" si="4"/>
        <v>9</v>
      </c>
      <c r="D38" s="173">
        <v>0</v>
      </c>
      <c r="E38" s="149">
        <f t="shared" si="5"/>
        <v>9</v>
      </c>
      <c r="F38" s="153">
        <f t="shared" si="0"/>
        <v>0</v>
      </c>
      <c r="G38" s="154">
        <f t="shared" si="1"/>
        <v>1</v>
      </c>
      <c r="H38" s="155">
        <f t="shared" si="2"/>
        <v>1</v>
      </c>
    </row>
    <row r="39" spans="1:8" ht="20.25" customHeight="1" x14ac:dyDescent="0.2">
      <c r="A39" s="214" t="s">
        <v>448</v>
      </c>
      <c r="B39" s="173">
        <v>0</v>
      </c>
      <c r="C39" s="149">
        <f t="shared" si="4"/>
        <v>9</v>
      </c>
      <c r="D39" s="173">
        <v>0</v>
      </c>
      <c r="E39" s="149">
        <f t="shared" si="5"/>
        <v>9</v>
      </c>
      <c r="F39" s="153">
        <f t="shared" si="0"/>
        <v>0</v>
      </c>
      <c r="G39" s="154">
        <f t="shared" si="1"/>
        <v>1</v>
      </c>
      <c r="H39" s="155">
        <f t="shared" si="2"/>
        <v>1</v>
      </c>
    </row>
    <row r="40" spans="1:8" ht="20.25" customHeight="1" x14ac:dyDescent="0.2">
      <c r="A40" s="214" t="s">
        <v>661</v>
      </c>
      <c r="B40" s="173">
        <v>0</v>
      </c>
      <c r="C40" s="149">
        <f t="shared" si="4"/>
        <v>9</v>
      </c>
      <c r="D40" s="173">
        <v>0</v>
      </c>
      <c r="E40" s="149">
        <f t="shared" si="5"/>
        <v>9</v>
      </c>
      <c r="F40" s="153">
        <f t="shared" si="0"/>
        <v>0</v>
      </c>
      <c r="G40" s="154">
        <f t="shared" si="1"/>
        <v>1</v>
      </c>
      <c r="H40" s="155">
        <f t="shared" si="2"/>
        <v>1</v>
      </c>
    </row>
    <row r="41" spans="1:8" ht="60.95" customHeight="1" x14ac:dyDescent="0.2">
      <c r="A41" s="150" t="s">
        <v>205</v>
      </c>
      <c r="B41" s="368" t="s">
        <v>678</v>
      </c>
      <c r="C41" s="369"/>
      <c r="D41" s="369"/>
      <c r="E41" s="369"/>
      <c r="F41" s="369"/>
      <c r="G41" s="369"/>
      <c r="H41" s="370"/>
    </row>
    <row r="42" spans="1:8" ht="30" customHeight="1" x14ac:dyDescent="0.2">
      <c r="A42" s="337" t="s">
        <v>206</v>
      </c>
      <c r="B42" s="337"/>
      <c r="C42" s="337"/>
      <c r="D42" s="337"/>
      <c r="E42" s="337"/>
      <c r="F42" s="337"/>
      <c r="G42" s="337"/>
      <c r="H42" s="337"/>
    </row>
    <row r="43" spans="1:8" ht="45" customHeight="1" x14ac:dyDescent="0.2">
      <c r="A43" s="360"/>
      <c r="B43" s="360"/>
      <c r="C43" s="360"/>
      <c r="D43" s="360"/>
      <c r="E43" s="360"/>
      <c r="F43" s="360"/>
      <c r="G43" s="360"/>
      <c r="H43" s="360"/>
    </row>
    <row r="44" spans="1:8" ht="45" customHeight="1" x14ac:dyDescent="0.2">
      <c r="A44" s="360"/>
      <c r="B44" s="360"/>
      <c r="C44" s="360"/>
      <c r="D44" s="360"/>
      <c r="E44" s="360"/>
      <c r="F44" s="360"/>
      <c r="G44" s="360"/>
      <c r="H44" s="360"/>
    </row>
    <row r="45" spans="1:8" ht="45" customHeight="1" x14ac:dyDescent="0.2">
      <c r="A45" s="360"/>
      <c r="B45" s="360"/>
      <c r="C45" s="360"/>
      <c r="D45" s="360"/>
      <c r="E45" s="360"/>
      <c r="F45" s="360"/>
      <c r="G45" s="360"/>
      <c r="H45" s="360"/>
    </row>
    <row r="46" spans="1:8" ht="45" customHeight="1" x14ac:dyDescent="0.2">
      <c r="A46" s="360"/>
      <c r="B46" s="360"/>
      <c r="C46" s="360"/>
      <c r="D46" s="360"/>
      <c r="E46" s="360"/>
      <c r="F46" s="360"/>
      <c r="G46" s="360"/>
      <c r="H46" s="360"/>
    </row>
    <row r="47" spans="1:8" ht="45" customHeight="1" x14ac:dyDescent="0.2">
      <c r="A47" s="360"/>
      <c r="B47" s="360"/>
      <c r="C47" s="360"/>
      <c r="D47" s="360"/>
      <c r="E47" s="360"/>
      <c r="F47" s="360"/>
      <c r="G47" s="360"/>
      <c r="H47" s="360"/>
    </row>
    <row r="48" spans="1:8" ht="30" customHeight="1" x14ac:dyDescent="0.2">
      <c r="A48" s="142" t="s">
        <v>207</v>
      </c>
      <c r="B48" s="361" t="s">
        <v>688</v>
      </c>
      <c r="C48" s="362"/>
      <c r="D48" s="362"/>
      <c r="E48" s="362"/>
      <c r="F48" s="362"/>
      <c r="G48" s="362"/>
      <c r="H48" s="363"/>
    </row>
    <row r="49" spans="1:8" ht="30" customHeight="1" x14ac:dyDescent="0.2">
      <c r="A49" s="142" t="s">
        <v>208</v>
      </c>
      <c r="B49" s="364" t="s">
        <v>679</v>
      </c>
      <c r="C49" s="365"/>
      <c r="D49" s="365"/>
      <c r="E49" s="365"/>
      <c r="F49" s="365"/>
      <c r="G49" s="365"/>
      <c r="H49" s="366"/>
    </row>
    <row r="50" spans="1:8" ht="30" customHeight="1" x14ac:dyDescent="0.2">
      <c r="A50" s="150" t="s">
        <v>209</v>
      </c>
      <c r="B50" s="367" t="s">
        <v>293</v>
      </c>
      <c r="C50" s="367"/>
      <c r="D50" s="367"/>
      <c r="E50" s="367"/>
      <c r="F50" s="367"/>
      <c r="G50" s="367"/>
      <c r="H50" s="367"/>
    </row>
    <row r="51" spans="1:8" ht="30" customHeight="1" x14ac:dyDescent="0.2">
      <c r="A51" s="337" t="s">
        <v>210</v>
      </c>
      <c r="B51" s="337"/>
      <c r="C51" s="337"/>
      <c r="D51" s="337"/>
      <c r="E51" s="337"/>
      <c r="F51" s="337"/>
      <c r="G51" s="337"/>
      <c r="H51" s="337"/>
    </row>
    <row r="52" spans="1:8" ht="30" customHeight="1" x14ac:dyDescent="0.2">
      <c r="A52" s="371" t="s">
        <v>211</v>
      </c>
      <c r="B52" s="146" t="s">
        <v>212</v>
      </c>
      <c r="C52" s="347" t="s">
        <v>213</v>
      </c>
      <c r="D52" s="347"/>
      <c r="E52" s="347"/>
      <c r="F52" s="347" t="s">
        <v>214</v>
      </c>
      <c r="G52" s="347"/>
      <c r="H52" s="347"/>
    </row>
    <row r="53" spans="1:8" ht="30" customHeight="1" x14ac:dyDescent="0.2">
      <c r="A53" s="371"/>
      <c r="B53" s="80"/>
      <c r="C53" s="372"/>
      <c r="D53" s="372"/>
      <c r="E53" s="372"/>
      <c r="F53" s="373"/>
      <c r="G53" s="373"/>
      <c r="H53" s="373"/>
    </row>
    <row r="54" spans="1:8" ht="30" customHeight="1" x14ac:dyDescent="0.2">
      <c r="A54" s="150" t="s">
        <v>215</v>
      </c>
      <c r="B54" s="358" t="s">
        <v>339</v>
      </c>
      <c r="C54" s="358"/>
      <c r="D54" s="359" t="s">
        <v>216</v>
      </c>
      <c r="E54" s="359"/>
      <c r="F54" s="358" t="s">
        <v>339</v>
      </c>
      <c r="G54" s="358"/>
      <c r="H54" s="358"/>
    </row>
    <row r="55" spans="1:8" ht="30" customHeight="1" x14ac:dyDescent="0.2">
      <c r="A55" s="150" t="s">
        <v>681</v>
      </c>
      <c r="B55" s="374" t="s">
        <v>680</v>
      </c>
      <c r="C55" s="375"/>
      <c r="D55" s="371" t="s">
        <v>687</v>
      </c>
      <c r="E55" s="371"/>
      <c r="F55" s="376" t="s">
        <v>712</v>
      </c>
      <c r="G55" s="377"/>
      <c r="H55" s="378"/>
    </row>
    <row r="56" spans="1:8" ht="30" customHeight="1" x14ac:dyDescent="0.2">
      <c r="A56" s="150" t="s">
        <v>217</v>
      </c>
      <c r="B56" s="372"/>
      <c r="C56" s="372"/>
      <c r="D56" s="353" t="s">
        <v>218</v>
      </c>
      <c r="E56" s="353"/>
      <c r="F56" s="372"/>
      <c r="G56" s="372"/>
      <c r="H56" s="372"/>
    </row>
    <row r="57" spans="1:8" ht="30" customHeight="1" x14ac:dyDescent="0.2">
      <c r="A57" s="150" t="s">
        <v>219</v>
      </c>
      <c r="B57" s="372"/>
      <c r="C57" s="372"/>
      <c r="D57" s="353"/>
      <c r="E57" s="353"/>
      <c r="F57" s="372"/>
      <c r="G57" s="372"/>
      <c r="H57" s="372"/>
    </row>
  </sheetData>
  <sheetProtection autoFilter="0" pivotTables="0"/>
  <mergeCells count="65">
    <mergeCell ref="B55:C55"/>
    <mergeCell ref="D55:E55"/>
    <mergeCell ref="F55:H55"/>
    <mergeCell ref="B56:C56"/>
    <mergeCell ref="D56:E57"/>
    <mergeCell ref="F56:H57"/>
    <mergeCell ref="B57:C57"/>
    <mergeCell ref="A27:H27"/>
    <mergeCell ref="B54:C54"/>
    <mergeCell ref="D54:E54"/>
    <mergeCell ref="F54:H54"/>
    <mergeCell ref="A42:H42"/>
    <mergeCell ref="A43:H47"/>
    <mergeCell ref="B48:H48"/>
    <mergeCell ref="B49:H49"/>
    <mergeCell ref="B50:H50"/>
    <mergeCell ref="B41:H41"/>
    <mergeCell ref="A51:H51"/>
    <mergeCell ref="A52:A53"/>
    <mergeCell ref="C52:E52"/>
    <mergeCell ref="F52:H52"/>
    <mergeCell ref="C53:E53"/>
    <mergeCell ref="F53:H53"/>
    <mergeCell ref="B25:D25"/>
    <mergeCell ref="F25:H25"/>
    <mergeCell ref="B26:D26"/>
    <mergeCell ref="B19:H19"/>
    <mergeCell ref="A20:A21"/>
    <mergeCell ref="B20:D20"/>
    <mergeCell ref="E20:H20"/>
    <mergeCell ref="B21:D21"/>
    <mergeCell ref="E21:H21"/>
    <mergeCell ref="B22:D22"/>
    <mergeCell ref="E22:H22"/>
    <mergeCell ref="B23:D23"/>
    <mergeCell ref="E23:H23"/>
    <mergeCell ref="B24:D24"/>
    <mergeCell ref="F24:H24"/>
    <mergeCell ref="F26:H26"/>
    <mergeCell ref="B14:E14"/>
    <mergeCell ref="G14:H14"/>
    <mergeCell ref="B15:E15"/>
    <mergeCell ref="G15:H15"/>
    <mergeCell ref="B16:H16"/>
    <mergeCell ref="B18:H18"/>
    <mergeCell ref="E8:H8"/>
    <mergeCell ref="B1:H1"/>
    <mergeCell ref="B2:H2"/>
    <mergeCell ref="B17:H17"/>
    <mergeCell ref="B10:E10"/>
    <mergeCell ref="G10:H10"/>
    <mergeCell ref="B11:E11"/>
    <mergeCell ref="G11:H11"/>
    <mergeCell ref="B12:H12"/>
    <mergeCell ref="B13:H13"/>
    <mergeCell ref="B3:H3"/>
    <mergeCell ref="F4:H4"/>
    <mergeCell ref="C9:D9"/>
    <mergeCell ref="E9:F9"/>
    <mergeCell ref="C8:D8"/>
    <mergeCell ref="A1:A4"/>
    <mergeCell ref="B4:E4"/>
    <mergeCell ref="A5:H5"/>
    <mergeCell ref="A6:H6"/>
    <mergeCell ref="A7:H7"/>
  </mergeCells>
  <dataValidations count="1">
    <dataValidation type="list" allowBlank="1" showInputMessage="1" showErrorMessage="1" sqref="B26:D26 B9 H9 B12:H12 G14:H15 B11:E11">
      <formula1>#REF!</formula1>
    </dataValidation>
  </dataValidations>
  <pageMargins left="0.70866141732283472" right="0.70866141732283472" top="0.74803149606299213" bottom="0.74803149606299213" header="0.31496062992125984" footer="0.31496062992125984"/>
  <pageSetup scale="52" fitToHeight="2" orientation="portrait" r:id="rId1"/>
  <rowBreaks count="1" manualBreakCount="1">
    <brk id="41"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FC20"/>
  <sheetViews>
    <sheetView topLeftCell="A7" zoomScale="65" workbookViewId="0">
      <selection activeCell="F9" sqref="F9"/>
    </sheetView>
  </sheetViews>
  <sheetFormatPr baseColWidth="10" defaultColWidth="0" defaultRowHeight="30" customHeight="1" zeroHeight="1" x14ac:dyDescent="0.25"/>
  <cols>
    <col min="1" max="1" width="5.7109375" style="92" customWidth="1"/>
    <col min="2" max="2" width="40.7109375" style="91" customWidth="1"/>
    <col min="3" max="3" width="15.7109375" customWidth="1"/>
    <col min="4" max="4" width="5.7109375" style="91" customWidth="1"/>
    <col min="5" max="5" width="40.7109375" customWidth="1"/>
    <col min="6" max="7" width="15.7109375" style="91" customWidth="1"/>
    <col min="8" max="9" width="15.7109375" customWidth="1"/>
    <col min="10" max="10" width="84.140625" customWidth="1"/>
    <col min="11" max="106" width="0" hidden="1" customWidth="1"/>
    <col min="107" max="107" width="11.42578125" hidden="1" customWidth="1"/>
    <col min="108" max="196" width="0" hidden="1" customWidth="1"/>
    <col min="197" max="197" width="1.42578125" hidden="1" customWidth="1"/>
    <col min="16384" max="16384" width="12.140625" hidden="1" customWidth="1"/>
  </cols>
  <sheetData>
    <row r="1" spans="1:10" s="156" customFormat="1" ht="30" customHeight="1" x14ac:dyDescent="0.25">
      <c r="A1" s="379"/>
      <c r="B1" s="379"/>
      <c r="C1" s="380" t="s">
        <v>295</v>
      </c>
      <c r="D1" s="380"/>
      <c r="E1" s="380"/>
      <c r="F1" s="380"/>
      <c r="G1" s="380"/>
      <c r="H1" s="380"/>
      <c r="I1" s="380"/>
      <c r="J1" s="380"/>
    </row>
    <row r="2" spans="1:10" s="156" customFormat="1" ht="30" customHeight="1" x14ac:dyDescent="0.25">
      <c r="A2" s="379"/>
      <c r="B2" s="379"/>
      <c r="C2" s="380" t="s">
        <v>8</v>
      </c>
      <c r="D2" s="380"/>
      <c r="E2" s="380"/>
      <c r="F2" s="380"/>
      <c r="G2" s="380"/>
      <c r="H2" s="380"/>
      <c r="I2" s="380"/>
      <c r="J2" s="380"/>
    </row>
    <row r="3" spans="1:10" s="156" customFormat="1" ht="30" customHeight="1" x14ac:dyDescent="0.25">
      <c r="A3" s="379"/>
      <c r="B3" s="379"/>
      <c r="C3" s="380" t="s">
        <v>271</v>
      </c>
      <c r="D3" s="380"/>
      <c r="E3" s="380"/>
      <c r="F3" s="380"/>
      <c r="G3" s="380"/>
      <c r="H3" s="380"/>
      <c r="I3" s="380"/>
      <c r="J3" s="380"/>
    </row>
    <row r="4" spans="1:10" s="156" customFormat="1" ht="30" customHeight="1" x14ac:dyDescent="0.25">
      <c r="A4" s="379"/>
      <c r="B4" s="379"/>
      <c r="C4" s="380" t="s">
        <v>279</v>
      </c>
      <c r="D4" s="380"/>
      <c r="E4" s="380"/>
      <c r="F4" s="380"/>
      <c r="G4" s="381" t="s">
        <v>280</v>
      </c>
      <c r="H4" s="381"/>
      <c r="I4" s="381"/>
      <c r="J4" s="381"/>
    </row>
    <row r="5" spans="1:10" s="156" customFormat="1" ht="30" customHeight="1" x14ac:dyDescent="0.25">
      <c r="A5" s="157"/>
      <c r="B5" s="158"/>
      <c r="D5" s="158"/>
      <c r="F5" s="158"/>
      <c r="G5" s="158"/>
    </row>
    <row r="6" spans="1:10" s="156" customFormat="1" ht="42.75" customHeight="1" x14ac:dyDescent="0.25">
      <c r="A6" s="157"/>
      <c r="B6" s="159" t="s">
        <v>270</v>
      </c>
      <c r="C6" s="382" t="s">
        <v>308</v>
      </c>
      <c r="D6" s="382"/>
      <c r="E6" s="382"/>
      <c r="F6" s="158"/>
      <c r="G6" s="158"/>
      <c r="I6" s="160"/>
    </row>
    <row r="7" spans="1:10" s="156" customFormat="1" ht="30" customHeight="1" x14ac:dyDescent="0.25">
      <c r="A7" s="157"/>
      <c r="B7" s="161" t="s">
        <v>16</v>
      </c>
      <c r="C7" s="382" t="s">
        <v>281</v>
      </c>
      <c r="D7" s="382"/>
      <c r="E7" s="382"/>
      <c r="F7" s="158"/>
      <c r="G7" s="158"/>
      <c r="I7" s="160"/>
    </row>
    <row r="8" spans="1:10" s="156" customFormat="1" ht="30" customHeight="1" x14ac:dyDescent="0.25">
      <c r="A8" s="157"/>
      <c r="B8" s="161" t="s">
        <v>269</v>
      </c>
      <c r="C8" s="382" t="s">
        <v>278</v>
      </c>
      <c r="D8" s="382"/>
      <c r="E8" s="382"/>
      <c r="F8" s="158"/>
      <c r="G8" s="158"/>
      <c r="I8" s="160"/>
    </row>
    <row r="9" spans="1:10" s="156" customFormat="1" ht="30" customHeight="1" x14ac:dyDescent="0.25">
      <c r="A9" s="157"/>
      <c r="B9" s="161" t="s">
        <v>268</v>
      </c>
      <c r="C9" s="382" t="s">
        <v>712</v>
      </c>
      <c r="D9" s="382"/>
      <c r="E9" s="382"/>
      <c r="F9" s="158"/>
      <c r="G9" s="158"/>
      <c r="I9" s="160"/>
    </row>
    <row r="10" spans="1:10" s="156" customFormat="1" ht="30" customHeight="1" x14ac:dyDescent="0.25">
      <c r="A10" s="157"/>
      <c r="B10" s="161" t="s">
        <v>267</v>
      </c>
      <c r="C10" s="382" t="s">
        <v>319</v>
      </c>
      <c r="D10" s="382"/>
      <c r="E10" s="382"/>
      <c r="F10" s="158"/>
      <c r="G10" s="158"/>
      <c r="I10" s="160"/>
    </row>
    <row r="11" spans="1:10" s="156" customFormat="1" ht="30" customHeight="1" x14ac:dyDescent="0.25">
      <c r="A11" s="157"/>
      <c r="B11" s="158"/>
      <c r="D11" s="158"/>
      <c r="F11" s="158"/>
      <c r="G11" s="158"/>
    </row>
    <row r="12" spans="1:10" s="128" customFormat="1" ht="30" customHeight="1" x14ac:dyDescent="0.25">
      <c r="A12" s="389" t="s">
        <v>312</v>
      </c>
      <c r="B12" s="390"/>
      <c r="C12" s="390"/>
      <c r="D12" s="390"/>
      <c r="E12" s="390"/>
      <c r="F12" s="390"/>
      <c r="G12" s="391"/>
      <c r="H12" s="383" t="s">
        <v>266</v>
      </c>
      <c r="I12" s="384"/>
      <c r="J12" s="384"/>
    </row>
    <row r="13" spans="1:10" s="103" customFormat="1" ht="30" customHeight="1" x14ac:dyDescent="0.25">
      <c r="A13" s="105" t="s">
        <v>265</v>
      </c>
      <c r="B13" s="105" t="s">
        <v>264</v>
      </c>
      <c r="C13" s="105" t="s">
        <v>263</v>
      </c>
      <c r="D13" s="105" t="s">
        <v>262</v>
      </c>
      <c r="E13" s="105" t="s">
        <v>261</v>
      </c>
      <c r="F13" s="105" t="s">
        <v>260</v>
      </c>
      <c r="G13" s="105" t="s">
        <v>259</v>
      </c>
      <c r="H13" s="104" t="s">
        <v>258</v>
      </c>
      <c r="I13" s="104" t="s">
        <v>257</v>
      </c>
      <c r="J13" s="104" t="s">
        <v>256</v>
      </c>
    </row>
    <row r="14" spans="1:10" ht="60" x14ac:dyDescent="0.25">
      <c r="A14" s="392">
        <v>1</v>
      </c>
      <c r="B14" s="393" t="s">
        <v>340</v>
      </c>
      <c r="C14" s="395">
        <v>1</v>
      </c>
      <c r="D14" s="102">
        <v>1</v>
      </c>
      <c r="E14" s="197" t="s">
        <v>437</v>
      </c>
      <c r="F14" s="100">
        <v>0.25</v>
      </c>
      <c r="G14" s="99">
        <v>43920</v>
      </c>
      <c r="H14" s="100">
        <v>0.25</v>
      </c>
      <c r="I14" s="99">
        <v>43920</v>
      </c>
      <c r="J14" s="97" t="s">
        <v>676</v>
      </c>
    </row>
    <row r="15" spans="1:10" ht="60" x14ac:dyDescent="0.25">
      <c r="A15" s="392"/>
      <c r="B15" s="394"/>
      <c r="C15" s="396"/>
      <c r="D15" s="102">
        <v>2</v>
      </c>
      <c r="E15" s="197" t="s">
        <v>438</v>
      </c>
      <c r="F15" s="100">
        <v>0.25</v>
      </c>
      <c r="G15" s="99">
        <v>43613</v>
      </c>
      <c r="H15" s="100">
        <v>0.25</v>
      </c>
      <c r="I15" s="99">
        <v>43613</v>
      </c>
      <c r="J15" s="121" t="s">
        <v>677</v>
      </c>
    </row>
    <row r="16" spans="1:10" ht="38.25" customHeight="1" x14ac:dyDescent="0.25">
      <c r="A16" s="392"/>
      <c r="B16" s="394"/>
      <c r="C16" s="396"/>
      <c r="D16" s="102">
        <v>3</v>
      </c>
      <c r="E16" s="197" t="s">
        <v>450</v>
      </c>
      <c r="F16" s="100">
        <v>0.25</v>
      </c>
      <c r="G16" s="99">
        <v>44104</v>
      </c>
      <c r="H16" s="100"/>
      <c r="I16" s="99"/>
      <c r="J16" s="121"/>
    </row>
    <row r="17" spans="1:10" ht="38.25" customHeight="1" x14ac:dyDescent="0.25">
      <c r="A17" s="392"/>
      <c r="B17" s="394"/>
      <c r="C17" s="396"/>
      <c r="D17" s="102">
        <v>4</v>
      </c>
      <c r="E17" s="197" t="s">
        <v>439</v>
      </c>
      <c r="F17" s="100">
        <v>0.25</v>
      </c>
      <c r="G17" s="99">
        <v>44195</v>
      </c>
      <c r="H17" s="100"/>
      <c r="I17" s="99"/>
      <c r="J17" s="121"/>
    </row>
    <row r="18" spans="1:10" s="91" customFormat="1" ht="30" customHeight="1" x14ac:dyDescent="0.25">
      <c r="A18" s="385" t="s">
        <v>255</v>
      </c>
      <c r="B18" s="386"/>
      <c r="C18" s="172">
        <f>SUM(C14:C15)</f>
        <v>1</v>
      </c>
      <c r="D18" s="387" t="s">
        <v>229</v>
      </c>
      <c r="E18" s="388"/>
      <c r="F18" s="172">
        <f>SUM(F14:F17)</f>
        <v>1</v>
      </c>
      <c r="G18" s="172"/>
      <c r="H18" s="95">
        <f>SUM(H14:H15)</f>
        <v>0.5</v>
      </c>
      <c r="I18" s="94"/>
      <c r="J18" s="94"/>
    </row>
    <row r="19" spans="1:10" ht="30" hidden="1" customHeight="1" x14ac:dyDescent="0.25"/>
    <row r="20" spans="1:10" ht="30" customHeight="1" x14ac:dyDescent="0.25"/>
  </sheetData>
  <protectedRanges>
    <protectedRange sqref="B19:C19" name="Planeacion_6"/>
    <protectedRange sqref="B20:C22" name="Planeacion_7"/>
    <protectedRange sqref="B24:C24" name="Planeacion_8"/>
    <protectedRange sqref="B25:C26" name="Planeacion_9"/>
    <protectedRange sqref="C27:C28" name="Planeacion_10"/>
  </protectedRanges>
  <mergeCells count="18">
    <mergeCell ref="H12:J12"/>
    <mergeCell ref="A18:B18"/>
    <mergeCell ref="D18:E18"/>
    <mergeCell ref="A12:G12"/>
    <mergeCell ref="A14:A17"/>
    <mergeCell ref="B14:B17"/>
    <mergeCell ref="C14:C17"/>
    <mergeCell ref="C6:E6"/>
    <mergeCell ref="C7:E7"/>
    <mergeCell ref="C8:E8"/>
    <mergeCell ref="C9:E9"/>
    <mergeCell ref="C10:E10"/>
    <mergeCell ref="A1:B4"/>
    <mergeCell ref="C1:J1"/>
    <mergeCell ref="C2:J2"/>
    <mergeCell ref="C3:J3"/>
    <mergeCell ref="C4:F4"/>
    <mergeCell ref="G4:J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7"/>
  <sheetViews>
    <sheetView topLeftCell="A28" zoomScale="79" workbookViewId="0">
      <selection activeCell="E30" sqref="E30"/>
    </sheetView>
  </sheetViews>
  <sheetFormatPr baseColWidth="10" defaultColWidth="0" defaultRowHeight="30" customHeight="1" x14ac:dyDescent="0.2"/>
  <cols>
    <col min="1" max="1" width="25.7109375" style="151" customWidth="1"/>
    <col min="2" max="5" width="20.7109375" style="141" customWidth="1"/>
    <col min="6" max="6" width="20.7109375" style="152" customWidth="1"/>
    <col min="7" max="8" width="20.7109375" style="141" customWidth="1"/>
    <col min="9" max="256" width="11.42578125" style="141" customWidth="1"/>
    <col min="257" max="16384" width="0" style="141" hidden="1"/>
  </cols>
  <sheetData>
    <row r="1" spans="1:8" ht="30" customHeight="1" x14ac:dyDescent="0.2">
      <c r="A1" s="329"/>
      <c r="B1" s="340" t="s">
        <v>295</v>
      </c>
      <c r="C1" s="340"/>
      <c r="D1" s="340"/>
      <c r="E1" s="340"/>
      <c r="F1" s="340"/>
      <c r="G1" s="340"/>
      <c r="H1" s="340"/>
    </row>
    <row r="2" spans="1:8" ht="30" customHeight="1" x14ac:dyDescent="0.2">
      <c r="A2" s="329"/>
      <c r="B2" s="330" t="s">
        <v>8</v>
      </c>
      <c r="C2" s="330"/>
      <c r="D2" s="330"/>
      <c r="E2" s="330"/>
      <c r="F2" s="330"/>
      <c r="G2" s="330"/>
      <c r="H2" s="330"/>
    </row>
    <row r="3" spans="1:8" ht="30" customHeight="1" x14ac:dyDescent="0.2">
      <c r="A3" s="329"/>
      <c r="B3" s="330" t="s">
        <v>152</v>
      </c>
      <c r="C3" s="330"/>
      <c r="D3" s="330"/>
      <c r="E3" s="330"/>
      <c r="F3" s="330"/>
      <c r="G3" s="330"/>
      <c r="H3" s="330"/>
    </row>
    <row r="4" spans="1:8" ht="30" customHeight="1" x14ac:dyDescent="0.2">
      <c r="A4" s="329"/>
      <c r="B4" s="330" t="s">
        <v>153</v>
      </c>
      <c r="C4" s="330"/>
      <c r="D4" s="330"/>
      <c r="E4" s="330"/>
      <c r="F4" s="346" t="s">
        <v>280</v>
      </c>
      <c r="G4" s="346"/>
      <c r="H4" s="346"/>
    </row>
    <row r="5" spans="1:8" ht="30" customHeight="1" x14ac:dyDescent="0.2">
      <c r="A5" s="331" t="s">
        <v>154</v>
      </c>
      <c r="B5" s="332"/>
      <c r="C5" s="332"/>
      <c r="D5" s="332"/>
      <c r="E5" s="332"/>
      <c r="F5" s="332"/>
      <c r="G5" s="332"/>
      <c r="H5" s="333"/>
    </row>
    <row r="6" spans="1:8" ht="30" customHeight="1" x14ac:dyDescent="0.2">
      <c r="A6" s="334" t="s">
        <v>155</v>
      </c>
      <c r="B6" s="335"/>
      <c r="C6" s="335"/>
      <c r="D6" s="335"/>
      <c r="E6" s="335"/>
      <c r="F6" s="335"/>
      <c r="G6" s="335"/>
      <c r="H6" s="336"/>
    </row>
    <row r="7" spans="1:8" ht="30" customHeight="1" x14ac:dyDescent="0.2">
      <c r="A7" s="337" t="s">
        <v>156</v>
      </c>
      <c r="B7" s="337"/>
      <c r="C7" s="337"/>
      <c r="D7" s="337"/>
      <c r="E7" s="337"/>
      <c r="F7" s="337"/>
      <c r="G7" s="337"/>
      <c r="H7" s="337"/>
    </row>
    <row r="8" spans="1:8" ht="30" customHeight="1" x14ac:dyDescent="0.2">
      <c r="A8" s="142" t="s">
        <v>276</v>
      </c>
      <c r="B8" s="143">
        <v>2</v>
      </c>
      <c r="C8" s="347" t="s">
        <v>277</v>
      </c>
      <c r="D8" s="347"/>
      <c r="E8" s="339" t="s">
        <v>286</v>
      </c>
      <c r="F8" s="339"/>
      <c r="G8" s="339"/>
      <c r="H8" s="339"/>
    </row>
    <row r="9" spans="1:8" ht="30" customHeight="1" x14ac:dyDescent="0.2">
      <c r="A9" s="142" t="s">
        <v>158</v>
      </c>
      <c r="B9" s="143" t="s">
        <v>159</v>
      </c>
      <c r="C9" s="347" t="s">
        <v>160</v>
      </c>
      <c r="D9" s="347"/>
      <c r="E9" s="339" t="s">
        <v>281</v>
      </c>
      <c r="F9" s="339"/>
      <c r="G9" s="144" t="s">
        <v>161</v>
      </c>
      <c r="H9" s="143" t="s">
        <v>159</v>
      </c>
    </row>
    <row r="10" spans="1:8" ht="30" customHeight="1" x14ac:dyDescent="0.2">
      <c r="A10" s="142" t="s">
        <v>162</v>
      </c>
      <c r="B10" s="341" t="s">
        <v>220</v>
      </c>
      <c r="C10" s="341"/>
      <c r="D10" s="341"/>
      <c r="E10" s="341"/>
      <c r="F10" s="144" t="s">
        <v>163</v>
      </c>
      <c r="G10" s="342" t="s">
        <v>220</v>
      </c>
      <c r="H10" s="342"/>
    </row>
    <row r="11" spans="1:8" ht="30" customHeight="1" x14ac:dyDescent="0.2">
      <c r="A11" s="142" t="s">
        <v>164</v>
      </c>
      <c r="B11" s="343" t="s">
        <v>306</v>
      </c>
      <c r="C11" s="343"/>
      <c r="D11" s="343"/>
      <c r="E11" s="343"/>
      <c r="F11" s="144" t="s">
        <v>165</v>
      </c>
      <c r="G11" s="344" t="s">
        <v>307</v>
      </c>
      <c r="H11" s="344"/>
    </row>
    <row r="12" spans="1:8" ht="30" customHeight="1" x14ac:dyDescent="0.2">
      <c r="A12" s="142" t="s">
        <v>166</v>
      </c>
      <c r="B12" s="338" t="s">
        <v>148</v>
      </c>
      <c r="C12" s="338"/>
      <c r="D12" s="338"/>
      <c r="E12" s="338"/>
      <c r="F12" s="338"/>
      <c r="G12" s="338"/>
      <c r="H12" s="338"/>
    </row>
    <row r="13" spans="1:8" ht="30" customHeight="1" x14ac:dyDescent="0.2">
      <c r="A13" s="142" t="s">
        <v>167</v>
      </c>
      <c r="B13" s="345" t="s">
        <v>220</v>
      </c>
      <c r="C13" s="345"/>
      <c r="D13" s="345"/>
      <c r="E13" s="345"/>
      <c r="F13" s="345"/>
      <c r="G13" s="345"/>
      <c r="H13" s="345"/>
    </row>
    <row r="14" spans="1:8" ht="30" customHeight="1" x14ac:dyDescent="0.2">
      <c r="A14" s="142" t="s">
        <v>168</v>
      </c>
      <c r="B14" s="338" t="s">
        <v>363</v>
      </c>
      <c r="C14" s="338"/>
      <c r="D14" s="338"/>
      <c r="E14" s="338"/>
      <c r="F14" s="144" t="s">
        <v>169</v>
      </c>
      <c r="G14" s="348" t="s">
        <v>170</v>
      </c>
      <c r="H14" s="348"/>
    </row>
    <row r="15" spans="1:8" ht="30" customHeight="1" x14ac:dyDescent="0.2">
      <c r="A15" s="142" t="s">
        <v>171</v>
      </c>
      <c r="B15" s="349" t="s">
        <v>311</v>
      </c>
      <c r="C15" s="349"/>
      <c r="D15" s="349"/>
      <c r="E15" s="349"/>
      <c r="F15" s="144" t="s">
        <v>172</v>
      </c>
      <c r="G15" s="348" t="s">
        <v>157</v>
      </c>
      <c r="H15" s="348"/>
    </row>
    <row r="16" spans="1:8" ht="30" customHeight="1" x14ac:dyDescent="0.2">
      <c r="A16" s="142" t="s">
        <v>173</v>
      </c>
      <c r="B16" s="339" t="s">
        <v>309</v>
      </c>
      <c r="C16" s="339"/>
      <c r="D16" s="339"/>
      <c r="E16" s="339"/>
      <c r="F16" s="339"/>
      <c r="G16" s="339"/>
      <c r="H16" s="339"/>
    </row>
    <row r="17" spans="1:8" ht="30" customHeight="1" x14ac:dyDescent="0.2">
      <c r="A17" s="142" t="s">
        <v>175</v>
      </c>
      <c r="B17" s="339" t="s">
        <v>225</v>
      </c>
      <c r="C17" s="339"/>
      <c r="D17" s="339"/>
      <c r="E17" s="339"/>
      <c r="F17" s="339"/>
      <c r="G17" s="339"/>
      <c r="H17" s="339"/>
    </row>
    <row r="18" spans="1:8" ht="30" customHeight="1" x14ac:dyDescent="0.2">
      <c r="A18" s="142" t="s">
        <v>176</v>
      </c>
      <c r="B18" s="338" t="s">
        <v>226</v>
      </c>
      <c r="C18" s="338"/>
      <c r="D18" s="338"/>
      <c r="E18" s="338"/>
      <c r="F18" s="338"/>
      <c r="G18" s="338"/>
      <c r="H18" s="338"/>
    </row>
    <row r="19" spans="1:8" ht="30" customHeight="1" x14ac:dyDescent="0.2">
      <c r="A19" s="142" t="s">
        <v>177</v>
      </c>
      <c r="B19" s="352" t="s">
        <v>178</v>
      </c>
      <c r="C19" s="352"/>
      <c r="D19" s="352"/>
      <c r="E19" s="352"/>
      <c r="F19" s="352"/>
      <c r="G19" s="352"/>
      <c r="H19" s="352"/>
    </row>
    <row r="20" spans="1:8" ht="30" customHeight="1" x14ac:dyDescent="0.2">
      <c r="A20" s="353" t="s">
        <v>179</v>
      </c>
      <c r="B20" s="354" t="s">
        <v>180</v>
      </c>
      <c r="C20" s="354"/>
      <c r="D20" s="354"/>
      <c r="E20" s="355" t="s">
        <v>181</v>
      </c>
      <c r="F20" s="355"/>
      <c r="G20" s="355"/>
      <c r="H20" s="355"/>
    </row>
    <row r="21" spans="1:8" ht="30" customHeight="1" x14ac:dyDescent="0.2">
      <c r="A21" s="353"/>
      <c r="B21" s="338" t="s">
        <v>227</v>
      </c>
      <c r="C21" s="338"/>
      <c r="D21" s="338"/>
      <c r="E21" s="338" t="s">
        <v>228</v>
      </c>
      <c r="F21" s="338"/>
      <c r="G21" s="338"/>
      <c r="H21" s="338"/>
    </row>
    <row r="22" spans="1:8" ht="30" customHeight="1" x14ac:dyDescent="0.2">
      <c r="A22" s="142" t="s">
        <v>182</v>
      </c>
      <c r="B22" s="348" t="s">
        <v>183</v>
      </c>
      <c r="C22" s="348"/>
      <c r="D22" s="348"/>
      <c r="E22" s="348" t="s">
        <v>183</v>
      </c>
      <c r="F22" s="348"/>
      <c r="G22" s="348"/>
      <c r="H22" s="348"/>
    </row>
    <row r="23" spans="1:8" ht="39.950000000000003" customHeight="1" x14ac:dyDescent="0.2">
      <c r="A23" s="142" t="s">
        <v>184</v>
      </c>
      <c r="B23" s="338" t="s">
        <v>287</v>
      </c>
      <c r="C23" s="338"/>
      <c r="D23" s="338"/>
      <c r="E23" s="338" t="s">
        <v>288</v>
      </c>
      <c r="F23" s="338"/>
      <c r="G23" s="338"/>
      <c r="H23" s="338"/>
    </row>
    <row r="24" spans="1:8" ht="30" customHeight="1" x14ac:dyDescent="0.2">
      <c r="A24" s="142" t="s">
        <v>185</v>
      </c>
      <c r="B24" s="350">
        <v>43831</v>
      </c>
      <c r="C24" s="350"/>
      <c r="D24" s="350"/>
      <c r="E24" s="144" t="s">
        <v>186</v>
      </c>
      <c r="F24" s="356">
        <v>1</v>
      </c>
      <c r="G24" s="356"/>
      <c r="H24" s="356"/>
    </row>
    <row r="25" spans="1:8" ht="30" customHeight="1" x14ac:dyDescent="0.2">
      <c r="A25" s="142" t="s">
        <v>187</v>
      </c>
      <c r="B25" s="350">
        <v>44196</v>
      </c>
      <c r="C25" s="350"/>
      <c r="D25" s="350"/>
      <c r="E25" s="144" t="s">
        <v>188</v>
      </c>
      <c r="F25" s="351">
        <v>1</v>
      </c>
      <c r="G25" s="351"/>
      <c r="H25" s="351"/>
    </row>
    <row r="26" spans="1:8" ht="39.950000000000003" customHeight="1" x14ac:dyDescent="0.2">
      <c r="A26" s="142" t="s">
        <v>189</v>
      </c>
      <c r="B26" s="348" t="s">
        <v>174</v>
      </c>
      <c r="C26" s="348"/>
      <c r="D26" s="348"/>
      <c r="E26" s="145" t="s">
        <v>190</v>
      </c>
      <c r="F26" s="357" t="s">
        <v>304</v>
      </c>
      <c r="G26" s="357"/>
      <c r="H26" s="357"/>
    </row>
    <row r="27" spans="1:8" ht="30" customHeight="1" x14ac:dyDescent="0.2">
      <c r="A27" s="337" t="s">
        <v>191</v>
      </c>
      <c r="B27" s="337"/>
      <c r="C27" s="337"/>
      <c r="D27" s="337"/>
      <c r="E27" s="337"/>
      <c r="F27" s="337"/>
      <c r="G27" s="337"/>
      <c r="H27" s="337"/>
    </row>
    <row r="28" spans="1:8" ht="30" customHeight="1" x14ac:dyDescent="0.2">
      <c r="A28" s="146" t="s">
        <v>192</v>
      </c>
      <c r="B28" s="146" t="s">
        <v>193</v>
      </c>
      <c r="C28" s="146" t="s">
        <v>194</v>
      </c>
      <c r="D28" s="146" t="s">
        <v>195</v>
      </c>
      <c r="E28" s="146" t="s">
        <v>196</v>
      </c>
      <c r="F28" s="147" t="s">
        <v>197</v>
      </c>
      <c r="G28" s="147" t="s">
        <v>198</v>
      </c>
      <c r="H28" s="146" t="s">
        <v>199</v>
      </c>
    </row>
    <row r="29" spans="1:8" ht="20.25" customHeight="1" x14ac:dyDescent="0.2">
      <c r="A29" s="148" t="s">
        <v>200</v>
      </c>
      <c r="B29" s="173">
        <v>184</v>
      </c>
      <c r="C29" s="149">
        <f>+B29</f>
        <v>184</v>
      </c>
      <c r="D29" s="173">
        <v>184</v>
      </c>
      <c r="E29" s="149">
        <f>+D29</f>
        <v>184</v>
      </c>
      <c r="F29" s="153">
        <f>IFERROR(+B29/D29,)</f>
        <v>1</v>
      </c>
      <c r="G29" s="154">
        <f>+IFERROR(C29/$E$40,)</f>
        <v>0.22439024390243903</v>
      </c>
      <c r="H29" s="155">
        <f>+G29/$F$25</f>
        <v>0.22439024390243903</v>
      </c>
    </row>
    <row r="30" spans="1:8" ht="20.25" customHeight="1" x14ac:dyDescent="0.2">
      <c r="A30" s="148" t="s">
        <v>201</v>
      </c>
      <c r="B30" s="173">
        <v>184</v>
      </c>
      <c r="C30" s="149">
        <f>+C29+B30</f>
        <v>368</v>
      </c>
      <c r="D30" s="173">
        <v>184</v>
      </c>
      <c r="E30" s="149">
        <f>+E29+D30</f>
        <v>368</v>
      </c>
      <c r="F30" s="153">
        <f t="shared" ref="F30:F40" si="0">IFERROR(+B30/D30,)</f>
        <v>1</v>
      </c>
      <c r="G30" s="154">
        <f t="shared" ref="G30:G40" si="1">+IFERROR(C30/$E$40,)</f>
        <v>0.44878048780487806</v>
      </c>
      <c r="H30" s="155">
        <f t="shared" ref="H30:H40" si="2">+G30/$F$25</f>
        <v>0.44878048780487806</v>
      </c>
    </row>
    <row r="31" spans="1:8" ht="20.25" customHeight="1" x14ac:dyDescent="0.2">
      <c r="A31" s="148" t="s">
        <v>202</v>
      </c>
      <c r="B31" s="173">
        <v>115</v>
      </c>
      <c r="C31" s="149">
        <f t="shared" ref="C31:E40" si="3">+C30+B31</f>
        <v>483</v>
      </c>
      <c r="D31" s="173">
        <v>115</v>
      </c>
      <c r="E31" s="149">
        <f t="shared" si="3"/>
        <v>483</v>
      </c>
      <c r="F31" s="153">
        <f t="shared" si="0"/>
        <v>1</v>
      </c>
      <c r="G31" s="154">
        <f t="shared" si="1"/>
        <v>0.58902439024390241</v>
      </c>
      <c r="H31" s="155">
        <f t="shared" si="2"/>
        <v>0.58902439024390241</v>
      </c>
    </row>
    <row r="32" spans="1:8" ht="20.25" customHeight="1" x14ac:dyDescent="0.2">
      <c r="A32" s="148" t="s">
        <v>203</v>
      </c>
      <c r="B32" s="173">
        <v>158</v>
      </c>
      <c r="C32" s="149">
        <f t="shared" si="3"/>
        <v>641</v>
      </c>
      <c r="D32" s="173">
        <v>158</v>
      </c>
      <c r="E32" s="149">
        <f t="shared" si="3"/>
        <v>641</v>
      </c>
      <c r="F32" s="153">
        <f t="shared" si="0"/>
        <v>1</v>
      </c>
      <c r="G32" s="154">
        <f t="shared" si="1"/>
        <v>0.78170731707317076</v>
      </c>
      <c r="H32" s="155">
        <f t="shared" si="2"/>
        <v>0.78170731707317076</v>
      </c>
    </row>
    <row r="33" spans="1:8" ht="20.25" customHeight="1" x14ac:dyDescent="0.2">
      <c r="A33" s="148" t="s">
        <v>204</v>
      </c>
      <c r="B33" s="173">
        <v>179</v>
      </c>
      <c r="C33" s="149">
        <f t="shared" si="3"/>
        <v>820</v>
      </c>
      <c r="D33" s="173">
        <v>179</v>
      </c>
      <c r="E33" s="149">
        <f t="shared" si="3"/>
        <v>820</v>
      </c>
      <c r="F33" s="153">
        <f t="shared" si="0"/>
        <v>1</v>
      </c>
      <c r="G33" s="154">
        <f t="shared" si="1"/>
        <v>1</v>
      </c>
      <c r="H33" s="155">
        <f t="shared" si="2"/>
        <v>1</v>
      </c>
    </row>
    <row r="34" spans="1:8" ht="20.25" customHeight="1" x14ac:dyDescent="0.2">
      <c r="A34" s="214" t="s">
        <v>443</v>
      </c>
      <c r="B34" s="173">
        <v>0</v>
      </c>
      <c r="C34" s="149">
        <f t="shared" si="3"/>
        <v>820</v>
      </c>
      <c r="D34" s="173">
        <v>0</v>
      </c>
      <c r="E34" s="149">
        <f t="shared" si="3"/>
        <v>820</v>
      </c>
      <c r="F34" s="153">
        <f t="shared" si="0"/>
        <v>0</v>
      </c>
      <c r="G34" s="154">
        <f t="shared" si="1"/>
        <v>1</v>
      </c>
      <c r="H34" s="155">
        <f t="shared" si="2"/>
        <v>1</v>
      </c>
    </row>
    <row r="35" spans="1:8" ht="20.25" customHeight="1" x14ac:dyDescent="0.2">
      <c r="A35" s="214" t="s">
        <v>444</v>
      </c>
      <c r="B35" s="173">
        <v>0</v>
      </c>
      <c r="C35" s="149">
        <f t="shared" si="3"/>
        <v>820</v>
      </c>
      <c r="D35" s="173">
        <v>0</v>
      </c>
      <c r="E35" s="149">
        <f t="shared" si="3"/>
        <v>820</v>
      </c>
      <c r="F35" s="153">
        <f t="shared" si="0"/>
        <v>0</v>
      </c>
      <c r="G35" s="154">
        <f t="shared" si="1"/>
        <v>1</v>
      </c>
      <c r="H35" s="155">
        <f t="shared" si="2"/>
        <v>1</v>
      </c>
    </row>
    <row r="36" spans="1:8" ht="20.25" customHeight="1" x14ac:dyDescent="0.2">
      <c r="A36" s="214" t="s">
        <v>445</v>
      </c>
      <c r="B36" s="173">
        <v>0</v>
      </c>
      <c r="C36" s="149">
        <f t="shared" si="3"/>
        <v>820</v>
      </c>
      <c r="D36" s="173">
        <v>0</v>
      </c>
      <c r="E36" s="149">
        <f t="shared" si="3"/>
        <v>820</v>
      </c>
      <c r="F36" s="153">
        <f t="shared" si="0"/>
        <v>0</v>
      </c>
      <c r="G36" s="154">
        <f t="shared" si="1"/>
        <v>1</v>
      </c>
      <c r="H36" s="155">
        <f t="shared" si="2"/>
        <v>1</v>
      </c>
    </row>
    <row r="37" spans="1:8" ht="20.25" customHeight="1" x14ac:dyDescent="0.2">
      <c r="A37" s="214" t="s">
        <v>446</v>
      </c>
      <c r="B37" s="173">
        <v>0</v>
      </c>
      <c r="C37" s="149">
        <f t="shared" si="3"/>
        <v>820</v>
      </c>
      <c r="D37" s="173">
        <v>0</v>
      </c>
      <c r="E37" s="149">
        <f t="shared" si="3"/>
        <v>820</v>
      </c>
      <c r="F37" s="153">
        <f t="shared" si="0"/>
        <v>0</v>
      </c>
      <c r="G37" s="154">
        <f t="shared" si="1"/>
        <v>1</v>
      </c>
      <c r="H37" s="155">
        <f t="shared" si="2"/>
        <v>1</v>
      </c>
    </row>
    <row r="38" spans="1:8" ht="20.25" customHeight="1" x14ac:dyDescent="0.2">
      <c r="A38" s="214" t="s">
        <v>447</v>
      </c>
      <c r="B38" s="173">
        <v>0</v>
      </c>
      <c r="C38" s="149">
        <f t="shared" si="3"/>
        <v>820</v>
      </c>
      <c r="D38" s="173">
        <v>0</v>
      </c>
      <c r="E38" s="149">
        <f t="shared" si="3"/>
        <v>820</v>
      </c>
      <c r="F38" s="153">
        <f t="shared" si="0"/>
        <v>0</v>
      </c>
      <c r="G38" s="154">
        <f t="shared" si="1"/>
        <v>1</v>
      </c>
      <c r="H38" s="155">
        <f t="shared" si="2"/>
        <v>1</v>
      </c>
    </row>
    <row r="39" spans="1:8" ht="20.25" customHeight="1" x14ac:dyDescent="0.2">
      <c r="A39" s="214" t="s">
        <v>448</v>
      </c>
      <c r="B39" s="173">
        <v>0</v>
      </c>
      <c r="C39" s="149">
        <f t="shared" si="3"/>
        <v>820</v>
      </c>
      <c r="D39" s="173">
        <v>0</v>
      </c>
      <c r="E39" s="149">
        <f t="shared" si="3"/>
        <v>820</v>
      </c>
      <c r="F39" s="153">
        <f t="shared" si="0"/>
        <v>0</v>
      </c>
      <c r="G39" s="154">
        <f t="shared" si="1"/>
        <v>1</v>
      </c>
      <c r="H39" s="155">
        <f t="shared" si="2"/>
        <v>1</v>
      </c>
    </row>
    <row r="40" spans="1:8" ht="20.25" customHeight="1" x14ac:dyDescent="0.2">
      <c r="A40" s="214" t="s">
        <v>662</v>
      </c>
      <c r="B40" s="173">
        <v>0</v>
      </c>
      <c r="C40" s="149">
        <f t="shared" si="3"/>
        <v>820</v>
      </c>
      <c r="D40" s="173">
        <v>0</v>
      </c>
      <c r="E40" s="149">
        <f t="shared" si="3"/>
        <v>820</v>
      </c>
      <c r="F40" s="153">
        <f t="shared" si="0"/>
        <v>0</v>
      </c>
      <c r="G40" s="154">
        <f t="shared" si="1"/>
        <v>1</v>
      </c>
      <c r="H40" s="155">
        <f t="shared" si="2"/>
        <v>1</v>
      </c>
    </row>
    <row r="41" spans="1:8" ht="60" customHeight="1" x14ac:dyDescent="0.2">
      <c r="A41" s="150" t="s">
        <v>205</v>
      </c>
      <c r="B41" s="368" t="s">
        <v>691</v>
      </c>
      <c r="C41" s="369"/>
      <c r="D41" s="369"/>
      <c r="E41" s="369"/>
      <c r="F41" s="369"/>
      <c r="G41" s="369"/>
      <c r="H41" s="370"/>
    </row>
    <row r="42" spans="1:8" ht="30" customHeight="1" x14ac:dyDescent="0.2">
      <c r="A42" s="337" t="s">
        <v>206</v>
      </c>
      <c r="B42" s="337"/>
      <c r="C42" s="337"/>
      <c r="D42" s="337"/>
      <c r="E42" s="337"/>
      <c r="F42" s="337"/>
      <c r="G42" s="337"/>
      <c r="H42" s="337"/>
    </row>
    <row r="43" spans="1:8" ht="45" customHeight="1" x14ac:dyDescent="0.2">
      <c r="A43" s="360"/>
      <c r="B43" s="360"/>
      <c r="C43" s="360"/>
      <c r="D43" s="360"/>
      <c r="E43" s="360"/>
      <c r="F43" s="360"/>
      <c r="G43" s="360"/>
      <c r="H43" s="360"/>
    </row>
    <row r="44" spans="1:8" ht="45" customHeight="1" x14ac:dyDescent="0.2">
      <c r="A44" s="360"/>
      <c r="B44" s="360"/>
      <c r="C44" s="360"/>
      <c r="D44" s="360"/>
      <c r="E44" s="360"/>
      <c r="F44" s="360"/>
      <c r="G44" s="360"/>
      <c r="H44" s="360"/>
    </row>
    <row r="45" spans="1:8" ht="45" customHeight="1" x14ac:dyDescent="0.2">
      <c r="A45" s="360"/>
      <c r="B45" s="360"/>
      <c r="C45" s="360"/>
      <c r="D45" s="360"/>
      <c r="E45" s="360"/>
      <c r="F45" s="360"/>
      <c r="G45" s="360"/>
      <c r="H45" s="360"/>
    </row>
    <row r="46" spans="1:8" ht="45" customHeight="1" x14ac:dyDescent="0.2">
      <c r="A46" s="360"/>
      <c r="B46" s="360"/>
      <c r="C46" s="360"/>
      <c r="D46" s="360"/>
      <c r="E46" s="360"/>
      <c r="F46" s="360"/>
      <c r="G46" s="360"/>
      <c r="H46" s="360"/>
    </row>
    <row r="47" spans="1:8" ht="45" customHeight="1" x14ac:dyDescent="0.2">
      <c r="A47" s="360"/>
      <c r="B47" s="360"/>
      <c r="C47" s="360"/>
      <c r="D47" s="360"/>
      <c r="E47" s="360"/>
      <c r="F47" s="360"/>
      <c r="G47" s="360"/>
      <c r="H47" s="360"/>
    </row>
    <row r="48" spans="1:8" ht="30" customHeight="1" x14ac:dyDescent="0.2">
      <c r="A48" s="142" t="s">
        <v>207</v>
      </c>
      <c r="B48" s="361" t="s">
        <v>692</v>
      </c>
      <c r="C48" s="397"/>
      <c r="D48" s="397"/>
      <c r="E48" s="397"/>
      <c r="F48" s="397"/>
      <c r="G48" s="397"/>
      <c r="H48" s="398"/>
    </row>
    <row r="49" spans="1:8" ht="30" customHeight="1" x14ac:dyDescent="0.2">
      <c r="A49" s="142" t="s">
        <v>208</v>
      </c>
      <c r="B49" s="364" t="s">
        <v>679</v>
      </c>
      <c r="C49" s="365"/>
      <c r="D49" s="365"/>
      <c r="E49" s="365"/>
      <c r="F49" s="365"/>
      <c r="G49" s="365"/>
      <c r="H49" s="366"/>
    </row>
    <row r="50" spans="1:8" ht="30" customHeight="1" x14ac:dyDescent="0.2">
      <c r="A50" s="150" t="s">
        <v>209</v>
      </c>
      <c r="B50" s="367" t="s">
        <v>289</v>
      </c>
      <c r="C50" s="367"/>
      <c r="D50" s="367"/>
      <c r="E50" s="367"/>
      <c r="F50" s="367"/>
      <c r="G50" s="367"/>
      <c r="H50" s="367"/>
    </row>
    <row r="51" spans="1:8" ht="30" customHeight="1" x14ac:dyDescent="0.2">
      <c r="A51" s="337" t="s">
        <v>210</v>
      </c>
      <c r="B51" s="337"/>
      <c r="C51" s="337"/>
      <c r="D51" s="337"/>
      <c r="E51" s="337"/>
      <c r="F51" s="337"/>
      <c r="G51" s="337"/>
      <c r="H51" s="337"/>
    </row>
    <row r="52" spans="1:8" ht="30" customHeight="1" x14ac:dyDescent="0.2">
      <c r="A52" s="371" t="s">
        <v>211</v>
      </c>
      <c r="B52" s="146" t="s">
        <v>212</v>
      </c>
      <c r="C52" s="347" t="s">
        <v>213</v>
      </c>
      <c r="D52" s="347"/>
      <c r="E52" s="347"/>
      <c r="F52" s="347" t="s">
        <v>214</v>
      </c>
      <c r="G52" s="347"/>
      <c r="H52" s="347"/>
    </row>
    <row r="53" spans="1:8" ht="30" customHeight="1" x14ac:dyDescent="0.2">
      <c r="A53" s="371"/>
      <c r="B53" s="90"/>
      <c r="C53" s="399"/>
      <c r="D53" s="399"/>
      <c r="E53" s="399"/>
      <c r="F53" s="400"/>
      <c r="G53" s="400"/>
      <c r="H53" s="400"/>
    </row>
    <row r="54" spans="1:8" ht="30" customHeight="1" x14ac:dyDescent="0.2">
      <c r="A54" s="150" t="s">
        <v>215</v>
      </c>
      <c r="B54" s="358" t="s">
        <v>339</v>
      </c>
      <c r="C54" s="358"/>
      <c r="D54" s="359" t="s">
        <v>216</v>
      </c>
      <c r="E54" s="359"/>
      <c r="F54" s="358" t="s">
        <v>339</v>
      </c>
      <c r="G54" s="358"/>
      <c r="H54" s="358"/>
    </row>
    <row r="55" spans="1:8" ht="30" customHeight="1" x14ac:dyDescent="0.2">
      <c r="A55" s="150" t="s">
        <v>681</v>
      </c>
      <c r="B55" s="401" t="s">
        <v>682</v>
      </c>
      <c r="C55" s="401"/>
      <c r="D55" s="371" t="s">
        <v>687</v>
      </c>
      <c r="E55" s="371"/>
      <c r="F55" s="376" t="s">
        <v>712</v>
      </c>
      <c r="G55" s="377"/>
      <c r="H55" s="378"/>
    </row>
    <row r="56" spans="1:8" ht="30" customHeight="1" x14ac:dyDescent="0.2">
      <c r="A56" s="150" t="s">
        <v>217</v>
      </c>
      <c r="B56" s="372"/>
      <c r="C56" s="372"/>
      <c r="D56" s="353" t="s">
        <v>218</v>
      </c>
      <c r="E56" s="353"/>
      <c r="F56" s="372"/>
      <c r="G56" s="372"/>
      <c r="H56" s="372"/>
    </row>
    <row r="57" spans="1:8" ht="30" customHeight="1" x14ac:dyDescent="0.2">
      <c r="A57" s="150" t="s">
        <v>219</v>
      </c>
      <c r="B57" s="372"/>
      <c r="C57" s="372"/>
      <c r="D57" s="353"/>
      <c r="E57" s="353"/>
      <c r="F57" s="372"/>
      <c r="G57" s="372"/>
      <c r="H57" s="372"/>
    </row>
  </sheetData>
  <sheetProtection autoFilter="0" pivotTables="0"/>
  <mergeCells count="65">
    <mergeCell ref="B55:C55"/>
    <mergeCell ref="D55:E55"/>
    <mergeCell ref="F55:H55"/>
    <mergeCell ref="B56:C56"/>
    <mergeCell ref="D56:E57"/>
    <mergeCell ref="F56:H57"/>
    <mergeCell ref="B57:C57"/>
    <mergeCell ref="A27:H27"/>
    <mergeCell ref="B54:C54"/>
    <mergeCell ref="D54:E54"/>
    <mergeCell ref="F54:H54"/>
    <mergeCell ref="A42:H42"/>
    <mergeCell ref="A43:H47"/>
    <mergeCell ref="B48:H48"/>
    <mergeCell ref="B49:H49"/>
    <mergeCell ref="B50:H50"/>
    <mergeCell ref="B41:H41"/>
    <mergeCell ref="A51:H51"/>
    <mergeCell ref="A52:A53"/>
    <mergeCell ref="C52:E52"/>
    <mergeCell ref="F52:H52"/>
    <mergeCell ref="C53:E53"/>
    <mergeCell ref="F53:H53"/>
    <mergeCell ref="B25:D25"/>
    <mergeCell ref="F25:H25"/>
    <mergeCell ref="B26:D26"/>
    <mergeCell ref="B19:H19"/>
    <mergeCell ref="A20:A21"/>
    <mergeCell ref="B20:D20"/>
    <mergeCell ref="E20:H20"/>
    <mergeCell ref="B21:D21"/>
    <mergeCell ref="E21:H21"/>
    <mergeCell ref="B22:D22"/>
    <mergeCell ref="E22:H22"/>
    <mergeCell ref="B23:D23"/>
    <mergeCell ref="E23:H23"/>
    <mergeCell ref="B24:D24"/>
    <mergeCell ref="F24:H24"/>
    <mergeCell ref="F26:H26"/>
    <mergeCell ref="B14:E14"/>
    <mergeCell ref="G14:H14"/>
    <mergeCell ref="B15:E15"/>
    <mergeCell ref="G15:H15"/>
    <mergeCell ref="B16:H16"/>
    <mergeCell ref="B18:H18"/>
    <mergeCell ref="E8:H8"/>
    <mergeCell ref="B1:H1"/>
    <mergeCell ref="B2:H2"/>
    <mergeCell ref="B17:H17"/>
    <mergeCell ref="B10:E10"/>
    <mergeCell ref="G10:H10"/>
    <mergeCell ref="B11:E11"/>
    <mergeCell ref="G11:H11"/>
    <mergeCell ref="B12:H12"/>
    <mergeCell ref="B13:H13"/>
    <mergeCell ref="B3:H3"/>
    <mergeCell ref="F4:H4"/>
    <mergeCell ref="C9:D9"/>
    <mergeCell ref="E9:F9"/>
    <mergeCell ref="C8:D8"/>
    <mergeCell ref="A1:A4"/>
    <mergeCell ref="B4:E4"/>
    <mergeCell ref="A5:H5"/>
    <mergeCell ref="A6:H6"/>
    <mergeCell ref="A7:H7"/>
  </mergeCells>
  <dataValidations count="1">
    <dataValidation type="list" allowBlank="1" showInputMessage="1" showErrorMessage="1" sqref="B9 H9 B26:D26 B11:E11 B12:H12 G14:H15">
      <formula1>#REF!</formula1>
    </dataValidation>
  </dataValidations>
  <pageMargins left="0.70866141732283472" right="0.70866141732283472" top="0.74803149606299213" bottom="0.74803149606299213" header="0.31496062992125984" footer="0.31496062992125984"/>
  <pageSetup scale="54" fitToHeight="2" orientation="portrait" r:id="rId1"/>
  <rowBreaks count="1" manualBreakCount="1">
    <brk id="41"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O20"/>
  <sheetViews>
    <sheetView topLeftCell="A5" zoomScale="76" workbookViewId="0">
      <selection activeCell="C10" sqref="C10:E10"/>
    </sheetView>
  </sheetViews>
  <sheetFormatPr baseColWidth="10" defaultColWidth="0" defaultRowHeight="30" customHeight="1" zeroHeight="1" x14ac:dyDescent="0.25"/>
  <cols>
    <col min="1" max="1" width="5.7109375" style="92" customWidth="1"/>
    <col min="2" max="2" width="40.7109375" style="91" customWidth="1"/>
    <col min="3" max="3" width="15.7109375" customWidth="1"/>
    <col min="4" max="4" width="5.7109375" style="91" customWidth="1"/>
    <col min="5" max="5" width="40.7109375" customWidth="1"/>
    <col min="6" max="7" width="15.7109375" style="91" customWidth="1"/>
    <col min="8" max="9" width="15.7109375" customWidth="1"/>
    <col min="10" max="10" width="80.7109375" customWidth="1"/>
    <col min="11" max="106" width="0" hidden="1" customWidth="1"/>
    <col min="107" max="107" width="11.42578125" hidden="1" customWidth="1"/>
    <col min="108" max="196" width="0" hidden="1" customWidth="1"/>
    <col min="197" max="197" width="1.42578125" hidden="1" customWidth="1"/>
  </cols>
  <sheetData>
    <row r="1" spans="1:10" s="156" customFormat="1" ht="30" customHeight="1" x14ac:dyDescent="0.25">
      <c r="A1" s="379"/>
      <c r="B1" s="379"/>
      <c r="C1" s="380" t="s">
        <v>295</v>
      </c>
      <c r="D1" s="380"/>
      <c r="E1" s="380"/>
      <c r="F1" s="380"/>
      <c r="G1" s="380"/>
      <c r="H1" s="380"/>
      <c r="I1" s="380"/>
      <c r="J1" s="380"/>
    </row>
    <row r="2" spans="1:10" s="156" customFormat="1" ht="30" customHeight="1" x14ac:dyDescent="0.25">
      <c r="A2" s="379"/>
      <c r="B2" s="379"/>
      <c r="C2" s="380" t="s">
        <v>8</v>
      </c>
      <c r="D2" s="380"/>
      <c r="E2" s="380"/>
      <c r="F2" s="380"/>
      <c r="G2" s="380"/>
      <c r="H2" s="380"/>
      <c r="I2" s="380"/>
      <c r="J2" s="380"/>
    </row>
    <row r="3" spans="1:10" s="156" customFormat="1" ht="30" customHeight="1" x14ac:dyDescent="0.25">
      <c r="A3" s="379"/>
      <c r="B3" s="379"/>
      <c r="C3" s="380" t="s">
        <v>271</v>
      </c>
      <c r="D3" s="380"/>
      <c r="E3" s="380"/>
      <c r="F3" s="380"/>
      <c r="G3" s="380"/>
      <c r="H3" s="380"/>
      <c r="I3" s="380"/>
      <c r="J3" s="380"/>
    </row>
    <row r="4" spans="1:10" s="156" customFormat="1" ht="30" customHeight="1" x14ac:dyDescent="0.25">
      <c r="A4" s="379"/>
      <c r="B4" s="379"/>
      <c r="C4" s="380" t="s">
        <v>279</v>
      </c>
      <c r="D4" s="380"/>
      <c r="E4" s="380"/>
      <c r="F4" s="380"/>
      <c r="G4" s="381" t="s">
        <v>280</v>
      </c>
      <c r="H4" s="381"/>
      <c r="I4" s="381"/>
      <c r="J4" s="381"/>
    </row>
    <row r="5" spans="1:10" s="156" customFormat="1" ht="30" customHeight="1" x14ac:dyDescent="0.25">
      <c r="A5" s="157"/>
      <c r="B5" s="158"/>
      <c r="D5" s="158"/>
      <c r="F5" s="158"/>
      <c r="G5" s="158"/>
    </row>
    <row r="6" spans="1:10" s="156" customFormat="1" ht="30" customHeight="1" x14ac:dyDescent="0.25">
      <c r="A6" s="157"/>
      <c r="B6" s="159" t="s">
        <v>270</v>
      </c>
      <c r="C6" s="382" t="s">
        <v>308</v>
      </c>
      <c r="D6" s="382"/>
      <c r="E6" s="382"/>
      <c r="F6" s="158"/>
      <c r="G6" s="158"/>
      <c r="I6" s="160"/>
    </row>
    <row r="7" spans="1:10" s="156" customFormat="1" ht="30" customHeight="1" x14ac:dyDescent="0.25">
      <c r="A7" s="157"/>
      <c r="B7" s="161" t="s">
        <v>16</v>
      </c>
      <c r="C7" s="382" t="s">
        <v>281</v>
      </c>
      <c r="D7" s="382"/>
      <c r="E7" s="382"/>
      <c r="F7" s="158"/>
      <c r="G7" s="158"/>
      <c r="I7" s="160"/>
    </row>
    <row r="8" spans="1:10" s="156" customFormat="1" ht="30" customHeight="1" x14ac:dyDescent="0.25">
      <c r="A8" s="157"/>
      <c r="B8" s="161" t="s">
        <v>269</v>
      </c>
      <c r="C8" s="382" t="s">
        <v>278</v>
      </c>
      <c r="D8" s="382"/>
      <c r="E8" s="382"/>
      <c r="F8" s="158"/>
      <c r="G8" s="158"/>
      <c r="I8" s="160"/>
    </row>
    <row r="9" spans="1:10" s="156" customFormat="1" ht="30" customHeight="1" x14ac:dyDescent="0.25">
      <c r="A9" s="157"/>
      <c r="B9" s="161" t="s">
        <v>268</v>
      </c>
      <c r="C9" s="382" t="s">
        <v>712</v>
      </c>
      <c r="D9" s="382"/>
      <c r="E9" s="382"/>
      <c r="F9" s="158"/>
      <c r="G9" s="158"/>
      <c r="I9" s="160"/>
    </row>
    <row r="10" spans="1:10" s="156" customFormat="1" ht="42" customHeight="1" x14ac:dyDescent="0.25">
      <c r="A10" s="157"/>
      <c r="B10" s="161" t="s">
        <v>267</v>
      </c>
      <c r="C10" s="382" t="str">
        <f>+'2'!E8</f>
        <v>Atender el 100% de los requerimientos de soporte técnico solicitados a la Oficina de Tecnologías de la Información y las Comunicaciones de las aplicaciones y servicios a cargo de la Oficina</v>
      </c>
      <c r="D10" s="382"/>
      <c r="E10" s="382"/>
      <c r="F10" s="158"/>
      <c r="G10" s="158"/>
      <c r="I10" s="160"/>
    </row>
    <row r="11" spans="1:10" s="156" customFormat="1" ht="30" customHeight="1" x14ac:dyDescent="0.25">
      <c r="A11" s="157"/>
      <c r="B11" s="158"/>
      <c r="D11" s="158"/>
      <c r="F11" s="158"/>
      <c r="G11" s="158"/>
    </row>
    <row r="12" spans="1:10" s="128" customFormat="1" ht="30" customHeight="1" x14ac:dyDescent="0.25">
      <c r="A12" s="389" t="s">
        <v>312</v>
      </c>
      <c r="B12" s="390"/>
      <c r="C12" s="390"/>
      <c r="D12" s="390"/>
      <c r="E12" s="390"/>
      <c r="F12" s="390"/>
      <c r="G12" s="391"/>
      <c r="H12" s="383" t="s">
        <v>266</v>
      </c>
      <c r="I12" s="384"/>
      <c r="J12" s="384"/>
    </row>
    <row r="13" spans="1:10" s="103" customFormat="1" ht="30" customHeight="1" x14ac:dyDescent="0.25">
      <c r="A13" s="105" t="s">
        <v>265</v>
      </c>
      <c r="B13" s="105" t="s">
        <v>264</v>
      </c>
      <c r="C13" s="105" t="s">
        <v>263</v>
      </c>
      <c r="D13" s="105" t="s">
        <v>262</v>
      </c>
      <c r="E13" s="105" t="s">
        <v>261</v>
      </c>
      <c r="F13" s="105" t="s">
        <v>260</v>
      </c>
      <c r="G13" s="105" t="s">
        <v>259</v>
      </c>
      <c r="H13" s="104" t="s">
        <v>258</v>
      </c>
      <c r="I13" s="104" t="s">
        <v>257</v>
      </c>
      <c r="J13" s="104" t="s">
        <v>256</v>
      </c>
    </row>
    <row r="14" spans="1:10" ht="60" x14ac:dyDescent="0.25">
      <c r="A14" s="402">
        <v>1</v>
      </c>
      <c r="B14" s="404" t="s">
        <v>341</v>
      </c>
      <c r="C14" s="395">
        <v>1</v>
      </c>
      <c r="D14" s="102">
        <v>1</v>
      </c>
      <c r="E14" s="197" t="s">
        <v>440</v>
      </c>
      <c r="F14" s="100">
        <v>0.25</v>
      </c>
      <c r="G14" s="99">
        <v>43920</v>
      </c>
      <c r="H14" s="100">
        <v>0.25</v>
      </c>
      <c r="I14" s="99">
        <v>43920</v>
      </c>
      <c r="J14" s="253" t="s">
        <v>689</v>
      </c>
    </row>
    <row r="15" spans="1:10" ht="45" x14ac:dyDescent="0.25">
      <c r="A15" s="403"/>
      <c r="B15" s="405"/>
      <c r="C15" s="396"/>
      <c r="D15" s="102">
        <v>1</v>
      </c>
      <c r="E15" s="197" t="s">
        <v>441</v>
      </c>
      <c r="F15" s="100">
        <v>0.25</v>
      </c>
      <c r="G15" s="99">
        <v>43615</v>
      </c>
      <c r="H15" s="100">
        <v>0.25</v>
      </c>
      <c r="I15" s="99">
        <v>43615</v>
      </c>
      <c r="J15" s="97" t="s">
        <v>690</v>
      </c>
    </row>
    <row r="16" spans="1:10" ht="39.950000000000003" customHeight="1" x14ac:dyDescent="0.25">
      <c r="A16" s="403"/>
      <c r="B16" s="405"/>
      <c r="C16" s="396"/>
      <c r="D16" s="102">
        <v>3</v>
      </c>
      <c r="E16" s="197" t="s">
        <v>451</v>
      </c>
      <c r="F16" s="100">
        <v>0.25</v>
      </c>
      <c r="G16" s="99">
        <v>44104</v>
      </c>
      <c r="H16" s="100"/>
      <c r="I16" s="99"/>
      <c r="J16" s="97"/>
    </row>
    <row r="17" spans="1:10" ht="39.950000000000003" customHeight="1" x14ac:dyDescent="0.25">
      <c r="A17" s="403"/>
      <c r="B17" s="405"/>
      <c r="C17" s="396"/>
      <c r="D17" s="102">
        <v>4</v>
      </c>
      <c r="E17" s="197" t="s">
        <v>442</v>
      </c>
      <c r="F17" s="100">
        <v>0.25</v>
      </c>
      <c r="G17" s="99">
        <v>44195</v>
      </c>
      <c r="H17" s="100"/>
      <c r="I17" s="99"/>
      <c r="J17" s="97"/>
    </row>
    <row r="18" spans="1:10" s="91" customFormat="1" ht="30" customHeight="1" x14ac:dyDescent="0.25">
      <c r="A18" s="385" t="s">
        <v>255</v>
      </c>
      <c r="B18" s="386"/>
      <c r="C18" s="172">
        <f>SUM(C14:C17)</f>
        <v>1</v>
      </c>
      <c r="D18" s="387" t="s">
        <v>229</v>
      </c>
      <c r="E18" s="388"/>
      <c r="F18" s="172">
        <f>SUM(F14:F17)</f>
        <v>1</v>
      </c>
      <c r="G18" s="172"/>
      <c r="H18" s="95">
        <f>SUM(H14:H17)</f>
        <v>0.5</v>
      </c>
      <c r="I18" s="94"/>
      <c r="J18" s="94"/>
    </row>
    <row r="19" spans="1:10" ht="30" hidden="1" customHeight="1" x14ac:dyDescent="0.25"/>
    <row r="20" spans="1:10" ht="30" customHeight="1" x14ac:dyDescent="0.25"/>
  </sheetData>
  <protectedRanges>
    <protectedRange sqref="B20:C20" name="Planeacion_6"/>
    <protectedRange sqref="B21:C23" name="Planeacion_7"/>
    <protectedRange sqref="B25:C25" name="Planeacion_8"/>
    <protectedRange sqref="B26:C27" name="Planeacion_9"/>
    <protectedRange sqref="C28:C29" name="Planeacion_10"/>
  </protectedRanges>
  <mergeCells count="18">
    <mergeCell ref="H12:J12"/>
    <mergeCell ref="A14:A17"/>
    <mergeCell ref="B14:B17"/>
    <mergeCell ref="C14:C17"/>
    <mergeCell ref="A18:B18"/>
    <mergeCell ref="D18:E18"/>
    <mergeCell ref="A12:G12"/>
    <mergeCell ref="C6:E6"/>
    <mergeCell ref="C7:E7"/>
    <mergeCell ref="C8:E8"/>
    <mergeCell ref="C9:E9"/>
    <mergeCell ref="C10:E10"/>
    <mergeCell ref="A1:B4"/>
    <mergeCell ref="C1:J1"/>
    <mergeCell ref="C2:J2"/>
    <mergeCell ref="C3:J3"/>
    <mergeCell ref="C4:F4"/>
    <mergeCell ref="G4:J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7"/>
  <sheetViews>
    <sheetView topLeftCell="A19" zoomScale="75" workbookViewId="0">
      <selection activeCell="E31" sqref="E31"/>
    </sheetView>
  </sheetViews>
  <sheetFormatPr baseColWidth="10" defaultColWidth="0" defaultRowHeight="30" customHeight="1" x14ac:dyDescent="0.25"/>
  <cols>
    <col min="1" max="1" width="25.7109375" style="2" customWidth="1"/>
    <col min="2" max="8" width="20.7109375" style="2" customWidth="1"/>
    <col min="9" max="256" width="11.42578125" style="2" customWidth="1"/>
    <col min="257" max="16384" width="0" style="2" hidden="1"/>
  </cols>
  <sheetData>
    <row r="1" spans="1:8" s="141" customFormat="1" ht="30" customHeight="1" x14ac:dyDescent="0.2">
      <c r="A1" s="410"/>
      <c r="B1" s="416" t="s">
        <v>295</v>
      </c>
      <c r="C1" s="417"/>
      <c r="D1" s="417"/>
      <c r="E1" s="417"/>
      <c r="F1" s="417"/>
      <c r="G1" s="417"/>
      <c r="H1" s="418"/>
    </row>
    <row r="2" spans="1:8" s="141" customFormat="1" ht="30" customHeight="1" x14ac:dyDescent="0.2">
      <c r="A2" s="411"/>
      <c r="B2" s="413" t="s">
        <v>8</v>
      </c>
      <c r="C2" s="414"/>
      <c r="D2" s="414"/>
      <c r="E2" s="414"/>
      <c r="F2" s="414"/>
      <c r="G2" s="414"/>
      <c r="H2" s="415"/>
    </row>
    <row r="3" spans="1:8" s="141" customFormat="1" ht="30" customHeight="1" x14ac:dyDescent="0.2">
      <c r="A3" s="411"/>
      <c r="B3" s="413" t="s">
        <v>152</v>
      </c>
      <c r="C3" s="414"/>
      <c r="D3" s="414"/>
      <c r="E3" s="414"/>
      <c r="F3" s="414"/>
      <c r="G3" s="414"/>
      <c r="H3" s="415"/>
    </row>
    <row r="4" spans="1:8" s="141" customFormat="1" ht="30" customHeight="1" x14ac:dyDescent="0.2">
      <c r="A4" s="412"/>
      <c r="B4" s="413" t="s">
        <v>153</v>
      </c>
      <c r="C4" s="414"/>
      <c r="D4" s="414"/>
      <c r="E4" s="415"/>
      <c r="F4" s="303" t="s">
        <v>280</v>
      </c>
      <c r="G4" s="304"/>
      <c r="H4" s="305"/>
    </row>
    <row r="5" spans="1:8" s="141" customFormat="1" ht="30" customHeight="1" x14ac:dyDescent="0.2">
      <c r="A5" s="419" t="s">
        <v>154</v>
      </c>
      <c r="B5" s="420"/>
      <c r="C5" s="420"/>
      <c r="D5" s="420"/>
      <c r="E5" s="420"/>
      <c r="F5" s="420"/>
      <c r="G5" s="420"/>
      <c r="H5" s="421"/>
    </row>
    <row r="6" spans="1:8" s="141" customFormat="1" ht="30" customHeight="1" x14ac:dyDescent="0.2">
      <c r="A6" s="422" t="s">
        <v>155</v>
      </c>
      <c r="B6" s="423"/>
      <c r="C6" s="423"/>
      <c r="D6" s="423"/>
      <c r="E6" s="423"/>
      <c r="F6" s="423"/>
      <c r="G6" s="423"/>
      <c r="H6" s="424"/>
    </row>
    <row r="7" spans="1:8" s="141" customFormat="1" ht="30" customHeight="1" x14ac:dyDescent="0.2">
      <c r="A7" s="425" t="s">
        <v>156</v>
      </c>
      <c r="B7" s="426"/>
      <c r="C7" s="426"/>
      <c r="D7" s="426"/>
      <c r="E7" s="426"/>
      <c r="F7" s="426"/>
      <c r="G7" s="426"/>
      <c r="H7" s="427"/>
    </row>
    <row r="8" spans="1:8" s="141" customFormat="1" ht="39.75" customHeight="1" x14ac:dyDescent="0.2">
      <c r="A8" s="205" t="s">
        <v>276</v>
      </c>
      <c r="B8" s="204">
        <v>3</v>
      </c>
      <c r="C8" s="406" t="s">
        <v>277</v>
      </c>
      <c r="D8" s="407"/>
      <c r="E8" s="408" t="s">
        <v>659</v>
      </c>
      <c r="F8" s="428"/>
      <c r="G8" s="428"/>
      <c r="H8" s="409"/>
    </row>
    <row r="9" spans="1:8" s="141" customFormat="1" ht="30" customHeight="1" x14ac:dyDescent="0.2">
      <c r="A9" s="205" t="s">
        <v>158</v>
      </c>
      <c r="B9" s="204" t="s">
        <v>159</v>
      </c>
      <c r="C9" s="406" t="s">
        <v>160</v>
      </c>
      <c r="D9" s="407"/>
      <c r="E9" s="408" t="s">
        <v>281</v>
      </c>
      <c r="F9" s="409"/>
      <c r="G9" s="144" t="s">
        <v>161</v>
      </c>
      <c r="H9" s="204" t="s">
        <v>159</v>
      </c>
    </row>
    <row r="10" spans="1:8" s="141" customFormat="1" ht="30" customHeight="1" x14ac:dyDescent="0.2">
      <c r="A10" s="205" t="s">
        <v>162</v>
      </c>
      <c r="B10" s="429" t="s">
        <v>220</v>
      </c>
      <c r="C10" s="430"/>
      <c r="D10" s="430"/>
      <c r="E10" s="431"/>
      <c r="F10" s="144" t="s">
        <v>163</v>
      </c>
      <c r="G10" s="432" t="s">
        <v>220</v>
      </c>
      <c r="H10" s="433"/>
    </row>
    <row r="11" spans="1:8" s="141" customFormat="1" ht="30" customHeight="1" x14ac:dyDescent="0.2">
      <c r="A11" s="205" t="s">
        <v>164</v>
      </c>
      <c r="B11" s="434" t="s">
        <v>306</v>
      </c>
      <c r="C11" s="435"/>
      <c r="D11" s="435"/>
      <c r="E11" s="436"/>
      <c r="F11" s="144" t="s">
        <v>165</v>
      </c>
      <c r="G11" s="437" t="s">
        <v>307</v>
      </c>
      <c r="H11" s="438"/>
    </row>
    <row r="12" spans="1:8" s="141" customFormat="1" ht="30" customHeight="1" x14ac:dyDescent="0.2">
      <c r="A12" s="205" t="s">
        <v>166</v>
      </c>
      <c r="B12" s="439" t="s">
        <v>148</v>
      </c>
      <c r="C12" s="440"/>
      <c r="D12" s="440"/>
      <c r="E12" s="440"/>
      <c r="F12" s="440"/>
      <c r="G12" s="440"/>
      <c r="H12" s="441"/>
    </row>
    <row r="13" spans="1:8" s="141" customFormat="1" ht="30" customHeight="1" x14ac:dyDescent="0.2">
      <c r="A13" s="205" t="s">
        <v>167</v>
      </c>
      <c r="B13" s="442" t="s">
        <v>220</v>
      </c>
      <c r="C13" s="443"/>
      <c r="D13" s="443"/>
      <c r="E13" s="443"/>
      <c r="F13" s="443"/>
      <c r="G13" s="443"/>
      <c r="H13" s="444"/>
    </row>
    <row r="14" spans="1:8" s="141" customFormat="1" ht="30" customHeight="1" x14ac:dyDescent="0.2">
      <c r="A14" s="205" t="s">
        <v>168</v>
      </c>
      <c r="B14" s="439" t="s">
        <v>664</v>
      </c>
      <c r="C14" s="440"/>
      <c r="D14" s="440"/>
      <c r="E14" s="441"/>
      <c r="F14" s="144" t="s">
        <v>169</v>
      </c>
      <c r="G14" s="445" t="s">
        <v>170</v>
      </c>
      <c r="H14" s="446"/>
    </row>
    <row r="15" spans="1:8" s="141" customFormat="1" ht="30" customHeight="1" x14ac:dyDescent="0.2">
      <c r="A15" s="205" t="s">
        <v>171</v>
      </c>
      <c r="B15" s="447" t="s">
        <v>311</v>
      </c>
      <c r="C15" s="448"/>
      <c r="D15" s="448"/>
      <c r="E15" s="449"/>
      <c r="F15" s="203" t="s">
        <v>172</v>
      </c>
      <c r="G15" s="445" t="s">
        <v>157</v>
      </c>
      <c r="H15" s="446"/>
    </row>
    <row r="16" spans="1:8" s="29" customFormat="1" ht="30" customHeight="1" x14ac:dyDescent="0.2">
      <c r="A16" s="205" t="s">
        <v>173</v>
      </c>
      <c r="B16" s="408" t="s">
        <v>254</v>
      </c>
      <c r="C16" s="428"/>
      <c r="D16" s="428"/>
      <c r="E16" s="428"/>
      <c r="F16" s="428"/>
      <c r="G16" s="428"/>
      <c r="H16" s="409"/>
    </row>
    <row r="17" spans="1:8" s="29" customFormat="1" ht="30" customHeight="1" x14ac:dyDescent="0.2">
      <c r="A17" s="205" t="s">
        <v>175</v>
      </c>
      <c r="B17" s="408" t="s">
        <v>225</v>
      </c>
      <c r="C17" s="428"/>
      <c r="D17" s="428"/>
      <c r="E17" s="428"/>
      <c r="F17" s="428"/>
      <c r="G17" s="428"/>
      <c r="H17" s="409"/>
    </row>
    <row r="18" spans="1:8" s="29" customFormat="1" ht="30" customHeight="1" x14ac:dyDescent="0.2">
      <c r="A18" s="205" t="s">
        <v>176</v>
      </c>
      <c r="B18" s="439" t="s">
        <v>253</v>
      </c>
      <c r="C18" s="440"/>
      <c r="D18" s="440"/>
      <c r="E18" s="440"/>
      <c r="F18" s="440"/>
      <c r="G18" s="440"/>
      <c r="H18" s="441"/>
    </row>
    <row r="19" spans="1:8" s="29" customFormat="1" ht="30" customHeight="1" x14ac:dyDescent="0.2">
      <c r="A19" s="205" t="s">
        <v>177</v>
      </c>
      <c r="B19" s="450" t="s">
        <v>178</v>
      </c>
      <c r="C19" s="451"/>
      <c r="D19" s="451"/>
      <c r="E19" s="451"/>
      <c r="F19" s="451"/>
      <c r="G19" s="451"/>
      <c r="H19" s="452"/>
    </row>
    <row r="20" spans="1:8" s="29" customFormat="1" ht="30" customHeight="1" x14ac:dyDescent="0.2">
      <c r="A20" s="453" t="s">
        <v>179</v>
      </c>
      <c r="B20" s="455" t="s">
        <v>180</v>
      </c>
      <c r="C20" s="456"/>
      <c r="D20" s="457"/>
      <c r="E20" s="458" t="s">
        <v>181</v>
      </c>
      <c r="F20" s="459"/>
      <c r="G20" s="459"/>
      <c r="H20" s="460"/>
    </row>
    <row r="21" spans="1:8" s="29" customFormat="1" ht="30" customHeight="1" x14ac:dyDescent="0.2">
      <c r="A21" s="454"/>
      <c r="B21" s="439" t="s">
        <v>252</v>
      </c>
      <c r="C21" s="440"/>
      <c r="D21" s="441"/>
      <c r="E21" s="439" t="s">
        <v>251</v>
      </c>
      <c r="F21" s="440"/>
      <c r="G21" s="440"/>
      <c r="H21" s="441"/>
    </row>
    <row r="22" spans="1:8" s="29" customFormat="1" ht="30" customHeight="1" x14ac:dyDescent="0.2">
      <c r="A22" s="205" t="s">
        <v>182</v>
      </c>
      <c r="B22" s="442" t="s">
        <v>178</v>
      </c>
      <c r="C22" s="443"/>
      <c r="D22" s="444"/>
      <c r="E22" s="442" t="s">
        <v>178</v>
      </c>
      <c r="F22" s="443"/>
      <c r="G22" s="443"/>
      <c r="H22" s="444"/>
    </row>
    <row r="23" spans="1:8" s="29" customFormat="1" ht="36.75" customHeight="1" x14ac:dyDescent="0.2">
      <c r="A23" s="205" t="s">
        <v>184</v>
      </c>
      <c r="B23" s="439" t="s">
        <v>250</v>
      </c>
      <c r="C23" s="440"/>
      <c r="D23" s="441"/>
      <c r="E23" s="439" t="s">
        <v>349</v>
      </c>
      <c r="F23" s="440"/>
      <c r="G23" s="440"/>
      <c r="H23" s="441"/>
    </row>
    <row r="24" spans="1:8" s="29" customFormat="1" ht="30" customHeight="1" x14ac:dyDescent="0.2">
      <c r="A24" s="205" t="s">
        <v>185</v>
      </c>
      <c r="B24" s="461">
        <v>43831</v>
      </c>
      <c r="C24" s="462"/>
      <c r="D24" s="463"/>
      <c r="E24" s="144" t="s">
        <v>186</v>
      </c>
      <c r="F24" s="464">
        <v>1</v>
      </c>
      <c r="G24" s="465"/>
      <c r="H24" s="466"/>
    </row>
    <row r="25" spans="1:8" s="29" customFormat="1" ht="30" customHeight="1" x14ac:dyDescent="0.2">
      <c r="A25" s="205" t="s">
        <v>187</v>
      </c>
      <c r="B25" s="461">
        <v>44196</v>
      </c>
      <c r="C25" s="462"/>
      <c r="D25" s="463"/>
      <c r="E25" s="144" t="s">
        <v>188</v>
      </c>
      <c r="F25" s="467">
        <v>1</v>
      </c>
      <c r="G25" s="468"/>
      <c r="H25" s="469"/>
    </row>
    <row r="26" spans="1:8" s="29" customFormat="1" ht="39.950000000000003" customHeight="1" x14ac:dyDescent="0.2">
      <c r="A26" s="205" t="s">
        <v>189</v>
      </c>
      <c r="B26" s="445" t="s">
        <v>174</v>
      </c>
      <c r="C26" s="470"/>
      <c r="D26" s="446"/>
      <c r="E26" s="145" t="s">
        <v>190</v>
      </c>
      <c r="F26" s="471" t="s">
        <v>304</v>
      </c>
      <c r="G26" s="472"/>
      <c r="H26" s="473"/>
    </row>
    <row r="27" spans="1:8" s="29" customFormat="1" ht="30" customHeight="1" x14ac:dyDescent="0.2">
      <c r="A27" s="474" t="s">
        <v>191</v>
      </c>
      <c r="B27" s="475"/>
      <c r="C27" s="475"/>
      <c r="D27" s="475"/>
      <c r="E27" s="475"/>
      <c r="F27" s="475"/>
      <c r="G27" s="475"/>
      <c r="H27" s="476"/>
    </row>
    <row r="28" spans="1:8" s="29" customFormat="1" ht="30" customHeight="1" x14ac:dyDescent="0.2">
      <c r="A28" s="203" t="s">
        <v>192</v>
      </c>
      <c r="B28" s="203" t="s">
        <v>193</v>
      </c>
      <c r="C28" s="203" t="s">
        <v>194</v>
      </c>
      <c r="D28" s="203" t="s">
        <v>195</v>
      </c>
      <c r="E28" s="203" t="s">
        <v>196</v>
      </c>
      <c r="F28" s="147" t="s">
        <v>197</v>
      </c>
      <c r="G28" s="147" t="s">
        <v>198</v>
      </c>
      <c r="H28" s="203" t="s">
        <v>199</v>
      </c>
    </row>
    <row r="29" spans="1:8" s="29" customFormat="1" ht="20.25" customHeight="1" x14ac:dyDescent="0.2">
      <c r="A29" s="214" t="s">
        <v>200</v>
      </c>
      <c r="B29" s="247">
        <v>0</v>
      </c>
      <c r="C29" s="248">
        <f>+B29</f>
        <v>0</v>
      </c>
      <c r="D29" s="247">
        <v>0</v>
      </c>
      <c r="E29" s="248">
        <f>+D29</f>
        <v>0</v>
      </c>
      <c r="F29" s="153">
        <f>IFERROR(+B29/D29,)</f>
        <v>0</v>
      </c>
      <c r="G29" s="154">
        <f>+IFERROR(C29/$E$40,)</f>
        <v>0</v>
      </c>
      <c r="H29" s="155">
        <f>+G29/$F$25</f>
        <v>0</v>
      </c>
    </row>
    <row r="30" spans="1:8" s="29" customFormat="1" ht="20.25" customHeight="1" x14ac:dyDescent="0.2">
      <c r="A30" s="214" t="s">
        <v>201</v>
      </c>
      <c r="B30" s="247">
        <v>0</v>
      </c>
      <c r="C30" s="248">
        <f>+C29+B30</f>
        <v>0</v>
      </c>
      <c r="D30" s="247">
        <v>0</v>
      </c>
      <c r="E30" s="248">
        <f>+E29+D30</f>
        <v>0</v>
      </c>
      <c r="F30" s="153">
        <f t="shared" ref="F30:F40" si="0">IFERROR(+B30/D30,)</f>
        <v>0</v>
      </c>
      <c r="G30" s="154">
        <f t="shared" ref="G30:G40" si="1">+IFERROR(C30/$E$40,)</f>
        <v>0</v>
      </c>
      <c r="H30" s="155">
        <f t="shared" ref="H30:H40" si="2">+G30/$F$25</f>
        <v>0</v>
      </c>
    </row>
    <row r="31" spans="1:8" s="29" customFormat="1" ht="20.25" customHeight="1" x14ac:dyDescent="0.2">
      <c r="A31" s="214" t="s">
        <v>202</v>
      </c>
      <c r="B31" s="247">
        <v>0.25</v>
      </c>
      <c r="C31" s="248">
        <f t="shared" ref="C31:E40" si="3">+C30+B31</f>
        <v>0.25</v>
      </c>
      <c r="D31" s="247">
        <v>0.25</v>
      </c>
      <c r="E31" s="248">
        <f t="shared" si="3"/>
        <v>0.25</v>
      </c>
      <c r="F31" s="153">
        <f t="shared" si="0"/>
        <v>1</v>
      </c>
      <c r="G31" s="154">
        <f t="shared" si="1"/>
        <v>0.25</v>
      </c>
      <c r="H31" s="155">
        <f t="shared" si="2"/>
        <v>0.25</v>
      </c>
    </row>
    <row r="32" spans="1:8" s="29" customFormat="1" ht="20.25" customHeight="1" x14ac:dyDescent="0.2">
      <c r="A32" s="214" t="s">
        <v>203</v>
      </c>
      <c r="B32" s="247">
        <v>0</v>
      </c>
      <c r="C32" s="248">
        <f t="shared" si="3"/>
        <v>0.25</v>
      </c>
      <c r="D32" s="247">
        <v>0</v>
      </c>
      <c r="E32" s="248">
        <f t="shared" si="3"/>
        <v>0.25</v>
      </c>
      <c r="F32" s="153">
        <f t="shared" si="0"/>
        <v>0</v>
      </c>
      <c r="G32" s="154">
        <f t="shared" si="1"/>
        <v>0.25</v>
      </c>
      <c r="H32" s="155">
        <f t="shared" si="2"/>
        <v>0.25</v>
      </c>
    </row>
    <row r="33" spans="1:8" s="29" customFormat="1" ht="20.25" customHeight="1" x14ac:dyDescent="0.2">
      <c r="A33" s="214" t="s">
        <v>204</v>
      </c>
      <c r="B33" s="247">
        <v>0.25</v>
      </c>
      <c r="C33" s="248">
        <f t="shared" si="3"/>
        <v>0.5</v>
      </c>
      <c r="D33" s="247">
        <v>0.25</v>
      </c>
      <c r="E33" s="248">
        <f t="shared" si="3"/>
        <v>0.5</v>
      </c>
      <c r="F33" s="153">
        <f t="shared" si="0"/>
        <v>1</v>
      </c>
      <c r="G33" s="154">
        <f t="shared" si="1"/>
        <v>0.5</v>
      </c>
      <c r="H33" s="155">
        <f t="shared" si="2"/>
        <v>0.5</v>
      </c>
    </row>
    <row r="34" spans="1:8" s="29" customFormat="1" ht="20.25" customHeight="1" x14ac:dyDescent="0.2">
      <c r="A34" s="214" t="s">
        <v>443</v>
      </c>
      <c r="B34" s="247">
        <v>0</v>
      </c>
      <c r="C34" s="248">
        <f t="shared" si="3"/>
        <v>0.5</v>
      </c>
      <c r="D34" s="247">
        <v>0</v>
      </c>
      <c r="E34" s="248">
        <f t="shared" si="3"/>
        <v>0.5</v>
      </c>
      <c r="F34" s="153">
        <f t="shared" si="0"/>
        <v>0</v>
      </c>
      <c r="G34" s="154">
        <f t="shared" si="1"/>
        <v>0.5</v>
      </c>
      <c r="H34" s="155">
        <f t="shared" si="2"/>
        <v>0.5</v>
      </c>
    </row>
    <row r="35" spans="1:8" s="29" customFormat="1" ht="20.25" customHeight="1" x14ac:dyDescent="0.2">
      <c r="A35" s="214" t="s">
        <v>444</v>
      </c>
      <c r="B35" s="247">
        <v>0</v>
      </c>
      <c r="C35" s="248">
        <f t="shared" si="3"/>
        <v>0.5</v>
      </c>
      <c r="D35" s="247">
        <v>0</v>
      </c>
      <c r="E35" s="248">
        <f t="shared" si="3"/>
        <v>0.5</v>
      </c>
      <c r="F35" s="153">
        <f t="shared" si="0"/>
        <v>0</v>
      </c>
      <c r="G35" s="154">
        <f t="shared" si="1"/>
        <v>0.5</v>
      </c>
      <c r="H35" s="155">
        <f t="shared" si="2"/>
        <v>0.5</v>
      </c>
    </row>
    <row r="36" spans="1:8" s="29" customFormat="1" ht="20.25" customHeight="1" x14ac:dyDescent="0.2">
      <c r="A36" s="214" t="s">
        <v>445</v>
      </c>
      <c r="B36" s="247">
        <v>0</v>
      </c>
      <c r="C36" s="248">
        <f t="shared" si="3"/>
        <v>0.5</v>
      </c>
      <c r="D36" s="247">
        <v>0</v>
      </c>
      <c r="E36" s="248">
        <f t="shared" si="3"/>
        <v>0.5</v>
      </c>
      <c r="F36" s="153">
        <f t="shared" si="0"/>
        <v>0</v>
      </c>
      <c r="G36" s="154">
        <f t="shared" si="1"/>
        <v>0.5</v>
      </c>
      <c r="H36" s="155">
        <f t="shared" si="2"/>
        <v>0.5</v>
      </c>
    </row>
    <row r="37" spans="1:8" s="29" customFormat="1" ht="20.25" customHeight="1" x14ac:dyDescent="0.2">
      <c r="A37" s="214" t="s">
        <v>446</v>
      </c>
      <c r="B37" s="247">
        <v>0</v>
      </c>
      <c r="C37" s="248">
        <f t="shared" si="3"/>
        <v>0.5</v>
      </c>
      <c r="D37" s="247">
        <v>0.25</v>
      </c>
      <c r="E37" s="248">
        <f t="shared" si="3"/>
        <v>0.75</v>
      </c>
      <c r="F37" s="153">
        <f t="shared" si="0"/>
        <v>0</v>
      </c>
      <c r="G37" s="154">
        <f t="shared" si="1"/>
        <v>0.5</v>
      </c>
      <c r="H37" s="155">
        <f t="shared" si="2"/>
        <v>0.5</v>
      </c>
    </row>
    <row r="38" spans="1:8" s="29" customFormat="1" ht="20.25" customHeight="1" x14ac:dyDescent="0.2">
      <c r="A38" s="214" t="s">
        <v>447</v>
      </c>
      <c r="B38" s="247">
        <v>0</v>
      </c>
      <c r="C38" s="248">
        <f t="shared" si="3"/>
        <v>0.5</v>
      </c>
      <c r="D38" s="247">
        <v>0</v>
      </c>
      <c r="E38" s="248">
        <f t="shared" si="3"/>
        <v>0.75</v>
      </c>
      <c r="F38" s="153">
        <f t="shared" si="0"/>
        <v>0</v>
      </c>
      <c r="G38" s="154">
        <f t="shared" si="1"/>
        <v>0.5</v>
      </c>
      <c r="H38" s="155">
        <f t="shared" si="2"/>
        <v>0.5</v>
      </c>
    </row>
    <row r="39" spans="1:8" s="29" customFormat="1" ht="20.25" customHeight="1" x14ac:dyDescent="0.2">
      <c r="A39" s="214" t="s">
        <v>448</v>
      </c>
      <c r="B39" s="247">
        <v>0</v>
      </c>
      <c r="C39" s="248">
        <f t="shared" si="3"/>
        <v>0.5</v>
      </c>
      <c r="D39" s="247">
        <v>0</v>
      </c>
      <c r="E39" s="248">
        <f t="shared" si="3"/>
        <v>0.75</v>
      </c>
      <c r="F39" s="153">
        <f t="shared" si="0"/>
        <v>0</v>
      </c>
      <c r="G39" s="154">
        <f t="shared" si="1"/>
        <v>0.5</v>
      </c>
      <c r="H39" s="155">
        <f t="shared" si="2"/>
        <v>0.5</v>
      </c>
    </row>
    <row r="40" spans="1:8" s="29" customFormat="1" ht="20.25" customHeight="1" x14ac:dyDescent="0.2">
      <c r="A40" s="214" t="s">
        <v>661</v>
      </c>
      <c r="B40" s="247">
        <v>0</v>
      </c>
      <c r="C40" s="248">
        <f t="shared" si="3"/>
        <v>0.5</v>
      </c>
      <c r="D40" s="247">
        <v>0.25</v>
      </c>
      <c r="E40" s="248">
        <f t="shared" si="3"/>
        <v>1</v>
      </c>
      <c r="F40" s="153">
        <f t="shared" si="0"/>
        <v>0</v>
      </c>
      <c r="G40" s="154">
        <f t="shared" si="1"/>
        <v>0.5</v>
      </c>
      <c r="H40" s="155">
        <f t="shared" si="2"/>
        <v>0.5</v>
      </c>
    </row>
    <row r="41" spans="1:8" s="29" customFormat="1" ht="39.950000000000003" customHeight="1" x14ac:dyDescent="0.2">
      <c r="A41" s="206" t="s">
        <v>205</v>
      </c>
      <c r="B41" s="477" t="s">
        <v>669</v>
      </c>
      <c r="C41" s="478"/>
      <c r="D41" s="478"/>
      <c r="E41" s="478"/>
      <c r="F41" s="478"/>
      <c r="G41" s="478"/>
      <c r="H41" s="479"/>
    </row>
    <row r="42" spans="1:8" s="29" customFormat="1" ht="30" customHeight="1" x14ac:dyDescent="0.2">
      <c r="A42" s="425" t="s">
        <v>206</v>
      </c>
      <c r="B42" s="426"/>
      <c r="C42" s="426"/>
      <c r="D42" s="426"/>
      <c r="E42" s="426"/>
      <c r="F42" s="426"/>
      <c r="G42" s="426"/>
      <c r="H42" s="427"/>
    </row>
    <row r="43" spans="1:8" s="29" customFormat="1" ht="45" customHeight="1" x14ac:dyDescent="0.2">
      <c r="A43" s="480"/>
      <c r="B43" s="481"/>
      <c r="C43" s="481"/>
      <c r="D43" s="481"/>
      <c r="E43" s="481"/>
      <c r="F43" s="481"/>
      <c r="G43" s="481"/>
      <c r="H43" s="482"/>
    </row>
    <row r="44" spans="1:8" s="29" customFormat="1" ht="45" customHeight="1" x14ac:dyDescent="0.2">
      <c r="A44" s="483"/>
      <c r="B44" s="484"/>
      <c r="C44" s="484"/>
      <c r="D44" s="484"/>
      <c r="E44" s="484"/>
      <c r="F44" s="484"/>
      <c r="G44" s="484"/>
      <c r="H44" s="485"/>
    </row>
    <row r="45" spans="1:8" s="29" customFormat="1" ht="45" customHeight="1" x14ac:dyDescent="0.2">
      <c r="A45" s="483"/>
      <c r="B45" s="484"/>
      <c r="C45" s="484"/>
      <c r="D45" s="484"/>
      <c r="E45" s="484"/>
      <c r="F45" s="484"/>
      <c r="G45" s="484"/>
      <c r="H45" s="485"/>
    </row>
    <row r="46" spans="1:8" s="29" customFormat="1" ht="45" customHeight="1" x14ac:dyDescent="0.2">
      <c r="A46" s="483"/>
      <c r="B46" s="484"/>
      <c r="C46" s="484"/>
      <c r="D46" s="484"/>
      <c r="E46" s="484"/>
      <c r="F46" s="484"/>
      <c r="G46" s="484"/>
      <c r="H46" s="485"/>
    </row>
    <row r="47" spans="1:8" s="29" customFormat="1" ht="45" customHeight="1" x14ac:dyDescent="0.2">
      <c r="A47" s="486"/>
      <c r="B47" s="487"/>
      <c r="C47" s="487"/>
      <c r="D47" s="487"/>
      <c r="E47" s="487"/>
      <c r="F47" s="487"/>
      <c r="G47" s="487"/>
      <c r="H47" s="488"/>
    </row>
    <row r="48" spans="1:8" s="29" customFormat="1" ht="30" customHeight="1" x14ac:dyDescent="0.2">
      <c r="A48" s="205" t="s">
        <v>207</v>
      </c>
      <c r="B48" s="477" t="s">
        <v>693</v>
      </c>
      <c r="C48" s="478"/>
      <c r="D48" s="478"/>
      <c r="E48" s="478"/>
      <c r="F48" s="478"/>
      <c r="G48" s="478"/>
      <c r="H48" s="479"/>
    </row>
    <row r="49" spans="1:8" s="29" customFormat="1" ht="30" customHeight="1" x14ac:dyDescent="0.2">
      <c r="A49" s="205" t="s">
        <v>208</v>
      </c>
      <c r="B49" s="361" t="s">
        <v>668</v>
      </c>
      <c r="C49" s="362"/>
      <c r="D49" s="362"/>
      <c r="E49" s="362"/>
      <c r="F49" s="362"/>
      <c r="G49" s="362"/>
      <c r="H49" s="363"/>
    </row>
    <row r="50" spans="1:8" s="29" customFormat="1" ht="30" customHeight="1" x14ac:dyDescent="0.2">
      <c r="A50" s="206" t="s">
        <v>209</v>
      </c>
      <c r="B50" s="489" t="s">
        <v>274</v>
      </c>
      <c r="C50" s="490"/>
      <c r="D50" s="490"/>
      <c r="E50" s="490"/>
      <c r="F50" s="490"/>
      <c r="G50" s="490"/>
      <c r="H50" s="491"/>
    </row>
    <row r="51" spans="1:8" s="29" customFormat="1" ht="30" customHeight="1" x14ac:dyDescent="0.2">
      <c r="A51" s="425" t="s">
        <v>210</v>
      </c>
      <c r="B51" s="426"/>
      <c r="C51" s="426"/>
      <c r="D51" s="426"/>
      <c r="E51" s="426"/>
      <c r="F51" s="426"/>
      <c r="G51" s="426"/>
      <c r="H51" s="427"/>
    </row>
    <row r="52" spans="1:8" s="29" customFormat="1" ht="30" customHeight="1" x14ac:dyDescent="0.2">
      <c r="A52" s="504" t="s">
        <v>211</v>
      </c>
      <c r="B52" s="203" t="s">
        <v>212</v>
      </c>
      <c r="C52" s="406" t="s">
        <v>213</v>
      </c>
      <c r="D52" s="506"/>
      <c r="E52" s="407"/>
      <c r="F52" s="406" t="s">
        <v>214</v>
      </c>
      <c r="G52" s="506"/>
      <c r="H52" s="407"/>
    </row>
    <row r="53" spans="1:8" s="29" customFormat="1" ht="30" customHeight="1" x14ac:dyDescent="0.2">
      <c r="A53" s="505"/>
      <c r="B53" s="90"/>
      <c r="C53" s="376"/>
      <c r="D53" s="377"/>
      <c r="E53" s="507"/>
      <c r="F53" s="508"/>
      <c r="G53" s="509"/>
      <c r="H53" s="510"/>
    </row>
    <row r="54" spans="1:8" s="29" customFormat="1" ht="30" customHeight="1" x14ac:dyDescent="0.2">
      <c r="A54" s="206" t="s">
        <v>215</v>
      </c>
      <c r="B54" s="358" t="s">
        <v>359</v>
      </c>
      <c r="C54" s="358"/>
      <c r="D54" s="359" t="s">
        <v>216</v>
      </c>
      <c r="E54" s="359"/>
      <c r="F54" s="358" t="s">
        <v>377</v>
      </c>
      <c r="G54" s="358"/>
      <c r="H54" s="358"/>
    </row>
    <row r="55" spans="1:8" s="29" customFormat="1" ht="30" customHeight="1" x14ac:dyDescent="0.2">
      <c r="A55" s="206" t="s">
        <v>681</v>
      </c>
      <c r="B55" s="502" t="s">
        <v>682</v>
      </c>
      <c r="C55" s="503"/>
      <c r="D55" s="359" t="s">
        <v>687</v>
      </c>
      <c r="E55" s="359"/>
      <c r="F55" s="376" t="s">
        <v>712</v>
      </c>
      <c r="G55" s="377"/>
      <c r="H55" s="378"/>
    </row>
    <row r="56" spans="1:8" s="29" customFormat="1" ht="30" customHeight="1" x14ac:dyDescent="0.2">
      <c r="A56" s="206" t="s">
        <v>217</v>
      </c>
      <c r="B56" s="374"/>
      <c r="C56" s="375"/>
      <c r="D56" s="492" t="s">
        <v>218</v>
      </c>
      <c r="E56" s="493"/>
      <c r="F56" s="496"/>
      <c r="G56" s="497"/>
      <c r="H56" s="498"/>
    </row>
    <row r="57" spans="1:8" s="29" customFormat="1" ht="30" customHeight="1" x14ac:dyDescent="0.2">
      <c r="A57" s="206" t="s">
        <v>219</v>
      </c>
      <c r="B57" s="374"/>
      <c r="C57" s="375"/>
      <c r="D57" s="494"/>
      <c r="E57" s="495"/>
      <c r="F57" s="499"/>
      <c r="G57" s="500"/>
      <c r="H57" s="501"/>
    </row>
  </sheetData>
  <sheetProtection autoFilter="0" pivotTables="0"/>
  <mergeCells count="65">
    <mergeCell ref="A52:A53"/>
    <mergeCell ref="C52:E52"/>
    <mergeCell ref="F52:H52"/>
    <mergeCell ref="C53:E53"/>
    <mergeCell ref="F53:H53"/>
    <mergeCell ref="B56:C56"/>
    <mergeCell ref="D56:E57"/>
    <mergeCell ref="F56:H57"/>
    <mergeCell ref="B57:C57"/>
    <mergeCell ref="B54:C54"/>
    <mergeCell ref="D54:E54"/>
    <mergeCell ref="F54:H54"/>
    <mergeCell ref="B55:C55"/>
    <mergeCell ref="D55:E55"/>
    <mergeCell ref="F55:H55"/>
    <mergeCell ref="A51:H51"/>
    <mergeCell ref="B25:D25"/>
    <mergeCell ref="F25:H25"/>
    <mergeCell ref="B26:D26"/>
    <mergeCell ref="F26:H26"/>
    <mergeCell ref="A27:H27"/>
    <mergeCell ref="B41:H41"/>
    <mergeCell ref="A42:H42"/>
    <mergeCell ref="A43:H47"/>
    <mergeCell ref="B48:H48"/>
    <mergeCell ref="B49:H49"/>
    <mergeCell ref="B50:H50"/>
    <mergeCell ref="B22:D22"/>
    <mergeCell ref="E22:H22"/>
    <mergeCell ref="B23:D23"/>
    <mergeCell ref="E23:H23"/>
    <mergeCell ref="B24:D24"/>
    <mergeCell ref="F24:H24"/>
    <mergeCell ref="B18:H18"/>
    <mergeCell ref="B19:H19"/>
    <mergeCell ref="A20:A21"/>
    <mergeCell ref="B20:D20"/>
    <mergeCell ref="E20:H20"/>
    <mergeCell ref="B21:D21"/>
    <mergeCell ref="E21:H21"/>
    <mergeCell ref="B17:H17"/>
    <mergeCell ref="B10:E10"/>
    <mergeCell ref="G10:H10"/>
    <mergeCell ref="B11:E11"/>
    <mergeCell ref="G11:H11"/>
    <mergeCell ref="B12:H12"/>
    <mergeCell ref="B13:H13"/>
    <mergeCell ref="B14:E14"/>
    <mergeCell ref="G14:H14"/>
    <mergeCell ref="B15:E15"/>
    <mergeCell ref="G15:H15"/>
    <mergeCell ref="B16:H16"/>
    <mergeCell ref="C9:D9"/>
    <mergeCell ref="E9:F9"/>
    <mergeCell ref="A1:A4"/>
    <mergeCell ref="B4:E4"/>
    <mergeCell ref="B1:H1"/>
    <mergeCell ref="B2:H2"/>
    <mergeCell ref="B3:H3"/>
    <mergeCell ref="F4:H4"/>
    <mergeCell ref="A5:H5"/>
    <mergeCell ref="A6:H6"/>
    <mergeCell ref="A7:H7"/>
    <mergeCell ref="C8:D8"/>
    <mergeCell ref="E8:H8"/>
  </mergeCells>
  <dataValidations count="1">
    <dataValidation type="list" allowBlank="1" showInputMessage="1" showErrorMessage="1" sqref="B26:D26 B12:H12 B11:E11 G14:H14">
      <formula1>#REF!</formula1>
    </dataValidation>
  </dataValidations>
  <pageMargins left="0.70866141732283472" right="0.70866141732283472" top="0.74803149606299213" bottom="0.74803149606299213" header="0.31496062992125984" footer="0.31496062992125984"/>
  <pageSetup scale="52" orientation="portrait" r:id="rId1"/>
  <rowBreaks count="1" manualBreakCount="1">
    <brk id="4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O24"/>
  <sheetViews>
    <sheetView topLeftCell="A3" zoomScale="74" workbookViewId="0">
      <selection activeCell="C10" sqref="C10:E10"/>
    </sheetView>
  </sheetViews>
  <sheetFormatPr baseColWidth="10" defaultColWidth="0" defaultRowHeight="30" customHeight="1" zeroHeight="1" x14ac:dyDescent="0.25"/>
  <cols>
    <col min="1" max="1" width="5.7109375" style="92" customWidth="1"/>
    <col min="2" max="2" width="40.7109375" style="91" customWidth="1"/>
    <col min="3" max="3" width="15.7109375" customWidth="1"/>
    <col min="4" max="4" width="5.7109375" style="91" customWidth="1"/>
    <col min="5" max="5" width="40.7109375" customWidth="1"/>
    <col min="6" max="7" width="15.7109375" style="91" customWidth="1"/>
    <col min="8" max="9" width="15.7109375" customWidth="1"/>
    <col min="10" max="10" width="80.7109375" customWidth="1"/>
    <col min="11" max="106" width="0" hidden="1" customWidth="1"/>
    <col min="107" max="107" width="11.42578125" hidden="1" customWidth="1"/>
    <col min="108" max="196" width="0" hidden="1" customWidth="1"/>
    <col min="197" max="197" width="1.42578125" hidden="1" customWidth="1"/>
  </cols>
  <sheetData>
    <row r="1" spans="1:10" s="156" customFormat="1" ht="30" customHeight="1" x14ac:dyDescent="0.25">
      <c r="A1" s="379"/>
      <c r="B1" s="379"/>
      <c r="C1" s="380" t="s">
        <v>295</v>
      </c>
      <c r="D1" s="380"/>
      <c r="E1" s="380"/>
      <c r="F1" s="380"/>
      <c r="G1" s="380"/>
      <c r="H1" s="380"/>
      <c r="I1" s="380"/>
      <c r="J1" s="380"/>
    </row>
    <row r="2" spans="1:10" s="156" customFormat="1" ht="30" customHeight="1" x14ac:dyDescent="0.25">
      <c r="A2" s="379"/>
      <c r="B2" s="379"/>
      <c r="C2" s="380" t="s">
        <v>8</v>
      </c>
      <c r="D2" s="380"/>
      <c r="E2" s="380"/>
      <c r="F2" s="380"/>
      <c r="G2" s="380"/>
      <c r="H2" s="380"/>
      <c r="I2" s="380"/>
      <c r="J2" s="380"/>
    </row>
    <row r="3" spans="1:10" s="156" customFormat="1" ht="30" customHeight="1" x14ac:dyDescent="0.25">
      <c r="A3" s="379"/>
      <c r="B3" s="379"/>
      <c r="C3" s="380" t="s">
        <v>271</v>
      </c>
      <c r="D3" s="380"/>
      <c r="E3" s="380"/>
      <c r="F3" s="380"/>
      <c r="G3" s="380"/>
      <c r="H3" s="380"/>
      <c r="I3" s="380"/>
      <c r="J3" s="380"/>
    </row>
    <row r="4" spans="1:10" s="156" customFormat="1" ht="30" customHeight="1" x14ac:dyDescent="0.25">
      <c r="A4" s="379"/>
      <c r="B4" s="379"/>
      <c r="C4" s="380" t="s">
        <v>279</v>
      </c>
      <c r="D4" s="380"/>
      <c r="E4" s="380"/>
      <c r="F4" s="380"/>
      <c r="G4" s="381" t="s">
        <v>280</v>
      </c>
      <c r="H4" s="381"/>
      <c r="I4" s="381"/>
      <c r="J4" s="381"/>
    </row>
    <row r="5" spans="1:10" s="156" customFormat="1" ht="30" customHeight="1" x14ac:dyDescent="0.25">
      <c r="A5" s="157"/>
      <c r="B5" s="158"/>
      <c r="D5" s="158"/>
      <c r="F5" s="158"/>
      <c r="G5" s="158"/>
    </row>
    <row r="6" spans="1:10" s="156" customFormat="1" ht="30" customHeight="1" x14ac:dyDescent="0.25">
      <c r="A6" s="157"/>
      <c r="B6" s="159" t="s">
        <v>270</v>
      </c>
      <c r="C6" s="382" t="s">
        <v>308</v>
      </c>
      <c r="D6" s="382"/>
      <c r="E6" s="382"/>
      <c r="F6" s="158"/>
      <c r="G6" s="158"/>
      <c r="I6" s="160"/>
    </row>
    <row r="7" spans="1:10" s="156" customFormat="1" ht="30" customHeight="1" x14ac:dyDescent="0.25">
      <c r="A7" s="157"/>
      <c r="B7" s="161" t="s">
        <v>16</v>
      </c>
      <c r="C7" s="382" t="s">
        <v>281</v>
      </c>
      <c r="D7" s="382"/>
      <c r="E7" s="382"/>
      <c r="F7" s="158"/>
      <c r="G7" s="158"/>
      <c r="I7" s="160"/>
    </row>
    <row r="8" spans="1:10" s="156" customFormat="1" ht="30" customHeight="1" x14ac:dyDescent="0.25">
      <c r="A8" s="157"/>
      <c r="B8" s="161" t="s">
        <v>269</v>
      </c>
      <c r="C8" s="382" t="s">
        <v>278</v>
      </c>
      <c r="D8" s="382"/>
      <c r="E8" s="382"/>
      <c r="F8" s="158"/>
      <c r="G8" s="158"/>
      <c r="I8" s="160"/>
    </row>
    <row r="9" spans="1:10" s="156" customFormat="1" ht="30" customHeight="1" x14ac:dyDescent="0.25">
      <c r="A9" s="157"/>
      <c r="B9" s="161" t="s">
        <v>268</v>
      </c>
      <c r="C9" s="382" t="s">
        <v>712</v>
      </c>
      <c r="D9" s="382"/>
      <c r="E9" s="382"/>
      <c r="F9" s="158"/>
      <c r="G9" s="158"/>
      <c r="I9" s="160"/>
    </row>
    <row r="10" spans="1:10" s="156" customFormat="1" ht="39" customHeight="1" x14ac:dyDescent="0.25">
      <c r="A10" s="157"/>
      <c r="B10" s="161" t="s">
        <v>267</v>
      </c>
      <c r="C10" s="382" t="str">
        <f>+'3'!E8</f>
        <v>Adelantar el 100% de las actividades programadas para la gestión en el Subsistema de seguridad de la información</v>
      </c>
      <c r="D10" s="382"/>
      <c r="E10" s="382"/>
      <c r="F10" s="158"/>
      <c r="G10" s="158"/>
      <c r="I10" s="160"/>
    </row>
    <row r="11" spans="1:10" s="156" customFormat="1" ht="30" customHeight="1" x14ac:dyDescent="0.25">
      <c r="A11" s="157"/>
      <c r="B11" s="158"/>
      <c r="D11" s="158"/>
      <c r="F11" s="158"/>
      <c r="G11" s="158"/>
    </row>
    <row r="12" spans="1:10" ht="30" customHeight="1" x14ac:dyDescent="0.25">
      <c r="A12" s="511" t="s">
        <v>312</v>
      </c>
      <c r="B12" s="512"/>
      <c r="C12" s="512"/>
      <c r="D12" s="512"/>
      <c r="E12" s="512"/>
      <c r="F12" s="512"/>
      <c r="G12" s="513"/>
      <c r="H12" s="514" t="s">
        <v>266</v>
      </c>
      <c r="I12" s="515"/>
      <c r="J12" s="515"/>
    </row>
    <row r="13" spans="1:10" s="103" customFormat="1" ht="30" customHeight="1" x14ac:dyDescent="0.25">
      <c r="A13" s="105" t="s">
        <v>265</v>
      </c>
      <c r="B13" s="105" t="s">
        <v>264</v>
      </c>
      <c r="C13" s="105" t="s">
        <v>263</v>
      </c>
      <c r="D13" s="105" t="s">
        <v>262</v>
      </c>
      <c r="E13" s="105" t="s">
        <v>261</v>
      </c>
      <c r="F13" s="105" t="s">
        <v>260</v>
      </c>
      <c r="G13" s="105" t="s">
        <v>259</v>
      </c>
      <c r="H13" s="104" t="s">
        <v>258</v>
      </c>
      <c r="I13" s="104" t="s">
        <v>257</v>
      </c>
      <c r="J13" s="104" t="s">
        <v>256</v>
      </c>
    </row>
    <row r="14" spans="1:10" ht="57.95" customHeight="1" x14ac:dyDescent="0.25">
      <c r="A14" s="402">
        <v>1</v>
      </c>
      <c r="B14" s="404" t="s">
        <v>313</v>
      </c>
      <c r="C14" s="395">
        <v>1</v>
      </c>
      <c r="D14" s="102">
        <v>1</v>
      </c>
      <c r="E14" s="101" t="s">
        <v>378</v>
      </c>
      <c r="F14" s="100">
        <v>0.25</v>
      </c>
      <c r="G14" s="99">
        <v>43891</v>
      </c>
      <c r="H14" s="100">
        <v>0.25</v>
      </c>
      <c r="I14" s="99">
        <v>43891</v>
      </c>
      <c r="J14" s="97" t="s">
        <v>666</v>
      </c>
    </row>
    <row r="15" spans="1:10" ht="60" x14ac:dyDescent="0.25">
      <c r="A15" s="403"/>
      <c r="B15" s="405"/>
      <c r="C15" s="396"/>
      <c r="D15" s="102">
        <v>2</v>
      </c>
      <c r="E15" s="101" t="s">
        <v>345</v>
      </c>
      <c r="F15" s="100">
        <v>0.25</v>
      </c>
      <c r="G15" s="99">
        <v>43952</v>
      </c>
      <c r="H15" s="100">
        <v>0.25</v>
      </c>
      <c r="I15" s="99">
        <v>43952</v>
      </c>
      <c r="J15" s="97" t="s">
        <v>667</v>
      </c>
    </row>
    <row r="16" spans="1:10" ht="50.25" customHeight="1" x14ac:dyDescent="0.25">
      <c r="A16" s="403"/>
      <c r="B16" s="405"/>
      <c r="C16" s="396"/>
      <c r="D16" s="102">
        <v>3</v>
      </c>
      <c r="E16" s="101" t="s">
        <v>346</v>
      </c>
      <c r="F16" s="100">
        <v>0.25</v>
      </c>
      <c r="G16" s="99">
        <v>44104</v>
      </c>
      <c r="H16" s="216"/>
      <c r="I16" s="99"/>
      <c r="J16" s="97"/>
    </row>
    <row r="17" spans="1:10" ht="50.25" customHeight="1" x14ac:dyDescent="0.25">
      <c r="A17" s="403"/>
      <c r="B17" s="405"/>
      <c r="C17" s="396"/>
      <c r="D17" s="102">
        <v>4</v>
      </c>
      <c r="E17" s="101" t="s">
        <v>421</v>
      </c>
      <c r="F17" s="100">
        <v>0.25</v>
      </c>
      <c r="G17" s="99">
        <v>44195</v>
      </c>
      <c r="H17" s="216"/>
      <c r="I17" s="99"/>
      <c r="J17" s="97"/>
    </row>
    <row r="18" spans="1:10" s="91" customFormat="1" ht="30" customHeight="1" x14ac:dyDescent="0.25">
      <c r="A18" s="385" t="s">
        <v>255</v>
      </c>
      <c r="B18" s="386"/>
      <c r="C18" s="96">
        <f>SUM(C14:C17)</f>
        <v>1</v>
      </c>
      <c r="D18" s="387" t="s">
        <v>229</v>
      </c>
      <c r="E18" s="388"/>
      <c r="F18" s="96">
        <f>SUM(F14:F17)</f>
        <v>1</v>
      </c>
      <c r="G18" s="96"/>
      <c r="H18" s="95">
        <f>SUM(H14:H17)</f>
        <v>0.5</v>
      </c>
      <c r="I18" s="94"/>
      <c r="J18" s="94"/>
    </row>
    <row r="19" spans="1:10" ht="30" hidden="1" customHeight="1" x14ac:dyDescent="0.25"/>
    <row r="20" spans="1:10" ht="30" hidden="1" customHeight="1" x14ac:dyDescent="0.25"/>
    <row r="21" spans="1:10" ht="30" hidden="1" customHeight="1" x14ac:dyDescent="0.25"/>
    <row r="22" spans="1:10" ht="30" hidden="1" customHeight="1" x14ac:dyDescent="0.25"/>
    <row r="23" spans="1:10" ht="30" hidden="1" customHeight="1" x14ac:dyDescent="0.25"/>
    <row r="24" spans="1:10" ht="30" hidden="1" customHeight="1" x14ac:dyDescent="0.25"/>
  </sheetData>
  <protectedRanges>
    <protectedRange sqref="B20:C20" name="Planeacion_6"/>
    <protectedRange sqref="B21:C23" name="Planeacion_7"/>
    <protectedRange sqref="B25:C25" name="Planeacion_8"/>
    <protectedRange sqref="B26:C27" name="Planeacion_9"/>
    <protectedRange sqref="C28:C29" name="Planeacion_10"/>
  </protectedRanges>
  <mergeCells count="18">
    <mergeCell ref="C10:E10"/>
    <mergeCell ref="A1:B4"/>
    <mergeCell ref="C6:E6"/>
    <mergeCell ref="C7:E7"/>
    <mergeCell ref="C8:E8"/>
    <mergeCell ref="C9:E9"/>
    <mergeCell ref="C1:J1"/>
    <mergeCell ref="C2:J2"/>
    <mergeCell ref="C3:J3"/>
    <mergeCell ref="C4:F4"/>
    <mergeCell ref="G4:J4"/>
    <mergeCell ref="A18:B18"/>
    <mergeCell ref="D18:E18"/>
    <mergeCell ref="A12:G12"/>
    <mergeCell ref="H12:J12"/>
    <mergeCell ref="A14:A17"/>
    <mergeCell ref="B14:B17"/>
    <mergeCell ref="C14:C1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57"/>
  <sheetViews>
    <sheetView topLeftCell="A23" zoomScale="80" zoomScaleNormal="80" workbookViewId="0">
      <selection activeCell="H33" sqref="H33"/>
    </sheetView>
  </sheetViews>
  <sheetFormatPr baseColWidth="10" defaultColWidth="0" defaultRowHeight="30" customHeight="1" x14ac:dyDescent="0.2"/>
  <cols>
    <col min="1" max="1" width="25.7109375" style="151" customWidth="1"/>
    <col min="2" max="5" width="20.7109375" style="141" customWidth="1"/>
    <col min="6" max="6" width="20.7109375" style="152" customWidth="1"/>
    <col min="7" max="8" width="20.7109375" style="141" customWidth="1"/>
    <col min="9" max="11" width="11.42578125" style="141" customWidth="1"/>
    <col min="12" max="12" width="17.140625" style="141" hidden="1" customWidth="1"/>
    <col min="13" max="13" width="17.85546875" style="141" hidden="1" customWidth="1"/>
    <col min="14" max="15" width="11.42578125" style="141" hidden="1" customWidth="1"/>
    <col min="16" max="16" width="51.42578125" style="141" hidden="1" customWidth="1"/>
    <col min="17" max="19" width="11.42578125" style="141" hidden="1" customWidth="1"/>
    <col min="20" max="256" width="11.42578125" style="141" customWidth="1"/>
    <col min="257" max="16384" width="0" style="141" hidden="1"/>
  </cols>
  <sheetData>
    <row r="1" spans="1:18" ht="30" customHeight="1" x14ac:dyDescent="0.2">
      <c r="A1" s="329"/>
      <c r="B1" s="340" t="s">
        <v>295</v>
      </c>
      <c r="C1" s="340"/>
      <c r="D1" s="340"/>
      <c r="E1" s="340"/>
      <c r="F1" s="340"/>
      <c r="G1" s="340"/>
      <c r="H1" s="340"/>
    </row>
    <row r="2" spans="1:18" ht="30" customHeight="1" x14ac:dyDescent="0.2">
      <c r="A2" s="329"/>
      <c r="B2" s="330" t="s">
        <v>8</v>
      </c>
      <c r="C2" s="330"/>
      <c r="D2" s="330"/>
      <c r="E2" s="330"/>
      <c r="F2" s="330"/>
      <c r="G2" s="330"/>
      <c r="H2" s="330"/>
    </row>
    <row r="3" spans="1:18" ht="30" customHeight="1" x14ac:dyDescent="0.2">
      <c r="A3" s="329"/>
      <c r="B3" s="330" t="s">
        <v>152</v>
      </c>
      <c r="C3" s="330"/>
      <c r="D3" s="330"/>
      <c r="E3" s="330"/>
      <c r="F3" s="330"/>
      <c r="G3" s="330"/>
      <c r="H3" s="330"/>
    </row>
    <row r="4" spans="1:18" ht="30" customHeight="1" x14ac:dyDescent="0.2">
      <c r="A4" s="329"/>
      <c r="B4" s="330" t="s">
        <v>153</v>
      </c>
      <c r="C4" s="330"/>
      <c r="D4" s="330"/>
      <c r="E4" s="330"/>
      <c r="F4" s="346" t="s">
        <v>280</v>
      </c>
      <c r="G4" s="346"/>
      <c r="H4" s="346"/>
    </row>
    <row r="5" spans="1:18" ht="30" customHeight="1" x14ac:dyDescent="0.2">
      <c r="A5" s="331" t="s">
        <v>154</v>
      </c>
      <c r="B5" s="332"/>
      <c r="C5" s="332"/>
      <c r="D5" s="332"/>
      <c r="E5" s="332"/>
      <c r="F5" s="332"/>
      <c r="G5" s="332"/>
      <c r="H5" s="333"/>
    </row>
    <row r="6" spans="1:18" ht="30" customHeight="1" x14ac:dyDescent="0.2">
      <c r="A6" s="334" t="s">
        <v>155</v>
      </c>
      <c r="B6" s="335"/>
      <c r="C6" s="335"/>
      <c r="D6" s="335"/>
      <c r="E6" s="335"/>
      <c r="F6" s="335"/>
      <c r="G6" s="335"/>
      <c r="H6" s="336"/>
    </row>
    <row r="7" spans="1:18" ht="30" customHeight="1" x14ac:dyDescent="0.2">
      <c r="A7" s="337" t="s">
        <v>156</v>
      </c>
      <c r="B7" s="337"/>
      <c r="C7" s="337"/>
      <c r="D7" s="337"/>
      <c r="E7" s="337"/>
      <c r="F7" s="337"/>
      <c r="G7" s="337"/>
      <c r="H7" s="337"/>
    </row>
    <row r="8" spans="1:18" ht="30" customHeight="1" thickBot="1" x14ac:dyDescent="0.25">
      <c r="A8" s="205" t="s">
        <v>276</v>
      </c>
      <c r="B8" s="204">
        <v>4</v>
      </c>
      <c r="C8" s="347" t="s">
        <v>277</v>
      </c>
      <c r="D8" s="347"/>
      <c r="E8" s="339" t="str">
        <f>+[2]Anualización!B13</f>
        <v>Lograr que el 80% de las encuestas de evaluación sobre el SGSI respondidas, sean aprobadas</v>
      </c>
      <c r="F8" s="339"/>
      <c r="G8" s="339"/>
      <c r="H8" s="339"/>
    </row>
    <row r="9" spans="1:18" ht="30" customHeight="1" x14ac:dyDescent="0.2">
      <c r="A9" s="205" t="s">
        <v>158</v>
      </c>
      <c r="B9" s="204" t="s">
        <v>159</v>
      </c>
      <c r="C9" s="347" t="s">
        <v>160</v>
      </c>
      <c r="D9" s="347"/>
      <c r="E9" s="339" t="s">
        <v>281</v>
      </c>
      <c r="F9" s="339"/>
      <c r="G9" s="144" t="s">
        <v>161</v>
      </c>
      <c r="H9" s="204" t="s">
        <v>159</v>
      </c>
      <c r="L9" s="516"/>
      <c r="M9" s="516"/>
      <c r="N9" s="516"/>
      <c r="O9" s="516"/>
      <c r="P9" s="516"/>
      <c r="Q9" s="194"/>
      <c r="R9" s="516"/>
    </row>
    <row r="10" spans="1:18" ht="30" customHeight="1" x14ac:dyDescent="0.2">
      <c r="A10" s="205" t="s">
        <v>162</v>
      </c>
      <c r="B10" s="338" t="s">
        <v>220</v>
      </c>
      <c r="C10" s="338"/>
      <c r="D10" s="338"/>
      <c r="E10" s="338"/>
      <c r="F10" s="144" t="s">
        <v>163</v>
      </c>
      <c r="G10" s="527" t="s">
        <v>220</v>
      </c>
      <c r="H10" s="527"/>
      <c r="L10" s="517"/>
      <c r="M10" s="517"/>
      <c r="N10" s="517"/>
      <c r="O10" s="517"/>
      <c r="P10" s="517"/>
      <c r="Q10" s="195"/>
      <c r="R10" s="517"/>
    </row>
    <row r="11" spans="1:18" ht="30" customHeight="1" thickBot="1" x14ac:dyDescent="0.25">
      <c r="A11" s="205" t="s">
        <v>164</v>
      </c>
      <c r="B11" s="528" t="s">
        <v>306</v>
      </c>
      <c r="C11" s="528"/>
      <c r="D11" s="528"/>
      <c r="E11" s="528"/>
      <c r="F11" s="144" t="s">
        <v>165</v>
      </c>
      <c r="G11" s="529" t="s">
        <v>305</v>
      </c>
      <c r="H11" s="529"/>
      <c r="L11" s="518"/>
      <c r="M11" s="518"/>
      <c r="N11" s="518"/>
      <c r="O11" s="518"/>
      <c r="P11" s="518"/>
      <c r="Q11" s="196"/>
      <c r="R11" s="518"/>
    </row>
    <row r="12" spans="1:18" ht="30" customHeight="1" x14ac:dyDescent="0.2">
      <c r="A12" s="205" t="s">
        <v>166</v>
      </c>
      <c r="B12" s="338" t="s">
        <v>148</v>
      </c>
      <c r="C12" s="338"/>
      <c r="D12" s="338"/>
      <c r="E12" s="338"/>
      <c r="F12" s="338"/>
      <c r="G12" s="338"/>
      <c r="H12" s="338"/>
      <c r="L12" s="519"/>
      <c r="M12" s="519"/>
      <c r="N12" s="521"/>
      <c r="O12" s="523"/>
      <c r="P12" s="525"/>
      <c r="Q12" s="521"/>
      <c r="R12" s="521"/>
    </row>
    <row r="13" spans="1:18" ht="30" customHeight="1" thickBot="1" x14ac:dyDescent="0.25">
      <c r="A13" s="205" t="s">
        <v>167</v>
      </c>
      <c r="B13" s="345" t="s">
        <v>220</v>
      </c>
      <c r="C13" s="345"/>
      <c r="D13" s="345"/>
      <c r="E13" s="345"/>
      <c r="F13" s="345"/>
      <c r="G13" s="345"/>
      <c r="H13" s="345"/>
      <c r="L13" s="520"/>
      <c r="M13" s="520"/>
      <c r="N13" s="522"/>
      <c r="O13" s="524"/>
      <c r="P13" s="526"/>
      <c r="Q13" s="522"/>
      <c r="R13" s="522"/>
    </row>
    <row r="14" spans="1:18" ht="30" customHeight="1" x14ac:dyDescent="0.2">
      <c r="A14" s="205" t="s">
        <v>168</v>
      </c>
      <c r="B14" s="338" t="s">
        <v>343</v>
      </c>
      <c r="C14" s="338"/>
      <c r="D14" s="338"/>
      <c r="E14" s="338"/>
      <c r="F14" s="144" t="s">
        <v>169</v>
      </c>
      <c r="G14" s="345" t="s">
        <v>170</v>
      </c>
      <c r="H14" s="345"/>
    </row>
    <row r="15" spans="1:18" ht="30" customHeight="1" x14ac:dyDescent="0.2">
      <c r="A15" s="205" t="s">
        <v>171</v>
      </c>
      <c r="B15" s="349" t="s">
        <v>311</v>
      </c>
      <c r="C15" s="349"/>
      <c r="D15" s="349"/>
      <c r="E15" s="349"/>
      <c r="F15" s="144" t="s">
        <v>172</v>
      </c>
      <c r="G15" s="345" t="s">
        <v>157</v>
      </c>
      <c r="H15" s="345"/>
    </row>
    <row r="16" spans="1:18" ht="30" customHeight="1" x14ac:dyDescent="0.2">
      <c r="A16" s="205" t="s">
        <v>173</v>
      </c>
      <c r="B16" s="338" t="s">
        <v>371</v>
      </c>
      <c r="C16" s="338"/>
      <c r="D16" s="338"/>
      <c r="E16" s="338"/>
      <c r="F16" s="338"/>
      <c r="G16" s="338"/>
      <c r="H16" s="338"/>
    </row>
    <row r="17" spans="1:8" ht="30" customHeight="1" x14ac:dyDescent="0.2">
      <c r="A17" s="205" t="s">
        <v>175</v>
      </c>
      <c r="B17" s="338" t="s">
        <v>372</v>
      </c>
      <c r="C17" s="338"/>
      <c r="D17" s="338"/>
      <c r="E17" s="338"/>
      <c r="F17" s="338"/>
      <c r="G17" s="338"/>
      <c r="H17" s="338"/>
    </row>
    <row r="18" spans="1:8" ht="30" customHeight="1" x14ac:dyDescent="0.2">
      <c r="A18" s="205" t="s">
        <v>176</v>
      </c>
      <c r="B18" s="338" t="s">
        <v>373</v>
      </c>
      <c r="C18" s="338"/>
      <c r="D18" s="338"/>
      <c r="E18" s="338"/>
      <c r="F18" s="338"/>
      <c r="G18" s="338"/>
      <c r="H18" s="338"/>
    </row>
    <row r="19" spans="1:8" ht="30" customHeight="1" x14ac:dyDescent="0.2">
      <c r="A19" s="205" t="s">
        <v>177</v>
      </c>
      <c r="B19" s="345" t="s">
        <v>178</v>
      </c>
      <c r="C19" s="530"/>
      <c r="D19" s="530"/>
      <c r="E19" s="530"/>
      <c r="F19" s="530"/>
      <c r="G19" s="530"/>
      <c r="H19" s="530"/>
    </row>
    <row r="20" spans="1:8" ht="30" customHeight="1" x14ac:dyDescent="0.2">
      <c r="A20" s="353" t="s">
        <v>179</v>
      </c>
      <c r="B20" s="354" t="s">
        <v>180</v>
      </c>
      <c r="C20" s="354"/>
      <c r="D20" s="354"/>
      <c r="E20" s="355" t="s">
        <v>181</v>
      </c>
      <c r="F20" s="355"/>
      <c r="G20" s="355"/>
      <c r="H20" s="355"/>
    </row>
    <row r="21" spans="1:8" ht="30" customHeight="1" x14ac:dyDescent="0.2">
      <c r="A21" s="353"/>
      <c r="B21" s="338" t="s">
        <v>374</v>
      </c>
      <c r="C21" s="338"/>
      <c r="D21" s="338"/>
      <c r="E21" s="338" t="s">
        <v>375</v>
      </c>
      <c r="F21" s="338"/>
      <c r="G21" s="338"/>
      <c r="H21" s="338"/>
    </row>
    <row r="22" spans="1:8" ht="30" customHeight="1" x14ac:dyDescent="0.2">
      <c r="A22" s="205" t="s">
        <v>182</v>
      </c>
      <c r="B22" s="345" t="s">
        <v>178</v>
      </c>
      <c r="C22" s="345"/>
      <c r="D22" s="345"/>
      <c r="E22" s="345" t="s">
        <v>178</v>
      </c>
      <c r="F22" s="345"/>
      <c r="G22" s="345"/>
      <c r="H22" s="345"/>
    </row>
    <row r="23" spans="1:8" ht="36.75" customHeight="1" x14ac:dyDescent="0.2">
      <c r="A23" s="205" t="s">
        <v>184</v>
      </c>
      <c r="B23" s="338" t="s">
        <v>376</v>
      </c>
      <c r="C23" s="338"/>
      <c r="D23" s="338"/>
      <c r="E23" s="338" t="s">
        <v>375</v>
      </c>
      <c r="F23" s="338"/>
      <c r="G23" s="338"/>
      <c r="H23" s="338"/>
    </row>
    <row r="24" spans="1:8" ht="30" customHeight="1" x14ac:dyDescent="0.2">
      <c r="A24" s="205" t="s">
        <v>185</v>
      </c>
      <c r="B24" s="350">
        <v>43831</v>
      </c>
      <c r="C24" s="350"/>
      <c r="D24" s="350"/>
      <c r="E24" s="144" t="s">
        <v>186</v>
      </c>
      <c r="F24" s="464">
        <v>0.8</v>
      </c>
      <c r="G24" s="465"/>
      <c r="H24" s="466"/>
    </row>
    <row r="25" spans="1:8" ht="30" customHeight="1" x14ac:dyDescent="0.2">
      <c r="A25" s="205" t="s">
        <v>187</v>
      </c>
      <c r="B25" s="461">
        <v>44196</v>
      </c>
      <c r="C25" s="462"/>
      <c r="D25" s="463"/>
      <c r="E25" s="144" t="s">
        <v>188</v>
      </c>
      <c r="F25" s="467">
        <v>0.8</v>
      </c>
      <c r="G25" s="468"/>
      <c r="H25" s="469"/>
    </row>
    <row r="26" spans="1:8" ht="39.950000000000003" customHeight="1" x14ac:dyDescent="0.2">
      <c r="A26" s="205" t="s">
        <v>189</v>
      </c>
      <c r="B26" s="345" t="s">
        <v>174</v>
      </c>
      <c r="C26" s="345"/>
      <c r="D26" s="345"/>
      <c r="E26" s="144" t="s">
        <v>190</v>
      </c>
      <c r="F26" s="531" t="s">
        <v>304</v>
      </c>
      <c r="G26" s="531"/>
      <c r="H26" s="531"/>
    </row>
    <row r="27" spans="1:8" ht="30" customHeight="1" x14ac:dyDescent="0.2">
      <c r="A27" s="337" t="s">
        <v>191</v>
      </c>
      <c r="B27" s="337"/>
      <c r="C27" s="337"/>
      <c r="D27" s="337"/>
      <c r="E27" s="337"/>
      <c r="F27" s="337"/>
      <c r="G27" s="337"/>
      <c r="H27" s="337"/>
    </row>
    <row r="28" spans="1:8" ht="30" customHeight="1" x14ac:dyDescent="0.2">
      <c r="A28" s="203" t="s">
        <v>192</v>
      </c>
      <c r="B28" s="203" t="s">
        <v>193</v>
      </c>
      <c r="C28" s="203" t="s">
        <v>194</v>
      </c>
      <c r="D28" s="203" t="s">
        <v>195</v>
      </c>
      <c r="E28" s="203" t="s">
        <v>196</v>
      </c>
      <c r="F28" s="147" t="s">
        <v>197</v>
      </c>
      <c r="G28" s="147" t="s">
        <v>198</v>
      </c>
      <c r="H28" s="203" t="s">
        <v>199</v>
      </c>
    </row>
    <row r="29" spans="1:8" ht="20.25" customHeight="1" x14ac:dyDescent="0.2">
      <c r="A29" s="214" t="s">
        <v>200</v>
      </c>
      <c r="B29" s="247">
        <v>0</v>
      </c>
      <c r="C29" s="248">
        <f>+B29</f>
        <v>0</v>
      </c>
      <c r="D29" s="247">
        <v>0</v>
      </c>
      <c r="E29" s="248">
        <f>+D29</f>
        <v>0</v>
      </c>
      <c r="F29" s="153">
        <f>IFERROR(+B29/D29,)</f>
        <v>0</v>
      </c>
      <c r="G29" s="154">
        <f>+IFERROR(C29/$E$40,)</f>
        <v>0</v>
      </c>
      <c r="H29" s="155">
        <f>+C29/$F$25</f>
        <v>0</v>
      </c>
    </row>
    <row r="30" spans="1:8" ht="20.25" customHeight="1" x14ac:dyDescent="0.2">
      <c r="A30" s="214" t="s">
        <v>201</v>
      </c>
      <c r="B30" s="247">
        <v>0</v>
      </c>
      <c r="C30" s="248">
        <f>+C29+B30</f>
        <v>0</v>
      </c>
      <c r="D30" s="247">
        <v>0</v>
      </c>
      <c r="E30" s="248">
        <f>+E29+D30</f>
        <v>0</v>
      </c>
      <c r="F30" s="153">
        <f t="shared" ref="F30:F40" si="0">IFERROR(+B30/D30,)</f>
        <v>0</v>
      </c>
      <c r="G30" s="154">
        <f t="shared" ref="G30:G40" si="1">+IFERROR(C30/$E$40,)</f>
        <v>0</v>
      </c>
      <c r="H30" s="155">
        <f t="shared" ref="H30:H40" si="2">+C30/$F$25</f>
        <v>0</v>
      </c>
    </row>
    <row r="31" spans="1:8" ht="20.25" customHeight="1" x14ac:dyDescent="0.2">
      <c r="A31" s="214" t="s">
        <v>202</v>
      </c>
      <c r="B31" s="247">
        <v>0</v>
      </c>
      <c r="C31" s="248">
        <f t="shared" ref="C31:E40" si="3">+C30+B31</f>
        <v>0</v>
      </c>
      <c r="D31" s="247">
        <v>0</v>
      </c>
      <c r="E31" s="248">
        <f t="shared" si="3"/>
        <v>0</v>
      </c>
      <c r="F31" s="153">
        <f t="shared" si="0"/>
        <v>0</v>
      </c>
      <c r="G31" s="154">
        <f t="shared" si="1"/>
        <v>0</v>
      </c>
      <c r="H31" s="155">
        <f t="shared" si="2"/>
        <v>0</v>
      </c>
    </row>
    <row r="32" spans="1:8" ht="20.25" customHeight="1" x14ac:dyDescent="0.2">
      <c r="A32" s="214" t="s">
        <v>203</v>
      </c>
      <c r="B32" s="247">
        <v>0.2</v>
      </c>
      <c r="C32" s="248">
        <f t="shared" si="3"/>
        <v>0.2</v>
      </c>
      <c r="D32" s="247">
        <v>0.2</v>
      </c>
      <c r="E32" s="248">
        <f t="shared" si="3"/>
        <v>0.2</v>
      </c>
      <c r="F32" s="153">
        <f t="shared" si="0"/>
        <v>1</v>
      </c>
      <c r="G32" s="154">
        <f t="shared" si="1"/>
        <v>0.44444444444444448</v>
      </c>
      <c r="H32" s="155">
        <f t="shared" si="2"/>
        <v>0.25</v>
      </c>
    </row>
    <row r="33" spans="1:8" ht="20.25" customHeight="1" x14ac:dyDescent="0.2">
      <c r="A33" s="214" t="s">
        <v>204</v>
      </c>
      <c r="B33" s="247">
        <v>0.25</v>
      </c>
      <c r="C33" s="248">
        <f t="shared" si="3"/>
        <v>0.45</v>
      </c>
      <c r="D33" s="247">
        <v>0.25</v>
      </c>
      <c r="E33" s="248">
        <f t="shared" si="3"/>
        <v>0.45</v>
      </c>
      <c r="F33" s="153">
        <f t="shared" si="0"/>
        <v>1</v>
      </c>
      <c r="G33" s="154">
        <f t="shared" si="1"/>
        <v>1</v>
      </c>
      <c r="H33" s="155">
        <f t="shared" si="2"/>
        <v>0.5625</v>
      </c>
    </row>
    <row r="34" spans="1:8" ht="20.25" customHeight="1" x14ac:dyDescent="0.2">
      <c r="A34" s="214" t="s">
        <v>443</v>
      </c>
      <c r="B34" s="247">
        <v>0</v>
      </c>
      <c r="C34" s="248">
        <f t="shared" si="3"/>
        <v>0.45</v>
      </c>
      <c r="D34" s="247">
        <v>0</v>
      </c>
      <c r="E34" s="248">
        <f t="shared" si="3"/>
        <v>0.45</v>
      </c>
      <c r="F34" s="153">
        <f t="shared" si="0"/>
        <v>0</v>
      </c>
      <c r="G34" s="154">
        <f t="shared" si="1"/>
        <v>1</v>
      </c>
      <c r="H34" s="155">
        <f t="shared" si="2"/>
        <v>0.5625</v>
      </c>
    </row>
    <row r="35" spans="1:8" ht="20.25" customHeight="1" x14ac:dyDescent="0.2">
      <c r="A35" s="214" t="s">
        <v>444</v>
      </c>
      <c r="B35" s="247">
        <v>0</v>
      </c>
      <c r="C35" s="248">
        <f t="shared" si="3"/>
        <v>0.45</v>
      </c>
      <c r="D35" s="247">
        <v>0</v>
      </c>
      <c r="E35" s="248">
        <f t="shared" si="3"/>
        <v>0.45</v>
      </c>
      <c r="F35" s="153">
        <f t="shared" si="0"/>
        <v>0</v>
      </c>
      <c r="G35" s="154">
        <f t="shared" si="1"/>
        <v>1</v>
      </c>
      <c r="H35" s="155">
        <f t="shared" si="2"/>
        <v>0.5625</v>
      </c>
    </row>
    <row r="36" spans="1:8" ht="20.25" customHeight="1" x14ac:dyDescent="0.2">
      <c r="A36" s="214" t="s">
        <v>445</v>
      </c>
      <c r="B36" s="247">
        <v>0</v>
      </c>
      <c r="C36" s="248">
        <f t="shared" si="3"/>
        <v>0.45</v>
      </c>
      <c r="D36" s="247">
        <v>0</v>
      </c>
      <c r="E36" s="248">
        <f t="shared" si="3"/>
        <v>0.45</v>
      </c>
      <c r="F36" s="153">
        <f t="shared" si="0"/>
        <v>0</v>
      </c>
      <c r="G36" s="154">
        <f t="shared" si="1"/>
        <v>1</v>
      </c>
      <c r="H36" s="155">
        <f t="shared" si="2"/>
        <v>0.5625</v>
      </c>
    </row>
    <row r="37" spans="1:8" ht="20.25" customHeight="1" x14ac:dyDescent="0.2">
      <c r="A37" s="214" t="s">
        <v>446</v>
      </c>
      <c r="B37" s="247">
        <v>0</v>
      </c>
      <c r="C37" s="248">
        <f t="shared" si="3"/>
        <v>0.45</v>
      </c>
      <c r="D37" s="247">
        <v>0</v>
      </c>
      <c r="E37" s="248">
        <f t="shared" si="3"/>
        <v>0.45</v>
      </c>
      <c r="F37" s="153">
        <f t="shared" si="0"/>
        <v>0</v>
      </c>
      <c r="G37" s="154">
        <f t="shared" si="1"/>
        <v>1</v>
      </c>
      <c r="H37" s="155">
        <f t="shared" si="2"/>
        <v>0.5625</v>
      </c>
    </row>
    <row r="38" spans="1:8" ht="20.25" customHeight="1" x14ac:dyDescent="0.2">
      <c r="A38" s="214" t="s">
        <v>447</v>
      </c>
      <c r="B38" s="247">
        <v>0</v>
      </c>
      <c r="C38" s="248">
        <f t="shared" si="3"/>
        <v>0.45</v>
      </c>
      <c r="D38" s="247">
        <v>0</v>
      </c>
      <c r="E38" s="248">
        <f t="shared" si="3"/>
        <v>0.45</v>
      </c>
      <c r="F38" s="153">
        <f t="shared" si="0"/>
        <v>0</v>
      </c>
      <c r="G38" s="154">
        <f t="shared" si="1"/>
        <v>1</v>
      </c>
      <c r="H38" s="155">
        <f t="shared" si="2"/>
        <v>0.5625</v>
      </c>
    </row>
    <row r="39" spans="1:8" ht="20.25" customHeight="1" x14ac:dyDescent="0.2">
      <c r="A39" s="214" t="s">
        <v>448</v>
      </c>
      <c r="B39" s="247">
        <v>0</v>
      </c>
      <c r="C39" s="248">
        <f t="shared" si="3"/>
        <v>0.45</v>
      </c>
      <c r="D39" s="247">
        <v>0</v>
      </c>
      <c r="E39" s="248">
        <f t="shared" si="3"/>
        <v>0.45</v>
      </c>
      <c r="F39" s="153">
        <f t="shared" si="0"/>
        <v>0</v>
      </c>
      <c r="G39" s="154">
        <f t="shared" si="1"/>
        <v>1</v>
      </c>
      <c r="H39" s="155">
        <f t="shared" si="2"/>
        <v>0.5625</v>
      </c>
    </row>
    <row r="40" spans="1:8" ht="20.25" customHeight="1" x14ac:dyDescent="0.2">
      <c r="A40" s="214" t="s">
        <v>661</v>
      </c>
      <c r="B40" s="247">
        <v>0</v>
      </c>
      <c r="C40" s="248">
        <f t="shared" si="3"/>
        <v>0.45</v>
      </c>
      <c r="D40" s="247">
        <v>0</v>
      </c>
      <c r="E40" s="248">
        <f t="shared" si="3"/>
        <v>0.45</v>
      </c>
      <c r="F40" s="153">
        <f t="shared" si="0"/>
        <v>0</v>
      </c>
      <c r="G40" s="154">
        <f t="shared" si="1"/>
        <v>1</v>
      </c>
      <c r="H40" s="155">
        <f t="shared" si="2"/>
        <v>0.5625</v>
      </c>
    </row>
    <row r="41" spans="1:8" ht="39.950000000000003" customHeight="1" x14ac:dyDescent="0.2">
      <c r="A41" s="206" t="s">
        <v>205</v>
      </c>
      <c r="B41" s="368" t="s">
        <v>671</v>
      </c>
      <c r="C41" s="369"/>
      <c r="D41" s="369"/>
      <c r="E41" s="369"/>
      <c r="F41" s="369"/>
      <c r="G41" s="369"/>
      <c r="H41" s="370"/>
    </row>
    <row r="42" spans="1:8" ht="30" customHeight="1" x14ac:dyDescent="0.2">
      <c r="A42" s="337" t="s">
        <v>206</v>
      </c>
      <c r="B42" s="337"/>
      <c r="C42" s="337"/>
      <c r="D42" s="337"/>
      <c r="E42" s="337"/>
      <c r="F42" s="337"/>
      <c r="G42" s="337"/>
      <c r="H42" s="337"/>
    </row>
    <row r="43" spans="1:8" ht="45" customHeight="1" x14ac:dyDescent="0.2">
      <c r="A43" s="360"/>
      <c r="B43" s="360"/>
      <c r="C43" s="360"/>
      <c r="D43" s="360"/>
      <c r="E43" s="360"/>
      <c r="F43" s="360"/>
      <c r="G43" s="360"/>
      <c r="H43" s="360"/>
    </row>
    <row r="44" spans="1:8" ht="45" customHeight="1" x14ac:dyDescent="0.2">
      <c r="A44" s="360"/>
      <c r="B44" s="360"/>
      <c r="C44" s="360"/>
      <c r="D44" s="360"/>
      <c r="E44" s="360"/>
      <c r="F44" s="360"/>
      <c r="G44" s="360"/>
      <c r="H44" s="360"/>
    </row>
    <row r="45" spans="1:8" ht="45" customHeight="1" x14ac:dyDescent="0.2">
      <c r="A45" s="360"/>
      <c r="B45" s="360"/>
      <c r="C45" s="360"/>
      <c r="D45" s="360"/>
      <c r="E45" s="360"/>
      <c r="F45" s="360"/>
      <c r="G45" s="360"/>
      <c r="H45" s="360"/>
    </row>
    <row r="46" spans="1:8" ht="45" customHeight="1" x14ac:dyDescent="0.2">
      <c r="A46" s="360"/>
      <c r="B46" s="360"/>
      <c r="C46" s="360"/>
      <c r="D46" s="360"/>
      <c r="E46" s="360"/>
      <c r="F46" s="360"/>
      <c r="G46" s="360"/>
      <c r="H46" s="360"/>
    </row>
    <row r="47" spans="1:8" ht="45" customHeight="1" x14ac:dyDescent="0.2">
      <c r="A47" s="360"/>
      <c r="B47" s="360"/>
      <c r="C47" s="360"/>
      <c r="D47" s="360"/>
      <c r="E47" s="360"/>
      <c r="F47" s="360"/>
      <c r="G47" s="360"/>
      <c r="H47" s="360"/>
    </row>
    <row r="48" spans="1:8" ht="30" customHeight="1" x14ac:dyDescent="0.2">
      <c r="A48" s="205" t="s">
        <v>207</v>
      </c>
      <c r="B48" s="361" t="s">
        <v>672</v>
      </c>
      <c r="C48" s="362"/>
      <c r="D48" s="362"/>
      <c r="E48" s="362"/>
      <c r="F48" s="362"/>
      <c r="G48" s="362"/>
      <c r="H48" s="363"/>
    </row>
    <row r="49" spans="1:8" ht="30" customHeight="1" x14ac:dyDescent="0.2">
      <c r="A49" s="205" t="s">
        <v>208</v>
      </c>
      <c r="B49" s="361" t="s">
        <v>668</v>
      </c>
      <c r="C49" s="362"/>
      <c r="D49" s="362"/>
      <c r="E49" s="362"/>
      <c r="F49" s="362"/>
      <c r="G49" s="362"/>
      <c r="H49" s="363"/>
    </row>
    <row r="50" spans="1:8" ht="30" customHeight="1" x14ac:dyDescent="0.2">
      <c r="A50" s="206" t="s">
        <v>209</v>
      </c>
      <c r="B50" s="489" t="s">
        <v>274</v>
      </c>
      <c r="C50" s="490"/>
      <c r="D50" s="490"/>
      <c r="E50" s="490"/>
      <c r="F50" s="490"/>
      <c r="G50" s="490"/>
      <c r="H50" s="491"/>
    </row>
    <row r="51" spans="1:8" ht="30" customHeight="1" x14ac:dyDescent="0.2">
      <c r="A51" s="337" t="s">
        <v>210</v>
      </c>
      <c r="B51" s="337"/>
      <c r="C51" s="337"/>
      <c r="D51" s="337"/>
      <c r="E51" s="337"/>
      <c r="F51" s="337"/>
      <c r="G51" s="337"/>
      <c r="H51" s="337"/>
    </row>
    <row r="52" spans="1:8" ht="30" customHeight="1" x14ac:dyDescent="0.2">
      <c r="A52" s="371" t="s">
        <v>211</v>
      </c>
      <c r="B52" s="203" t="s">
        <v>212</v>
      </c>
      <c r="C52" s="347" t="s">
        <v>213</v>
      </c>
      <c r="D52" s="347"/>
      <c r="E52" s="347"/>
      <c r="F52" s="347" t="s">
        <v>214</v>
      </c>
      <c r="G52" s="347"/>
      <c r="H52" s="347"/>
    </row>
    <row r="53" spans="1:8" ht="30" customHeight="1" x14ac:dyDescent="0.2">
      <c r="A53" s="371"/>
      <c r="B53" s="80"/>
      <c r="C53" s="372"/>
      <c r="D53" s="372"/>
      <c r="E53" s="372"/>
      <c r="F53" s="373"/>
      <c r="G53" s="373"/>
      <c r="H53" s="373"/>
    </row>
    <row r="54" spans="1:8" ht="30" customHeight="1" x14ac:dyDescent="0.2">
      <c r="A54" s="206" t="s">
        <v>215</v>
      </c>
      <c r="B54" s="358" t="s">
        <v>377</v>
      </c>
      <c r="C54" s="358"/>
      <c r="D54" s="359" t="s">
        <v>216</v>
      </c>
      <c r="E54" s="359"/>
      <c r="F54" s="358" t="s">
        <v>377</v>
      </c>
      <c r="G54" s="358"/>
      <c r="H54" s="358"/>
    </row>
    <row r="55" spans="1:8" ht="30" customHeight="1" x14ac:dyDescent="0.2">
      <c r="A55" s="206" t="s">
        <v>681</v>
      </c>
      <c r="B55" s="372" t="s">
        <v>683</v>
      </c>
      <c r="C55" s="372"/>
      <c r="D55" s="371" t="s">
        <v>687</v>
      </c>
      <c r="E55" s="371"/>
      <c r="F55" s="376" t="s">
        <v>712</v>
      </c>
      <c r="G55" s="377"/>
      <c r="H55" s="378"/>
    </row>
    <row r="56" spans="1:8" ht="30" customHeight="1" x14ac:dyDescent="0.2">
      <c r="A56" s="206" t="s">
        <v>217</v>
      </c>
      <c r="B56" s="372"/>
      <c r="C56" s="372"/>
      <c r="D56" s="353" t="s">
        <v>218</v>
      </c>
      <c r="E56" s="353"/>
      <c r="F56" s="372"/>
      <c r="G56" s="372"/>
      <c r="H56" s="372"/>
    </row>
    <row r="57" spans="1:8" ht="30" customHeight="1" x14ac:dyDescent="0.2">
      <c r="A57" s="206" t="s">
        <v>219</v>
      </c>
      <c r="B57" s="372"/>
      <c r="C57" s="372"/>
      <c r="D57" s="353"/>
      <c r="E57" s="353"/>
      <c r="F57" s="372"/>
      <c r="G57" s="372"/>
      <c r="H57" s="372"/>
    </row>
  </sheetData>
  <sheetProtection autoFilter="0" pivotTables="0"/>
  <mergeCells count="78">
    <mergeCell ref="B55:C55"/>
    <mergeCell ref="D55:E55"/>
    <mergeCell ref="F55:H55"/>
    <mergeCell ref="B56:C56"/>
    <mergeCell ref="D56:E57"/>
    <mergeCell ref="F56:H57"/>
    <mergeCell ref="B57:C5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41:H41"/>
    <mergeCell ref="B22:D22"/>
    <mergeCell ref="E22:H22"/>
    <mergeCell ref="B23:D23"/>
    <mergeCell ref="E23:H23"/>
    <mergeCell ref="B24:D24"/>
    <mergeCell ref="F24:H24"/>
    <mergeCell ref="B25:D25"/>
    <mergeCell ref="F25:H25"/>
    <mergeCell ref="B26:D26"/>
    <mergeCell ref="F26:H26"/>
    <mergeCell ref="A27:H27"/>
    <mergeCell ref="B18:H18"/>
    <mergeCell ref="B19:H19"/>
    <mergeCell ref="A20:A21"/>
    <mergeCell ref="B20:D20"/>
    <mergeCell ref="E20:H20"/>
    <mergeCell ref="B21:D21"/>
    <mergeCell ref="E21:H21"/>
    <mergeCell ref="B17:H17"/>
    <mergeCell ref="B10:E10"/>
    <mergeCell ref="G10:H10"/>
    <mergeCell ref="B11:E11"/>
    <mergeCell ref="G11:H11"/>
    <mergeCell ref="B12:H12"/>
    <mergeCell ref="B13:H13"/>
    <mergeCell ref="B14:E14"/>
    <mergeCell ref="G14:H14"/>
    <mergeCell ref="B15:E15"/>
    <mergeCell ref="G15:H15"/>
    <mergeCell ref="B16:H16"/>
    <mergeCell ref="C9:D9"/>
    <mergeCell ref="E9:F9"/>
    <mergeCell ref="A1:A4"/>
    <mergeCell ref="B1:H1"/>
    <mergeCell ref="B2:H2"/>
    <mergeCell ref="B3:H3"/>
    <mergeCell ref="B4:E4"/>
    <mergeCell ref="F4:H4"/>
    <mergeCell ref="A5:H5"/>
    <mergeCell ref="A6:H6"/>
    <mergeCell ref="A7:H7"/>
    <mergeCell ref="C8:D8"/>
    <mergeCell ref="E8:H8"/>
    <mergeCell ref="R9:R11"/>
    <mergeCell ref="L12:L13"/>
    <mergeCell ref="M12:M13"/>
    <mergeCell ref="N12:N13"/>
    <mergeCell ref="O12:O13"/>
    <mergeCell ref="P12:P13"/>
    <mergeCell ref="Q12:Q13"/>
    <mergeCell ref="R12:R13"/>
    <mergeCell ref="L9:L11"/>
    <mergeCell ref="M9:M11"/>
    <mergeCell ref="N9:N11"/>
    <mergeCell ref="O9:O11"/>
    <mergeCell ref="P9:P11"/>
  </mergeCells>
  <dataValidations disablePrompts="1" count="1">
    <dataValidation type="list" allowBlank="1" showInputMessage="1" showErrorMessage="1" sqref="B9 H9 B26:D26 B12:H12 B11:E11 G14:H15">
      <formula1>#REF!</formula1>
    </dataValidation>
  </dataValidations>
  <pageMargins left="0.70866141732283472" right="0.70866141732283472" top="0.74803149606299213" bottom="0.74803149606299213" header="0.31496062992125984" footer="0.31496062992125984"/>
  <pageSetup scale="52" fitToHeight="2" orientation="portrait" r:id="rId1"/>
  <rowBreaks count="1" manualBreakCount="1">
    <brk id="4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21</vt:i4>
      </vt:variant>
    </vt:vector>
  </HeadingPairs>
  <TitlesOfParts>
    <vt:vector size="47" baseType="lpstr">
      <vt:lpstr>Sección 1. Metas - Magnitud</vt:lpstr>
      <vt:lpstr>Anualización</vt:lpstr>
      <vt:lpstr>1</vt:lpstr>
      <vt:lpstr>ACT_1</vt:lpstr>
      <vt:lpstr>2</vt:lpstr>
      <vt:lpstr>ACT_2</vt:lpstr>
      <vt:lpstr>3</vt:lpstr>
      <vt:lpstr>ACT_3</vt:lpstr>
      <vt:lpstr>4</vt:lpstr>
      <vt:lpstr>ACT_4</vt:lpstr>
      <vt:lpstr>5</vt:lpstr>
      <vt:lpstr>ACT_5</vt:lpstr>
      <vt:lpstr>6</vt:lpstr>
      <vt:lpstr>ACT_6</vt:lpstr>
      <vt:lpstr>7</vt:lpstr>
      <vt:lpstr>ACT_7</vt:lpstr>
      <vt:lpstr>8</vt:lpstr>
      <vt:lpstr>ACT_8</vt:lpstr>
      <vt:lpstr>9</vt:lpstr>
      <vt:lpstr>ACT_9</vt:lpstr>
      <vt:lpstr>10</vt:lpstr>
      <vt:lpstr>ACT_10</vt:lpstr>
      <vt:lpstr>11</vt:lpstr>
      <vt:lpstr>ACT_11</vt:lpstr>
      <vt:lpstr>VARIABLES</vt:lpstr>
      <vt:lpstr>ODS</vt:lpstr>
      <vt:lpstr>'1'!Área_de_impresión</vt:lpstr>
      <vt:lpstr>'10'!Área_de_impresión</vt:lpstr>
      <vt:lpstr>'11'!Área_de_impresión</vt:lpstr>
      <vt:lpstr>'2'!Área_de_impresión</vt:lpstr>
      <vt:lpstr>'3'!Área_de_impresión</vt:lpstr>
      <vt:lpstr>'4'!Área_de_impresión</vt:lpstr>
      <vt:lpstr>'5'!Área_de_impresión</vt:lpstr>
      <vt:lpstr>'6'!Área_de_impresión</vt:lpstr>
      <vt:lpstr>'7'!Área_de_impresión</vt:lpstr>
      <vt:lpstr>'8'!Área_de_impresión</vt:lpstr>
      <vt:lpstr>'9'!Área_de_impresión</vt:lpstr>
      <vt:lpstr>'1'!Títulos_a_imprimir</vt:lpstr>
      <vt:lpstr>'10'!Títulos_a_imprimir</vt:lpstr>
      <vt:lpstr>'11'!Títulos_a_imprimir</vt:lpstr>
      <vt:lpstr>'3'!Títulos_a_imprimir</vt:lpstr>
      <vt:lpstr>'4'!Títulos_a_imprimir</vt:lpstr>
      <vt:lpstr>'5'!Títulos_a_imprimir</vt:lpstr>
      <vt:lpstr>'6'!Títulos_a_imprimir</vt:lpstr>
      <vt:lpstr>'7'!Títulos_a_imprimir</vt:lpstr>
      <vt:lpstr>'8'!Títulos_a_imprimir</vt:lpstr>
      <vt:lpstr>'9'!Títulos_a_imprimir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2018-02-27T21:08:40Z</cp:lastPrinted>
  <dcterms:created xsi:type="dcterms:W3CDTF">2010-03-25T16:40:43Z</dcterms:created>
  <dcterms:modified xsi:type="dcterms:W3CDTF">2020-07-08T14:39:42Z</dcterms:modified>
</cp:coreProperties>
</file>