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4\4. Abril\"/>
    </mc:Choice>
  </mc:AlternateContent>
  <xr:revisionPtr revIDLastSave="0" documentId="13_ncr:1_{3F96B8F0-9E62-40E2-A853-79FB545E8834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</sheets>
  <definedNames>
    <definedName name="_xlnm._FilterDatabase" localSheetId="0" hidden="1">'EJECUCION BMT  CONCEJO'!$B$5:$E$20</definedName>
    <definedName name="_xlnm._FilterDatabase" localSheetId="2" hidden="1">'EJECUCIÓN TOTAL'!$A$5:$L$37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TOTAL'!$A$1:$L$37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91" l="1"/>
  <c r="J7" i="91"/>
  <c r="J6" i="91"/>
  <c r="J23" i="62"/>
  <c r="H23" i="62"/>
  <c r="F23" i="62"/>
  <c r="E23" i="62"/>
  <c r="F10" i="62"/>
  <c r="E11" i="62"/>
  <c r="F11" i="62"/>
  <c r="H9" i="91" l="1"/>
  <c r="F9" i="91"/>
  <c r="C9" i="91" l="1"/>
  <c r="D9" i="91"/>
  <c r="L18" i="62" l="1"/>
  <c r="I18" i="62"/>
  <c r="G18" i="62"/>
  <c r="K18" i="62"/>
  <c r="E37" i="62" l="1"/>
  <c r="E34" i="62"/>
  <c r="E30" i="62"/>
  <c r="E27" i="62"/>
  <c r="E22" i="62"/>
  <c r="E8" i="91"/>
  <c r="G8" i="91"/>
  <c r="I8" i="91"/>
  <c r="L6" i="62"/>
  <c r="G6" i="62"/>
  <c r="G7" i="62"/>
  <c r="G8" i="62"/>
  <c r="G9" i="62"/>
  <c r="L41" i="62"/>
  <c r="L40" i="62"/>
  <c r="L39" i="62"/>
  <c r="L38" i="62"/>
  <c r="L36" i="62"/>
  <c r="L35" i="62"/>
  <c r="L32" i="62"/>
  <c r="L31" i="62"/>
  <c r="L29" i="62"/>
  <c r="L28" i="62"/>
  <c r="L26" i="62"/>
  <c r="L25" i="62"/>
  <c r="L24" i="62"/>
  <c r="L21" i="62"/>
  <c r="L19" i="62"/>
  <c r="L16" i="62"/>
  <c r="L13" i="62"/>
  <c r="L12" i="62"/>
  <c r="L9" i="62"/>
  <c r="L8" i="62"/>
  <c r="L7" i="62"/>
  <c r="K41" i="62"/>
  <c r="K40" i="62"/>
  <c r="K39" i="62"/>
  <c r="K38" i="62"/>
  <c r="K36" i="62"/>
  <c r="K35" i="62"/>
  <c r="K32" i="62"/>
  <c r="K31" i="62"/>
  <c r="K29" i="62"/>
  <c r="K28" i="62"/>
  <c r="K26" i="62"/>
  <c r="K25" i="62"/>
  <c r="K24" i="62"/>
  <c r="K21" i="62"/>
  <c r="K19" i="62"/>
  <c r="K16" i="62"/>
  <c r="K13" i="62"/>
  <c r="K12" i="62"/>
  <c r="K9" i="62"/>
  <c r="K8" i="62"/>
  <c r="K7" i="62"/>
  <c r="K6" i="62"/>
  <c r="I41" i="62"/>
  <c r="I40" i="62"/>
  <c r="I39" i="62"/>
  <c r="I38" i="62"/>
  <c r="I36" i="62"/>
  <c r="I35" i="62"/>
  <c r="I32" i="62"/>
  <c r="I31" i="62"/>
  <c r="I29" i="62"/>
  <c r="I28" i="62"/>
  <c r="I26" i="62"/>
  <c r="I25" i="62"/>
  <c r="I24" i="62"/>
  <c r="I21" i="62"/>
  <c r="I19" i="62"/>
  <c r="I16" i="62"/>
  <c r="I13" i="62"/>
  <c r="I12" i="62"/>
  <c r="I9" i="62"/>
  <c r="I8" i="62"/>
  <c r="I7" i="62"/>
  <c r="I6" i="62"/>
  <c r="G41" i="62"/>
  <c r="G40" i="62"/>
  <c r="G39" i="62"/>
  <c r="G38" i="62"/>
  <c r="G36" i="62"/>
  <c r="G35" i="62"/>
  <c r="G32" i="62"/>
  <c r="G31" i="62"/>
  <c r="G29" i="62"/>
  <c r="G28" i="62"/>
  <c r="G26" i="62"/>
  <c r="G25" i="62"/>
  <c r="G24" i="62"/>
  <c r="G21" i="62"/>
  <c r="G19" i="62"/>
  <c r="G16" i="62"/>
  <c r="G13" i="62"/>
  <c r="G12" i="62"/>
  <c r="J37" i="62"/>
  <c r="J34" i="62"/>
  <c r="J30" i="62"/>
  <c r="J27" i="62"/>
  <c r="J22" i="62"/>
  <c r="J20" i="62"/>
  <c r="H37" i="62"/>
  <c r="H34" i="62"/>
  <c r="H30" i="62"/>
  <c r="H27" i="62"/>
  <c r="H22" i="62"/>
  <c r="H20" i="62"/>
  <c r="F37" i="62"/>
  <c r="F34" i="62"/>
  <c r="F30" i="62"/>
  <c r="F27" i="62"/>
  <c r="F22" i="62"/>
  <c r="F20" i="62"/>
  <c r="E20" i="62"/>
  <c r="J11" i="62"/>
  <c r="J14" i="62" s="1"/>
  <c r="J10" i="62"/>
  <c r="H11" i="62"/>
  <c r="H14" i="62" s="1"/>
  <c r="H10" i="62"/>
  <c r="E14" i="62"/>
  <c r="E10" i="62"/>
  <c r="F14" i="62"/>
  <c r="E33" i="62" l="1"/>
  <c r="E15" i="62"/>
  <c r="G23" i="62"/>
  <c r="I23" i="62"/>
  <c r="J42" i="62"/>
  <c r="K30" i="62"/>
  <c r="G22" i="62"/>
  <c r="G10" i="62"/>
  <c r="E42" i="62"/>
  <c r="K10" i="62"/>
  <c r="G30" i="62"/>
  <c r="I22" i="62"/>
  <c r="H15" i="62"/>
  <c r="I14" i="62"/>
  <c r="G14" i="62"/>
  <c r="G37" i="62"/>
  <c r="L34" i="62"/>
  <c r="I27" i="62"/>
  <c r="F33" i="62"/>
  <c r="K14" i="62"/>
  <c r="L37" i="62"/>
  <c r="I37" i="62"/>
  <c r="H42" i="62"/>
  <c r="K37" i="62"/>
  <c r="F42" i="62"/>
  <c r="K34" i="62"/>
  <c r="I34" i="62"/>
  <c r="G34" i="62"/>
  <c r="L30" i="62"/>
  <c r="I30" i="62"/>
  <c r="L27" i="62"/>
  <c r="K27" i="62"/>
  <c r="G27" i="62"/>
  <c r="K23" i="62"/>
  <c r="J33" i="62"/>
  <c r="H33" i="62"/>
  <c r="L23" i="62"/>
  <c r="L22" i="62"/>
  <c r="K22" i="62"/>
  <c r="K17" i="62"/>
  <c r="I17" i="62"/>
  <c r="L17" i="62"/>
  <c r="G20" i="62"/>
  <c r="G17" i="62"/>
  <c r="L20" i="62"/>
  <c r="L11" i="62"/>
  <c r="K11" i="62"/>
  <c r="L14" i="62"/>
  <c r="I11" i="62"/>
  <c r="G11" i="62"/>
  <c r="L10" i="62"/>
  <c r="I10" i="62"/>
  <c r="F15" i="62"/>
  <c r="J15" i="62"/>
  <c r="J43" i="62" l="1"/>
  <c r="J44" i="62" s="1"/>
  <c r="K42" i="62"/>
  <c r="L42" i="62"/>
  <c r="G42" i="62"/>
  <c r="F43" i="62"/>
  <c r="F44" i="62" s="1"/>
  <c r="I15" i="62"/>
  <c r="K20" i="62"/>
  <c r="G33" i="62"/>
  <c r="I42" i="62"/>
  <c r="G15" i="62"/>
  <c r="K33" i="62"/>
  <c r="L33" i="62"/>
  <c r="I33" i="62"/>
  <c r="H43" i="62"/>
  <c r="E43" i="62"/>
  <c r="E44" i="62" s="1"/>
  <c r="I20" i="62"/>
  <c r="L15" i="62"/>
  <c r="K15" i="62"/>
  <c r="G43" i="62" l="1"/>
  <c r="K44" i="62"/>
  <c r="I43" i="62"/>
  <c r="K43" i="62"/>
  <c r="H44" i="62"/>
  <c r="L44" i="62" s="1"/>
  <c r="L43" i="62"/>
  <c r="E5" i="92"/>
  <c r="G44" i="62" l="1"/>
  <c r="I44" i="62"/>
  <c r="I7" i="91"/>
  <c r="I6" i="91"/>
  <c r="I9" i="91" l="1"/>
  <c r="J9" i="91"/>
  <c r="E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G7" i="91"/>
  <c r="E7" i="91"/>
  <c r="G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E9" i="91"/>
  <c r="G9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<sst xmlns="http://schemas.openxmlformats.org/spreadsheetml/2006/main" count="194" uniqueCount="102">
  <si>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</si>
  <si>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</si>
  <si>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</si>
  <si>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</si>
  <si>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</si>
  <si>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</si>
  <si>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</si>
  <si>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</si>
  <si>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</si>
  <si>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</si>
  <si>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</si>
  <si>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</si>
  <si>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</si>
  <si>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</si>
  <si>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</si>
  <si>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</si>
  <si>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</si>
  <si>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</si>
  <si>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</si>
  <si>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</si>
  <si>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</si>
  <si>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</si>
  <si>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</si>
  <si>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</si>
  <si>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</si>
  <si>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</si>
  <si>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</si>
  <si>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</si>
  <si>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</si>
  <si>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</si>
  <si>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</si>
  <si>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</si>
  <si>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</si>
  <si>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</si>
  <si>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</si>
  <si>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</si>
  <si>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</si>
  <si>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</si>
  <si>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</si>
  <si>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</si>
  <si>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</si>
  <si>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</si>
  <si>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</si>
  <si>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</si>
  <si>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</si>
  <si>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</si>
  <si>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</si>
  <si>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</si>
  <si>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</si>
  <si>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</si>
  <si>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</si>
  <si>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</si>
  <si>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</si>
  <si>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</si>
  <si>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</si>
  <si>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</si>
  <si>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</si>
  <si>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</si>
  <si>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</si>
  <si>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</si>
  <si>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</si>
  <si>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</si>
  <si>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</si>
  <si>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</si>
  <si>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</si>
  <si>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</si>
  <si>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</si>
  <si>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</si>
  <si>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</si>
  <si>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</si>
  <si>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</si>
  <si>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</si>
  <si>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</si>
  <si>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</si>
  <si>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</si>
  <si>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</si>
  <si>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</si>
  <si>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</si>
  <si>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</si>
  <si>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</si>
  <si>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</si>
  <si>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</si>
  <si>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</si>
  <si>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</si>
  <si>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</si>
  <si>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</si>
  <si>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</si>
  <si>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</si>
  <si>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</si>
  <si>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</si>
  <si>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</si>
  <si>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</si>
  <si>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</si>
  <si>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</si>
  <si>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</si>
  <si>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</si>
  <si>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</si>
  <si>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</si>
  <si>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</si>
  <si>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</si>
  <si>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Corte: 30-04-2024</t>
  </si>
  <si>
    <t>EJECUCION PRESUPUESTAL  - 30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</si>
</sst>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3" fillId="23" borderId="12" applyNumberFormat="0" applyAlignment="0" applyProtection="0"/>
    <xf numFmtId="0" fontId="23" fillId="23" borderId="12" applyNumberFormat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7" applyNumberFormat="0" applyAlignment="0" applyProtection="0"/>
    <xf numFmtId="0" fontId="2" fillId="28" borderId="35" applyNumberFormat="0" applyFont="0" applyAlignment="0" applyProtection="0"/>
    <xf numFmtId="0" fontId="32" fillId="22" borderId="27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22" fillId="22" borderId="31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22" fillId="22" borderId="3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0" applyNumberForma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169" fontId="1" fillId="0" borderId="0" applyFont="0" applyFill="0" applyBorder="0" applyAlignment="0" applyProtection="0"/>
    <xf numFmtId="0" fontId="22" fillId="22" borderId="46" applyNumberForma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40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32" fillId="22" borderId="33" applyNumberFormat="0" applyAlignment="0" applyProtection="0"/>
    <xf numFmtId="0" fontId="2" fillId="28" borderId="44" applyNumberFormat="0" applyFon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32" fillId="22" borderId="27" applyNumberFormat="0" applyAlignment="0" applyProtection="0"/>
    <xf numFmtId="0" fontId="2" fillId="28" borderId="35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7" applyNumberFormat="0" applyAlignment="0" applyProtection="0"/>
    <xf numFmtId="0" fontId="22" fillId="22" borderId="28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22" fillId="22" borderId="28" applyNumberFormat="0" applyAlignment="0" applyProtection="0"/>
    <xf numFmtId="169" fontId="1" fillId="0" borderId="0" applyFont="0" applyFill="0" applyBorder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40" applyNumberFormat="0" applyAlignment="0" applyProtection="0"/>
    <xf numFmtId="0" fontId="22" fillId="22" borderId="46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2" fillId="22" borderId="46" applyNumberFormat="0" applyAlignment="0" applyProtection="0"/>
    <xf numFmtId="168" fontId="1" fillId="0" borderId="0" applyFont="0" applyFill="0" applyBorder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1" applyNumberFormat="0" applyFill="0" applyAlignment="0" applyProtection="0"/>
    <xf numFmtId="0" fontId="47" fillId="0" borderId="62" applyNumberFormat="0" applyFill="0" applyAlignment="0" applyProtection="0"/>
    <xf numFmtId="0" fontId="48" fillId="0" borderId="63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64" applyNumberFormat="0" applyAlignment="0" applyProtection="0"/>
    <xf numFmtId="0" fontId="53" fillId="35" borderId="65" applyNumberFormat="0" applyAlignment="0" applyProtection="0"/>
    <xf numFmtId="0" fontId="54" fillId="35" borderId="64" applyNumberFormat="0" applyAlignment="0" applyProtection="0"/>
    <xf numFmtId="0" fontId="55" fillId="0" borderId="66" applyNumberFormat="0" applyFill="0" applyAlignment="0" applyProtection="0"/>
    <xf numFmtId="0" fontId="56" fillId="36" borderId="67" applyNumberFormat="0" applyAlignment="0" applyProtection="0"/>
    <xf numFmtId="0" fontId="43" fillId="0" borderId="0" applyNumberFormat="0" applyFill="0" applyBorder="0" applyAlignment="0" applyProtection="0"/>
    <xf numFmtId="0" fontId="1" fillId="37" borderId="68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9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41" fontId="6" fillId="5" borderId="56" xfId="4" applyFont="1" applyFill="1" applyBorder="1" applyAlignment="1">
      <alignment horizontal="center" vertical="center" wrapText="1"/>
    </xf>
    <xf numFmtId="172" fontId="6" fillId="5" borderId="57" xfId="1" applyNumberFormat="1" applyFont="1" applyFill="1" applyBorder="1" applyAlignment="1">
      <alignment horizontal="center" vertical="center" wrapText="1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41" fontId="9" fillId="3" borderId="0" xfId="0" applyNumberFormat="1" applyFont="1" applyFill="1"/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4" fillId="0" borderId="0" xfId="0" applyFont="1"/>
    <xf numFmtId="0" fontId="65" fillId="3" borderId="70" xfId="0" applyFont="1" applyFill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186" fontId="65" fillId="0" borderId="9" xfId="0" applyNumberFormat="1" applyFont="1" applyBorder="1" applyAlignment="1">
      <alignment horizontal="right" vertical="center"/>
    </xf>
    <xf numFmtId="0" fontId="65" fillId="0" borderId="70" xfId="0" applyFont="1" applyBorder="1" applyAlignment="1">
      <alignment horizontal="center" vertical="center"/>
    </xf>
    <xf numFmtId="0" fontId="68" fillId="64" borderId="1" xfId="0" applyFont="1" applyFill="1" applyBorder="1" applyAlignment="1">
      <alignment horizontal="center" vertical="center" wrapText="1"/>
    </xf>
    <xf numFmtId="186" fontId="69" fillId="64" borderId="1" xfId="0" applyNumberFormat="1" applyFont="1" applyFill="1" applyBorder="1" applyAlignment="1">
      <alignment horizontal="right" vertical="center" wrapText="1"/>
    </xf>
    <xf numFmtId="0" fontId="70" fillId="0" borderId="1" xfId="0" applyFont="1" applyBorder="1" applyAlignment="1">
      <alignment horizontal="center" vertical="center"/>
    </xf>
    <xf numFmtId="186" fontId="65" fillId="0" borderId="4" xfId="0" applyNumberFormat="1" applyFont="1" applyBorder="1" applyAlignment="1">
      <alignment horizontal="right" vertical="center"/>
    </xf>
    <xf numFmtId="0" fontId="68" fillId="65" borderId="1" xfId="0" applyFont="1" applyFill="1" applyBorder="1" applyAlignment="1">
      <alignment horizontal="center" vertical="center" wrapText="1"/>
    </xf>
    <xf numFmtId="186" fontId="69" fillId="65" borderId="1" xfId="0" applyNumberFormat="1" applyFont="1" applyFill="1" applyBorder="1" applyAlignment="1">
      <alignment horizontal="right" vertical="center" wrapText="1"/>
    </xf>
    <xf numFmtId="0" fontId="65" fillId="0" borderId="70" xfId="3" applyFont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/>
    </xf>
    <xf numFmtId="186" fontId="69" fillId="66" borderId="74" xfId="0" applyNumberFormat="1" applyFont="1" applyFill="1" applyBorder="1" applyAlignment="1">
      <alignment horizontal="right" vertical="center"/>
    </xf>
    <xf numFmtId="186" fontId="41" fillId="3" borderId="0" xfId="0" applyNumberFormat="1" applyFont="1" applyFill="1"/>
    <xf numFmtId="173" fontId="62" fillId="0" borderId="82" xfId="1" applyNumberFormat="1" applyFont="1" applyBorder="1" applyAlignment="1">
      <alignment vertical="center"/>
    </xf>
    <xf numFmtId="185" fontId="62" fillId="0" borderId="82" xfId="2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wrapText="1"/>
    </xf>
    <xf numFmtId="173" fontId="62" fillId="0" borderId="84" xfId="1" applyNumberFormat="1" applyFont="1" applyBorder="1" applyAlignment="1">
      <alignment vertical="center"/>
    </xf>
    <xf numFmtId="0" fontId="62" fillId="0" borderId="72" xfId="0" applyFont="1" applyBorder="1" applyAlignment="1">
      <alignment horizontal="center" vertical="center" wrapText="1"/>
    </xf>
    <xf numFmtId="173" fontId="62" fillId="0" borderId="73" xfId="1" applyNumberFormat="1" applyFont="1" applyBorder="1" applyAlignment="1">
      <alignment vertical="center"/>
    </xf>
    <xf numFmtId="185" fontId="62" fillId="0" borderId="73" xfId="2" applyNumberFormat="1" applyFont="1" applyBorder="1" applyAlignment="1">
      <alignment vertical="center"/>
    </xf>
    <xf numFmtId="173" fontId="62" fillId="0" borderId="74" xfId="1" applyNumberFormat="1" applyFont="1" applyBorder="1" applyAlignment="1">
      <alignment vertical="center"/>
    </xf>
    <xf numFmtId="0" fontId="62" fillId="0" borderId="78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59" xfId="1" applyNumberFormat="1" applyFont="1" applyBorder="1" applyAlignment="1">
      <alignment vertical="center"/>
    </xf>
    <xf numFmtId="0" fontId="62" fillId="4" borderId="81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2" borderId="82" xfId="0" applyFill="1" applyBorder="1"/>
    <xf numFmtId="0" fontId="0" fillId="63" borderId="82" xfId="0" applyFill="1" applyBorder="1"/>
    <xf numFmtId="0" fontId="0" fillId="29" borderId="82" xfId="0" applyFill="1" applyBorder="1"/>
    <xf numFmtId="187" fontId="8" fillId="3" borderId="0" xfId="0" applyNumberFormat="1" applyFont="1" applyFill="1"/>
    <xf numFmtId="185" fontId="69" fillId="66" borderId="74" xfId="2" applyNumberFormat="1" applyFont="1" applyFill="1" applyBorder="1" applyAlignment="1">
      <alignment horizontal="right" vertical="center"/>
    </xf>
    <xf numFmtId="185" fontId="69" fillId="65" borderId="1" xfId="2" applyNumberFormat="1" applyFont="1" applyFill="1" applyBorder="1" applyAlignment="1">
      <alignment horizontal="right" vertical="center" wrapText="1"/>
    </xf>
    <xf numFmtId="185" fontId="69" fillId="64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5" fillId="0" borderId="9" xfId="2" applyNumberFormat="1" applyFont="1" applyBorder="1" applyAlignment="1">
      <alignment horizontal="right" vertical="center"/>
    </xf>
    <xf numFmtId="185" fontId="65" fillId="0" borderId="4" xfId="2" applyNumberFormat="1" applyFont="1" applyBorder="1" applyAlignment="1">
      <alignment horizontal="right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3" borderId="82" xfId="2" applyNumberFormat="1" applyFont="1" applyFill="1" applyBorder="1" applyAlignment="1">
      <alignment vertical="center"/>
    </xf>
    <xf numFmtId="185" fontId="63" fillId="29" borderId="82" xfId="2" applyNumberFormat="1" applyFont="1" applyFill="1" applyBorder="1" applyAlignment="1">
      <alignment vertical="center"/>
    </xf>
    <xf numFmtId="186" fontId="8" fillId="3" borderId="0" xfId="0" applyNumberFormat="1" applyFont="1" applyFill="1" applyAlignment="1">
      <alignment vertical="center"/>
    </xf>
    <xf numFmtId="185" fontId="6" fillId="67" borderId="1" xfId="2" applyNumberFormat="1" applyFont="1" applyFill="1" applyBorder="1" applyAlignment="1">
      <alignment horizontal="center" vertical="center"/>
    </xf>
    <xf numFmtId="41" fontId="6" fillId="64" borderId="53" xfId="4" applyFont="1" applyFill="1" applyBorder="1" applyAlignment="1">
      <alignment horizontal="center" vertical="center" wrapText="1"/>
    </xf>
    <xf numFmtId="10" fontId="6" fillId="64" borderId="50" xfId="2" applyNumberFormat="1" applyFont="1" applyFill="1" applyBorder="1" applyAlignment="1">
      <alignment horizontal="center" vertical="center" wrapText="1"/>
    </xf>
    <xf numFmtId="41" fontId="9" fillId="64" borderId="1" xfId="4" applyFont="1" applyFill="1" applyBorder="1" applyAlignment="1">
      <alignment horizontal="center" vertical="center"/>
    </xf>
    <xf numFmtId="185" fontId="6" fillId="64" borderId="1" xfId="2" applyNumberFormat="1" applyFont="1" applyFill="1" applyBorder="1" applyAlignment="1">
      <alignment horizontal="center" vertical="center"/>
    </xf>
    <xf numFmtId="41" fontId="15" fillId="68" borderId="1" xfId="4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0" fontId="73" fillId="3" borderId="53" xfId="0" applyFont="1" applyFill="1" applyBorder="1" applyAlignment="1">
      <alignment horizontal="center" vertical="center" wrapText="1"/>
    </xf>
    <xf numFmtId="41" fontId="4" fillId="5" borderId="82" xfId="4" applyFont="1" applyFill="1" applyBorder="1" applyAlignment="1">
      <alignment horizontal="center" vertical="center" wrapText="1"/>
    </xf>
    <xf numFmtId="172" fontId="4" fillId="5" borderId="82" xfId="1" applyNumberFormat="1" applyFont="1" applyFill="1" applyBorder="1" applyAlignment="1">
      <alignment horizontal="center" vertical="center" wrapText="1"/>
    </xf>
    <xf numFmtId="171" fontId="4" fillId="5" borderId="82" xfId="1" applyNumberFormat="1" applyFont="1" applyFill="1" applyBorder="1" applyAlignment="1">
      <alignment horizontal="center" vertical="center" wrapText="1"/>
    </xf>
    <xf numFmtId="172" fontId="9" fillId="5" borderId="82" xfId="1" applyNumberFormat="1" applyFont="1" applyFill="1" applyBorder="1" applyAlignment="1">
      <alignment horizontal="center" vertical="center" wrapText="1"/>
    </xf>
    <xf numFmtId="0" fontId="5" fillId="3" borderId="82" xfId="0" applyFont="1" applyFill="1" applyBorder="1" applyAlignment="1">
      <alignment horizontal="center" vertical="center" wrapText="1"/>
    </xf>
    <xf numFmtId="41" fontId="3" fillId="0" borderId="82" xfId="4" applyFont="1" applyFill="1" applyBorder="1" applyAlignment="1">
      <alignment horizontal="center" vertical="center" wrapText="1"/>
    </xf>
    <xf numFmtId="185" fontId="2" fillId="0" borderId="82" xfId="2" applyNumberFormat="1" applyFont="1" applyFill="1" applyBorder="1" applyAlignment="1">
      <alignment horizontal="center" vertical="center"/>
    </xf>
    <xf numFmtId="0" fontId="4" fillId="3" borderId="82" xfId="0" applyFont="1" applyFill="1" applyBorder="1" applyAlignment="1">
      <alignment horizontal="center" vertical="center" wrapText="1"/>
    </xf>
    <xf numFmtId="41" fontId="3" fillId="3" borderId="82" xfId="4" applyFont="1" applyFill="1" applyBorder="1" applyAlignment="1">
      <alignment horizontal="center" vertical="center" wrapText="1"/>
    </xf>
    <xf numFmtId="185" fontId="2" fillId="3" borderId="82" xfId="2" applyNumberFormat="1" applyFont="1" applyFill="1" applyBorder="1" applyAlignment="1">
      <alignment horizontal="center" vertical="center"/>
    </xf>
    <xf numFmtId="172" fontId="9" fillId="5" borderId="84" xfId="1" applyNumberFormat="1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/>
    </xf>
    <xf numFmtId="9" fontId="2" fillId="0" borderId="84" xfId="2" applyFont="1" applyFill="1" applyBorder="1" applyAlignment="1">
      <alignment horizontal="center" vertical="center"/>
    </xf>
    <xf numFmtId="185" fontId="65" fillId="0" borderId="84" xfId="2" applyNumberFormat="1" applyFont="1" applyBorder="1" applyAlignment="1">
      <alignment horizontal="center" vertical="center"/>
    </xf>
    <xf numFmtId="185" fontId="2" fillId="3" borderId="84" xfId="2" applyNumberFormat="1" applyFont="1" applyFill="1" applyBorder="1" applyAlignment="1">
      <alignment horizontal="center" vertical="center"/>
    </xf>
    <xf numFmtId="0" fontId="4" fillId="64" borderId="72" xfId="0" applyFont="1" applyFill="1" applyBorder="1" applyAlignment="1">
      <alignment horizontal="center" vertical="center" wrapText="1"/>
    </xf>
    <xf numFmtId="0" fontId="4" fillId="64" borderId="73" xfId="0" applyFont="1" applyFill="1" applyBorder="1" applyAlignment="1">
      <alignment horizontal="center" vertical="center" wrapText="1"/>
    </xf>
    <xf numFmtId="41" fontId="38" fillId="64" borderId="73" xfId="4" applyFont="1" applyFill="1" applyBorder="1" applyAlignment="1">
      <alignment horizontal="center" vertical="center" wrapText="1"/>
    </xf>
    <xf numFmtId="185" fontId="38" fillId="64" borderId="73" xfId="2" applyNumberFormat="1" applyFont="1" applyFill="1" applyBorder="1" applyAlignment="1">
      <alignment horizontal="center" vertical="center"/>
    </xf>
    <xf numFmtId="185" fontId="38" fillId="64" borderId="74" xfId="2" applyNumberFormat="1" applyFont="1" applyFill="1" applyBorder="1" applyAlignment="1">
      <alignment horizontal="center" vertical="center"/>
    </xf>
    <xf numFmtId="0" fontId="73" fillId="3" borderId="8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0" borderId="82" xfId="0" applyBorder="1" applyAlignment="1">
      <alignment horizontal="left" vertical="center"/>
    </xf>
    <xf numFmtId="0" fontId="72" fillId="0" borderId="54" xfId="0" applyFont="1" applyBorder="1" applyAlignment="1">
      <alignment horizontal="center" vertical="center" wrapText="1"/>
    </xf>
    <xf numFmtId="0" fontId="72" fillId="0" borderId="60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4" fillId="0" borderId="82" xfId="0" applyFont="1" applyBorder="1" applyAlignment="1">
      <alignment horizontal="center" vertical="center"/>
    </xf>
    <xf numFmtId="0" fontId="72" fillId="0" borderId="51" xfId="0" applyFont="1" applyBorder="1" applyAlignment="1">
      <alignment horizontal="center" vertical="center" wrapText="1"/>
    </xf>
    <xf numFmtId="0" fontId="72" fillId="0" borderId="83" xfId="0" applyFont="1" applyBorder="1" applyAlignment="1">
      <alignment horizontal="center" vertical="center" wrapText="1"/>
    </xf>
    <xf numFmtId="0" fontId="72" fillId="0" borderId="52" xfId="0" applyFont="1" applyBorder="1" applyAlignment="1">
      <alignment horizontal="center" vertical="center" wrapText="1"/>
    </xf>
    <xf numFmtId="0" fontId="67" fillId="64" borderId="70" xfId="0" applyFont="1" applyFill="1" applyBorder="1" applyAlignment="1">
      <alignment horizontal="center" vertical="center" wrapText="1"/>
    </xf>
    <xf numFmtId="0" fontId="67" fillId="64" borderId="1" xfId="0" applyFont="1" applyFill="1" applyBorder="1" applyAlignment="1">
      <alignment horizontal="center" vertical="center" wrapText="1"/>
    </xf>
    <xf numFmtId="0" fontId="65" fillId="0" borderId="71" xfId="0" applyFont="1" applyBorder="1" applyAlignment="1">
      <alignment horizontal="center" vertical="center" wrapText="1"/>
    </xf>
    <xf numFmtId="0" fontId="65" fillId="0" borderId="77" xfId="0" applyFont="1" applyBorder="1" applyAlignment="1">
      <alignment horizontal="center" vertical="center" wrapText="1"/>
    </xf>
    <xf numFmtId="0" fontId="73" fillId="3" borderId="53" xfId="0" applyFont="1" applyFill="1" applyBorder="1" applyAlignment="1">
      <alignment horizontal="center" vertical="center" wrapText="1"/>
    </xf>
    <xf numFmtId="0" fontId="73" fillId="3" borderId="49" xfId="0" applyFont="1" applyFill="1" applyBorder="1" applyAlignment="1">
      <alignment horizontal="center" vertical="center" wrapText="1"/>
    </xf>
    <xf numFmtId="0" fontId="73" fillId="3" borderId="85" xfId="0" applyFont="1" applyFill="1" applyBorder="1" applyAlignment="1">
      <alignment horizontal="center" vertical="center" wrapText="1"/>
    </xf>
    <xf numFmtId="0" fontId="73" fillId="3" borderId="3" xfId="0" applyFont="1" applyFill="1" applyBorder="1" applyAlignment="1">
      <alignment horizontal="center" vertical="center" wrapText="1"/>
    </xf>
    <xf numFmtId="0" fontId="67" fillId="65" borderId="70" xfId="0" applyFont="1" applyFill="1" applyBorder="1" applyAlignment="1">
      <alignment horizontal="center" vertical="center" wrapText="1"/>
    </xf>
    <xf numFmtId="0" fontId="67" fillId="65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4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41" fontId="6" fillId="5" borderId="75" xfId="4" applyFont="1" applyFill="1" applyBorder="1" applyAlignment="1">
      <alignment horizontal="center" vertical="center" wrapText="1"/>
    </xf>
    <xf numFmtId="41" fontId="6" fillId="5" borderId="76" xfId="4" applyFont="1" applyFill="1" applyBorder="1" applyAlignment="1">
      <alignment horizontal="center" vertical="center" wrapText="1"/>
    </xf>
    <xf numFmtId="0" fontId="9" fillId="6" borderId="79" xfId="0" applyFont="1" applyFill="1" applyBorder="1" applyAlignment="1">
      <alignment horizontal="center" vertical="center" wrapText="1"/>
    </xf>
    <xf numFmtId="0" fontId="9" fillId="6" borderId="80" xfId="0" applyFont="1" applyFill="1" applyBorder="1" applyAlignment="1">
      <alignment horizontal="center" vertical="center" wrapText="1"/>
    </xf>
    <xf numFmtId="0" fontId="65" fillId="0" borderId="70" xfId="0" applyFont="1" applyBorder="1" applyAlignment="1">
      <alignment horizontal="center" vertical="center" wrapText="1"/>
    </xf>
    <xf numFmtId="0" fontId="73" fillId="3" borderId="1" xfId="0" applyFont="1" applyFill="1" applyBorder="1" applyAlignment="1">
      <alignment horizontal="center" vertical="center" wrapText="1"/>
    </xf>
    <xf numFmtId="41" fontId="71" fillId="66" borderId="72" xfId="4" applyFont="1" applyFill="1" applyBorder="1" applyAlignment="1">
      <alignment horizontal="center" vertical="center"/>
    </xf>
    <xf numFmtId="41" fontId="71" fillId="66" borderId="73" xfId="4" applyFont="1" applyFill="1" applyBorder="1" applyAlignment="1">
      <alignment horizontal="center" vertical="center"/>
    </xf>
    <xf numFmtId="0" fontId="65" fillId="0" borderId="70" xfId="0" applyFont="1" applyBorder="1" applyAlignment="1">
      <alignment horizontal="center" vertical="center"/>
    </xf>
    <xf numFmtId="0" fontId="65" fillId="0" borderId="71" xfId="0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65" fillId="3" borderId="71" xfId="0" applyFont="1" applyFill="1" applyBorder="1" applyAlignment="1">
      <alignment horizontal="center" vertical="center" wrapText="1"/>
    </xf>
    <xf numFmtId="0" fontId="65" fillId="3" borderId="77" xfId="0" applyFont="1" applyFill="1" applyBorder="1" applyAlignment="1">
      <alignment horizontal="center" vertical="center" wrapText="1"/>
    </xf>
    <xf numFmtId="0" fontId="65" fillId="3" borderId="78" xfId="0" applyFont="1" applyFill="1" applyBorder="1" applyAlignment="1">
      <alignment horizontal="center" vertical="center" wrapText="1"/>
    </xf>
    <xf numFmtId="41" fontId="4" fillId="5" borderId="70" xfId="4" applyFont="1" applyFill="1" applyBorder="1" applyAlignment="1">
      <alignment horizontal="center" vertical="center" wrapText="1"/>
    </xf>
    <xf numFmtId="41" fontId="4" fillId="5" borderId="82" xfId="4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9" xfId="0" applyFont="1" applyFill="1" applyBorder="1" applyAlignment="1">
      <alignment horizontal="center"/>
    </xf>
    <xf numFmtId="0" fontId="3" fillId="3" borderId="70" xfId="0" applyFont="1" applyFill="1" applyBorder="1" applyAlignment="1">
      <alignment horizontal="center"/>
    </xf>
    <xf numFmtId="0" fontId="3" fillId="3" borderId="82" xfId="0" applyFont="1" applyFill="1" applyBorder="1" applyAlignment="1">
      <alignment horizontal="center"/>
    </xf>
    <xf numFmtId="0" fontId="3" fillId="3" borderId="84" xfId="0" applyFont="1" applyFill="1" applyBorder="1" applyAlignment="1">
      <alignment horizontal="center"/>
    </xf>
    <xf numFmtId="41" fontId="15" fillId="68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64" borderId="4" xfId="0" applyFont="1" applyFill="1" applyBorder="1" applyAlignment="1">
      <alignment horizontal="center" vertical="center" wrapText="1"/>
    </xf>
    <xf numFmtId="0" fontId="6" fillId="64" borderId="5" xfId="0" applyFont="1" applyFill="1" applyBorder="1" applyAlignment="1">
      <alignment horizontal="center" vertical="center" wrapText="1"/>
    </xf>
    <xf numFmtId="0" fontId="9" fillId="30" borderId="10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4" borderId="1" xfId="0" applyFont="1" applyFill="1" applyBorder="1" applyAlignment="1">
      <alignment horizontal="center" vertical="center" wrapText="1"/>
    </xf>
    <xf numFmtId="0" fontId="9" fillId="64" borderId="53" xfId="0" applyFont="1" applyFill="1" applyBorder="1" applyAlignment="1">
      <alignment horizontal="center" vertical="center" wrapText="1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53" t="s">
        <v>31</v>
      </c>
      <c r="C1" s="153"/>
      <c r="D1" s="153"/>
      <c r="F1" s="153" t="s">
        <v>35</v>
      </c>
      <c r="G1" s="153"/>
      <c r="H1" s="153"/>
      <c r="I1" s="18"/>
    </row>
    <row r="2" spans="2:9" ht="13.5" customHeight="1" x14ac:dyDescent="0.25">
      <c r="B2" s="153" t="s">
        <v>24</v>
      </c>
      <c r="C2" s="153"/>
      <c r="D2" s="153"/>
      <c r="F2" s="153" t="s">
        <v>24</v>
      </c>
      <c r="G2" s="153"/>
      <c r="H2" s="153"/>
    </row>
    <row r="3" spans="2:9" x14ac:dyDescent="0.25">
      <c r="B3" s="153" t="s">
        <v>32</v>
      </c>
      <c r="C3" s="153"/>
      <c r="D3" s="153"/>
      <c r="F3" s="153" t="s">
        <v>28</v>
      </c>
      <c r="G3" s="153"/>
      <c r="H3" s="153"/>
    </row>
    <row r="4" spans="2:9" ht="7.5" customHeight="1" x14ac:dyDescent="0.25">
      <c r="G4" s="5"/>
      <c r="H4" s="6"/>
    </row>
    <row r="5" spans="2:9" ht="55.5" customHeight="1" x14ac:dyDescent="0.25">
      <c r="B5" s="152" t="s">
        <v>0</v>
      </c>
      <c r="C5" s="152"/>
      <c r="D5" s="7" t="s">
        <v>23</v>
      </c>
      <c r="F5" s="152" t="s">
        <v>0</v>
      </c>
      <c r="G5" s="152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51" t="s">
        <v>7</v>
      </c>
      <c r="G9" s="151"/>
      <c r="H9" s="9">
        <f>SUM(H6:H8)</f>
        <v>39190318000</v>
      </c>
    </row>
    <row r="10" spans="2:9" ht="35.25" customHeight="1" x14ac:dyDescent="0.25">
      <c r="B10" s="151" t="s">
        <v>6</v>
      </c>
      <c r="C10" s="151"/>
      <c r="D10" s="9">
        <f>+D9+D8+D7+D6</f>
        <v>41885181893</v>
      </c>
      <c r="E10" s="11"/>
      <c r="F10" s="152" t="s">
        <v>1</v>
      </c>
      <c r="G10" s="152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51" t="s">
        <v>7</v>
      </c>
      <c r="C14" s="151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52" t="s">
        <v>1</v>
      </c>
      <c r="C15" s="152"/>
      <c r="D15" s="10">
        <f>+D10+D14</f>
        <v>64523756893</v>
      </c>
      <c r="E15" s="11"/>
      <c r="F15" s="151" t="s">
        <v>6</v>
      </c>
      <c r="G15" s="151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51" t="s">
        <v>20</v>
      </c>
      <c r="C20" s="151"/>
      <c r="D20" s="9">
        <f>SUM(D16:D19)</f>
        <v>264133043070</v>
      </c>
      <c r="E20" s="11"/>
      <c r="F20" s="151" t="s">
        <v>30</v>
      </c>
      <c r="G20" s="151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52" t="s">
        <v>20</v>
      </c>
      <c r="G21" s="152"/>
      <c r="H21" s="10">
        <f>+H15+H20</f>
        <v>394211564000</v>
      </c>
    </row>
    <row r="22" spans="2:8" ht="26.25" customHeight="1" x14ac:dyDescent="0.25">
      <c r="B22" s="152" t="s">
        <v>8</v>
      </c>
      <c r="C22" s="152"/>
      <c r="D22" s="10">
        <f>+D15+D20</f>
        <v>328656799963</v>
      </c>
      <c r="F22" s="154" t="s">
        <v>8</v>
      </c>
      <c r="G22" s="155"/>
      <c r="H22" s="10">
        <f>+H21+H10</f>
        <v>433401882000</v>
      </c>
    </row>
    <row r="23" spans="2:8" ht="18.75" customHeight="1" x14ac:dyDescent="0.25">
      <c r="B23" s="156" t="s">
        <v>33</v>
      </c>
      <c r="C23" s="156"/>
      <c r="D23" s="156"/>
      <c r="F23" s="156" t="s">
        <v>34</v>
      </c>
      <c r="G23" s="156"/>
      <c r="H23" s="156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58" t="s">
        <v>83</v>
      </c>
      <c r="B1" s="159"/>
      <c r="C1" s="159"/>
      <c r="D1" s="159"/>
      <c r="E1" s="160"/>
    </row>
    <row r="2" spans="1:9" ht="18.600000000000001" thickBot="1" x14ac:dyDescent="0.35">
      <c r="A2" s="162" t="s">
        <v>88</v>
      </c>
      <c r="B2" s="163"/>
      <c r="C2" s="163"/>
      <c r="D2" s="163"/>
      <c r="E2" s="164"/>
    </row>
    <row r="3" spans="1:9" ht="15" thickBot="1" x14ac:dyDescent="0.35"/>
    <row r="4" spans="1:9" ht="45.6" customHeight="1" thickBot="1" x14ac:dyDescent="0.35">
      <c r="A4" s="98" t="s">
        <v>74</v>
      </c>
      <c r="B4" s="99" t="s">
        <v>75</v>
      </c>
      <c r="C4" s="99" t="s">
        <v>76</v>
      </c>
      <c r="D4" s="99" t="s">
        <v>77</v>
      </c>
      <c r="E4" s="100" t="s">
        <v>78</v>
      </c>
    </row>
    <row r="5" spans="1:9" ht="45.6" customHeight="1" x14ac:dyDescent="0.3">
      <c r="A5" s="88" t="s">
        <v>80</v>
      </c>
      <c r="B5" s="86">
        <v>235110</v>
      </c>
      <c r="C5" s="116">
        <v>0.96299999999999997</v>
      </c>
      <c r="D5" s="87">
        <v>0.59099999999999997</v>
      </c>
      <c r="E5" s="89">
        <v>23</v>
      </c>
    </row>
    <row r="6" spans="1:9" ht="45.6" customHeight="1" x14ac:dyDescent="0.3">
      <c r="A6" s="88" t="s">
        <v>81</v>
      </c>
      <c r="B6" s="86">
        <v>476382</v>
      </c>
      <c r="C6" s="116">
        <v>0.94</v>
      </c>
      <c r="D6" s="87">
        <v>0.65700000000000003</v>
      </c>
      <c r="E6" s="89">
        <v>27</v>
      </c>
    </row>
    <row r="7" spans="1:9" ht="21" x14ac:dyDescent="0.3">
      <c r="A7" s="94" t="s">
        <v>86</v>
      </c>
      <c r="B7" s="95">
        <v>2415335</v>
      </c>
      <c r="C7" s="116">
        <v>0.80500000000000005</v>
      </c>
      <c r="D7" s="96">
        <v>0.378</v>
      </c>
      <c r="E7" s="97">
        <v>39</v>
      </c>
      <c r="I7" s="70"/>
    </row>
    <row r="8" spans="1:9" ht="21" x14ac:dyDescent="0.3">
      <c r="A8" s="88" t="s">
        <v>87</v>
      </c>
      <c r="B8" s="86">
        <v>8508922</v>
      </c>
      <c r="C8" s="117">
        <v>0.73299999999999998</v>
      </c>
      <c r="D8" s="87">
        <v>0.50700000000000001</v>
      </c>
      <c r="E8" s="89">
        <v>45</v>
      </c>
      <c r="I8" s="70"/>
    </row>
    <row r="9" spans="1:9" ht="21.6" thickBot="1" x14ac:dyDescent="0.35">
      <c r="A9" s="90" t="s">
        <v>82</v>
      </c>
      <c r="B9" s="91">
        <v>2649733</v>
      </c>
      <c r="C9" s="117">
        <v>0.67600000000000005</v>
      </c>
      <c r="D9" s="92">
        <v>0.28599999999999998</v>
      </c>
      <c r="E9" s="93">
        <v>48</v>
      </c>
    </row>
    <row r="10" spans="1:9" x14ac:dyDescent="0.3">
      <c r="B10" s="64"/>
      <c r="C10" s="64"/>
      <c r="D10" s="64"/>
      <c r="E10" s="64"/>
    </row>
    <row r="11" spans="1:9" ht="15.6" x14ac:dyDescent="0.3">
      <c r="A11" s="65" t="s">
        <v>84</v>
      </c>
      <c r="D11" s="161" t="s">
        <v>90</v>
      </c>
      <c r="E11" s="161"/>
    </row>
    <row r="12" spans="1:9" x14ac:dyDescent="0.3">
      <c r="A12" s="63"/>
    </row>
    <row r="13" spans="1:9" x14ac:dyDescent="0.3">
      <c r="A13" t="s">
        <v>79</v>
      </c>
    </row>
    <row r="15" spans="1:9" x14ac:dyDescent="0.3">
      <c r="A15" s="101"/>
      <c r="B15" s="157" t="s">
        <v>91</v>
      </c>
      <c r="C15" s="157"/>
      <c r="D15" s="157"/>
    </row>
    <row r="16" spans="1:9" x14ac:dyDescent="0.3">
      <c r="A16" s="102"/>
      <c r="B16" s="157" t="s">
        <v>92</v>
      </c>
      <c r="C16" s="157"/>
      <c r="D16" s="157"/>
    </row>
    <row r="17" spans="1:4" x14ac:dyDescent="0.3">
      <c r="A17" s="103"/>
      <c r="B17" s="157" t="s">
        <v>93</v>
      </c>
      <c r="C17" s="157"/>
      <c r="D17" s="157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6" width="15.6640625" style="19" customWidth="1"/>
    <col min="7" max="7" width="7.5546875" style="19" customWidth="1"/>
    <col min="8" max="8" width="15.77734375" style="19" customWidth="1"/>
    <col min="9" max="9" width="8.109375" style="19" customWidth="1"/>
    <col min="10" max="10" width="15.77734375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75" t="s">
        <v>46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5" x14ac:dyDescent="0.25">
      <c r="B2" s="175" t="s">
        <v>47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5" x14ac:dyDescent="0.25">
      <c r="B3" s="175" t="s">
        <v>101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5" ht="12.6" thickBot="1" x14ac:dyDescent="0.3"/>
    <row r="5" spans="1:15" ht="36" customHeight="1" x14ac:dyDescent="0.2">
      <c r="B5" s="176" t="s">
        <v>0</v>
      </c>
      <c r="C5" s="177"/>
      <c r="D5" s="178" t="s">
        <v>98</v>
      </c>
      <c r="E5" s="179"/>
      <c r="F5" s="51" t="s">
        <v>2</v>
      </c>
      <c r="G5" s="52" t="s">
        <v>3</v>
      </c>
      <c r="H5" s="52" t="s">
        <v>85</v>
      </c>
      <c r="I5" s="52" t="s">
        <v>41</v>
      </c>
      <c r="J5" s="53" t="s">
        <v>5</v>
      </c>
      <c r="K5" s="54" t="s">
        <v>44</v>
      </c>
      <c r="L5" s="54" t="s">
        <v>45</v>
      </c>
    </row>
    <row r="6" spans="1:15" s="21" customFormat="1" ht="31.5" customHeight="1" x14ac:dyDescent="0.25">
      <c r="A6" s="180" t="s">
        <v>69</v>
      </c>
      <c r="B6" s="71">
        <v>7563</v>
      </c>
      <c r="C6" s="125" t="s">
        <v>52</v>
      </c>
      <c r="D6" s="72" t="s">
        <v>48</v>
      </c>
      <c r="E6" s="73">
        <v>463416124</v>
      </c>
      <c r="F6" s="73">
        <v>165291000</v>
      </c>
      <c r="G6" s="109">
        <f>IFERROR(F6/E6,"-")</f>
        <v>0.35667943224176635</v>
      </c>
      <c r="H6" s="73">
        <v>165291000</v>
      </c>
      <c r="I6" s="109">
        <f>IFERROR(H6/E6,"-")</f>
        <v>0.35667943224176635</v>
      </c>
      <c r="J6" s="73">
        <v>0</v>
      </c>
      <c r="K6" s="109">
        <f>IFERROR(J6/E6,"-")</f>
        <v>0</v>
      </c>
      <c r="L6" s="109">
        <f t="shared" ref="L6:L44" si="0">IFERROR(J6/H6,"-")</f>
        <v>0</v>
      </c>
      <c r="M6" s="68"/>
      <c r="N6" s="66"/>
      <c r="O6" s="61"/>
    </row>
    <row r="7" spans="1:15" s="21" customFormat="1" ht="28.5" customHeight="1" x14ac:dyDescent="0.25">
      <c r="A7" s="181"/>
      <c r="B7" s="74">
        <v>7568</v>
      </c>
      <c r="C7" s="126" t="s">
        <v>53</v>
      </c>
      <c r="D7" s="72" t="s">
        <v>48</v>
      </c>
      <c r="E7" s="73">
        <v>19710159240</v>
      </c>
      <c r="F7" s="73">
        <v>14842464243</v>
      </c>
      <c r="G7" s="109">
        <f t="shared" ref="G7:G44" si="1">IFERROR(F7/E7,"-")</f>
        <v>0.75303624198421237</v>
      </c>
      <c r="H7" s="73">
        <v>7987860423</v>
      </c>
      <c r="I7" s="109">
        <f t="shared" ref="I7:I44" si="2">IFERROR(H7/E7,"-")</f>
        <v>0.40526615364879215</v>
      </c>
      <c r="J7" s="73">
        <v>709194039</v>
      </c>
      <c r="K7" s="109">
        <f t="shared" ref="K7:K44" si="3">IFERROR(J7/E7,"-")</f>
        <v>3.5981142027546605E-2</v>
      </c>
      <c r="L7" s="109">
        <f t="shared" si="0"/>
        <v>8.8783979869999793E-2</v>
      </c>
      <c r="M7" s="68"/>
      <c r="N7" s="66"/>
      <c r="O7" s="61"/>
    </row>
    <row r="8" spans="1:15" s="21" customFormat="1" ht="41.25" customHeight="1" x14ac:dyDescent="0.25">
      <c r="A8" s="181"/>
      <c r="B8" s="71">
        <v>7570</v>
      </c>
      <c r="C8" s="125" t="s">
        <v>54</v>
      </c>
      <c r="D8" s="72" t="s">
        <v>48</v>
      </c>
      <c r="E8" s="73">
        <v>26226085876</v>
      </c>
      <c r="F8" s="73">
        <v>14676839970</v>
      </c>
      <c r="G8" s="109">
        <f t="shared" si="1"/>
        <v>0.55962754180680319</v>
      </c>
      <c r="H8" s="73">
        <v>6931482934</v>
      </c>
      <c r="I8" s="109">
        <f t="shared" si="2"/>
        <v>0.26429727130357394</v>
      </c>
      <c r="J8" s="73">
        <v>23271858</v>
      </c>
      <c r="K8" s="109">
        <f t="shared" si="3"/>
        <v>8.8735536480861327E-4</v>
      </c>
      <c r="L8" s="109">
        <f t="shared" si="0"/>
        <v>3.3574140225965101E-3</v>
      </c>
      <c r="M8" s="85"/>
      <c r="N8" s="66"/>
      <c r="O8" s="61"/>
    </row>
    <row r="9" spans="1:15" s="21" customFormat="1" ht="21" customHeight="1" x14ac:dyDescent="0.25">
      <c r="A9" s="181"/>
      <c r="B9" s="71">
        <v>7574</v>
      </c>
      <c r="C9" s="125" t="s">
        <v>55</v>
      </c>
      <c r="D9" s="72" t="s">
        <v>48</v>
      </c>
      <c r="E9" s="73">
        <v>8436990000</v>
      </c>
      <c r="F9" s="73">
        <v>6339761650</v>
      </c>
      <c r="G9" s="109">
        <f t="shared" si="1"/>
        <v>0.75142457795967521</v>
      </c>
      <c r="H9" s="73">
        <v>1344444765</v>
      </c>
      <c r="I9" s="109">
        <f t="shared" si="2"/>
        <v>0.15935123367456877</v>
      </c>
      <c r="J9" s="73">
        <v>593398399</v>
      </c>
      <c r="K9" s="109">
        <f t="shared" si="3"/>
        <v>7.0332950376852402E-2</v>
      </c>
      <c r="L9" s="109">
        <f t="shared" si="0"/>
        <v>0.44137060476411616</v>
      </c>
      <c r="M9" s="85"/>
      <c r="N9" s="66"/>
      <c r="O9" s="61"/>
    </row>
    <row r="10" spans="1:15" s="21" customFormat="1" ht="12" customHeight="1" x14ac:dyDescent="0.25">
      <c r="A10" s="181"/>
      <c r="B10" s="165" t="s">
        <v>7</v>
      </c>
      <c r="C10" s="166"/>
      <c r="D10" s="75" t="s">
        <v>48</v>
      </c>
      <c r="E10" s="76">
        <f>+E6+E7+E8+E9</f>
        <v>54836651240</v>
      </c>
      <c r="F10" s="76">
        <f>+F6+F7+F8+F9</f>
        <v>36024356863</v>
      </c>
      <c r="G10" s="107">
        <f t="shared" si="1"/>
        <v>0.65693940181238542</v>
      </c>
      <c r="H10" s="76">
        <f>+H6+H7+H8+H9</f>
        <v>16429079122</v>
      </c>
      <c r="I10" s="107">
        <f t="shared" si="2"/>
        <v>0.29960033573341155</v>
      </c>
      <c r="J10" s="76">
        <f>+J6+J7+J8+J9</f>
        <v>1325864296</v>
      </c>
      <c r="K10" s="107">
        <f t="shared" si="3"/>
        <v>2.4178432964426951E-2</v>
      </c>
      <c r="L10" s="107">
        <f t="shared" si="0"/>
        <v>8.0702289285620982E-2</v>
      </c>
      <c r="M10" s="85"/>
      <c r="N10" s="85"/>
      <c r="O10" s="85"/>
    </row>
    <row r="11" spans="1:15" s="21" customFormat="1" ht="18" customHeight="1" x14ac:dyDescent="0.25">
      <c r="A11" s="181"/>
      <c r="B11" s="190">
        <v>7589</v>
      </c>
      <c r="C11" s="171" t="s">
        <v>56</v>
      </c>
      <c r="D11" s="72" t="s">
        <v>48</v>
      </c>
      <c r="E11" s="73">
        <f>SUM(E12:E13)</f>
        <v>23279369000</v>
      </c>
      <c r="F11" s="73">
        <f>SUM(F12:F13)</f>
        <v>19894519471</v>
      </c>
      <c r="G11" s="109">
        <f t="shared" si="1"/>
        <v>0.85459874238859312</v>
      </c>
      <c r="H11" s="73">
        <f>SUM(H12:H13)</f>
        <v>15758328054</v>
      </c>
      <c r="I11" s="109">
        <f t="shared" si="2"/>
        <v>0.67692247388664184</v>
      </c>
      <c r="J11" s="73">
        <f>SUM(J12:J13)</f>
        <v>6097135912</v>
      </c>
      <c r="K11" s="109">
        <f t="shared" si="3"/>
        <v>0.26191156263728627</v>
      </c>
      <c r="L11" s="109">
        <f t="shared" si="0"/>
        <v>0.38691515312453084</v>
      </c>
      <c r="M11" s="68"/>
      <c r="N11" s="66"/>
      <c r="O11" s="61"/>
    </row>
    <row r="12" spans="1:15" s="21" customFormat="1" ht="18" customHeight="1" x14ac:dyDescent="0.25">
      <c r="A12" s="181"/>
      <c r="B12" s="191"/>
      <c r="C12" s="170"/>
      <c r="D12" s="77" t="s">
        <v>50</v>
      </c>
      <c r="E12" s="73">
        <v>23130619000</v>
      </c>
      <c r="F12" s="73">
        <v>19894519471</v>
      </c>
      <c r="G12" s="109">
        <f t="shared" si="1"/>
        <v>0.86009455566234527</v>
      </c>
      <c r="H12" s="73">
        <v>15758328054</v>
      </c>
      <c r="I12" s="109">
        <f t="shared" si="2"/>
        <v>0.68127567420482782</v>
      </c>
      <c r="J12" s="73">
        <v>6097135912</v>
      </c>
      <c r="K12" s="109">
        <f t="shared" si="3"/>
        <v>0.26359588180497895</v>
      </c>
      <c r="L12" s="109">
        <f t="shared" si="0"/>
        <v>0.38691515312453084</v>
      </c>
      <c r="M12" s="69"/>
      <c r="N12" s="66"/>
      <c r="O12" s="61"/>
    </row>
    <row r="13" spans="1:15" s="21" customFormat="1" ht="18" customHeight="1" x14ac:dyDescent="0.25">
      <c r="A13" s="181"/>
      <c r="B13" s="192"/>
      <c r="C13" s="172"/>
      <c r="D13" s="77" t="s">
        <v>51</v>
      </c>
      <c r="E13" s="78">
        <v>148750000</v>
      </c>
      <c r="F13" s="78">
        <v>0</v>
      </c>
      <c r="G13" s="110">
        <f t="shared" si="1"/>
        <v>0</v>
      </c>
      <c r="H13" s="78">
        <v>0</v>
      </c>
      <c r="I13" s="110">
        <f t="shared" si="2"/>
        <v>0</v>
      </c>
      <c r="J13" s="73">
        <v>0</v>
      </c>
      <c r="K13" s="110">
        <f t="shared" si="3"/>
        <v>0</v>
      </c>
      <c r="L13" s="109" t="str">
        <f t="shared" si="0"/>
        <v>-</v>
      </c>
      <c r="M13" s="68"/>
      <c r="N13" s="66"/>
      <c r="O13" s="61"/>
    </row>
    <row r="14" spans="1:15" s="21" customFormat="1" ht="22.5" customHeight="1" x14ac:dyDescent="0.25">
      <c r="A14" s="181"/>
      <c r="B14" s="165" t="s">
        <v>37</v>
      </c>
      <c r="C14" s="166"/>
      <c r="D14" s="75" t="s">
        <v>48</v>
      </c>
      <c r="E14" s="76">
        <f>E11</f>
        <v>23279369000</v>
      </c>
      <c r="F14" s="76">
        <f>F11</f>
        <v>19894519471</v>
      </c>
      <c r="G14" s="107">
        <f t="shared" si="1"/>
        <v>0.85459874238859312</v>
      </c>
      <c r="H14" s="76">
        <f>H11</f>
        <v>15758328054</v>
      </c>
      <c r="I14" s="107">
        <f t="shared" si="2"/>
        <v>0.67692247388664184</v>
      </c>
      <c r="J14" s="76">
        <f>J11</f>
        <v>6097135912</v>
      </c>
      <c r="K14" s="107">
        <f t="shared" si="3"/>
        <v>0.26191156263728627</v>
      </c>
      <c r="L14" s="107">
        <f t="shared" si="0"/>
        <v>0.38691515312453084</v>
      </c>
      <c r="M14" s="85"/>
      <c r="N14" s="66"/>
      <c r="O14" s="61"/>
    </row>
    <row r="15" spans="1:15" s="21" customFormat="1" ht="13.8" x14ac:dyDescent="0.25">
      <c r="A15" s="181"/>
      <c r="B15" s="173" t="s">
        <v>1</v>
      </c>
      <c r="C15" s="174"/>
      <c r="D15" s="79" t="s">
        <v>48</v>
      </c>
      <c r="E15" s="80">
        <f>E10+E14</f>
        <v>78116020240</v>
      </c>
      <c r="F15" s="80">
        <f>F10+F14</f>
        <v>55918876334</v>
      </c>
      <c r="G15" s="106">
        <f t="shared" si="1"/>
        <v>0.71584389683700556</v>
      </c>
      <c r="H15" s="80">
        <f>H10+H14</f>
        <v>32187407176</v>
      </c>
      <c r="I15" s="106">
        <f t="shared" si="2"/>
        <v>0.41204617282228306</v>
      </c>
      <c r="J15" s="80">
        <f>J10+J14</f>
        <v>7423000208</v>
      </c>
      <c r="K15" s="106">
        <f t="shared" si="3"/>
        <v>9.5025324961434565E-2</v>
      </c>
      <c r="L15" s="106">
        <f t="shared" si="0"/>
        <v>0.23061814725899499</v>
      </c>
      <c r="M15" s="68"/>
      <c r="N15" s="66"/>
      <c r="O15" s="61"/>
    </row>
    <row r="16" spans="1:15" s="21" customFormat="1" ht="27.6" customHeight="1" x14ac:dyDescent="0.25">
      <c r="A16" s="181"/>
      <c r="B16" s="81">
        <v>7596</v>
      </c>
      <c r="C16" s="125" t="s">
        <v>57</v>
      </c>
      <c r="D16" s="72" t="s">
        <v>48</v>
      </c>
      <c r="E16" s="73">
        <v>10880858000</v>
      </c>
      <c r="F16" s="73">
        <v>3338169480</v>
      </c>
      <c r="G16" s="109">
        <f t="shared" si="1"/>
        <v>0.30679285401941647</v>
      </c>
      <c r="H16" s="73">
        <v>1855057487</v>
      </c>
      <c r="I16" s="109">
        <f t="shared" si="2"/>
        <v>0.17048816251438995</v>
      </c>
      <c r="J16" s="73">
        <v>10962355</v>
      </c>
      <c r="K16" s="109">
        <f t="shared" si="3"/>
        <v>1.0074899424291723E-3</v>
      </c>
      <c r="L16" s="109">
        <f t="shared" si="0"/>
        <v>5.909442201561272E-3</v>
      </c>
      <c r="M16" s="69"/>
      <c r="N16" s="66"/>
      <c r="O16" s="61"/>
    </row>
    <row r="17" spans="1:15" s="21" customFormat="1" ht="27.6" customHeight="1" x14ac:dyDescent="0.25">
      <c r="A17" s="181"/>
      <c r="B17" s="82">
        <v>7588</v>
      </c>
      <c r="C17" s="129" t="s">
        <v>58</v>
      </c>
      <c r="D17" s="72" t="s">
        <v>48</v>
      </c>
      <c r="E17" s="73">
        <v>12028175000</v>
      </c>
      <c r="F17" s="73">
        <v>7326186043</v>
      </c>
      <c r="G17" s="109">
        <f t="shared" si="1"/>
        <v>0.60908542177013558</v>
      </c>
      <c r="H17" s="73">
        <v>5324906349</v>
      </c>
      <c r="I17" s="109">
        <f t="shared" si="2"/>
        <v>0.44270276654604707</v>
      </c>
      <c r="J17" s="73">
        <v>123412820</v>
      </c>
      <c r="K17" s="109">
        <f t="shared" si="3"/>
        <v>1.0260311310735003E-2</v>
      </c>
      <c r="L17" s="109">
        <f t="shared" si="0"/>
        <v>2.3176524038432435E-2</v>
      </c>
      <c r="M17" s="68"/>
      <c r="N17" s="66"/>
      <c r="O17" s="61"/>
    </row>
    <row r="18" spans="1:15" s="21" customFormat="1" ht="20.399999999999999" x14ac:dyDescent="0.25">
      <c r="A18" s="181"/>
      <c r="B18" s="83">
        <v>7583</v>
      </c>
      <c r="C18" s="150" t="s">
        <v>59</v>
      </c>
      <c r="D18" s="72" t="s">
        <v>48</v>
      </c>
      <c r="E18" s="73">
        <v>11526699000</v>
      </c>
      <c r="F18" s="73">
        <v>3307679638</v>
      </c>
      <c r="G18" s="109">
        <f t="shared" si="1"/>
        <v>0.28695809945241046</v>
      </c>
      <c r="H18" s="73">
        <v>2224346642</v>
      </c>
      <c r="I18" s="109">
        <f t="shared" si="2"/>
        <v>0.19297342994729019</v>
      </c>
      <c r="J18" s="73">
        <v>1123510</v>
      </c>
      <c r="K18" s="109">
        <f t="shared" si="3"/>
        <v>9.7470229768297067E-5</v>
      </c>
      <c r="L18" s="109">
        <f t="shared" si="0"/>
        <v>5.0509663322520937E-4</v>
      </c>
      <c r="M18" s="68"/>
      <c r="N18" s="66"/>
      <c r="O18" s="61"/>
    </row>
    <row r="19" spans="1:15" s="21" customFormat="1" ht="19.8" customHeight="1" x14ac:dyDescent="0.25">
      <c r="A19" s="181"/>
      <c r="B19" s="74">
        <v>7579</v>
      </c>
      <c r="C19" s="125" t="s">
        <v>60</v>
      </c>
      <c r="D19" s="72" t="s">
        <v>48</v>
      </c>
      <c r="E19" s="73">
        <v>9506322000</v>
      </c>
      <c r="F19" s="73">
        <v>3610463730</v>
      </c>
      <c r="G19" s="109">
        <f t="shared" si="1"/>
        <v>0.37979606939466176</v>
      </c>
      <c r="H19" s="73">
        <v>3230658590</v>
      </c>
      <c r="I19" s="109">
        <f t="shared" si="2"/>
        <v>0.33984316857771069</v>
      </c>
      <c r="J19" s="73">
        <v>12021560</v>
      </c>
      <c r="K19" s="109">
        <f t="shared" si="3"/>
        <v>1.2645858198365256E-3</v>
      </c>
      <c r="L19" s="109">
        <f t="shared" si="0"/>
        <v>3.7210864797694392E-3</v>
      </c>
      <c r="M19" s="68"/>
      <c r="N19" s="66"/>
      <c r="O19" s="61"/>
    </row>
    <row r="20" spans="1:15" ht="12" customHeight="1" x14ac:dyDescent="0.25">
      <c r="A20" s="181"/>
      <c r="B20" s="165" t="s">
        <v>38</v>
      </c>
      <c r="C20" s="166"/>
      <c r="D20" s="75" t="s">
        <v>48</v>
      </c>
      <c r="E20" s="76">
        <f>E16+E17+E18+E19</f>
        <v>43942054000</v>
      </c>
      <c r="F20" s="76">
        <f>F16+F17+F18+F19</f>
        <v>17582498891</v>
      </c>
      <c r="G20" s="107">
        <f t="shared" si="1"/>
        <v>0.40012919949076575</v>
      </c>
      <c r="H20" s="76">
        <f>H16+H17+H18+H19</f>
        <v>12634969068</v>
      </c>
      <c r="I20" s="107">
        <f t="shared" si="2"/>
        <v>0.28753706114875743</v>
      </c>
      <c r="J20" s="76">
        <f>J16+J17+J18+J19</f>
        <v>147520245</v>
      </c>
      <c r="K20" s="107">
        <f t="shared" si="3"/>
        <v>3.3571540602084738E-3</v>
      </c>
      <c r="L20" s="107">
        <f t="shared" si="0"/>
        <v>1.1675552524589686E-2</v>
      </c>
      <c r="M20" s="85"/>
      <c r="N20" s="67"/>
      <c r="O20" s="61"/>
    </row>
    <row r="21" spans="1:15" ht="35.4" customHeight="1" x14ac:dyDescent="0.25">
      <c r="A21" s="181"/>
      <c r="B21" s="74">
        <v>7581</v>
      </c>
      <c r="C21" s="125" t="s">
        <v>61</v>
      </c>
      <c r="D21" s="72" t="s">
        <v>48</v>
      </c>
      <c r="E21" s="73">
        <v>9336402000</v>
      </c>
      <c r="F21" s="73">
        <v>3831896073</v>
      </c>
      <c r="G21" s="109">
        <f t="shared" si="1"/>
        <v>0.41042535154334614</v>
      </c>
      <c r="H21" s="73">
        <v>2632920538</v>
      </c>
      <c r="I21" s="109">
        <f t="shared" si="2"/>
        <v>0.28200590955702209</v>
      </c>
      <c r="J21" s="73">
        <v>12268361</v>
      </c>
      <c r="K21" s="109">
        <f t="shared" si="3"/>
        <v>1.3140352139935705E-3</v>
      </c>
      <c r="L21" s="109">
        <f t="shared" si="0"/>
        <v>4.6596016943675801E-3</v>
      </c>
      <c r="M21" s="68"/>
      <c r="N21" s="67"/>
      <c r="O21" s="61"/>
    </row>
    <row r="22" spans="1:15" ht="21.75" customHeight="1" x14ac:dyDescent="0.25">
      <c r="A22" s="181"/>
      <c r="B22" s="165" t="s">
        <v>7</v>
      </c>
      <c r="C22" s="166"/>
      <c r="D22" s="75" t="s">
        <v>48</v>
      </c>
      <c r="E22" s="76">
        <f>E21</f>
        <v>9336402000</v>
      </c>
      <c r="F22" s="76">
        <f>F21</f>
        <v>3831896073</v>
      </c>
      <c r="G22" s="107">
        <f t="shared" si="1"/>
        <v>0.41042535154334614</v>
      </c>
      <c r="H22" s="76">
        <f>H21</f>
        <v>2632920538</v>
      </c>
      <c r="I22" s="107">
        <f t="shared" si="2"/>
        <v>0.28200590955702209</v>
      </c>
      <c r="J22" s="76">
        <f>J21</f>
        <v>12268361</v>
      </c>
      <c r="K22" s="107">
        <f t="shared" si="3"/>
        <v>1.3140352139935705E-3</v>
      </c>
      <c r="L22" s="107">
        <f t="shared" si="0"/>
        <v>4.6596016943675801E-3</v>
      </c>
      <c r="M22" s="68"/>
      <c r="N22" s="67"/>
      <c r="O22" s="61"/>
    </row>
    <row r="23" spans="1:15" ht="13.8" customHeight="1" x14ac:dyDescent="0.25">
      <c r="A23" s="181"/>
      <c r="B23" s="167">
        <v>7573</v>
      </c>
      <c r="C23" s="169" t="s">
        <v>62</v>
      </c>
      <c r="D23" s="72" t="s">
        <v>48</v>
      </c>
      <c r="E23" s="73">
        <f>E24+E25</f>
        <v>52582404000</v>
      </c>
      <c r="F23" s="73">
        <f>F24+F25</f>
        <v>29680923517</v>
      </c>
      <c r="G23" s="109">
        <f t="shared" si="1"/>
        <v>0.5644649399635665</v>
      </c>
      <c r="H23" s="73">
        <f>H24+H25</f>
        <v>18836487757</v>
      </c>
      <c r="I23" s="109">
        <f t="shared" si="2"/>
        <v>0.35822796837132059</v>
      </c>
      <c r="J23" s="73">
        <f>J24+J25</f>
        <v>834678596</v>
      </c>
      <c r="K23" s="109">
        <f t="shared" si="3"/>
        <v>1.5873724525793838E-2</v>
      </c>
      <c r="L23" s="109">
        <f t="shared" si="0"/>
        <v>4.431179563662644E-2</v>
      </c>
      <c r="M23" s="68"/>
      <c r="N23" s="67"/>
      <c r="O23" s="61"/>
    </row>
    <row r="24" spans="1:15" ht="13.8" customHeight="1" x14ac:dyDescent="0.25">
      <c r="A24" s="181"/>
      <c r="B24" s="168"/>
      <c r="C24" s="170"/>
      <c r="D24" s="77" t="s">
        <v>50</v>
      </c>
      <c r="E24" s="73">
        <v>51373848000</v>
      </c>
      <c r="F24" s="73">
        <v>29524798517</v>
      </c>
      <c r="G24" s="109">
        <f t="shared" si="1"/>
        <v>0.57470482874866602</v>
      </c>
      <c r="H24" s="73">
        <v>18710044503</v>
      </c>
      <c r="I24" s="109">
        <f t="shared" si="2"/>
        <v>0.36419394753143663</v>
      </c>
      <c r="J24" s="73">
        <v>834678596</v>
      </c>
      <c r="K24" s="109">
        <f t="shared" si="3"/>
        <v>1.6247149639248358E-2</v>
      </c>
      <c r="L24" s="109">
        <f t="shared" si="0"/>
        <v>4.4611256582856668E-2</v>
      </c>
      <c r="M24" s="68"/>
      <c r="N24" s="67"/>
      <c r="O24" s="61"/>
    </row>
    <row r="25" spans="1:15" ht="13.8" customHeight="1" x14ac:dyDescent="0.25">
      <c r="A25" s="181"/>
      <c r="B25" s="168"/>
      <c r="C25" s="170"/>
      <c r="D25" s="77" t="s">
        <v>51</v>
      </c>
      <c r="E25" s="73">
        <v>1208556000</v>
      </c>
      <c r="F25" s="73">
        <v>156125000</v>
      </c>
      <c r="G25" s="109">
        <f t="shared" si="1"/>
        <v>0.12918309122622368</v>
      </c>
      <c r="H25" s="73">
        <v>126443254</v>
      </c>
      <c r="I25" s="109">
        <f t="shared" si="2"/>
        <v>0.10462341339582112</v>
      </c>
      <c r="J25" s="73">
        <v>0</v>
      </c>
      <c r="K25" s="109">
        <f t="shared" si="3"/>
        <v>0</v>
      </c>
      <c r="L25" s="109">
        <f t="shared" si="0"/>
        <v>0</v>
      </c>
      <c r="M25" s="68"/>
      <c r="N25" s="67"/>
      <c r="O25" s="61"/>
    </row>
    <row r="26" spans="1:15" ht="20.399999999999999" x14ac:dyDescent="0.25">
      <c r="A26" s="181"/>
      <c r="B26" s="74">
        <v>7576</v>
      </c>
      <c r="C26" s="125" t="s">
        <v>63</v>
      </c>
      <c r="D26" s="72" t="s">
        <v>48</v>
      </c>
      <c r="E26" s="73">
        <v>25976667000</v>
      </c>
      <c r="F26" s="73">
        <v>16963376695</v>
      </c>
      <c r="G26" s="109">
        <f t="shared" si="1"/>
        <v>0.65302360364399326</v>
      </c>
      <c r="H26" s="73">
        <v>13294983995</v>
      </c>
      <c r="I26" s="109">
        <f t="shared" si="2"/>
        <v>0.51180484374689028</v>
      </c>
      <c r="J26" s="73">
        <v>1843415590</v>
      </c>
      <c r="K26" s="109">
        <f t="shared" si="3"/>
        <v>7.0964284602023808E-2</v>
      </c>
      <c r="L26" s="109">
        <f t="shared" si="0"/>
        <v>0.13865496872303681</v>
      </c>
      <c r="M26" s="68"/>
      <c r="N26" s="67"/>
      <c r="O26" s="61"/>
    </row>
    <row r="27" spans="1:15" ht="14.4" customHeight="1" x14ac:dyDescent="0.25">
      <c r="A27" s="181"/>
      <c r="B27" s="186">
        <v>7587</v>
      </c>
      <c r="C27" s="183" t="s">
        <v>64</v>
      </c>
      <c r="D27" s="72" t="s">
        <v>48</v>
      </c>
      <c r="E27" s="73">
        <f>E28+E29</f>
        <v>84115253000</v>
      </c>
      <c r="F27" s="73">
        <f>F28+F29</f>
        <v>42320786331</v>
      </c>
      <c r="G27" s="109">
        <f t="shared" si="1"/>
        <v>0.50312856255690031</v>
      </c>
      <c r="H27" s="73">
        <f>H28+H29</f>
        <v>33815651784</v>
      </c>
      <c r="I27" s="109">
        <f t="shared" si="2"/>
        <v>0.40201569368162038</v>
      </c>
      <c r="J27" s="73">
        <f>J28+J29</f>
        <v>4190199823</v>
      </c>
      <c r="K27" s="109">
        <f t="shared" si="3"/>
        <v>4.9814982105564135E-2</v>
      </c>
      <c r="L27" s="109">
        <f t="shared" si="0"/>
        <v>0.12391302849240388</v>
      </c>
      <c r="M27" s="68"/>
      <c r="N27" s="67"/>
      <c r="O27" s="61"/>
    </row>
    <row r="28" spans="1:15" ht="14.4" customHeight="1" x14ac:dyDescent="0.25">
      <c r="A28" s="181"/>
      <c r="B28" s="186"/>
      <c r="C28" s="183"/>
      <c r="D28" s="77" t="s">
        <v>50</v>
      </c>
      <c r="E28" s="73">
        <v>81775544000</v>
      </c>
      <c r="F28" s="73">
        <v>41894276331</v>
      </c>
      <c r="G28" s="109">
        <f t="shared" si="1"/>
        <v>0.51230813372516359</v>
      </c>
      <c r="H28" s="73">
        <v>33815651784</v>
      </c>
      <c r="I28" s="109">
        <f t="shared" si="2"/>
        <v>0.41351790682065043</v>
      </c>
      <c r="J28" s="73">
        <v>4190199823</v>
      </c>
      <c r="K28" s="109">
        <f t="shared" si="3"/>
        <v>5.1240256169986467E-2</v>
      </c>
      <c r="L28" s="109">
        <f t="shared" si="0"/>
        <v>0.12391302849240388</v>
      </c>
      <c r="M28" s="68"/>
      <c r="N28" s="67"/>
      <c r="O28" s="61"/>
    </row>
    <row r="29" spans="1:15" ht="14.4" customHeight="1" x14ac:dyDescent="0.25">
      <c r="A29" s="181"/>
      <c r="B29" s="186"/>
      <c r="C29" s="183"/>
      <c r="D29" s="77" t="s">
        <v>51</v>
      </c>
      <c r="E29" s="73">
        <v>2339709000</v>
      </c>
      <c r="F29" s="73">
        <v>426510000</v>
      </c>
      <c r="G29" s="109">
        <f t="shared" si="1"/>
        <v>0.18229190040299884</v>
      </c>
      <c r="H29" s="73">
        <v>0</v>
      </c>
      <c r="I29" s="109">
        <f t="shared" si="2"/>
        <v>0</v>
      </c>
      <c r="J29" s="73">
        <v>0</v>
      </c>
      <c r="K29" s="109">
        <f t="shared" si="3"/>
        <v>0</v>
      </c>
      <c r="L29" s="109" t="str">
        <f t="shared" si="0"/>
        <v>-</v>
      </c>
      <c r="M29" s="68"/>
      <c r="N29" s="67"/>
      <c r="O29" s="61"/>
    </row>
    <row r="30" spans="1:15" ht="13.8" customHeight="1" x14ac:dyDescent="0.25">
      <c r="A30" s="181"/>
      <c r="B30" s="186">
        <v>7578</v>
      </c>
      <c r="C30" s="183" t="s">
        <v>65</v>
      </c>
      <c r="D30" s="72" t="s">
        <v>48</v>
      </c>
      <c r="E30" s="73">
        <f>E31+E32</f>
        <v>135721115000</v>
      </c>
      <c r="F30" s="73">
        <f>F31+F32</f>
        <v>74065689801</v>
      </c>
      <c r="G30" s="109">
        <f t="shared" si="1"/>
        <v>0.54571972681627323</v>
      </c>
      <c r="H30" s="73">
        <f>H31+H32</f>
        <v>49533337804</v>
      </c>
      <c r="I30" s="109">
        <f t="shared" si="2"/>
        <v>0.36496412370322773</v>
      </c>
      <c r="J30" s="73">
        <f>J31+J32</f>
        <v>4646235559</v>
      </c>
      <c r="K30" s="109">
        <f t="shared" si="3"/>
        <v>3.4233697232740827E-2</v>
      </c>
      <c r="L30" s="109">
        <f t="shared" si="0"/>
        <v>9.3800171056205292E-2</v>
      </c>
      <c r="M30" s="68"/>
      <c r="N30" s="67"/>
      <c r="O30" s="61"/>
    </row>
    <row r="31" spans="1:15" ht="13.8" customHeight="1" x14ac:dyDescent="0.25">
      <c r="A31" s="181"/>
      <c r="B31" s="186"/>
      <c r="C31" s="183"/>
      <c r="D31" s="77" t="s">
        <v>50</v>
      </c>
      <c r="E31" s="73">
        <v>130080760000</v>
      </c>
      <c r="F31" s="73">
        <v>70107368312</v>
      </c>
      <c r="G31" s="109">
        <f t="shared" si="1"/>
        <v>0.53895263459407827</v>
      </c>
      <c r="H31" s="73">
        <v>46307403557</v>
      </c>
      <c r="I31" s="109">
        <f t="shared" si="2"/>
        <v>0.35598964487138607</v>
      </c>
      <c r="J31" s="73">
        <v>1420301312</v>
      </c>
      <c r="K31" s="109">
        <f t="shared" si="3"/>
        <v>1.0918611730128269E-2</v>
      </c>
      <c r="L31" s="109">
        <f t="shared" si="0"/>
        <v>3.0671149814127333E-2</v>
      </c>
      <c r="M31" s="68"/>
      <c r="N31" s="67"/>
      <c r="O31" s="61"/>
    </row>
    <row r="32" spans="1:15" ht="13.8" customHeight="1" x14ac:dyDescent="0.25">
      <c r="A32" s="181"/>
      <c r="B32" s="186"/>
      <c r="C32" s="183"/>
      <c r="D32" s="77" t="s">
        <v>51</v>
      </c>
      <c r="E32" s="73">
        <v>5640355000</v>
      </c>
      <c r="F32" s="73">
        <v>3958321489</v>
      </c>
      <c r="G32" s="109">
        <f t="shared" si="1"/>
        <v>0.70178587854842467</v>
      </c>
      <c r="H32" s="73">
        <v>3225934247</v>
      </c>
      <c r="I32" s="109">
        <f t="shared" si="2"/>
        <v>0.57193815761596567</v>
      </c>
      <c r="J32" s="73">
        <v>3225934247</v>
      </c>
      <c r="K32" s="109">
        <f t="shared" si="3"/>
        <v>0.57193815761596567</v>
      </c>
      <c r="L32" s="109">
        <f t="shared" si="0"/>
        <v>1</v>
      </c>
      <c r="M32" s="68"/>
      <c r="N32" s="67"/>
      <c r="O32" s="61"/>
    </row>
    <row r="33" spans="1:15" ht="22.5" customHeight="1" x14ac:dyDescent="0.25">
      <c r="A33" s="181"/>
      <c r="B33" s="165" t="s">
        <v>39</v>
      </c>
      <c r="C33" s="166"/>
      <c r="D33" s="75" t="s">
        <v>48</v>
      </c>
      <c r="E33" s="76">
        <f>E23+E26+E27+E30</f>
        <v>298395439000</v>
      </c>
      <c r="F33" s="76">
        <f>F23+F26+F27+F30</f>
        <v>163030776344</v>
      </c>
      <c r="G33" s="107">
        <f t="shared" si="1"/>
        <v>0.5463581376791754</v>
      </c>
      <c r="H33" s="76">
        <f>H23+H26+H27+H30</f>
        <v>115480461340</v>
      </c>
      <c r="I33" s="107">
        <f t="shared" si="2"/>
        <v>0.38700478039143221</v>
      </c>
      <c r="J33" s="76">
        <f>J23+J26+J27+J30</f>
        <v>11514529568</v>
      </c>
      <c r="K33" s="107">
        <f t="shared" si="3"/>
        <v>3.8588155390672708E-2</v>
      </c>
      <c r="L33" s="107">
        <f t="shared" si="0"/>
        <v>9.9709764183385799E-2</v>
      </c>
      <c r="M33" s="68"/>
      <c r="N33" s="67"/>
      <c r="O33" s="61"/>
    </row>
    <row r="34" spans="1:15" ht="14.4" customHeight="1" x14ac:dyDescent="0.25">
      <c r="A34" s="181"/>
      <c r="B34" s="187">
        <v>7593</v>
      </c>
      <c r="C34" s="169" t="s">
        <v>66</v>
      </c>
      <c r="D34" s="72" t="s">
        <v>48</v>
      </c>
      <c r="E34" s="73">
        <f>E35+E36</f>
        <v>40962056000</v>
      </c>
      <c r="F34" s="73">
        <f>F35+F36</f>
        <v>26333037068</v>
      </c>
      <c r="G34" s="109">
        <f t="shared" si="1"/>
        <v>0.64286414402636427</v>
      </c>
      <c r="H34" s="73">
        <f>H35+H36</f>
        <v>17810193007</v>
      </c>
      <c r="I34" s="109">
        <f t="shared" si="2"/>
        <v>0.4347973404215843</v>
      </c>
      <c r="J34" s="73">
        <f>J35+J36</f>
        <v>3314942797</v>
      </c>
      <c r="K34" s="109">
        <f t="shared" si="3"/>
        <v>8.092715846587388E-2</v>
      </c>
      <c r="L34" s="109">
        <f t="shared" si="0"/>
        <v>0.18612615796454968</v>
      </c>
      <c r="M34" s="68"/>
      <c r="N34" s="67"/>
      <c r="O34" s="61"/>
    </row>
    <row r="35" spans="1:15" ht="14.4" customHeight="1" x14ac:dyDescent="0.25">
      <c r="A35" s="181"/>
      <c r="B35" s="188"/>
      <c r="C35" s="170"/>
      <c r="D35" s="72" t="s">
        <v>50</v>
      </c>
      <c r="E35" s="73">
        <v>38262056000</v>
      </c>
      <c r="F35" s="73">
        <v>23633037068</v>
      </c>
      <c r="G35" s="109">
        <f t="shared" si="1"/>
        <v>0.61766249748837332</v>
      </c>
      <c r="H35" s="73">
        <v>15110193007</v>
      </c>
      <c r="I35" s="109">
        <f t="shared" si="2"/>
        <v>0.39491325314562292</v>
      </c>
      <c r="J35" s="73">
        <v>979143470</v>
      </c>
      <c r="K35" s="109">
        <f t="shared" si="3"/>
        <v>2.5590456247306732E-2</v>
      </c>
      <c r="L35" s="109">
        <f t="shared" si="0"/>
        <v>6.4800196102485164E-2</v>
      </c>
      <c r="M35" s="68"/>
      <c r="N35" s="67"/>
    </row>
    <row r="36" spans="1:15" ht="14.4" customHeight="1" x14ac:dyDescent="0.2">
      <c r="A36" s="181"/>
      <c r="B36" s="189"/>
      <c r="C36" s="172"/>
      <c r="D36" s="72" t="s">
        <v>51</v>
      </c>
      <c r="E36" s="73">
        <v>2700000000</v>
      </c>
      <c r="F36" s="73">
        <v>2700000000</v>
      </c>
      <c r="G36" s="109">
        <f t="shared" si="1"/>
        <v>1</v>
      </c>
      <c r="H36" s="73">
        <v>2700000000</v>
      </c>
      <c r="I36" s="109">
        <f t="shared" si="2"/>
        <v>1</v>
      </c>
      <c r="J36" s="73">
        <v>2335799327</v>
      </c>
      <c r="K36" s="109">
        <f t="shared" si="3"/>
        <v>0.86511086185185182</v>
      </c>
      <c r="L36" s="109">
        <f t="shared" si="0"/>
        <v>0.86511086185185182</v>
      </c>
    </row>
    <row r="37" spans="1:15" ht="13.8" x14ac:dyDescent="0.2">
      <c r="A37" s="181"/>
      <c r="B37" s="182">
        <v>7653</v>
      </c>
      <c r="C37" s="183" t="s">
        <v>67</v>
      </c>
      <c r="D37" s="72" t="s">
        <v>48</v>
      </c>
      <c r="E37" s="73">
        <f>E38+E39</f>
        <v>33450158760</v>
      </c>
      <c r="F37" s="73">
        <f>F38+F39</f>
        <v>28066847092</v>
      </c>
      <c r="G37" s="109">
        <f t="shared" si="1"/>
        <v>0.83906469004752793</v>
      </c>
      <c r="H37" s="73">
        <f>H38+H39</f>
        <v>14109634587</v>
      </c>
      <c r="I37" s="109">
        <f t="shared" si="2"/>
        <v>0.42181069119087194</v>
      </c>
      <c r="J37" s="73">
        <f>J38+J39</f>
        <v>1571629928</v>
      </c>
      <c r="K37" s="109">
        <f t="shared" si="3"/>
        <v>4.6984229261099027E-2</v>
      </c>
      <c r="L37" s="109">
        <f t="shared" si="0"/>
        <v>0.11138700427068686</v>
      </c>
      <c r="N37" s="67"/>
    </row>
    <row r="38" spans="1:15" ht="13.8" x14ac:dyDescent="0.2">
      <c r="A38" s="181"/>
      <c r="B38" s="182"/>
      <c r="C38" s="183"/>
      <c r="D38" s="77" t="s">
        <v>50</v>
      </c>
      <c r="E38" s="73">
        <v>33128694760</v>
      </c>
      <c r="F38" s="73">
        <v>27828376092</v>
      </c>
      <c r="G38" s="109">
        <f t="shared" si="1"/>
        <v>0.84000822530443697</v>
      </c>
      <c r="H38" s="73">
        <v>13871164146</v>
      </c>
      <c r="I38" s="109">
        <f t="shared" si="2"/>
        <v>0.41870542279100648</v>
      </c>
      <c r="J38" s="73">
        <v>1571629928</v>
      </c>
      <c r="K38" s="109">
        <f t="shared" si="3"/>
        <v>4.744014031900845E-2</v>
      </c>
      <c r="L38" s="109">
        <f t="shared" si="0"/>
        <v>0.11330194866544116</v>
      </c>
    </row>
    <row r="39" spans="1:15" ht="13.8" x14ac:dyDescent="0.2">
      <c r="A39" s="181"/>
      <c r="B39" s="182"/>
      <c r="C39" s="183"/>
      <c r="D39" s="77" t="s">
        <v>51</v>
      </c>
      <c r="E39" s="73">
        <v>321464000</v>
      </c>
      <c r="F39" s="73">
        <v>238471000</v>
      </c>
      <c r="G39" s="109">
        <f t="shared" si="1"/>
        <v>0.74182801184580549</v>
      </c>
      <c r="H39" s="73">
        <v>238470441</v>
      </c>
      <c r="I39" s="109">
        <f t="shared" si="2"/>
        <v>0.74182627292636194</v>
      </c>
      <c r="J39" s="73">
        <v>0</v>
      </c>
      <c r="K39" s="109">
        <f t="shared" si="3"/>
        <v>0</v>
      </c>
      <c r="L39" s="109">
        <f t="shared" si="0"/>
        <v>0</v>
      </c>
    </row>
    <row r="40" spans="1:15" ht="37.200000000000003" customHeight="1" x14ac:dyDescent="0.2">
      <c r="A40" s="181"/>
      <c r="B40" s="74">
        <v>7595</v>
      </c>
      <c r="C40" s="125" t="s">
        <v>68</v>
      </c>
      <c r="D40" s="72" t="s">
        <v>48</v>
      </c>
      <c r="E40" s="73">
        <v>6155768000</v>
      </c>
      <c r="F40" s="73">
        <v>3196028487</v>
      </c>
      <c r="G40" s="109">
        <f t="shared" si="1"/>
        <v>0.51919248532433326</v>
      </c>
      <c r="H40" s="73">
        <v>2163178487</v>
      </c>
      <c r="I40" s="109">
        <f t="shared" si="2"/>
        <v>0.35140675980641245</v>
      </c>
      <c r="J40" s="73">
        <v>134284366</v>
      </c>
      <c r="K40" s="109">
        <f t="shared" si="3"/>
        <v>2.1814396838867222E-2</v>
      </c>
      <c r="L40" s="109">
        <f t="shared" si="0"/>
        <v>6.2077339806680502E-2</v>
      </c>
    </row>
    <row r="41" spans="1:15" ht="22.2" customHeight="1" x14ac:dyDescent="0.2">
      <c r="A41" s="181"/>
      <c r="B41" s="74">
        <v>7907</v>
      </c>
      <c r="C41" s="125" t="s">
        <v>71</v>
      </c>
      <c r="D41" s="72" t="s">
        <v>48</v>
      </c>
      <c r="E41" s="73">
        <v>2115936000</v>
      </c>
      <c r="F41" s="73">
        <v>1419460000</v>
      </c>
      <c r="G41" s="109">
        <f t="shared" si="1"/>
        <v>0.67084259637342525</v>
      </c>
      <c r="H41" s="73">
        <v>1109995000</v>
      </c>
      <c r="I41" s="109">
        <f t="shared" si="2"/>
        <v>0.52458817279917724</v>
      </c>
      <c r="J41" s="73">
        <v>0</v>
      </c>
      <c r="K41" s="109">
        <f t="shared" si="3"/>
        <v>0</v>
      </c>
      <c r="L41" s="109">
        <f t="shared" si="0"/>
        <v>0</v>
      </c>
    </row>
    <row r="42" spans="1:15" ht="13.8" x14ac:dyDescent="0.2">
      <c r="A42" s="181"/>
      <c r="B42" s="165" t="s">
        <v>40</v>
      </c>
      <c r="C42" s="166"/>
      <c r="D42" s="75" t="s">
        <v>48</v>
      </c>
      <c r="E42" s="76">
        <f>E34+E37+E40+E41</f>
        <v>82683918760</v>
      </c>
      <c r="F42" s="76">
        <f>F34+F37+F40+F41</f>
        <v>59015372647</v>
      </c>
      <c r="G42" s="107">
        <f t="shared" si="1"/>
        <v>0.71374668172536915</v>
      </c>
      <c r="H42" s="76">
        <f>H34+H37+H40+H41</f>
        <v>35193001081</v>
      </c>
      <c r="I42" s="107">
        <f t="shared" si="2"/>
        <v>0.42563295993688821</v>
      </c>
      <c r="J42" s="76">
        <f>J34+J37+J40+J41</f>
        <v>5020857091</v>
      </c>
      <c r="K42" s="107">
        <f t="shared" si="3"/>
        <v>6.0723501816279904E-2</v>
      </c>
      <c r="L42" s="107">
        <f t="shared" si="0"/>
        <v>0.14266635230806335</v>
      </c>
    </row>
    <row r="43" spans="1:15" ht="13.8" x14ac:dyDescent="0.2">
      <c r="A43" s="181"/>
      <c r="B43" s="173" t="s">
        <v>20</v>
      </c>
      <c r="C43" s="174"/>
      <c r="D43" s="79" t="s">
        <v>48</v>
      </c>
      <c r="E43" s="80">
        <f>E20+E22+E33+E42</f>
        <v>434357813760</v>
      </c>
      <c r="F43" s="80">
        <f>F20+F22+F33+F42</f>
        <v>243460543955</v>
      </c>
      <c r="G43" s="106">
        <f t="shared" si="1"/>
        <v>0.56050688221191214</v>
      </c>
      <c r="H43" s="80">
        <f>H20+H22+H33+H42</f>
        <v>165941352027</v>
      </c>
      <c r="I43" s="106">
        <f t="shared" si="2"/>
        <v>0.38203837198307938</v>
      </c>
      <c r="J43" s="80">
        <f>J20+J22+J33+J42</f>
        <v>16695175265</v>
      </c>
      <c r="K43" s="106">
        <f t="shared" si="3"/>
        <v>3.8436456617365583E-2</v>
      </c>
      <c r="L43" s="106">
        <f t="shared" si="0"/>
        <v>0.10060889019563707</v>
      </c>
    </row>
    <row r="44" spans="1:15" ht="14.4" thickBot="1" x14ac:dyDescent="0.25">
      <c r="A44" s="181"/>
      <c r="B44" s="184" t="s">
        <v>8</v>
      </c>
      <c r="C44" s="185"/>
      <c r="D44" s="185"/>
      <c r="E44" s="84">
        <f>E15+E43</f>
        <v>512473834000</v>
      </c>
      <c r="F44" s="84">
        <f>F15+F43</f>
        <v>299379420289</v>
      </c>
      <c r="G44" s="105">
        <f t="shared" si="1"/>
        <v>0.58418479232834353</v>
      </c>
      <c r="H44" s="84">
        <f>H15+H43</f>
        <v>198128759203</v>
      </c>
      <c r="I44" s="105">
        <f t="shared" si="2"/>
        <v>0.38661243961774644</v>
      </c>
      <c r="J44" s="84">
        <f>J15+J43</f>
        <v>24118175473</v>
      </c>
      <c r="K44" s="105">
        <f t="shared" si="3"/>
        <v>4.7062257373710129E-2</v>
      </c>
      <c r="L44" s="105">
        <f t="shared" si="0"/>
        <v>0.12172980626345542</v>
      </c>
    </row>
    <row r="45" spans="1:15" x14ac:dyDescent="0.25">
      <c r="H45" s="118"/>
    </row>
    <row r="46" spans="1:15" ht="13.2" x14ac:dyDescent="0.25">
      <c r="E46" s="108"/>
      <c r="H46" s="118"/>
      <c r="J46" s="104"/>
    </row>
    <row r="47" spans="1:15" ht="13.2" x14ac:dyDescent="0.25">
      <c r="E47" s="108"/>
      <c r="H47" s="118"/>
    </row>
    <row r="48" spans="1:15" x14ac:dyDescent="0.25">
      <c r="E48" s="67"/>
      <c r="H48" s="118"/>
    </row>
    <row r="49" spans="8:8" x14ac:dyDescent="0.25">
      <c r="H49" s="118"/>
    </row>
    <row r="50" spans="8:8" x14ac:dyDescent="0.25">
      <c r="H50" s="118"/>
    </row>
    <row r="51" spans="8:8" x14ac:dyDescent="0.25">
      <c r="H51" s="118"/>
    </row>
    <row r="52" spans="8:8" x14ac:dyDescent="0.25">
      <c r="H52" s="118"/>
    </row>
  </sheetData>
  <autoFilter ref="A5:L37" xr:uid="{00000000-0009-0000-0000-000002000000}">
    <filterColumn colId="1" showButton="0"/>
    <filterColumn colId="3" showButton="0"/>
  </autoFilter>
  <mergeCells count="27">
    <mergeCell ref="A6:A44"/>
    <mergeCell ref="B37:B39"/>
    <mergeCell ref="C37:C39"/>
    <mergeCell ref="B42:C42"/>
    <mergeCell ref="B43:C43"/>
    <mergeCell ref="B44:D44"/>
    <mergeCell ref="B27:B29"/>
    <mergeCell ref="C27:C29"/>
    <mergeCell ref="B33:C33"/>
    <mergeCell ref="B34:B36"/>
    <mergeCell ref="C34:C36"/>
    <mergeCell ref="B20:C20"/>
    <mergeCell ref="B10:C10"/>
    <mergeCell ref="C30:C32"/>
    <mergeCell ref="B30:B32"/>
    <mergeCell ref="B11:B13"/>
    <mergeCell ref="B1:L1"/>
    <mergeCell ref="B2:L2"/>
    <mergeCell ref="B3:L3"/>
    <mergeCell ref="B5:C5"/>
    <mergeCell ref="D5:E5"/>
    <mergeCell ref="B22:C22"/>
    <mergeCell ref="B23:B25"/>
    <mergeCell ref="C23:C25"/>
    <mergeCell ref="C11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scale="36" orientation="landscape" r:id="rId1"/>
  <ignoredErrors>
    <ignoredError sqref="I10 I11:I18 G10:G18 I19:I44 G19:G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ht="22.8" customHeight="1" x14ac:dyDescent="0.25">
      <c r="A1" s="195" t="s">
        <v>70</v>
      </c>
      <c r="B1" s="196"/>
      <c r="C1" s="196"/>
      <c r="D1" s="196"/>
      <c r="E1" s="196"/>
      <c r="F1" s="196"/>
      <c r="G1" s="196"/>
      <c r="H1" s="196"/>
      <c r="I1" s="196"/>
      <c r="J1" s="197"/>
    </row>
    <row r="2" spans="1:11" ht="22.8" customHeight="1" thickBot="1" x14ac:dyDescent="0.3">
      <c r="A2" s="198" t="s">
        <v>49</v>
      </c>
      <c r="B2" s="199"/>
      <c r="C2" s="199"/>
      <c r="D2" s="199"/>
      <c r="E2" s="199"/>
      <c r="F2" s="199"/>
      <c r="G2" s="199"/>
      <c r="H2" s="199"/>
      <c r="I2" s="199"/>
      <c r="J2" s="200"/>
    </row>
    <row r="3" spans="1:11" ht="7.2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3"/>
    </row>
    <row r="4" spans="1:11" ht="7.2" customHeight="1" x14ac:dyDescent="0.25">
      <c r="A4" s="204"/>
      <c r="B4" s="205"/>
      <c r="C4" s="205"/>
      <c r="D4" s="205"/>
      <c r="E4" s="205"/>
      <c r="F4" s="205"/>
      <c r="G4" s="205"/>
      <c r="H4" s="205"/>
      <c r="I4" s="205"/>
      <c r="J4" s="206"/>
    </row>
    <row r="5" spans="1:11" ht="31.8" customHeight="1" x14ac:dyDescent="0.25">
      <c r="A5" s="193" t="s">
        <v>21</v>
      </c>
      <c r="B5" s="194"/>
      <c r="C5" s="130" t="s">
        <v>42</v>
      </c>
      <c r="D5" s="130" t="s">
        <v>2</v>
      </c>
      <c r="E5" s="131" t="s">
        <v>3</v>
      </c>
      <c r="F5" s="130" t="s">
        <v>4</v>
      </c>
      <c r="G5" s="132" t="s">
        <v>41</v>
      </c>
      <c r="H5" s="130" t="s">
        <v>5</v>
      </c>
      <c r="I5" s="133" t="s">
        <v>44</v>
      </c>
      <c r="J5" s="140" t="s">
        <v>45</v>
      </c>
      <c r="K5" s="40"/>
    </row>
    <row r="6" spans="1:11" ht="31.2" customHeight="1" x14ac:dyDescent="0.25">
      <c r="A6" s="141" t="s">
        <v>94</v>
      </c>
      <c r="B6" s="134" t="s">
        <v>36</v>
      </c>
      <c r="C6" s="135">
        <v>128650740800</v>
      </c>
      <c r="D6" s="135">
        <v>38341953939</v>
      </c>
      <c r="E6" s="136">
        <f t="shared" ref="E6:E9" si="0">+D6/C6</f>
        <v>0.29803134984357588</v>
      </c>
      <c r="F6" s="135">
        <v>32155142670</v>
      </c>
      <c r="G6" s="136">
        <f t="shared" ref="G6:G9" si="1">+F6/C6</f>
        <v>0.24994137204377451</v>
      </c>
      <c r="H6" s="135">
        <v>32147718052</v>
      </c>
      <c r="I6" s="136">
        <f t="shared" ref="I6:I9" si="2">+H6/C6</f>
        <v>0.2498836606155011</v>
      </c>
      <c r="J6" s="142">
        <f>+H6/F6</f>
        <v>0.99976910013815845</v>
      </c>
    </row>
    <row r="7" spans="1:11" ht="31.2" customHeight="1" x14ac:dyDescent="0.25">
      <c r="A7" s="141" t="s">
        <v>95</v>
      </c>
      <c r="B7" s="137" t="s">
        <v>72</v>
      </c>
      <c r="C7" s="135">
        <v>18712276200</v>
      </c>
      <c r="D7" s="135">
        <v>16690657514</v>
      </c>
      <c r="E7" s="136">
        <f t="shared" si="0"/>
        <v>0.89196297316304041</v>
      </c>
      <c r="F7" s="135">
        <v>9159852428</v>
      </c>
      <c r="G7" s="136">
        <f t="shared" si="1"/>
        <v>0.48951032627447</v>
      </c>
      <c r="H7" s="135">
        <v>1541831212</v>
      </c>
      <c r="I7" s="136">
        <f t="shared" si="2"/>
        <v>8.2396775011262399E-2</v>
      </c>
      <c r="J7" s="143">
        <f>IFERROR(H7/F7,"-")</f>
        <v>0.16832489651109475</v>
      </c>
    </row>
    <row r="8" spans="1:11" ht="43.8" customHeight="1" x14ac:dyDescent="0.25">
      <c r="A8" s="141" t="s">
        <v>96</v>
      </c>
      <c r="B8" s="134" t="s">
        <v>73</v>
      </c>
      <c r="C8" s="138">
        <v>10587000000</v>
      </c>
      <c r="D8" s="138">
        <v>5600000000</v>
      </c>
      <c r="E8" s="139">
        <f t="shared" si="0"/>
        <v>0.52895059979219794</v>
      </c>
      <c r="F8" s="138">
        <v>5600000000</v>
      </c>
      <c r="G8" s="139">
        <f t="shared" si="1"/>
        <v>0.52895059979219794</v>
      </c>
      <c r="H8" s="138">
        <v>1342725487</v>
      </c>
      <c r="I8" s="139">
        <f t="shared" si="2"/>
        <v>0.12682775923302164</v>
      </c>
      <c r="J8" s="144">
        <f>IFERROR(H8/F8,"-")</f>
        <v>0.23977240839285716</v>
      </c>
    </row>
    <row r="9" spans="1:11" s="43" customFormat="1" ht="32.4" customHeight="1" thickBot="1" x14ac:dyDescent="0.3">
      <c r="A9" s="145" t="s">
        <v>97</v>
      </c>
      <c r="B9" s="146" t="s">
        <v>22</v>
      </c>
      <c r="C9" s="147">
        <f>SUM(C6:C8)</f>
        <v>157950017000</v>
      </c>
      <c r="D9" s="147">
        <f>SUM(D6:D8)</f>
        <v>60632611453</v>
      </c>
      <c r="E9" s="148">
        <f t="shared" si="0"/>
        <v>0.38387214262218156</v>
      </c>
      <c r="F9" s="147">
        <f>SUM(F6:F8)</f>
        <v>46914995098</v>
      </c>
      <c r="G9" s="148">
        <f t="shared" si="1"/>
        <v>0.29702431179858624</v>
      </c>
      <c r="H9" s="147">
        <f>SUM(H6:H8)</f>
        <v>35032274751</v>
      </c>
      <c r="I9" s="148">
        <f t="shared" si="2"/>
        <v>0.22179342184559561</v>
      </c>
      <c r="J9" s="149">
        <f>+H9/F9</f>
        <v>0.74671807335419371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62"/>
      <c r="F12" s="128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115"/>
    </row>
    <row r="16" spans="1:11" x14ac:dyDescent="0.25">
      <c r="E16" s="30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zoomScale="110" zoomScaleNormal="110" zoomScaleSheetLayoutView="85" workbookViewId="0">
      <pane xSplit="5" ySplit="4" topLeftCell="F5" activePane="bottomRight" state="frozen"/>
      <selection activeCell="A3" sqref="A3"/>
      <selection pane="topRight" activeCell="F3" sqref="F3"/>
      <selection pane="bottomLeft" activeCell="A5" sqref="A5"/>
      <selection pane="bottomRight" sqref="A1:E1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25.2" customHeight="1" x14ac:dyDescent="0.2">
      <c r="A1" s="208" t="s">
        <v>70</v>
      </c>
      <c r="B1" s="208"/>
      <c r="C1" s="208"/>
      <c r="D1" s="208"/>
      <c r="E1" s="208"/>
    </row>
    <row r="2" spans="1:22" ht="25.2" customHeight="1" x14ac:dyDescent="0.2">
      <c r="A2" s="208" t="s">
        <v>89</v>
      </c>
      <c r="B2" s="208"/>
      <c r="C2" s="208"/>
      <c r="D2" s="208"/>
      <c r="E2" s="208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209" t="s">
        <v>0</v>
      </c>
      <c r="B4" s="210"/>
      <c r="C4" s="120" t="s">
        <v>99</v>
      </c>
      <c r="D4" s="120" t="s">
        <v>5</v>
      </c>
      <c r="E4" s="121" t="s">
        <v>43</v>
      </c>
    </row>
    <row r="5" spans="1:22" ht="24.6" customHeight="1" x14ac:dyDescent="0.2">
      <c r="A5" s="59">
        <v>7589</v>
      </c>
      <c r="B5" s="59" t="s">
        <v>56</v>
      </c>
      <c r="C5" s="55">
        <v>6076099811</v>
      </c>
      <c r="D5" s="55">
        <v>3871173484</v>
      </c>
      <c r="E5" s="111">
        <f>+D5/C5</f>
        <v>0.63711486058733535</v>
      </c>
      <c r="F5" s="45"/>
    </row>
    <row r="6" spans="1:22" ht="12" x14ac:dyDescent="0.2">
      <c r="A6" s="211" t="s">
        <v>37</v>
      </c>
      <c r="B6" s="212"/>
      <c r="C6" s="48">
        <f>C5</f>
        <v>6076099811</v>
      </c>
      <c r="D6" s="48">
        <f>D5</f>
        <v>3871173484</v>
      </c>
      <c r="E6" s="112">
        <f>+D6/C6</f>
        <v>0.63711486058733535</v>
      </c>
    </row>
    <row r="7" spans="1:22" ht="24.6" customHeight="1" x14ac:dyDescent="0.2">
      <c r="A7" s="58">
        <v>7563</v>
      </c>
      <c r="B7" s="59" t="s">
        <v>52</v>
      </c>
      <c r="C7" s="55">
        <v>63847235</v>
      </c>
      <c r="D7" s="55">
        <v>53675900</v>
      </c>
      <c r="E7" s="111">
        <f>D7/C7</f>
        <v>0.84069263140369355</v>
      </c>
    </row>
    <row r="8" spans="1:22" ht="24.6" customHeight="1" x14ac:dyDescent="0.2">
      <c r="A8" s="58">
        <v>7568</v>
      </c>
      <c r="B8" s="59" t="s">
        <v>53</v>
      </c>
      <c r="C8" s="55">
        <v>5979705623</v>
      </c>
      <c r="D8" s="55">
        <v>4617945218</v>
      </c>
      <c r="E8" s="111">
        <f>D8/C8</f>
        <v>0.77226965826508209</v>
      </c>
    </row>
    <row r="9" spans="1:22" ht="34.200000000000003" x14ac:dyDescent="0.2">
      <c r="A9" s="58">
        <v>7570</v>
      </c>
      <c r="B9" s="59" t="s">
        <v>54</v>
      </c>
      <c r="C9" s="55">
        <v>5148070459</v>
      </c>
      <c r="D9" s="55">
        <v>3747990825</v>
      </c>
      <c r="E9" s="111">
        <f>D9/C9</f>
        <v>0.72803798138536702</v>
      </c>
    </row>
    <row r="10" spans="1:22" ht="24.6" customHeight="1" x14ac:dyDescent="0.2">
      <c r="A10" s="58">
        <v>7574</v>
      </c>
      <c r="B10" s="59" t="s">
        <v>55</v>
      </c>
      <c r="C10" s="55">
        <v>1652861586</v>
      </c>
      <c r="D10" s="55">
        <v>1158405107</v>
      </c>
      <c r="E10" s="111">
        <f>D10/C10</f>
        <v>0.7008482239601157</v>
      </c>
    </row>
    <row r="11" spans="1:22" ht="12" x14ac:dyDescent="0.2">
      <c r="A11" s="211" t="s">
        <v>7</v>
      </c>
      <c r="B11" s="212"/>
      <c r="C11" s="49">
        <f>SUM(C7:C10)</f>
        <v>12844484903</v>
      </c>
      <c r="D11" s="49">
        <f>SUM(D7:D10)</f>
        <v>9578017050</v>
      </c>
      <c r="E11" s="112">
        <f>+D11/C11</f>
        <v>0.74569102010178134</v>
      </c>
      <c r="F11" s="45"/>
    </row>
    <row r="12" spans="1:22" s="13" customFormat="1" ht="12" x14ac:dyDescent="0.25">
      <c r="A12" s="213" t="s">
        <v>25</v>
      </c>
      <c r="B12" s="213"/>
      <c r="C12" s="122">
        <f>+C11+C6</f>
        <v>18920584714</v>
      </c>
      <c r="D12" s="122">
        <f>+D11+D6</f>
        <v>13449190534</v>
      </c>
      <c r="E12" s="123">
        <f>+D12/C12</f>
        <v>0.71082319797698823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60">
        <v>7596</v>
      </c>
      <c r="B13" s="59" t="s">
        <v>57</v>
      </c>
      <c r="C13" s="56">
        <v>3816419146</v>
      </c>
      <c r="D13" s="56">
        <v>2783681025</v>
      </c>
      <c r="E13" s="111">
        <f t="shared" ref="E13:E28" si="0">D13/C13</f>
        <v>0.72939604338731612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59">
        <v>7588</v>
      </c>
      <c r="B14" s="59" t="s">
        <v>58</v>
      </c>
      <c r="C14" s="56">
        <v>2681488639</v>
      </c>
      <c r="D14" s="56">
        <v>2167020179</v>
      </c>
      <c r="E14" s="111">
        <f t="shared" si="0"/>
        <v>0.8081407273118788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58">
        <v>7583</v>
      </c>
      <c r="B15" s="59" t="s">
        <v>59</v>
      </c>
      <c r="C15" s="56">
        <v>3553687667</v>
      </c>
      <c r="D15" s="56">
        <v>698806312</v>
      </c>
      <c r="E15" s="111">
        <f t="shared" si="0"/>
        <v>0.19664258018204728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58">
        <v>7579</v>
      </c>
      <c r="B16" s="59" t="s">
        <v>60</v>
      </c>
      <c r="C16" s="56">
        <v>1533681972</v>
      </c>
      <c r="D16" s="56">
        <v>1283430862</v>
      </c>
      <c r="E16" s="111">
        <f t="shared" si="0"/>
        <v>0.83682985484033579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211" t="s">
        <v>38</v>
      </c>
      <c r="B17" s="212"/>
      <c r="C17" s="50">
        <f>SUM(C13:C16)</f>
        <v>11585277424</v>
      </c>
      <c r="D17" s="50">
        <f>SUM(D13:D16)</f>
        <v>6932938378</v>
      </c>
      <c r="E17" s="113">
        <f t="shared" si="0"/>
        <v>0.59842661718551182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58">
        <v>7581</v>
      </c>
      <c r="B18" s="59" t="s">
        <v>61</v>
      </c>
      <c r="C18" s="56">
        <v>1626173191</v>
      </c>
      <c r="D18" s="56">
        <v>1277358486</v>
      </c>
      <c r="E18" s="111">
        <f t="shared" si="0"/>
        <v>0.78549965838171287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211" t="s">
        <v>7</v>
      </c>
      <c r="B19" s="212"/>
      <c r="C19" s="50">
        <f>SUM(C18:C18)</f>
        <v>1626173191</v>
      </c>
      <c r="D19" s="50">
        <f>SUM(D18:D18)</f>
        <v>1277358486</v>
      </c>
      <c r="E19" s="112">
        <f t="shared" si="0"/>
        <v>0.78549965838171287</v>
      </c>
      <c r="F19" s="46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59">
        <v>7573</v>
      </c>
      <c r="B20" s="60" t="s">
        <v>62</v>
      </c>
      <c r="C20" s="57">
        <v>17193816345</v>
      </c>
      <c r="D20" s="57">
        <v>8217858174</v>
      </c>
      <c r="E20" s="111">
        <f t="shared" si="0"/>
        <v>0.47795428362765846</v>
      </c>
    </row>
    <row r="21" spans="1:22" ht="34.200000000000003" x14ac:dyDescent="0.2">
      <c r="A21" s="58">
        <v>7576</v>
      </c>
      <c r="B21" s="60" t="s">
        <v>63</v>
      </c>
      <c r="C21" s="57">
        <v>558990069</v>
      </c>
      <c r="D21" s="57">
        <v>204823288</v>
      </c>
      <c r="E21" s="111">
        <f t="shared" si="0"/>
        <v>0.36641668494471946</v>
      </c>
    </row>
    <row r="22" spans="1:22" ht="34.200000000000003" x14ac:dyDescent="0.2">
      <c r="A22" s="58">
        <v>7587</v>
      </c>
      <c r="B22" s="60" t="s">
        <v>64</v>
      </c>
      <c r="C22" s="57">
        <v>16616011005</v>
      </c>
      <c r="D22" s="57">
        <v>8771554220</v>
      </c>
      <c r="E22" s="111">
        <f t="shared" si="0"/>
        <v>0.52789771367872296</v>
      </c>
    </row>
    <row r="23" spans="1:22" ht="24.6" customHeight="1" x14ac:dyDescent="0.2">
      <c r="A23" s="58">
        <v>7578</v>
      </c>
      <c r="B23" s="60" t="s">
        <v>65</v>
      </c>
      <c r="C23" s="57">
        <v>33334918713</v>
      </c>
      <c r="D23" s="57">
        <v>21402953100</v>
      </c>
      <c r="E23" s="111">
        <f t="shared" si="0"/>
        <v>0.64205805582640418</v>
      </c>
    </row>
    <row r="24" spans="1:22" ht="12" x14ac:dyDescent="0.2">
      <c r="A24" s="211" t="s">
        <v>39</v>
      </c>
      <c r="B24" s="212"/>
      <c r="C24" s="47">
        <f>SUM(C20:C23)</f>
        <v>67703736132</v>
      </c>
      <c r="D24" s="47">
        <f>SUM(D20:D23)</f>
        <v>38597188782</v>
      </c>
      <c r="E24" s="114">
        <f t="shared" si="0"/>
        <v>0.57008949560402677</v>
      </c>
    </row>
    <row r="25" spans="1:22" ht="24.6" customHeight="1" x14ac:dyDescent="0.2">
      <c r="A25" s="58">
        <v>7593</v>
      </c>
      <c r="B25" s="60" t="s">
        <v>66</v>
      </c>
      <c r="C25" s="57">
        <v>10511277602</v>
      </c>
      <c r="D25" s="57">
        <v>6926035606</v>
      </c>
      <c r="E25" s="111">
        <f t="shared" si="0"/>
        <v>0.65891472647265736</v>
      </c>
    </row>
    <row r="26" spans="1:22" ht="24.6" customHeight="1" x14ac:dyDescent="0.2">
      <c r="A26" s="59">
        <v>7653</v>
      </c>
      <c r="B26" s="60" t="s">
        <v>67</v>
      </c>
      <c r="C26" s="57">
        <v>8247024699</v>
      </c>
      <c r="D26" s="57">
        <v>6801480213</v>
      </c>
      <c r="E26" s="111">
        <f t="shared" si="0"/>
        <v>0.82471927285784885</v>
      </c>
    </row>
    <row r="27" spans="1:22" ht="34.200000000000003" x14ac:dyDescent="0.2">
      <c r="A27" s="58">
        <v>7595</v>
      </c>
      <c r="B27" s="60" t="s">
        <v>68</v>
      </c>
      <c r="C27" s="57">
        <v>883593716</v>
      </c>
      <c r="D27" s="57">
        <v>636232367</v>
      </c>
      <c r="E27" s="111">
        <f t="shared" si="0"/>
        <v>0.72005080556729539</v>
      </c>
    </row>
    <row r="28" spans="1:22" ht="21" customHeight="1" x14ac:dyDescent="0.2">
      <c r="A28" s="58">
        <v>7907</v>
      </c>
      <c r="B28" s="60" t="s">
        <v>71</v>
      </c>
      <c r="C28" s="57">
        <v>568839826</v>
      </c>
      <c r="D28" s="57">
        <v>311695185</v>
      </c>
      <c r="E28" s="111">
        <f t="shared" si="0"/>
        <v>0.54794894934096972</v>
      </c>
    </row>
    <row r="29" spans="1:22" ht="12" x14ac:dyDescent="0.2">
      <c r="A29" s="211" t="s">
        <v>40</v>
      </c>
      <c r="B29" s="212"/>
      <c r="C29" s="49">
        <f>SUM(C25:C28)</f>
        <v>20210735843</v>
      </c>
      <c r="D29" s="49">
        <f>SUM(D25:D28)</f>
        <v>14675443371</v>
      </c>
      <c r="E29" s="112">
        <f>D29/C29</f>
        <v>0.72612118059436459</v>
      </c>
      <c r="F29" s="44"/>
    </row>
    <row r="30" spans="1:22" ht="12" x14ac:dyDescent="0.2">
      <c r="A30" s="214" t="s">
        <v>26</v>
      </c>
      <c r="B30" s="214"/>
      <c r="C30" s="122">
        <f>+C29+C24+C19+C17</f>
        <v>101125922590</v>
      </c>
      <c r="D30" s="122">
        <f>+D29+D24+D19+D17</f>
        <v>61482929017</v>
      </c>
      <c r="E30" s="123">
        <f>D30/C30</f>
        <v>0.60798386251835135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07" t="s">
        <v>27</v>
      </c>
      <c r="B32" s="207"/>
      <c r="C32" s="124">
        <f>+C30+C12</f>
        <v>120046507304</v>
      </c>
      <c r="D32" s="124">
        <f>+D30+D12</f>
        <v>74932119551</v>
      </c>
      <c r="E32" s="119">
        <f>+D32/C32</f>
        <v>0.62419241703755279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100</v>
      </c>
      <c r="D34" s="34"/>
      <c r="E34" s="25"/>
      <c r="F34" s="31"/>
      <c r="G34" s="31"/>
    </row>
    <row r="35" spans="1:7" s="23" customFormat="1" x14ac:dyDescent="0.2">
      <c r="A35" s="27"/>
      <c r="B35" s="127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EJECUCION BMT  CONCEJO</vt:lpstr>
      <vt:lpstr>RESUMEN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2024-05-07T15:57:17Z</dcterms:modified>
</cp:coreProperties>
</file>