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Junio\"/>
    </mc:Choice>
  </mc:AlternateContent>
  <xr:revisionPtr revIDLastSave="0" documentId="13_ncr:1_{4F244CEA-97CE-437D-A5E1-F71EEEB657BA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TOTAL'!$A$5:$L$40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TOTAL'!$A$1:$L$40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62" l="1"/>
  <c r="E37" i="62"/>
  <c r="E33" i="62"/>
  <c r="E30" i="62"/>
  <c r="E25" i="62"/>
  <c r="E24" i="62"/>
  <c r="B9" i="91"/>
  <c r="D8" i="91"/>
  <c r="F8" i="91"/>
  <c r="H8" i="91"/>
  <c r="I8" i="91"/>
  <c r="L6" i="62"/>
  <c r="G6" i="62"/>
  <c r="G7" i="62"/>
  <c r="G8" i="62"/>
  <c r="G9" i="62"/>
  <c r="L44" i="62"/>
  <c r="L43" i="62"/>
  <c r="L42" i="62"/>
  <c r="L41" i="62"/>
  <c r="L39" i="62"/>
  <c r="L38" i="62"/>
  <c r="L35" i="62"/>
  <c r="L34" i="62"/>
  <c r="L32" i="62"/>
  <c r="L31" i="62"/>
  <c r="L29" i="62"/>
  <c r="L28" i="62"/>
  <c r="L27" i="62"/>
  <c r="L26" i="62"/>
  <c r="L23" i="62"/>
  <c r="L21" i="62"/>
  <c r="L20" i="62"/>
  <c r="L19" i="62"/>
  <c r="L18" i="62"/>
  <c r="L16" i="62"/>
  <c r="L13" i="62"/>
  <c r="L12" i="62"/>
  <c r="L9" i="62"/>
  <c r="L8" i="62"/>
  <c r="L7" i="62"/>
  <c r="K44" i="62"/>
  <c r="K43" i="62"/>
  <c r="K42" i="62"/>
  <c r="K41" i="62"/>
  <c r="K39" i="62"/>
  <c r="K38" i="62"/>
  <c r="K35" i="62"/>
  <c r="K34" i="62"/>
  <c r="K32" i="62"/>
  <c r="K31" i="62"/>
  <c r="K29" i="62"/>
  <c r="K28" i="62"/>
  <c r="K27" i="62"/>
  <c r="K26" i="62"/>
  <c r="K23" i="62"/>
  <c r="K21" i="62"/>
  <c r="K20" i="62"/>
  <c r="K19" i="62"/>
  <c r="K18" i="62"/>
  <c r="K16" i="62"/>
  <c r="K13" i="62"/>
  <c r="K12" i="62"/>
  <c r="K9" i="62"/>
  <c r="K8" i="62"/>
  <c r="K7" i="62"/>
  <c r="K6" i="62"/>
  <c r="I44" i="62"/>
  <c r="I43" i="62"/>
  <c r="I42" i="62"/>
  <c r="I41" i="62"/>
  <c r="I39" i="62"/>
  <c r="I38" i="62"/>
  <c r="I35" i="62"/>
  <c r="I34" i="62"/>
  <c r="I32" i="62"/>
  <c r="I31" i="62"/>
  <c r="I29" i="62"/>
  <c r="I28" i="62"/>
  <c r="I27" i="62"/>
  <c r="I26" i="62"/>
  <c r="I23" i="62"/>
  <c r="I21" i="62"/>
  <c r="I20" i="62"/>
  <c r="I19" i="62"/>
  <c r="I18" i="62"/>
  <c r="I16" i="62"/>
  <c r="I13" i="62"/>
  <c r="I12" i="62"/>
  <c r="I9" i="62"/>
  <c r="I8" i="62"/>
  <c r="I7" i="62"/>
  <c r="I6" i="62"/>
  <c r="G44" i="62"/>
  <c r="G43" i="62"/>
  <c r="G42" i="62"/>
  <c r="G41" i="62"/>
  <c r="G39" i="62"/>
  <c r="G38" i="62"/>
  <c r="G35" i="62"/>
  <c r="G34" i="62"/>
  <c r="G32" i="62"/>
  <c r="G31" i="62"/>
  <c r="G29" i="62"/>
  <c r="G28" i="62"/>
  <c r="G27" i="62"/>
  <c r="G26" i="62"/>
  <c r="G23" i="62"/>
  <c r="G21" i="62"/>
  <c r="G20" i="62"/>
  <c r="G19" i="62"/>
  <c r="G18" i="62"/>
  <c r="G16" i="62"/>
  <c r="G13" i="62"/>
  <c r="G12" i="62"/>
  <c r="J40" i="62"/>
  <c r="J37" i="62"/>
  <c r="J33" i="62"/>
  <c r="J30" i="62"/>
  <c r="J25" i="62"/>
  <c r="J24" i="62"/>
  <c r="J17" i="62"/>
  <c r="J22" i="62" s="1"/>
  <c r="H40" i="62"/>
  <c r="H37" i="62"/>
  <c r="H33" i="62"/>
  <c r="H30" i="62"/>
  <c r="H25" i="62"/>
  <c r="H24" i="62"/>
  <c r="H17" i="62"/>
  <c r="H22" i="62" s="1"/>
  <c r="F40" i="62"/>
  <c r="F37" i="62"/>
  <c r="F33" i="62"/>
  <c r="F30" i="62"/>
  <c r="F25" i="62"/>
  <c r="F24" i="62"/>
  <c r="F17" i="62"/>
  <c r="F22" i="62" s="1"/>
  <c r="E17" i="62"/>
  <c r="E22" i="62" s="1"/>
  <c r="J11" i="62"/>
  <c r="J14" i="62" s="1"/>
  <c r="J10" i="62"/>
  <c r="H11" i="62"/>
  <c r="H14" i="62" s="1"/>
  <c r="H10" i="62"/>
  <c r="E11" i="62"/>
  <c r="E14" i="62" s="1"/>
  <c r="E10" i="62"/>
  <c r="F11" i="62"/>
  <c r="F14" i="62" s="1"/>
  <c r="F10" i="62"/>
  <c r="E36" i="62" l="1"/>
  <c r="E15" i="62"/>
  <c r="G25" i="62"/>
  <c r="I25" i="62"/>
  <c r="J45" i="62"/>
  <c r="K33" i="62"/>
  <c r="G24" i="62"/>
  <c r="G10" i="62"/>
  <c r="E45" i="62"/>
  <c r="K10" i="62"/>
  <c r="G33" i="62"/>
  <c r="I24" i="62"/>
  <c r="H15" i="62"/>
  <c r="I14" i="62"/>
  <c r="G14" i="62"/>
  <c r="G40" i="62"/>
  <c r="L37" i="62"/>
  <c r="I30" i="62"/>
  <c r="F36" i="62"/>
  <c r="K14" i="62"/>
  <c r="L40" i="62"/>
  <c r="I40" i="62"/>
  <c r="H45" i="62"/>
  <c r="K40" i="62"/>
  <c r="F45" i="62"/>
  <c r="K37" i="62"/>
  <c r="I37" i="62"/>
  <c r="G37" i="62"/>
  <c r="L33" i="62"/>
  <c r="I33" i="62"/>
  <c r="L30" i="62"/>
  <c r="K30" i="62"/>
  <c r="G30" i="62"/>
  <c r="K25" i="62"/>
  <c r="J36" i="62"/>
  <c r="H36" i="62"/>
  <c r="L25" i="62"/>
  <c r="L24" i="62"/>
  <c r="K24" i="62"/>
  <c r="K17" i="62"/>
  <c r="I17" i="62"/>
  <c r="L17" i="62"/>
  <c r="G22" i="62"/>
  <c r="G17" i="62"/>
  <c r="L22" i="62"/>
  <c r="L11" i="62"/>
  <c r="K11" i="62"/>
  <c r="L14" i="62"/>
  <c r="I11" i="62"/>
  <c r="G11" i="62"/>
  <c r="L10" i="62"/>
  <c r="I10" i="62"/>
  <c r="F15" i="62"/>
  <c r="J15" i="62"/>
  <c r="J46" i="62" l="1"/>
  <c r="J47" i="62" s="1"/>
  <c r="K45" i="62"/>
  <c r="L45" i="62"/>
  <c r="G45" i="62"/>
  <c r="F46" i="62"/>
  <c r="F47" i="62" s="1"/>
  <c r="I15" i="62"/>
  <c r="K22" i="62"/>
  <c r="G36" i="62"/>
  <c r="I45" i="62"/>
  <c r="G15" i="62"/>
  <c r="K36" i="62"/>
  <c r="L36" i="62"/>
  <c r="I36" i="62"/>
  <c r="H46" i="62"/>
  <c r="E46" i="62"/>
  <c r="E47" i="62" s="1"/>
  <c r="I22" i="62"/>
  <c r="L15" i="62"/>
  <c r="K15" i="62"/>
  <c r="G46" i="62" l="1"/>
  <c r="K47" i="62"/>
  <c r="I46" i="62"/>
  <c r="K46" i="62"/>
  <c r="H47" i="62"/>
  <c r="L47" i="62" s="1"/>
  <c r="L46" i="62"/>
  <c r="E5" i="92"/>
  <c r="G47" i="62" l="1"/>
  <c r="I47" i="62"/>
  <c r="H7" i="91"/>
  <c r="H6" i="91"/>
  <c r="G9" i="91" l="1"/>
  <c r="E9" i="91"/>
  <c r="C9" i="91"/>
  <c r="H9" i="91" l="1"/>
  <c r="I9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I6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9" i="91"/>
  <c r="F9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<sst xmlns="http://schemas.openxmlformats.org/spreadsheetml/2006/main" count="174" uniqueCount="80">
  <si>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</si>
  <si>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</si>
  <si>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</si>
  <si>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</si>
  <si>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</si>
  <si>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</si>
  <si>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</si>
  <si>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</si>
  <si>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</si>
  <si>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</si>
  <si>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</si>
  <si>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</si>
  <si>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</si>
  <si>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</si>
  <si>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</si>
  <si>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</si>
  <si>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</si>
  <si>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</si>
  <si>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</si>
  <si>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</si>
  <si>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</si>
  <si>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</si>
  <si>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</si>
  <si>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</si>
  <si>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</si>
  <si>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</si>
  <si>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</si>
  <si>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</si>
  <si>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</si>
  <si>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</si>
  <si>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</si>
  <si>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</si>
  <si>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</si>
  <si>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</si>
  <si>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</si>
  <si>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</si>
  <si>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</si>
  <si>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</si>
  <si>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</si>
  <si>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</si>
  <si>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</si>
  <si>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</si>
  <si>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</si>
  <si>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</si>
  <si>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</si>
  <si>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</si>
  <si>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</si>
  <si>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</si>
  <si>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</si>
  <si>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</si>
  <si>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</si>
  <si>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</si>
  <si>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</si>
  <si>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</si>
  <si>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</si>
  <si>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</si>
  <si>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</si>
  <si>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</si>
  <si>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</si>
  <si>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</si>
  <si>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</si>
  <si>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</si>
  <si>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</si>
  <si>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</si>
  <si>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</si>
  <si>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</si>
  <si>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</si>
  <si>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</si>
  <si>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</si>
  <si>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</si>
  <si>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</si>
  <si>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</si>
  <si>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</si>
  <si>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</si>
  <si>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</si>
  <si>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</si>
  <si>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</si>
  <si>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RESERVAS 2023</t>
  </si>
  <si>
    <t>RESERVAS</t>
  </si>
  <si>
    <t>EJECUCION PRESUPUESTAL  - 30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</si>
</sst>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</fonts>
  <fills count="6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3" fillId="24" borderId="10" applyNumberFormat="0" applyAlignment="0" applyProtection="0"/>
    <xf numFmtId="0" fontId="23" fillId="24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0" fontId="32" fillId="23" borderId="25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2" fillId="23" borderId="29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22" fillId="2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8" applyNumberForma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169" fontId="1" fillId="0" borderId="0" applyFont="0" applyFill="0" applyBorder="0" applyAlignment="0" applyProtection="0"/>
    <xf numFmtId="0" fontId="22" fillId="23" borderId="44" applyNumberForma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38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32" fillId="23" borderId="31" applyNumberFormat="0" applyAlignment="0" applyProtection="0"/>
    <xf numFmtId="0" fontId="2" fillId="29" borderId="42" applyNumberFormat="0" applyFon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2" fillId="23" borderId="26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22" fillId="23" borderId="26" applyNumberFormat="0" applyAlignment="0" applyProtection="0"/>
    <xf numFmtId="169" fontId="1" fillId="0" borderId="0" applyFont="0" applyFill="0" applyBorder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8" applyNumberFormat="0" applyAlignment="0" applyProtection="0"/>
    <xf numFmtId="0" fontId="22" fillId="23" borderId="44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2" fillId="23" borderId="44" applyNumberFormat="0" applyAlignment="0" applyProtection="0"/>
    <xf numFmtId="168" fontId="1" fillId="0" borderId="0" applyFont="0" applyFill="0" applyBorder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50" fillId="34" borderId="0" applyNumberFormat="0" applyBorder="0" applyAlignment="0" applyProtection="0"/>
    <xf numFmtId="0" fontId="51" fillId="35" borderId="0" applyNumberFormat="0" applyBorder="0" applyAlignment="0" applyProtection="0"/>
    <xf numFmtId="0" fontId="52" fillId="36" borderId="60" applyNumberFormat="0" applyAlignment="0" applyProtection="0"/>
    <xf numFmtId="0" fontId="53" fillId="37" borderId="61" applyNumberFormat="0" applyAlignment="0" applyProtection="0"/>
    <xf numFmtId="0" fontId="54" fillId="37" borderId="60" applyNumberFormat="0" applyAlignment="0" applyProtection="0"/>
    <xf numFmtId="0" fontId="55" fillId="0" borderId="62" applyNumberFormat="0" applyFill="0" applyAlignment="0" applyProtection="0"/>
    <xf numFmtId="0" fontId="56" fillId="38" borderId="63" applyNumberFormat="0" applyAlignment="0" applyProtection="0"/>
    <xf numFmtId="0" fontId="43" fillId="0" borderId="0" applyNumberFormat="0" applyFill="0" applyBorder="0" applyAlignment="0" applyProtection="0"/>
    <xf numFmtId="0" fontId="1" fillId="39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58" fillId="63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2" fillId="0" borderId="0"/>
  </cellStyleXfs>
  <cellXfs count="160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49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1" borderId="1" xfId="0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1" fontId="6" fillId="6" borderId="51" xfId="4" applyFont="1" applyFill="1" applyBorder="1" applyAlignment="1">
      <alignment horizontal="center" vertical="center" wrapText="1"/>
    </xf>
    <xf numFmtId="41" fontId="9" fillId="6" borderId="1" xfId="4" applyFont="1" applyFill="1" applyBorder="1" applyAlignment="1">
      <alignment horizontal="center" vertical="center"/>
    </xf>
    <xf numFmtId="173" fontId="9" fillId="31" borderId="1" xfId="1" applyNumberFormat="1" applyFont="1" applyFill="1" applyBorder="1" applyAlignment="1">
      <alignment horizontal="center" vertical="center"/>
    </xf>
    <xf numFmtId="41" fontId="9" fillId="31" borderId="1" xfId="4" applyFont="1" applyFill="1" applyBorder="1" applyAlignment="1">
      <alignment horizontal="center" vertical="center"/>
    </xf>
    <xf numFmtId="41" fontId="9" fillId="32" borderId="1" xfId="4" applyFont="1" applyFill="1" applyBorder="1" applyAlignment="1">
      <alignment horizontal="center" vertical="center"/>
    </xf>
    <xf numFmtId="173" fontId="9" fillId="31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41" fontId="38" fillId="6" borderId="1" xfId="4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3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4" fillId="64" borderId="1" xfId="0" applyFont="1" applyFill="1" applyBorder="1" applyAlignment="1">
      <alignment horizontal="center" vertical="center" wrapText="1"/>
    </xf>
    <xf numFmtId="186" fontId="65" fillId="64" borderId="1" xfId="0" applyNumberFormat="1" applyFont="1" applyFill="1" applyBorder="1" applyAlignment="1">
      <alignment horizontal="right" vertical="center" wrapText="1"/>
    </xf>
    <xf numFmtId="0" fontId="67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5" borderId="1" xfId="0" applyFont="1" applyFill="1" applyBorder="1" applyAlignment="1">
      <alignment horizontal="center" vertical="center" wrapText="1"/>
    </xf>
    <xf numFmtId="186" fontId="65" fillId="65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186" fontId="65" fillId="66" borderId="70" xfId="0" applyNumberFormat="1" applyFont="1" applyFill="1" applyBorder="1" applyAlignment="1">
      <alignment horizontal="right" vertical="center"/>
    </xf>
    <xf numFmtId="0" fontId="67" fillId="0" borderId="1" xfId="0" applyFont="1" applyBorder="1" applyAlignment="1">
      <alignment horizontal="center" vertical="center" wrapText="1"/>
    </xf>
    <xf numFmtId="186" fontId="41" fillId="3" borderId="0" xfId="0" applyNumberFormat="1" applyFont="1" applyFill="1"/>
    <xf numFmtId="187" fontId="8" fillId="3" borderId="0" xfId="0" applyNumberFormat="1" applyFont="1" applyFill="1"/>
    <xf numFmtId="185" fontId="65" fillId="66" borderId="70" xfId="2" applyNumberFormat="1" applyFont="1" applyFill="1" applyBorder="1" applyAlignment="1">
      <alignment horizontal="right" vertical="center"/>
    </xf>
    <xf numFmtId="185" fontId="65" fillId="65" borderId="1" xfId="2" applyNumberFormat="1" applyFont="1" applyFill="1" applyBorder="1" applyAlignment="1">
      <alignment horizontal="right" vertical="center" wrapText="1"/>
    </xf>
    <xf numFmtId="185" fontId="65" fillId="64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1" fillId="0" borderId="7" xfId="2" applyNumberFormat="1" applyFont="1" applyBorder="1" applyAlignment="1">
      <alignment horizontal="right" vertical="center"/>
    </xf>
    <xf numFmtId="185" fontId="61" fillId="0" borderId="4" xfId="2" applyNumberFormat="1" applyFont="1" applyBorder="1" applyAlignment="1">
      <alignment horizontal="right" vertical="center"/>
    </xf>
    <xf numFmtId="185" fontId="2" fillId="0" borderId="1" xfId="2" applyNumberFormat="1" applyFont="1" applyFill="1" applyBorder="1" applyAlignment="1">
      <alignment horizontal="center" vertical="center"/>
    </xf>
    <xf numFmtId="185" fontId="2" fillId="3" borderId="1" xfId="2" applyNumberFormat="1" applyFont="1" applyFill="1" applyBorder="1" applyAlignment="1">
      <alignment horizontal="center" vertical="center"/>
    </xf>
    <xf numFmtId="185" fontId="38" fillId="6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31" borderId="1" xfId="2" applyNumberFormat="1" applyFont="1" applyFill="1" applyBorder="1" applyAlignment="1">
      <alignment horizontal="center" vertical="center"/>
    </xf>
    <xf numFmtId="185" fontId="6" fillId="32" borderId="1" xfId="2" applyNumberFormat="1" applyFont="1" applyFill="1" applyBorder="1" applyAlignment="1">
      <alignment horizontal="center" vertical="center"/>
    </xf>
    <xf numFmtId="185" fontId="7" fillId="31" borderId="1" xfId="2" applyNumberFormat="1" applyFont="1" applyFill="1" applyBorder="1" applyAlignment="1">
      <alignment horizontal="center" vertical="center"/>
    </xf>
    <xf numFmtId="185" fontId="9" fillId="31" borderId="1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7" borderId="75" xfId="0" applyFont="1" applyFill="1" applyBorder="1" applyAlignment="1">
      <alignment horizontal="center" vertical="center" wrapText="1"/>
    </xf>
    <xf numFmtId="0" fontId="9" fillId="7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0" fontId="63" fillId="64" borderId="66" xfId="0" applyFont="1" applyFill="1" applyBorder="1" applyAlignment="1">
      <alignment horizontal="center" vertical="center" wrapText="1"/>
    </xf>
    <xf numFmtId="0" fontId="63" fillId="64" borderId="1" xfId="0" applyFont="1" applyFill="1" applyBorder="1" applyAlignment="1">
      <alignment horizontal="center" vertical="center" wrapText="1"/>
    </xf>
    <xf numFmtId="0" fontId="63" fillId="65" borderId="66" xfId="0" applyFont="1" applyFill="1" applyBorder="1" applyAlignment="1">
      <alignment horizontal="center" vertical="center" wrapText="1"/>
    </xf>
    <xf numFmtId="0" fontId="63" fillId="65" borderId="1" xfId="0" applyFont="1" applyFill="1" applyBorder="1" applyAlignment="1">
      <alignment horizontal="center" vertical="center" wrapText="1"/>
    </xf>
    <xf numFmtId="41" fontId="68" fillId="66" borderId="68" xfId="4" applyFont="1" applyFill="1" applyBorder="1" applyAlignment="1">
      <alignment horizontal="center" vertical="center"/>
    </xf>
    <xf numFmtId="41" fontId="68" fillId="66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66" fillId="3" borderId="51" xfId="0" applyFont="1" applyFill="1" applyBorder="1" applyAlignment="1">
      <alignment horizontal="center" vertical="center" wrapText="1"/>
    </xf>
    <xf numFmtId="0" fontId="66" fillId="3" borderId="47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1" borderId="8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0" fontId="9" fillId="32" borderId="51" xfId="0" applyFont="1" applyFill="1" applyBorder="1" applyAlignment="1">
      <alignment horizontal="center" vertical="center" wrapText="1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15" t="s">
        <v>31</v>
      </c>
      <c r="C1" s="115"/>
      <c r="D1" s="115"/>
      <c r="F1" s="115" t="s">
        <v>35</v>
      </c>
      <c r="G1" s="115"/>
      <c r="H1" s="115"/>
      <c r="I1" s="18"/>
    </row>
    <row r="2" spans="2:9" ht="13.5" customHeight="1" x14ac:dyDescent="0.25">
      <c r="B2" s="115" t="s">
        <v>24</v>
      </c>
      <c r="C2" s="115"/>
      <c r="D2" s="115"/>
      <c r="F2" s="115" t="s">
        <v>24</v>
      </c>
      <c r="G2" s="115"/>
      <c r="H2" s="115"/>
    </row>
    <row r="3" spans="2:9" x14ac:dyDescent="0.25">
      <c r="B3" s="115" t="s">
        <v>32</v>
      </c>
      <c r="C3" s="115"/>
      <c r="D3" s="115"/>
      <c r="F3" s="115" t="s">
        <v>28</v>
      </c>
      <c r="G3" s="115"/>
      <c r="H3" s="115"/>
    </row>
    <row r="4" spans="2:9" ht="7.5" customHeight="1" x14ac:dyDescent="0.25">
      <c r="G4" s="5"/>
      <c r="H4" s="6"/>
    </row>
    <row r="5" spans="2:9" ht="55.5" customHeight="1" x14ac:dyDescent="0.25">
      <c r="B5" s="119" t="s">
        <v>0</v>
      </c>
      <c r="C5" s="119"/>
      <c r="D5" s="7" t="s">
        <v>23</v>
      </c>
      <c r="F5" s="119" t="s">
        <v>0</v>
      </c>
      <c r="G5" s="119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20" t="s">
        <v>7</v>
      </c>
      <c r="G9" s="120"/>
      <c r="H9" s="9">
        <f>SUM(H6:H8)</f>
        <v>39190318000</v>
      </c>
    </row>
    <row r="10" spans="2:9" ht="35.25" customHeight="1" x14ac:dyDescent="0.25">
      <c r="B10" s="120" t="s">
        <v>6</v>
      </c>
      <c r="C10" s="120"/>
      <c r="D10" s="9">
        <f>+D9+D8+D7+D6</f>
        <v>41885181893</v>
      </c>
      <c r="E10" s="11"/>
      <c r="F10" s="119" t="s">
        <v>1</v>
      </c>
      <c r="G10" s="119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20" t="s">
        <v>7</v>
      </c>
      <c r="C14" s="120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19" t="s">
        <v>1</v>
      </c>
      <c r="C15" s="119"/>
      <c r="D15" s="10">
        <f>+D10+D14</f>
        <v>64523756893</v>
      </c>
      <c r="E15" s="11"/>
      <c r="F15" s="120" t="s">
        <v>6</v>
      </c>
      <c r="G15" s="120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20" t="s">
        <v>20</v>
      </c>
      <c r="C20" s="120"/>
      <c r="D20" s="9">
        <f>SUM(D16:D19)</f>
        <v>264133043070</v>
      </c>
      <c r="E20" s="11"/>
      <c r="F20" s="120" t="s">
        <v>30</v>
      </c>
      <c r="G20" s="120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19" t="s">
        <v>20</v>
      </c>
      <c r="G21" s="119"/>
      <c r="H21" s="10">
        <f>+H15+H20</f>
        <v>394211564000</v>
      </c>
    </row>
    <row r="22" spans="2:8" ht="26.25" customHeight="1" x14ac:dyDescent="0.25">
      <c r="B22" s="119" t="s">
        <v>8</v>
      </c>
      <c r="C22" s="119"/>
      <c r="D22" s="10">
        <f>+D15+D20</f>
        <v>328656799963</v>
      </c>
      <c r="F22" s="116" t="s">
        <v>8</v>
      </c>
      <c r="G22" s="117"/>
      <c r="H22" s="10">
        <f>+H21+H10</f>
        <v>433401882000</v>
      </c>
    </row>
    <row r="23" spans="2:8" ht="18.75" customHeight="1" x14ac:dyDescent="0.25">
      <c r="B23" s="118" t="s">
        <v>33</v>
      </c>
      <c r="C23" s="118"/>
      <c r="D23" s="118"/>
      <c r="F23" s="118" t="s">
        <v>34</v>
      </c>
      <c r="G23" s="118"/>
      <c r="H23" s="118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41" t="s">
        <v>46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5" x14ac:dyDescent="0.25">
      <c r="B2" s="141" t="s">
        <v>47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5" x14ac:dyDescent="0.25">
      <c r="B3" s="141" t="s">
        <v>79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5" ht="12.6" thickBot="1" x14ac:dyDescent="0.3"/>
    <row r="5" spans="1:15" ht="36" customHeight="1" x14ac:dyDescent="0.2">
      <c r="B5" s="142" t="s">
        <v>0</v>
      </c>
      <c r="C5" s="143"/>
      <c r="D5" s="144" t="s">
        <v>75</v>
      </c>
      <c r="E5" s="145"/>
      <c r="F5" s="62" t="s">
        <v>2</v>
      </c>
      <c r="G5" s="63" t="s">
        <v>3</v>
      </c>
      <c r="H5" s="63" t="s">
        <v>74</v>
      </c>
      <c r="I5" s="63" t="s">
        <v>41</v>
      </c>
      <c r="J5" s="64" t="s">
        <v>5</v>
      </c>
      <c r="K5" s="65" t="s">
        <v>44</v>
      </c>
      <c r="L5" s="65" t="s">
        <v>45</v>
      </c>
    </row>
    <row r="6" spans="1:15" s="21" customFormat="1" ht="31.5" customHeight="1" x14ac:dyDescent="0.25">
      <c r="A6" s="121" t="s">
        <v>69</v>
      </c>
      <c r="B6" s="82">
        <v>7563</v>
      </c>
      <c r="C6" s="83" t="s">
        <v>52</v>
      </c>
      <c r="D6" s="84" t="s">
        <v>48</v>
      </c>
      <c r="E6" s="85">
        <v>301614000</v>
      </c>
      <c r="F6" s="85">
        <v>277806000</v>
      </c>
      <c r="G6" s="104">
        <f>IFERROR(F6/E6,"-")</f>
        <v>0.9210646720642941</v>
      </c>
      <c r="H6" s="85">
        <v>246894468</v>
      </c>
      <c r="I6" s="104">
        <f>IFERROR(H6/E6,"-")</f>
        <v>0.81857761244504568</v>
      </c>
      <c r="J6" s="85">
        <v>49768943</v>
      </c>
      <c r="K6" s="104">
        <f>IFERROR(J6/E6,"-")</f>
        <v>0.16500872970087596</v>
      </c>
      <c r="L6" s="104">
        <f t="shared" ref="L6:L47" si="0">IFERROR(J6/H6,"-")</f>
        <v>0.2015798223555175</v>
      </c>
      <c r="M6" s="80"/>
      <c r="N6" s="78"/>
      <c r="O6" s="74"/>
    </row>
    <row r="7" spans="1:15" s="21" customFormat="1" ht="28.5" customHeight="1" x14ac:dyDescent="0.25">
      <c r="A7" s="122"/>
      <c r="B7" s="86">
        <v>7568</v>
      </c>
      <c r="C7" s="87" t="s">
        <v>53</v>
      </c>
      <c r="D7" s="84" t="s">
        <v>48</v>
      </c>
      <c r="E7" s="85">
        <v>17890282000</v>
      </c>
      <c r="F7" s="85">
        <v>15892496316</v>
      </c>
      <c r="G7" s="104">
        <f t="shared" ref="G7:G47" si="1">IFERROR(F7/E7,"-")</f>
        <v>0.88833123569544625</v>
      </c>
      <c r="H7" s="85">
        <v>11731510486</v>
      </c>
      <c r="I7" s="104">
        <f t="shared" ref="I7:I47" si="2">IFERROR(H7/E7,"-")</f>
        <v>0.65574765596204687</v>
      </c>
      <c r="J7" s="85">
        <v>3914537997</v>
      </c>
      <c r="K7" s="104">
        <f t="shared" ref="K7:K47" si="3">IFERROR(J7/E7,"-")</f>
        <v>0.2188080655743716</v>
      </c>
      <c r="L7" s="104">
        <f t="shared" si="0"/>
        <v>0.33367723633469715</v>
      </c>
      <c r="M7" s="80"/>
      <c r="N7" s="78"/>
      <c r="O7" s="74"/>
    </row>
    <row r="8" spans="1:15" s="21" customFormat="1" ht="41.25" customHeight="1" x14ac:dyDescent="0.25">
      <c r="A8" s="122"/>
      <c r="B8" s="82">
        <v>7570</v>
      </c>
      <c r="C8" s="83" t="s">
        <v>54</v>
      </c>
      <c r="D8" s="84" t="s">
        <v>48</v>
      </c>
      <c r="E8" s="85">
        <v>24324185000</v>
      </c>
      <c r="F8" s="85">
        <v>20228666091</v>
      </c>
      <c r="G8" s="104">
        <f t="shared" si="1"/>
        <v>0.83162770267534147</v>
      </c>
      <c r="H8" s="85">
        <v>15033116266</v>
      </c>
      <c r="I8" s="104">
        <f t="shared" si="2"/>
        <v>0.61803165310574637</v>
      </c>
      <c r="J8" s="85">
        <v>3060283243</v>
      </c>
      <c r="K8" s="104">
        <f t="shared" si="3"/>
        <v>0.12581236505971322</v>
      </c>
      <c r="L8" s="104">
        <f t="shared" si="0"/>
        <v>0.20356945219145026</v>
      </c>
      <c r="M8" s="98"/>
      <c r="N8" s="78"/>
      <c r="O8" s="74"/>
    </row>
    <row r="9" spans="1:15" s="21" customFormat="1" ht="21" customHeight="1" x14ac:dyDescent="0.25">
      <c r="A9" s="122"/>
      <c r="B9" s="82">
        <v>7574</v>
      </c>
      <c r="C9" s="83" t="s">
        <v>55</v>
      </c>
      <c r="D9" s="84" t="s">
        <v>48</v>
      </c>
      <c r="E9" s="85">
        <v>6542010000</v>
      </c>
      <c r="F9" s="85">
        <v>5751796310</v>
      </c>
      <c r="G9" s="104">
        <f t="shared" si="1"/>
        <v>0.87920934238865422</v>
      </c>
      <c r="H9" s="85">
        <v>5151796310</v>
      </c>
      <c r="I9" s="104">
        <f t="shared" si="2"/>
        <v>0.78749441073920712</v>
      </c>
      <c r="J9" s="85">
        <v>1407796958</v>
      </c>
      <c r="K9" s="104">
        <f t="shared" si="3"/>
        <v>0.21519333629878279</v>
      </c>
      <c r="L9" s="104">
        <f t="shared" si="0"/>
        <v>0.2732633189063331</v>
      </c>
      <c r="M9" s="98"/>
      <c r="N9" s="78"/>
      <c r="O9" s="74"/>
    </row>
    <row r="10" spans="1:15" s="21" customFormat="1" ht="12" customHeight="1" x14ac:dyDescent="0.25">
      <c r="A10" s="122"/>
      <c r="B10" s="125" t="s">
        <v>7</v>
      </c>
      <c r="C10" s="126"/>
      <c r="D10" s="88" t="s">
        <v>48</v>
      </c>
      <c r="E10" s="89">
        <f>+E6+E7+E8+E9</f>
        <v>49058091000</v>
      </c>
      <c r="F10" s="89">
        <f>+F6+F7+F8+F9</f>
        <v>42150764717</v>
      </c>
      <c r="G10" s="102">
        <f t="shared" si="1"/>
        <v>0.85920107892090625</v>
      </c>
      <c r="H10" s="89">
        <f>+H6+H7+H8+H9</f>
        <v>32163317530</v>
      </c>
      <c r="I10" s="102">
        <f t="shared" si="2"/>
        <v>0.65561698130487789</v>
      </c>
      <c r="J10" s="89">
        <f>+J6+J7+J8+J9</f>
        <v>8432387141</v>
      </c>
      <c r="K10" s="102">
        <f t="shared" si="3"/>
        <v>0.17188575766227837</v>
      </c>
      <c r="L10" s="102">
        <f t="shared" si="0"/>
        <v>0.26217404759738416</v>
      </c>
      <c r="M10" s="98"/>
      <c r="N10" s="78"/>
      <c r="O10" s="78"/>
    </row>
    <row r="11" spans="1:15" s="21" customFormat="1" ht="24" customHeight="1" x14ac:dyDescent="0.25">
      <c r="A11" s="122"/>
      <c r="B11" s="138">
        <v>7589</v>
      </c>
      <c r="C11" s="135" t="s">
        <v>56</v>
      </c>
      <c r="D11" s="84" t="s">
        <v>48</v>
      </c>
      <c r="E11" s="85">
        <f>SUM(E12:E13)</f>
        <v>21934727053</v>
      </c>
      <c r="F11" s="85">
        <f>SUM(F12:F13)</f>
        <v>14907745240</v>
      </c>
      <c r="G11" s="104">
        <f t="shared" si="1"/>
        <v>0.67964124668517711</v>
      </c>
      <c r="H11" s="85">
        <f>SUM(H12:H13)</f>
        <v>14707896240</v>
      </c>
      <c r="I11" s="104">
        <f t="shared" si="2"/>
        <v>0.67053016909952423</v>
      </c>
      <c r="J11" s="85">
        <f>SUM(J12:J13)</f>
        <v>4246578188</v>
      </c>
      <c r="K11" s="104">
        <f t="shared" si="3"/>
        <v>0.19360068523939977</v>
      </c>
      <c r="L11" s="104">
        <f t="shared" si="0"/>
        <v>0.2887277771548924</v>
      </c>
      <c r="M11" s="80"/>
      <c r="N11" s="78"/>
      <c r="O11" s="74"/>
    </row>
    <row r="12" spans="1:15" s="21" customFormat="1" ht="12" customHeight="1" x14ac:dyDescent="0.25">
      <c r="A12" s="122"/>
      <c r="B12" s="139"/>
      <c r="C12" s="136"/>
      <c r="D12" s="90" t="s">
        <v>50</v>
      </c>
      <c r="E12" s="85">
        <v>19934727053</v>
      </c>
      <c r="F12" s="85">
        <v>14907745240</v>
      </c>
      <c r="G12" s="104">
        <f t="shared" si="1"/>
        <v>0.74782790857206727</v>
      </c>
      <c r="H12" s="85">
        <v>14707896240</v>
      </c>
      <c r="I12" s="104">
        <f t="shared" si="2"/>
        <v>0.73780273995708368</v>
      </c>
      <c r="J12" s="85">
        <v>4246578188</v>
      </c>
      <c r="K12" s="104">
        <f t="shared" si="3"/>
        <v>0.21302414508659789</v>
      </c>
      <c r="L12" s="104">
        <f t="shared" si="0"/>
        <v>0.2887277771548924</v>
      </c>
      <c r="M12" s="81"/>
      <c r="N12" s="78"/>
      <c r="O12" s="74"/>
    </row>
    <row r="13" spans="1:15" s="21" customFormat="1" ht="12" customHeight="1" x14ac:dyDescent="0.25">
      <c r="A13" s="122"/>
      <c r="B13" s="140"/>
      <c r="C13" s="137"/>
      <c r="D13" s="90" t="s">
        <v>51</v>
      </c>
      <c r="E13" s="91">
        <v>2000000000</v>
      </c>
      <c r="F13" s="91">
        <v>0</v>
      </c>
      <c r="G13" s="105">
        <f t="shared" si="1"/>
        <v>0</v>
      </c>
      <c r="H13" s="91">
        <v>0</v>
      </c>
      <c r="I13" s="105">
        <f t="shared" si="2"/>
        <v>0</v>
      </c>
      <c r="J13" s="85">
        <v>0</v>
      </c>
      <c r="K13" s="105">
        <f t="shared" si="3"/>
        <v>0</v>
      </c>
      <c r="L13" s="104" t="str">
        <f t="shared" si="0"/>
        <v>-</v>
      </c>
      <c r="M13" s="80"/>
      <c r="N13" s="78"/>
      <c r="O13" s="74"/>
    </row>
    <row r="14" spans="1:15" s="21" customFormat="1" ht="22.5" customHeight="1" x14ac:dyDescent="0.25">
      <c r="A14" s="122"/>
      <c r="B14" s="125" t="s">
        <v>37</v>
      </c>
      <c r="C14" s="126"/>
      <c r="D14" s="88" t="s">
        <v>48</v>
      </c>
      <c r="E14" s="89">
        <f>E11</f>
        <v>21934727053</v>
      </c>
      <c r="F14" s="89">
        <f>F11</f>
        <v>14907745240</v>
      </c>
      <c r="G14" s="102">
        <f t="shared" si="1"/>
        <v>0.67964124668517711</v>
      </c>
      <c r="H14" s="89">
        <f>H11</f>
        <v>14707896240</v>
      </c>
      <c r="I14" s="102">
        <f t="shared" si="2"/>
        <v>0.67053016909952423</v>
      </c>
      <c r="J14" s="89">
        <f>J11</f>
        <v>4246578188</v>
      </c>
      <c r="K14" s="102">
        <f t="shared" si="3"/>
        <v>0.19360068523939977</v>
      </c>
      <c r="L14" s="102">
        <f t="shared" si="0"/>
        <v>0.2887277771548924</v>
      </c>
      <c r="M14" s="80"/>
      <c r="N14" s="78"/>
      <c r="O14" s="74"/>
    </row>
    <row r="15" spans="1:15" s="21" customFormat="1" ht="13.8" x14ac:dyDescent="0.25">
      <c r="A15" s="122"/>
      <c r="B15" s="127" t="s">
        <v>1</v>
      </c>
      <c r="C15" s="128"/>
      <c r="D15" s="92" t="s">
        <v>48</v>
      </c>
      <c r="E15" s="93">
        <f>E10+E14</f>
        <v>70992818053</v>
      </c>
      <c r="F15" s="93">
        <f>F10+F14</f>
        <v>57058509957</v>
      </c>
      <c r="G15" s="101">
        <f t="shared" si="1"/>
        <v>0.80372228518105482</v>
      </c>
      <c r="H15" s="93">
        <f>H10+H14</f>
        <v>46871213770</v>
      </c>
      <c r="I15" s="101">
        <f t="shared" si="2"/>
        <v>0.66022472491524553</v>
      </c>
      <c r="J15" s="93">
        <f>J10+J14</f>
        <v>12678965329</v>
      </c>
      <c r="K15" s="101">
        <f t="shared" si="3"/>
        <v>0.17859504210037785</v>
      </c>
      <c r="L15" s="101">
        <f t="shared" si="0"/>
        <v>0.27050644327702889</v>
      </c>
      <c r="M15" s="80"/>
      <c r="N15" s="78"/>
      <c r="O15" s="74"/>
    </row>
    <row r="16" spans="1:15" s="21" customFormat="1" ht="21.75" customHeight="1" x14ac:dyDescent="0.25">
      <c r="A16" s="122"/>
      <c r="B16" s="94">
        <v>7596</v>
      </c>
      <c r="C16" s="95" t="s">
        <v>57</v>
      </c>
      <c r="D16" s="84" t="s">
        <v>48</v>
      </c>
      <c r="E16" s="85">
        <v>11938785083</v>
      </c>
      <c r="F16" s="85">
        <v>11769667358</v>
      </c>
      <c r="G16" s="104">
        <f t="shared" si="1"/>
        <v>0.98583459507610938</v>
      </c>
      <c r="H16" s="85">
        <v>8844667358</v>
      </c>
      <c r="I16" s="104">
        <f t="shared" si="2"/>
        <v>0.74083479152281517</v>
      </c>
      <c r="J16" s="85">
        <v>1912571614</v>
      </c>
      <c r="K16" s="104">
        <f t="shared" si="3"/>
        <v>0.16019817767918187</v>
      </c>
      <c r="L16" s="104">
        <f t="shared" si="0"/>
        <v>0.21624008417570156</v>
      </c>
      <c r="M16" s="81"/>
      <c r="N16" s="78"/>
      <c r="O16" s="74"/>
    </row>
    <row r="17" spans="1:15" s="21" customFormat="1" ht="13.8" x14ac:dyDescent="0.25">
      <c r="A17" s="122"/>
      <c r="B17" s="146">
        <v>7588</v>
      </c>
      <c r="C17" s="135" t="s">
        <v>58</v>
      </c>
      <c r="D17" s="84" t="s">
        <v>48</v>
      </c>
      <c r="E17" s="85">
        <f>E18+E19</f>
        <v>12769824483</v>
      </c>
      <c r="F17" s="85">
        <f>F18+F19</f>
        <v>9206067936</v>
      </c>
      <c r="G17" s="104">
        <f t="shared" si="1"/>
        <v>0.72092360770155461</v>
      </c>
      <c r="H17" s="85">
        <f>H18+H19</f>
        <v>8259585936</v>
      </c>
      <c r="I17" s="104">
        <f t="shared" si="2"/>
        <v>0.64680496955895395</v>
      </c>
      <c r="J17" s="85">
        <f>J18+J19</f>
        <v>1332141796</v>
      </c>
      <c r="K17" s="104">
        <f t="shared" si="3"/>
        <v>0.10431950711409006</v>
      </c>
      <c r="L17" s="104">
        <f t="shared" si="0"/>
        <v>0.16128433148128699</v>
      </c>
      <c r="M17" s="80"/>
      <c r="N17" s="78"/>
      <c r="O17" s="74"/>
    </row>
    <row r="18" spans="1:15" s="21" customFormat="1" ht="13.8" x14ac:dyDescent="0.25">
      <c r="A18" s="122"/>
      <c r="B18" s="147"/>
      <c r="C18" s="136"/>
      <c r="D18" s="90" t="s">
        <v>50</v>
      </c>
      <c r="E18" s="85">
        <v>12079823483</v>
      </c>
      <c r="F18" s="85">
        <v>9206067936</v>
      </c>
      <c r="G18" s="104">
        <f t="shared" si="1"/>
        <v>0.76210285265804989</v>
      </c>
      <c r="H18" s="85">
        <v>8259585936</v>
      </c>
      <c r="I18" s="104">
        <f t="shared" si="2"/>
        <v>0.68375054880758479</v>
      </c>
      <c r="J18" s="85">
        <v>1332141796</v>
      </c>
      <c r="K18" s="104">
        <f t="shared" si="3"/>
        <v>0.1102782501643944</v>
      </c>
      <c r="L18" s="104">
        <f t="shared" si="0"/>
        <v>0.16128433148128699</v>
      </c>
      <c r="M18" s="80"/>
      <c r="N18" s="78"/>
      <c r="O18" s="74"/>
    </row>
    <row r="19" spans="1:15" s="21" customFormat="1" ht="21" customHeight="1" x14ac:dyDescent="0.25">
      <c r="A19" s="122"/>
      <c r="B19" s="148"/>
      <c r="C19" s="137"/>
      <c r="D19" s="90" t="s">
        <v>51</v>
      </c>
      <c r="E19" s="85">
        <v>690001000</v>
      </c>
      <c r="F19" s="85">
        <v>0</v>
      </c>
      <c r="G19" s="104">
        <f t="shared" si="1"/>
        <v>0</v>
      </c>
      <c r="H19" s="85">
        <v>0</v>
      </c>
      <c r="I19" s="104">
        <f t="shared" si="2"/>
        <v>0</v>
      </c>
      <c r="J19" s="85">
        <v>0</v>
      </c>
      <c r="K19" s="104">
        <f t="shared" si="3"/>
        <v>0</v>
      </c>
      <c r="L19" s="104" t="str">
        <f t="shared" si="0"/>
        <v>-</v>
      </c>
      <c r="M19" s="80"/>
      <c r="N19" s="78"/>
      <c r="O19" s="74"/>
    </row>
    <row r="20" spans="1:15" s="21" customFormat="1" ht="12" customHeight="1" x14ac:dyDescent="0.25">
      <c r="A20" s="122"/>
      <c r="B20" s="86">
        <v>7583</v>
      </c>
      <c r="C20" s="95" t="s">
        <v>59</v>
      </c>
      <c r="D20" s="84" t="s">
        <v>48</v>
      </c>
      <c r="E20" s="85">
        <v>9753721000</v>
      </c>
      <c r="F20" s="85">
        <v>7240984628</v>
      </c>
      <c r="G20" s="104">
        <f t="shared" si="1"/>
        <v>0.74238176671241674</v>
      </c>
      <c r="H20" s="85">
        <v>5900984628</v>
      </c>
      <c r="I20" s="104">
        <f t="shared" si="2"/>
        <v>0.60499830044349223</v>
      </c>
      <c r="J20" s="85">
        <v>528941374</v>
      </c>
      <c r="K20" s="104">
        <f t="shared" si="3"/>
        <v>5.4229701054602647E-2</v>
      </c>
      <c r="L20" s="104">
        <f t="shared" si="0"/>
        <v>8.9636121316125555E-2</v>
      </c>
      <c r="M20" s="80"/>
      <c r="N20" s="78"/>
      <c r="O20" s="74"/>
    </row>
    <row r="21" spans="1:15" s="21" customFormat="1" ht="12" customHeight="1" x14ac:dyDescent="0.25">
      <c r="A21" s="122"/>
      <c r="B21" s="86">
        <v>7579</v>
      </c>
      <c r="C21" s="95" t="s">
        <v>60</v>
      </c>
      <c r="D21" s="84" t="s">
        <v>48</v>
      </c>
      <c r="E21" s="85">
        <v>7774618381</v>
      </c>
      <c r="F21" s="85">
        <v>7457692294</v>
      </c>
      <c r="G21" s="104">
        <f t="shared" si="1"/>
        <v>0.95923580149290422</v>
      </c>
      <c r="H21" s="85">
        <v>7287692294</v>
      </c>
      <c r="I21" s="104">
        <f t="shared" si="2"/>
        <v>0.93736977647803599</v>
      </c>
      <c r="J21" s="85">
        <v>479974859</v>
      </c>
      <c r="K21" s="104">
        <f t="shared" si="3"/>
        <v>6.173613102001077E-2</v>
      </c>
      <c r="L21" s="104">
        <f t="shared" si="0"/>
        <v>6.5861021519139348E-2</v>
      </c>
      <c r="M21" s="80"/>
      <c r="N21" s="78"/>
      <c r="O21" s="74"/>
    </row>
    <row r="22" spans="1:15" ht="12" customHeight="1" x14ac:dyDescent="0.25">
      <c r="A22" s="122"/>
      <c r="B22" s="125" t="s">
        <v>38</v>
      </c>
      <c r="C22" s="126"/>
      <c r="D22" s="88" t="s">
        <v>48</v>
      </c>
      <c r="E22" s="89">
        <f>E16+E17+E20+E21</f>
        <v>42236948947</v>
      </c>
      <c r="F22" s="89">
        <f>F16+F17+F20+F21</f>
        <v>35674412216</v>
      </c>
      <c r="G22" s="102">
        <f t="shared" si="1"/>
        <v>0.84462569161340606</v>
      </c>
      <c r="H22" s="89">
        <f>H16+H17+H20+H21</f>
        <v>30292930216</v>
      </c>
      <c r="I22" s="102">
        <f t="shared" si="2"/>
        <v>0.71721397902136208</v>
      </c>
      <c r="J22" s="89">
        <f>J16+J17+J20+J21</f>
        <v>4253629643</v>
      </c>
      <c r="K22" s="102">
        <f t="shared" si="3"/>
        <v>0.10070873368096647</v>
      </c>
      <c r="L22" s="102">
        <f t="shared" si="0"/>
        <v>0.14041657946821318</v>
      </c>
      <c r="M22" s="98"/>
      <c r="N22" s="79"/>
      <c r="O22" s="74"/>
    </row>
    <row r="23" spans="1:15" ht="24" customHeight="1" x14ac:dyDescent="0.25">
      <c r="A23" s="122"/>
      <c r="B23" s="86">
        <v>7581</v>
      </c>
      <c r="C23" s="95" t="s">
        <v>61</v>
      </c>
      <c r="D23" s="84" t="s">
        <v>48</v>
      </c>
      <c r="E23" s="85">
        <v>8579609000</v>
      </c>
      <c r="F23" s="85">
        <v>6788708467</v>
      </c>
      <c r="G23" s="104">
        <f t="shared" si="1"/>
        <v>0.79126082167613931</v>
      </c>
      <c r="H23" s="85">
        <v>6584566467</v>
      </c>
      <c r="I23" s="104">
        <f t="shared" si="2"/>
        <v>0.76746696347117915</v>
      </c>
      <c r="J23" s="85">
        <v>1255905656</v>
      </c>
      <c r="K23" s="104">
        <f t="shared" si="3"/>
        <v>0.14638262139918032</v>
      </c>
      <c r="L23" s="104">
        <f t="shared" si="0"/>
        <v>0.19073475259065981</v>
      </c>
      <c r="M23" s="80"/>
      <c r="N23" s="79"/>
      <c r="O23" s="74"/>
    </row>
    <row r="24" spans="1:15" ht="21.75" customHeight="1" x14ac:dyDescent="0.25">
      <c r="A24" s="122"/>
      <c r="B24" s="125" t="s">
        <v>7</v>
      </c>
      <c r="C24" s="126"/>
      <c r="D24" s="88" t="s">
        <v>48</v>
      </c>
      <c r="E24" s="89">
        <f>E23</f>
        <v>8579609000</v>
      </c>
      <c r="F24" s="89">
        <f>F23</f>
        <v>6788708467</v>
      </c>
      <c r="G24" s="102">
        <f t="shared" si="1"/>
        <v>0.79126082167613931</v>
      </c>
      <c r="H24" s="89">
        <f>H23</f>
        <v>6584566467</v>
      </c>
      <c r="I24" s="102">
        <f t="shared" si="2"/>
        <v>0.76746696347117915</v>
      </c>
      <c r="J24" s="89">
        <f>J23</f>
        <v>1255905656</v>
      </c>
      <c r="K24" s="102">
        <f t="shared" si="3"/>
        <v>0.14638262139918032</v>
      </c>
      <c r="L24" s="102">
        <f t="shared" si="0"/>
        <v>0.19073475259065981</v>
      </c>
      <c r="M24" s="80"/>
      <c r="N24" s="79"/>
      <c r="O24" s="74"/>
    </row>
    <row r="25" spans="1:15" ht="12" customHeight="1" x14ac:dyDescent="0.25">
      <c r="A25" s="122"/>
      <c r="B25" s="146">
        <v>7573</v>
      </c>
      <c r="C25" s="135" t="s">
        <v>62</v>
      </c>
      <c r="D25" s="84" t="s">
        <v>48</v>
      </c>
      <c r="E25" s="85">
        <f>E26+E27+E28</f>
        <v>42294296000</v>
      </c>
      <c r="F25" s="85">
        <f>F26+F27+F28</f>
        <v>38865499655</v>
      </c>
      <c r="G25" s="104">
        <f t="shared" si="1"/>
        <v>0.91893005276645345</v>
      </c>
      <c r="H25" s="85">
        <f>H26+H27+H28</f>
        <v>32757181814</v>
      </c>
      <c r="I25" s="104">
        <f t="shared" si="2"/>
        <v>0.77450590060654989</v>
      </c>
      <c r="J25" s="85">
        <f>J26+J27+J28</f>
        <v>7866618054</v>
      </c>
      <c r="K25" s="104">
        <f t="shared" si="3"/>
        <v>0.18599713904683507</v>
      </c>
      <c r="L25" s="104">
        <f t="shared" si="0"/>
        <v>0.24014941513185692</v>
      </c>
      <c r="M25" s="80"/>
      <c r="N25" s="79"/>
      <c r="O25" s="74"/>
    </row>
    <row r="26" spans="1:15" ht="13.8" x14ac:dyDescent="0.25">
      <c r="A26" s="122"/>
      <c r="B26" s="147"/>
      <c r="C26" s="136"/>
      <c r="D26" s="90" t="s">
        <v>50</v>
      </c>
      <c r="E26" s="85">
        <v>41159296000</v>
      </c>
      <c r="F26" s="85">
        <v>38659707543</v>
      </c>
      <c r="G26" s="104">
        <f t="shared" si="1"/>
        <v>0.93927037874991837</v>
      </c>
      <c r="H26" s="85">
        <v>32552877760</v>
      </c>
      <c r="I26" s="104">
        <f t="shared" si="2"/>
        <v>0.79089977049170135</v>
      </c>
      <c r="J26" s="85">
        <v>7865994654</v>
      </c>
      <c r="K26" s="104">
        <f t="shared" si="3"/>
        <v>0.19111101059648833</v>
      </c>
      <c r="L26" s="104">
        <f t="shared" si="0"/>
        <v>0.24163745866012185</v>
      </c>
      <c r="M26" s="80"/>
      <c r="N26" s="79"/>
      <c r="O26" s="74"/>
    </row>
    <row r="27" spans="1:15" ht="13.8" x14ac:dyDescent="0.25">
      <c r="A27" s="122"/>
      <c r="B27" s="147"/>
      <c r="C27" s="136"/>
      <c r="D27" s="90" t="s">
        <v>51</v>
      </c>
      <c r="E27" s="85">
        <v>1000000000</v>
      </c>
      <c r="F27" s="85">
        <v>70792112</v>
      </c>
      <c r="G27" s="104">
        <f t="shared" si="1"/>
        <v>7.0792112000000004E-2</v>
      </c>
      <c r="H27" s="85">
        <v>69304054</v>
      </c>
      <c r="I27" s="104">
        <f t="shared" si="2"/>
        <v>6.9304054000000004E-2</v>
      </c>
      <c r="J27" s="85">
        <v>623400</v>
      </c>
      <c r="K27" s="104">
        <f t="shared" si="3"/>
        <v>6.2339999999999997E-4</v>
      </c>
      <c r="L27" s="104">
        <f t="shared" si="0"/>
        <v>8.9951447861910065E-3</v>
      </c>
      <c r="M27" s="80"/>
      <c r="N27" s="79"/>
      <c r="O27" s="74"/>
    </row>
    <row r="28" spans="1:15" ht="17.399999999999999" customHeight="1" x14ac:dyDescent="0.25">
      <c r="A28" s="122"/>
      <c r="B28" s="148"/>
      <c r="C28" s="137"/>
      <c r="D28" s="97" t="s">
        <v>76</v>
      </c>
      <c r="E28" s="85">
        <v>135000000</v>
      </c>
      <c r="F28" s="85">
        <v>135000000</v>
      </c>
      <c r="G28" s="104">
        <f t="shared" si="1"/>
        <v>1</v>
      </c>
      <c r="H28" s="85">
        <v>135000000</v>
      </c>
      <c r="I28" s="104">
        <f t="shared" si="2"/>
        <v>1</v>
      </c>
      <c r="J28" s="85">
        <v>0</v>
      </c>
      <c r="K28" s="104">
        <f t="shared" si="3"/>
        <v>0</v>
      </c>
      <c r="L28" s="104">
        <f t="shared" si="0"/>
        <v>0</v>
      </c>
      <c r="M28" s="80"/>
      <c r="N28" s="79"/>
      <c r="O28" s="74"/>
    </row>
    <row r="29" spans="1:15" ht="26.4" x14ac:dyDescent="0.25">
      <c r="A29" s="122"/>
      <c r="B29" s="86">
        <v>7576</v>
      </c>
      <c r="C29" s="95" t="s">
        <v>63</v>
      </c>
      <c r="D29" s="84" t="s">
        <v>48</v>
      </c>
      <c r="E29" s="85">
        <v>15628153000</v>
      </c>
      <c r="F29" s="85">
        <v>15194056200</v>
      </c>
      <c r="G29" s="104">
        <f t="shared" si="1"/>
        <v>0.97222340989367073</v>
      </c>
      <c r="H29" s="85">
        <v>9549648400</v>
      </c>
      <c r="I29" s="104">
        <f t="shared" si="2"/>
        <v>0.61105419175253783</v>
      </c>
      <c r="J29" s="85">
        <v>3134385702</v>
      </c>
      <c r="K29" s="104">
        <f t="shared" si="3"/>
        <v>0.20056021348140116</v>
      </c>
      <c r="L29" s="104">
        <f t="shared" si="0"/>
        <v>0.3282200109063701</v>
      </c>
      <c r="M29" s="80"/>
      <c r="N29" s="79"/>
      <c r="O29" s="74"/>
    </row>
    <row r="30" spans="1:15" ht="13.8" x14ac:dyDescent="0.25">
      <c r="A30" s="122"/>
      <c r="B30" s="131">
        <v>7587</v>
      </c>
      <c r="C30" s="124" t="s">
        <v>64</v>
      </c>
      <c r="D30" s="84" t="s">
        <v>48</v>
      </c>
      <c r="E30" s="85">
        <f>E31+E32</f>
        <v>76889030000</v>
      </c>
      <c r="F30" s="85">
        <f>F31+F32</f>
        <v>74547201317</v>
      </c>
      <c r="G30" s="104">
        <f t="shared" si="1"/>
        <v>0.96954274643600002</v>
      </c>
      <c r="H30" s="85">
        <f>H31+H32</f>
        <v>74244347155</v>
      </c>
      <c r="I30" s="104">
        <f t="shared" si="2"/>
        <v>0.96560389895671728</v>
      </c>
      <c r="J30" s="85">
        <f>J31+J32</f>
        <v>20126544387</v>
      </c>
      <c r="K30" s="104">
        <f t="shared" si="3"/>
        <v>0.26176093503845738</v>
      </c>
      <c r="L30" s="104">
        <f t="shared" si="0"/>
        <v>0.27108520928848351</v>
      </c>
      <c r="M30" s="80"/>
      <c r="N30" s="79"/>
      <c r="O30" s="74"/>
    </row>
    <row r="31" spans="1:15" ht="12" customHeight="1" x14ac:dyDescent="0.25">
      <c r="A31" s="122"/>
      <c r="B31" s="131"/>
      <c r="C31" s="124"/>
      <c r="D31" s="90" t="s">
        <v>50</v>
      </c>
      <c r="E31" s="85">
        <v>73997835000</v>
      </c>
      <c r="F31" s="85">
        <v>73729299384</v>
      </c>
      <c r="G31" s="104">
        <f t="shared" si="1"/>
        <v>0.99637103415255324</v>
      </c>
      <c r="H31" s="85">
        <v>73635903384</v>
      </c>
      <c r="I31" s="104">
        <f t="shared" si="2"/>
        <v>0.99510888911817486</v>
      </c>
      <c r="J31" s="85">
        <v>19533490885</v>
      </c>
      <c r="K31" s="104">
        <f t="shared" si="3"/>
        <v>0.26397381605826709</v>
      </c>
      <c r="L31" s="104">
        <f t="shared" si="0"/>
        <v>0.26527128733840372</v>
      </c>
      <c r="M31" s="80"/>
      <c r="N31" s="79"/>
      <c r="O31" s="74"/>
    </row>
    <row r="32" spans="1:15" ht="24" customHeight="1" x14ac:dyDescent="0.25">
      <c r="A32" s="122"/>
      <c r="B32" s="131"/>
      <c r="C32" s="124"/>
      <c r="D32" s="90" t="s">
        <v>51</v>
      </c>
      <c r="E32" s="85">
        <v>2891195000</v>
      </c>
      <c r="F32" s="85">
        <v>817901933</v>
      </c>
      <c r="G32" s="104">
        <f t="shared" si="1"/>
        <v>0.28289407424957502</v>
      </c>
      <c r="H32" s="85">
        <v>608443771</v>
      </c>
      <c r="I32" s="104">
        <f t="shared" si="2"/>
        <v>0.21044715800905853</v>
      </c>
      <c r="J32" s="85">
        <v>593053502</v>
      </c>
      <c r="K32" s="104">
        <f t="shared" si="3"/>
        <v>0.20512400650941912</v>
      </c>
      <c r="L32" s="104">
        <f t="shared" si="0"/>
        <v>0.97470551966584273</v>
      </c>
      <c r="M32" s="80"/>
      <c r="N32" s="79"/>
      <c r="O32" s="74"/>
    </row>
    <row r="33" spans="1:15" ht="11.4" customHeight="1" x14ac:dyDescent="0.25">
      <c r="A33" s="122"/>
      <c r="B33" s="131">
        <v>7578</v>
      </c>
      <c r="C33" s="124" t="s">
        <v>65</v>
      </c>
      <c r="D33" s="84" t="s">
        <v>48</v>
      </c>
      <c r="E33" s="85">
        <f>E34+E35</f>
        <v>135925217000</v>
      </c>
      <c r="F33" s="85">
        <f>F34+F35</f>
        <v>122194162510</v>
      </c>
      <c r="G33" s="104">
        <f t="shared" si="1"/>
        <v>0.89898081612038183</v>
      </c>
      <c r="H33" s="85">
        <f>H34+H35</f>
        <v>116634673402</v>
      </c>
      <c r="I33" s="104">
        <f t="shared" si="2"/>
        <v>0.85807972925288767</v>
      </c>
      <c r="J33" s="85">
        <f>J34+J35</f>
        <v>33915815029</v>
      </c>
      <c r="K33" s="104">
        <f t="shared" si="3"/>
        <v>0.24951819667869282</v>
      </c>
      <c r="L33" s="104">
        <f t="shared" si="0"/>
        <v>0.29078672782066906</v>
      </c>
      <c r="M33" s="80"/>
      <c r="N33" s="79"/>
      <c r="O33" s="74"/>
    </row>
    <row r="34" spans="1:15" ht="11.4" customHeight="1" x14ac:dyDescent="0.25">
      <c r="A34" s="122"/>
      <c r="B34" s="131"/>
      <c r="C34" s="124"/>
      <c r="D34" s="90" t="s">
        <v>50</v>
      </c>
      <c r="E34" s="85">
        <v>123603396000</v>
      </c>
      <c r="F34" s="85">
        <v>122044444698</v>
      </c>
      <c r="G34" s="104">
        <f t="shared" si="1"/>
        <v>0.98738747192674226</v>
      </c>
      <c r="H34" s="85">
        <v>116484955590</v>
      </c>
      <c r="I34" s="104">
        <f t="shared" si="2"/>
        <v>0.94240902240258839</v>
      </c>
      <c r="J34" s="85">
        <v>33766097217</v>
      </c>
      <c r="K34" s="104">
        <f t="shared" si="3"/>
        <v>0.27318098296425447</v>
      </c>
      <c r="L34" s="104">
        <f t="shared" si="0"/>
        <v>0.28987517783711764</v>
      </c>
      <c r="M34" s="80"/>
      <c r="N34" s="79"/>
      <c r="O34" s="74"/>
    </row>
    <row r="35" spans="1:15" ht="11.4" customHeight="1" x14ac:dyDescent="0.25">
      <c r="A35" s="122"/>
      <c r="B35" s="131"/>
      <c r="C35" s="124"/>
      <c r="D35" s="90" t="s">
        <v>51</v>
      </c>
      <c r="E35" s="85">
        <v>12321821000</v>
      </c>
      <c r="F35" s="85">
        <v>149717812</v>
      </c>
      <c r="G35" s="104">
        <f t="shared" si="1"/>
        <v>1.2150623840420989E-2</v>
      </c>
      <c r="H35" s="85">
        <v>149717812</v>
      </c>
      <c r="I35" s="104">
        <f t="shared" si="2"/>
        <v>1.2150623840420989E-2</v>
      </c>
      <c r="J35" s="85">
        <v>149717812</v>
      </c>
      <c r="K35" s="104">
        <f t="shared" si="3"/>
        <v>1.2150623840420989E-2</v>
      </c>
      <c r="L35" s="104">
        <f t="shared" si="0"/>
        <v>1</v>
      </c>
      <c r="M35" s="80"/>
      <c r="N35" s="79"/>
      <c r="O35" s="74"/>
    </row>
    <row r="36" spans="1:15" ht="22.5" customHeight="1" x14ac:dyDescent="0.25">
      <c r="A36" s="122"/>
      <c r="B36" s="125" t="s">
        <v>39</v>
      </c>
      <c r="C36" s="126"/>
      <c r="D36" s="88" t="s">
        <v>48</v>
      </c>
      <c r="E36" s="89">
        <f>E25+E29+E30+E33</f>
        <v>270736696000</v>
      </c>
      <c r="F36" s="89">
        <f>F25+F29+F30+F33</f>
        <v>250800919682</v>
      </c>
      <c r="G36" s="102">
        <f t="shared" si="1"/>
        <v>0.92636470558834039</v>
      </c>
      <c r="H36" s="89">
        <f>H25+H29+H30+H33</f>
        <v>233185850771</v>
      </c>
      <c r="I36" s="102">
        <f t="shared" si="2"/>
        <v>0.8613012355406745</v>
      </c>
      <c r="J36" s="89">
        <f>J25+J29+J30+J33</f>
        <v>65043363172</v>
      </c>
      <c r="K36" s="102">
        <f t="shared" si="3"/>
        <v>0.24024583343515429</v>
      </c>
      <c r="L36" s="102">
        <f t="shared" si="0"/>
        <v>0.27893357575917327</v>
      </c>
      <c r="M36" s="80"/>
      <c r="N36" s="79"/>
      <c r="O36" s="74"/>
    </row>
    <row r="37" spans="1:15" ht="24" customHeight="1" x14ac:dyDescent="0.25">
      <c r="A37" s="122"/>
      <c r="B37" s="132">
        <v>7593</v>
      </c>
      <c r="C37" s="135" t="s">
        <v>66</v>
      </c>
      <c r="D37" s="84" t="s">
        <v>48</v>
      </c>
      <c r="E37" s="85">
        <f>E38+E39</f>
        <v>45240159200</v>
      </c>
      <c r="F37" s="85">
        <f>F38+F39</f>
        <v>34269541876</v>
      </c>
      <c r="G37" s="104">
        <f t="shared" si="1"/>
        <v>0.75750268084821415</v>
      </c>
      <c r="H37" s="85">
        <f>H38+H39</f>
        <v>33899142520</v>
      </c>
      <c r="I37" s="104">
        <f t="shared" si="2"/>
        <v>0.74931527915578156</v>
      </c>
      <c r="J37" s="85">
        <f>J38+J39</f>
        <v>9452660178</v>
      </c>
      <c r="K37" s="104">
        <f t="shared" si="3"/>
        <v>0.20894400782745257</v>
      </c>
      <c r="L37" s="104">
        <f t="shared" si="0"/>
        <v>0.27884658653011851</v>
      </c>
      <c r="M37" s="80"/>
      <c r="N37" s="79"/>
      <c r="O37" s="74"/>
    </row>
    <row r="38" spans="1:15" ht="12" customHeight="1" x14ac:dyDescent="0.25">
      <c r="A38" s="122"/>
      <c r="B38" s="133"/>
      <c r="C38" s="136"/>
      <c r="D38" s="84" t="s">
        <v>50</v>
      </c>
      <c r="E38" s="85">
        <v>39240159200</v>
      </c>
      <c r="F38" s="85">
        <v>34269541876</v>
      </c>
      <c r="G38" s="104">
        <f t="shared" si="1"/>
        <v>0.87332830892286495</v>
      </c>
      <c r="H38" s="85">
        <v>33899142520</v>
      </c>
      <c r="I38" s="104">
        <f t="shared" si="2"/>
        <v>0.86388901602621426</v>
      </c>
      <c r="J38" s="85">
        <v>9452660178</v>
      </c>
      <c r="K38" s="104">
        <f t="shared" si="3"/>
        <v>0.24089250325977271</v>
      </c>
      <c r="L38" s="104">
        <f t="shared" si="0"/>
        <v>0.27884658653011851</v>
      </c>
      <c r="M38" s="80"/>
      <c r="N38" s="79"/>
    </row>
    <row r="39" spans="1:15" ht="12" customHeight="1" x14ac:dyDescent="0.2">
      <c r="A39" s="122"/>
      <c r="B39" s="134"/>
      <c r="C39" s="137"/>
      <c r="D39" s="84" t="s">
        <v>51</v>
      </c>
      <c r="E39" s="85">
        <v>6000000000</v>
      </c>
      <c r="F39" s="85">
        <v>0</v>
      </c>
      <c r="G39" s="104">
        <f t="shared" si="1"/>
        <v>0</v>
      </c>
      <c r="H39" s="85">
        <v>0</v>
      </c>
      <c r="I39" s="104">
        <f t="shared" si="2"/>
        <v>0</v>
      </c>
      <c r="J39" s="85">
        <v>0</v>
      </c>
      <c r="K39" s="104">
        <f t="shared" si="3"/>
        <v>0</v>
      </c>
      <c r="L39" s="104" t="str">
        <f t="shared" si="0"/>
        <v>-</v>
      </c>
    </row>
    <row r="40" spans="1:15" ht="13.8" x14ac:dyDescent="0.2">
      <c r="A40" s="122"/>
      <c r="B40" s="123">
        <v>7653</v>
      </c>
      <c r="C40" s="124" t="s">
        <v>67</v>
      </c>
      <c r="D40" s="84" t="s">
        <v>48</v>
      </c>
      <c r="E40" s="85">
        <f>E41+E42</f>
        <v>31534989800</v>
      </c>
      <c r="F40" s="85">
        <f>F41+F42</f>
        <v>28484617407</v>
      </c>
      <c r="G40" s="104">
        <f t="shared" si="1"/>
        <v>0.90327022737771745</v>
      </c>
      <c r="H40" s="85">
        <f>H41+H42</f>
        <v>26788532526</v>
      </c>
      <c r="I40" s="104">
        <f t="shared" si="2"/>
        <v>0.84948600573195687</v>
      </c>
      <c r="J40" s="85">
        <f>J41+J42</f>
        <v>7562970465</v>
      </c>
      <c r="K40" s="104">
        <f t="shared" si="3"/>
        <v>0.2398279026873191</v>
      </c>
      <c r="L40" s="104">
        <f t="shared" si="0"/>
        <v>0.28232119313216014</v>
      </c>
      <c r="N40" s="79"/>
    </row>
    <row r="41" spans="1:15" ht="13.8" x14ac:dyDescent="0.2">
      <c r="A41" s="122"/>
      <c r="B41" s="123"/>
      <c r="C41" s="124"/>
      <c r="D41" s="90" t="s">
        <v>50</v>
      </c>
      <c r="E41" s="85">
        <v>31494989800</v>
      </c>
      <c r="F41" s="85">
        <v>28484617407</v>
      </c>
      <c r="G41" s="104">
        <f t="shared" si="1"/>
        <v>0.90441741965574474</v>
      </c>
      <c r="H41" s="85">
        <v>26788532526</v>
      </c>
      <c r="I41" s="104">
        <f t="shared" si="2"/>
        <v>0.85056488972096767</v>
      </c>
      <c r="J41" s="85">
        <v>7562970465</v>
      </c>
      <c r="K41" s="104">
        <f t="shared" si="3"/>
        <v>0.2401324945023478</v>
      </c>
      <c r="L41" s="104">
        <f t="shared" si="0"/>
        <v>0.28232119313216014</v>
      </c>
    </row>
    <row r="42" spans="1:15" ht="13.8" x14ac:dyDescent="0.2">
      <c r="A42" s="122"/>
      <c r="B42" s="123"/>
      <c r="C42" s="124"/>
      <c r="D42" s="90" t="s">
        <v>51</v>
      </c>
      <c r="E42" s="85">
        <v>40000000</v>
      </c>
      <c r="F42" s="85">
        <v>0</v>
      </c>
      <c r="G42" s="104">
        <f t="shared" si="1"/>
        <v>0</v>
      </c>
      <c r="H42" s="85">
        <v>0</v>
      </c>
      <c r="I42" s="104">
        <f t="shared" si="2"/>
        <v>0</v>
      </c>
      <c r="J42" s="85">
        <v>0</v>
      </c>
      <c r="K42" s="104">
        <f t="shared" si="3"/>
        <v>0</v>
      </c>
      <c r="L42" s="104" t="str">
        <f t="shared" si="0"/>
        <v>-</v>
      </c>
    </row>
    <row r="43" spans="1:15" ht="39.6" x14ac:dyDescent="0.2">
      <c r="A43" s="122"/>
      <c r="B43" s="86">
        <v>7595</v>
      </c>
      <c r="C43" s="95" t="s">
        <v>68</v>
      </c>
      <c r="D43" s="84" t="s">
        <v>48</v>
      </c>
      <c r="E43" s="85">
        <v>4982090000</v>
      </c>
      <c r="F43" s="85">
        <v>4583494332</v>
      </c>
      <c r="G43" s="104">
        <f t="shared" si="1"/>
        <v>0.91999428593220922</v>
      </c>
      <c r="H43" s="85">
        <v>4369126429</v>
      </c>
      <c r="I43" s="104">
        <f t="shared" si="2"/>
        <v>0.87696658008988193</v>
      </c>
      <c r="J43" s="85">
        <v>1418065614</v>
      </c>
      <c r="K43" s="104">
        <f t="shared" si="3"/>
        <v>0.28463267704919021</v>
      </c>
      <c r="L43" s="104">
        <f t="shared" si="0"/>
        <v>0.32456502164542878</v>
      </c>
    </row>
    <row r="44" spans="1:15" ht="13.8" x14ac:dyDescent="0.2">
      <c r="A44" s="122"/>
      <c r="B44" s="86">
        <v>7907</v>
      </c>
      <c r="C44" s="95" t="s">
        <v>71</v>
      </c>
      <c r="D44" s="84" t="s">
        <v>48</v>
      </c>
      <c r="E44" s="85">
        <v>2078247000</v>
      </c>
      <c r="F44" s="85">
        <v>1945021300</v>
      </c>
      <c r="G44" s="104">
        <f t="shared" si="1"/>
        <v>0.93589515586934569</v>
      </c>
      <c r="H44" s="85">
        <v>1945021300</v>
      </c>
      <c r="I44" s="104">
        <f t="shared" si="2"/>
        <v>0.93589515586934569</v>
      </c>
      <c r="J44" s="85">
        <v>741413106</v>
      </c>
      <c r="K44" s="104">
        <f t="shared" si="3"/>
        <v>0.35674927282464503</v>
      </c>
      <c r="L44" s="104">
        <f t="shared" si="0"/>
        <v>0.38118508316592731</v>
      </c>
    </row>
    <row r="45" spans="1:15" ht="13.8" x14ac:dyDescent="0.2">
      <c r="A45" s="122"/>
      <c r="B45" s="125" t="s">
        <v>40</v>
      </c>
      <c r="C45" s="126"/>
      <c r="D45" s="88" t="s">
        <v>48</v>
      </c>
      <c r="E45" s="89">
        <f>E37+E40+E43+E44</f>
        <v>83835486000</v>
      </c>
      <c r="F45" s="89">
        <f>F37+F40+F43+F44</f>
        <v>69282674915</v>
      </c>
      <c r="G45" s="102">
        <f t="shared" si="1"/>
        <v>0.82641227743344869</v>
      </c>
      <c r="H45" s="89">
        <f>H37+H40+H43+H44</f>
        <v>67001822775</v>
      </c>
      <c r="I45" s="102">
        <f t="shared" si="2"/>
        <v>0.79920599225726441</v>
      </c>
      <c r="J45" s="89">
        <f>J37+J40+J43+J44</f>
        <v>19175109363</v>
      </c>
      <c r="K45" s="102">
        <f t="shared" si="3"/>
        <v>0.22872306558824029</v>
      </c>
      <c r="L45" s="102">
        <f t="shared" si="0"/>
        <v>0.2861878762222973</v>
      </c>
    </row>
    <row r="46" spans="1:15" ht="13.8" x14ac:dyDescent="0.2">
      <c r="A46" s="122"/>
      <c r="B46" s="127" t="s">
        <v>20</v>
      </c>
      <c r="C46" s="128"/>
      <c r="D46" s="92" t="s">
        <v>48</v>
      </c>
      <c r="E46" s="93">
        <f>E22+E24+E36+E45</f>
        <v>405388739947</v>
      </c>
      <c r="F46" s="93">
        <f>F22+F24+F36+F45</f>
        <v>362546715280</v>
      </c>
      <c r="G46" s="101">
        <f t="shared" si="1"/>
        <v>0.8943186614591192</v>
      </c>
      <c r="H46" s="93">
        <f>H22+H24+H36+H45</f>
        <v>337065170229</v>
      </c>
      <c r="I46" s="101">
        <f t="shared" si="2"/>
        <v>0.83146159973034151</v>
      </c>
      <c r="J46" s="93">
        <f>J22+J24+J36+J45</f>
        <v>89728007834</v>
      </c>
      <c r="K46" s="101">
        <f t="shared" si="3"/>
        <v>0.22133818478956993</v>
      </c>
      <c r="L46" s="101">
        <f t="shared" si="0"/>
        <v>0.26620373672260278</v>
      </c>
    </row>
    <row r="47" spans="1:15" ht="14.4" thickBot="1" x14ac:dyDescent="0.25">
      <c r="A47" s="122"/>
      <c r="B47" s="129" t="s">
        <v>8</v>
      </c>
      <c r="C47" s="130"/>
      <c r="D47" s="130"/>
      <c r="E47" s="96">
        <f>E15+E46</f>
        <v>476381558000</v>
      </c>
      <c r="F47" s="96">
        <f>F15+F46</f>
        <v>419605225237</v>
      </c>
      <c r="G47" s="100">
        <f t="shared" si="1"/>
        <v>0.88081752576366523</v>
      </c>
      <c r="H47" s="96">
        <f>H15+H46</f>
        <v>383936383999</v>
      </c>
      <c r="I47" s="100">
        <f t="shared" si="2"/>
        <v>0.8059430041979081</v>
      </c>
      <c r="J47" s="96">
        <f>J15+J46</f>
        <v>102406973163</v>
      </c>
      <c r="K47" s="100">
        <f t="shared" si="3"/>
        <v>0.2149683828923537</v>
      </c>
      <c r="L47" s="100">
        <f t="shared" si="0"/>
        <v>0.26672901405266852</v>
      </c>
    </row>
    <row r="49" spans="5:10" ht="13.2" x14ac:dyDescent="0.25">
      <c r="E49" s="103"/>
      <c r="H49" s="99"/>
      <c r="J49" s="99"/>
    </row>
    <row r="50" spans="5:10" ht="13.2" x14ac:dyDescent="0.25">
      <c r="E50" s="103"/>
    </row>
    <row r="51" spans="5:10" x14ac:dyDescent="0.25">
      <c r="E51" s="79"/>
    </row>
  </sheetData>
  <autoFilter ref="A5:L40" xr:uid="{00000000-0009-0000-0000-000002000000}">
    <filterColumn colId="1" showButton="0"/>
    <filterColumn colId="3" showButton="0"/>
  </autoFilter>
  <mergeCells count="29">
    <mergeCell ref="B24:C24"/>
    <mergeCell ref="B25:B28"/>
    <mergeCell ref="C25:C28"/>
    <mergeCell ref="C11:C13"/>
    <mergeCell ref="B14:C14"/>
    <mergeCell ref="B15:C15"/>
    <mergeCell ref="B17:B19"/>
    <mergeCell ref="C17:C19"/>
    <mergeCell ref="B1:L1"/>
    <mergeCell ref="B2:L2"/>
    <mergeCell ref="B3:L3"/>
    <mergeCell ref="B5:C5"/>
    <mergeCell ref="D5:E5"/>
    <mergeCell ref="A6:A47"/>
    <mergeCell ref="B40:B42"/>
    <mergeCell ref="C40:C42"/>
    <mergeCell ref="B45:C45"/>
    <mergeCell ref="B46:C46"/>
    <mergeCell ref="B47:D47"/>
    <mergeCell ref="B30:B32"/>
    <mergeCell ref="C30:C32"/>
    <mergeCell ref="B36:C36"/>
    <mergeCell ref="B37:B39"/>
    <mergeCell ref="C37:C39"/>
    <mergeCell ref="B22:C22"/>
    <mergeCell ref="B10:C10"/>
    <mergeCell ref="C33:C35"/>
    <mergeCell ref="B33:B35"/>
    <mergeCell ref="B11:B13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49" t="s">
        <v>70</v>
      </c>
      <c r="B1" s="150"/>
      <c r="C1" s="150"/>
      <c r="D1" s="150"/>
      <c r="E1" s="150"/>
      <c r="F1" s="150"/>
      <c r="G1" s="150"/>
      <c r="H1" s="151"/>
    </row>
    <row r="2" spans="1:10" x14ac:dyDescent="0.25">
      <c r="A2" s="152" t="s">
        <v>49</v>
      </c>
      <c r="B2" s="152"/>
      <c r="C2" s="152"/>
      <c r="D2" s="152"/>
      <c r="E2" s="152"/>
      <c r="F2" s="152"/>
      <c r="G2" s="152"/>
      <c r="H2" s="152"/>
    </row>
    <row r="3" spans="1:10" ht="15" customHeight="1" x14ac:dyDescent="0.25">
      <c r="A3" s="73"/>
      <c r="B3" s="73"/>
      <c r="C3" s="152"/>
      <c r="D3" s="152"/>
      <c r="E3" s="152"/>
      <c r="F3" s="73"/>
      <c r="G3" s="73"/>
      <c r="H3" s="73"/>
    </row>
    <row r="5" spans="1:10" ht="26.4" x14ac:dyDescent="0.25">
      <c r="A5" s="50" t="s">
        <v>21</v>
      </c>
      <c r="B5" s="50" t="s">
        <v>42</v>
      </c>
      <c r="C5" s="50" t="s">
        <v>2</v>
      </c>
      <c r="D5" s="51" t="s">
        <v>3</v>
      </c>
      <c r="E5" s="50" t="s">
        <v>4</v>
      </c>
      <c r="F5" s="52" t="s">
        <v>41</v>
      </c>
      <c r="G5" s="50" t="s">
        <v>5</v>
      </c>
      <c r="H5" s="53" t="s">
        <v>44</v>
      </c>
      <c r="I5" s="53" t="s">
        <v>45</v>
      </c>
      <c r="J5" s="41"/>
    </row>
    <row r="6" spans="1:10" ht="21.6" customHeight="1" x14ac:dyDescent="0.25">
      <c r="A6" s="54" t="s">
        <v>36</v>
      </c>
      <c r="B6" s="75">
        <v>94215132000</v>
      </c>
      <c r="C6" s="75">
        <v>41275202257</v>
      </c>
      <c r="D6" s="106">
        <f t="shared" ref="D6:D9" si="0">+C6/B6</f>
        <v>0.43809525477287448</v>
      </c>
      <c r="E6" s="75">
        <v>41254004087</v>
      </c>
      <c r="F6" s="106">
        <f t="shared" ref="F6:F9" si="1">+E6/B6</f>
        <v>0.43787025726398177</v>
      </c>
      <c r="G6" s="75">
        <v>41247086259</v>
      </c>
      <c r="H6" s="106">
        <f t="shared" ref="H6:H9" si="2">+G6/B6</f>
        <v>0.43779683139434544</v>
      </c>
      <c r="I6" s="106">
        <f t="shared" ref="I6:I8" si="3">+G6/E6</f>
        <v>0.99983231135611927</v>
      </c>
    </row>
    <row r="7" spans="1:10" ht="30" customHeight="1" x14ac:dyDescent="0.25">
      <c r="A7" s="55" t="s">
        <v>72</v>
      </c>
      <c r="B7" s="75">
        <v>16553800000</v>
      </c>
      <c r="C7" s="75">
        <v>14923463354</v>
      </c>
      <c r="D7" s="106">
        <f t="shared" si="0"/>
        <v>0.9015128462347014</v>
      </c>
      <c r="E7" s="75">
        <v>14375646022</v>
      </c>
      <c r="F7" s="106">
        <f t="shared" si="1"/>
        <v>0.8684196995251845</v>
      </c>
      <c r="G7" s="75">
        <v>6055819581</v>
      </c>
      <c r="H7" s="106">
        <f t="shared" si="2"/>
        <v>0.36582655227198591</v>
      </c>
      <c r="I7" s="106">
        <f t="shared" si="3"/>
        <v>0.42125547413538006</v>
      </c>
    </row>
    <row r="8" spans="1:10" ht="51" customHeight="1" x14ac:dyDescent="0.25">
      <c r="A8" s="54" t="s">
        <v>73</v>
      </c>
      <c r="B8" s="45">
        <v>6781200000</v>
      </c>
      <c r="C8" s="45">
        <v>6781200000</v>
      </c>
      <c r="D8" s="107">
        <f t="shared" si="0"/>
        <v>1</v>
      </c>
      <c r="E8" s="45">
        <v>6780570326</v>
      </c>
      <c r="F8" s="107">
        <f t="shared" si="1"/>
        <v>0.99990714416327497</v>
      </c>
      <c r="G8" s="45">
        <v>2183451981</v>
      </c>
      <c r="H8" s="107">
        <f t="shared" si="2"/>
        <v>0.32198607635816667</v>
      </c>
      <c r="I8" s="107">
        <f t="shared" si="3"/>
        <v>0.32201597742118898</v>
      </c>
    </row>
    <row r="9" spans="1:10" s="44" customFormat="1" ht="37.950000000000003" customHeight="1" x14ac:dyDescent="0.25">
      <c r="A9" s="77" t="s">
        <v>22</v>
      </c>
      <c r="B9" s="66">
        <f>SUM(B6:B8)</f>
        <v>117550132000</v>
      </c>
      <c r="C9" s="66">
        <f>SUM(C6:C8)</f>
        <v>62979865611</v>
      </c>
      <c r="D9" s="108">
        <f t="shared" si="0"/>
        <v>0.53577026702955977</v>
      </c>
      <c r="E9" s="66">
        <f>SUM(E6:E8)</f>
        <v>62410220435</v>
      </c>
      <c r="F9" s="108">
        <f t="shared" si="1"/>
        <v>0.53092429054014167</v>
      </c>
      <c r="G9" s="66">
        <f>SUM(G6:G8)</f>
        <v>49486357821</v>
      </c>
      <c r="H9" s="108">
        <f t="shared" si="2"/>
        <v>0.42098087836260362</v>
      </c>
      <c r="I9" s="108">
        <f>+G9/E9</f>
        <v>0.79292073439381372</v>
      </c>
    </row>
    <row r="10" spans="1:10" x14ac:dyDescent="0.25">
      <c r="A10" s="22"/>
      <c r="B10" s="28"/>
      <c r="E10" s="28"/>
    </row>
    <row r="11" spans="1:10" x14ac:dyDescent="0.25">
      <c r="B11" s="28"/>
      <c r="E11" s="28"/>
    </row>
    <row r="12" spans="1:10" ht="14.4" x14ac:dyDescent="0.3">
      <c r="B12" s="76"/>
      <c r="E12" s="29"/>
      <c r="G12" s="29"/>
      <c r="H12"/>
    </row>
    <row r="13" spans="1:10" x14ac:dyDescent="0.25">
      <c r="B13" s="28"/>
    </row>
    <row r="16" spans="1:10" x14ac:dyDescent="0.25">
      <c r="D16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152" t="s">
        <v>70</v>
      </c>
      <c r="B1" s="152"/>
      <c r="C1" s="152"/>
      <c r="D1" s="152"/>
      <c r="E1" s="152"/>
    </row>
    <row r="2" spans="1:22" ht="13.2" hidden="1" x14ac:dyDescent="0.2">
      <c r="A2" s="152" t="s">
        <v>78</v>
      </c>
      <c r="B2" s="152"/>
      <c r="C2" s="152"/>
      <c r="D2" s="152"/>
      <c r="E2" s="152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54" t="s">
        <v>0</v>
      </c>
      <c r="B4" s="155"/>
      <c r="C4" s="56" t="s">
        <v>77</v>
      </c>
      <c r="D4" s="56" t="s">
        <v>5</v>
      </c>
      <c r="E4" s="40" t="s">
        <v>43</v>
      </c>
    </row>
    <row r="5" spans="1:22" ht="22.8" x14ac:dyDescent="0.2">
      <c r="A5" s="71">
        <v>7589</v>
      </c>
      <c r="B5" s="71" t="s">
        <v>56</v>
      </c>
      <c r="C5" s="67">
        <v>3357763256</v>
      </c>
      <c r="D5" s="67">
        <v>3144951875</v>
      </c>
      <c r="E5" s="110">
        <f>+D5/C5</f>
        <v>0.93662108827365165</v>
      </c>
      <c r="F5" s="47"/>
    </row>
    <row r="6" spans="1:22" ht="12" x14ac:dyDescent="0.2">
      <c r="A6" s="156" t="s">
        <v>37</v>
      </c>
      <c r="B6" s="157"/>
      <c r="C6" s="58">
        <f>C5</f>
        <v>3357763256</v>
      </c>
      <c r="D6" s="58">
        <f>D5</f>
        <v>3144951875</v>
      </c>
      <c r="E6" s="111">
        <f>+D6/C6</f>
        <v>0.93662108827365165</v>
      </c>
    </row>
    <row r="7" spans="1:22" ht="22.8" x14ac:dyDescent="0.2">
      <c r="A7" s="70">
        <v>7563</v>
      </c>
      <c r="B7" s="71" t="s">
        <v>52</v>
      </c>
      <c r="C7" s="67">
        <v>71919846</v>
      </c>
      <c r="D7" s="67">
        <v>65771183</v>
      </c>
      <c r="E7" s="110">
        <f>D7/C7</f>
        <v>0.91450672739204697</v>
      </c>
    </row>
    <row r="8" spans="1:22" ht="22.8" x14ac:dyDescent="0.2">
      <c r="A8" s="70">
        <v>7568</v>
      </c>
      <c r="B8" s="71" t="s">
        <v>53</v>
      </c>
      <c r="C8" s="67">
        <v>5808097435</v>
      </c>
      <c r="D8" s="67">
        <v>5263199259</v>
      </c>
      <c r="E8" s="110">
        <f>D8/C8</f>
        <v>0.90618301739974172</v>
      </c>
    </row>
    <row r="9" spans="1:22" ht="34.200000000000003" x14ac:dyDescent="0.2">
      <c r="A9" s="70">
        <v>7570</v>
      </c>
      <c r="B9" s="71" t="s">
        <v>54</v>
      </c>
      <c r="C9" s="67">
        <v>3204644326</v>
      </c>
      <c r="D9" s="67">
        <v>3081067475</v>
      </c>
      <c r="E9" s="110">
        <f>D9/C9</f>
        <v>0.96143820080206932</v>
      </c>
    </row>
    <row r="10" spans="1:22" ht="22.8" x14ac:dyDescent="0.2">
      <c r="A10" s="70">
        <v>7574</v>
      </c>
      <c r="B10" s="71" t="s">
        <v>55</v>
      </c>
      <c r="C10" s="67">
        <v>135118344</v>
      </c>
      <c r="D10" s="67">
        <v>132059152</v>
      </c>
      <c r="E10" s="110">
        <f>D10/C10</f>
        <v>0.97735916597675299</v>
      </c>
    </row>
    <row r="11" spans="1:22" ht="12" x14ac:dyDescent="0.2">
      <c r="A11" s="156" t="s">
        <v>7</v>
      </c>
      <c r="B11" s="157"/>
      <c r="C11" s="59">
        <f>SUM(C7:C10)</f>
        <v>9219779951</v>
      </c>
      <c r="D11" s="59">
        <f>SUM(D7:D10)</f>
        <v>8542097069</v>
      </c>
      <c r="E11" s="111">
        <f>+D11/C11</f>
        <v>0.92649684855802905</v>
      </c>
      <c r="F11" s="47"/>
    </row>
    <row r="12" spans="1:22" s="13" customFormat="1" ht="12" x14ac:dyDescent="0.25">
      <c r="A12" s="158" t="s">
        <v>25</v>
      </c>
      <c r="B12" s="158"/>
      <c r="C12" s="60">
        <f>+C11+C6</f>
        <v>12577543207</v>
      </c>
      <c r="D12" s="60">
        <f>+D11+D6</f>
        <v>11687048944</v>
      </c>
      <c r="E12" s="112">
        <f>+D12/C12</f>
        <v>0.92919966575790436</v>
      </c>
      <c r="F12" s="32"/>
      <c r="G12" s="3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s="13" customFormat="1" ht="34.200000000000003" x14ac:dyDescent="0.25">
      <c r="A13" s="72">
        <v>7596</v>
      </c>
      <c r="B13" s="71" t="s">
        <v>57</v>
      </c>
      <c r="C13" s="68">
        <v>1473145725</v>
      </c>
      <c r="D13" s="68">
        <v>1428636560</v>
      </c>
      <c r="E13" s="110">
        <f t="shared" ref="E13:E28" si="0">D13/C13</f>
        <v>0.96978631221293465</v>
      </c>
      <c r="F13" s="32"/>
      <c r="G13" s="3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s="13" customFormat="1" ht="22.8" x14ac:dyDescent="0.25">
      <c r="A14" s="71">
        <v>7588</v>
      </c>
      <c r="B14" s="71" t="s">
        <v>58</v>
      </c>
      <c r="C14" s="68">
        <v>1928552068</v>
      </c>
      <c r="D14" s="68">
        <v>1781047912</v>
      </c>
      <c r="E14" s="110">
        <f t="shared" si="0"/>
        <v>0.92351559574278497</v>
      </c>
      <c r="F14" s="32"/>
      <c r="G14" s="3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s="13" customFormat="1" ht="22.8" x14ac:dyDescent="0.25">
      <c r="A15" s="70">
        <v>7583</v>
      </c>
      <c r="B15" s="71" t="s">
        <v>59</v>
      </c>
      <c r="C15" s="68">
        <v>1871440779</v>
      </c>
      <c r="D15" s="68">
        <v>1743428305</v>
      </c>
      <c r="E15" s="110">
        <f t="shared" si="0"/>
        <v>0.93159683414165895</v>
      </c>
      <c r="F15" s="32"/>
      <c r="G15" s="3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s="13" customFormat="1" ht="22.8" x14ac:dyDescent="0.25">
      <c r="A16" s="70">
        <v>7579</v>
      </c>
      <c r="B16" s="71" t="s">
        <v>60</v>
      </c>
      <c r="C16" s="68">
        <v>2117145108</v>
      </c>
      <c r="D16" s="68">
        <v>2076666132</v>
      </c>
      <c r="E16" s="110">
        <f t="shared" si="0"/>
        <v>0.98088039603565991</v>
      </c>
      <c r="F16" s="32"/>
      <c r="G16" s="3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s="13" customFormat="1" ht="12" x14ac:dyDescent="0.25">
      <c r="A17" s="156" t="s">
        <v>38</v>
      </c>
      <c r="B17" s="157"/>
      <c r="C17" s="61">
        <f>SUM(C13:C16)</f>
        <v>7390283680</v>
      </c>
      <c r="D17" s="61">
        <f>SUM(D13:D16)</f>
        <v>7029778909</v>
      </c>
      <c r="E17" s="113">
        <f t="shared" si="0"/>
        <v>0.95121908892677309</v>
      </c>
      <c r="F17" s="32"/>
      <c r="G17" s="3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13" customFormat="1" ht="34.200000000000003" x14ac:dyDescent="0.25">
      <c r="A18" s="70">
        <v>7581</v>
      </c>
      <c r="B18" s="71" t="s">
        <v>61</v>
      </c>
      <c r="C18" s="68">
        <v>2076566488</v>
      </c>
      <c r="D18" s="68">
        <v>1782408045</v>
      </c>
      <c r="E18" s="110">
        <f t="shared" si="0"/>
        <v>0.85834383599086572</v>
      </c>
      <c r="F18" s="32"/>
      <c r="G18" s="3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s="13" customFormat="1" ht="12" customHeight="1" x14ac:dyDescent="0.25">
      <c r="A19" s="156" t="s">
        <v>7</v>
      </c>
      <c r="B19" s="157"/>
      <c r="C19" s="61">
        <f>SUM(C18:C18)</f>
        <v>2076566488</v>
      </c>
      <c r="D19" s="61">
        <f>SUM(D18:D18)</f>
        <v>1782408045</v>
      </c>
      <c r="E19" s="111">
        <f t="shared" si="0"/>
        <v>0.85834383599086572</v>
      </c>
      <c r="F19" s="48"/>
      <c r="G19" s="3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22.8" x14ac:dyDescent="0.2">
      <c r="A20" s="71">
        <v>7573</v>
      </c>
      <c r="B20" s="72" t="s">
        <v>62</v>
      </c>
      <c r="C20" s="69">
        <v>8956401151</v>
      </c>
      <c r="D20" s="69">
        <v>7358571954</v>
      </c>
      <c r="E20" s="110">
        <f t="shared" si="0"/>
        <v>0.82159919257060088</v>
      </c>
    </row>
    <row r="21" spans="1:22" ht="34.200000000000003" x14ac:dyDescent="0.2">
      <c r="A21" s="70">
        <v>7576</v>
      </c>
      <c r="B21" s="72" t="s">
        <v>63</v>
      </c>
      <c r="C21" s="69">
        <v>846290456</v>
      </c>
      <c r="D21" s="69">
        <v>680495828</v>
      </c>
      <c r="E21" s="110">
        <f t="shared" si="0"/>
        <v>0.8040925230521565</v>
      </c>
    </row>
    <row r="22" spans="1:22" ht="34.200000000000003" x14ac:dyDescent="0.2">
      <c r="A22" s="70">
        <v>7587</v>
      </c>
      <c r="B22" s="72" t="s">
        <v>64</v>
      </c>
      <c r="C22" s="69">
        <v>25620178949</v>
      </c>
      <c r="D22" s="69">
        <v>16233702044</v>
      </c>
      <c r="E22" s="110">
        <f t="shared" si="0"/>
        <v>0.63362953382625098</v>
      </c>
    </row>
    <row r="23" spans="1:22" ht="22.8" x14ac:dyDescent="0.2">
      <c r="A23" s="70">
        <v>7578</v>
      </c>
      <c r="B23" s="72" t="s">
        <v>65</v>
      </c>
      <c r="C23" s="69">
        <v>42816445469</v>
      </c>
      <c r="D23" s="69">
        <v>31832034553</v>
      </c>
      <c r="E23" s="110">
        <f t="shared" si="0"/>
        <v>0.74345346056451733</v>
      </c>
    </row>
    <row r="24" spans="1:22" ht="12" x14ac:dyDescent="0.2">
      <c r="A24" s="156" t="s">
        <v>39</v>
      </c>
      <c r="B24" s="157"/>
      <c r="C24" s="49">
        <f>SUM(C20:C23)</f>
        <v>78239316025</v>
      </c>
      <c r="D24" s="49">
        <f>SUM(D20:D23)</f>
        <v>56104804379</v>
      </c>
      <c r="E24" s="114">
        <f t="shared" si="0"/>
        <v>0.71709221436793613</v>
      </c>
    </row>
    <row r="25" spans="1:22" ht="22.8" x14ac:dyDescent="0.2">
      <c r="A25" s="70">
        <v>7593</v>
      </c>
      <c r="B25" s="72" t="s">
        <v>66</v>
      </c>
      <c r="C25" s="69">
        <v>6004790808</v>
      </c>
      <c r="D25" s="69">
        <v>4338603052</v>
      </c>
      <c r="E25" s="110">
        <f t="shared" si="0"/>
        <v>0.7225235966954604</v>
      </c>
    </row>
    <row r="26" spans="1:22" ht="22.8" x14ac:dyDescent="0.2">
      <c r="A26" s="71">
        <v>7653</v>
      </c>
      <c r="B26" s="72" t="s">
        <v>67</v>
      </c>
      <c r="C26" s="69">
        <v>2846505315</v>
      </c>
      <c r="D26" s="69">
        <v>2590558561</v>
      </c>
      <c r="E26" s="110">
        <f t="shared" si="0"/>
        <v>0.91008386576646882</v>
      </c>
    </row>
    <row r="27" spans="1:22" ht="34.200000000000003" x14ac:dyDescent="0.2">
      <c r="A27" s="70">
        <v>7595</v>
      </c>
      <c r="B27" s="72" t="s">
        <v>68</v>
      </c>
      <c r="C27" s="69">
        <v>1486729817</v>
      </c>
      <c r="D27" s="69">
        <v>1361563484</v>
      </c>
      <c r="E27" s="110">
        <f t="shared" si="0"/>
        <v>0.91581097549212598</v>
      </c>
    </row>
    <row r="28" spans="1:22" ht="14.4" customHeight="1" x14ac:dyDescent="0.2">
      <c r="A28" s="70">
        <v>7907</v>
      </c>
      <c r="B28" s="72" t="s">
        <v>71</v>
      </c>
      <c r="C28" s="69">
        <v>515756454</v>
      </c>
      <c r="D28" s="69">
        <v>515756454</v>
      </c>
      <c r="E28" s="110">
        <f t="shared" si="0"/>
        <v>1</v>
      </c>
    </row>
    <row r="29" spans="1:22" ht="12" x14ac:dyDescent="0.2">
      <c r="A29" s="156" t="s">
        <v>40</v>
      </c>
      <c r="B29" s="157"/>
      <c r="C29" s="59">
        <f>SUM(C25:C28)</f>
        <v>10853782394</v>
      </c>
      <c r="D29" s="59">
        <f>SUM(D25:D28)</f>
        <v>8806481551</v>
      </c>
      <c r="E29" s="111">
        <f>D29/C29</f>
        <v>0.81137443439701229</v>
      </c>
      <c r="F29" s="46"/>
    </row>
    <row r="30" spans="1:22" ht="12" x14ac:dyDescent="0.2">
      <c r="A30" s="159" t="s">
        <v>26</v>
      </c>
      <c r="B30" s="159"/>
      <c r="C30" s="60">
        <f>+C29+C24+C19+C17</f>
        <v>98559948587</v>
      </c>
      <c r="D30" s="60">
        <f>+D29+D24+D19+D17</f>
        <v>73723472884</v>
      </c>
      <c r="E30" s="112">
        <f>D30/C30</f>
        <v>0.74800640565395027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53" t="s">
        <v>27</v>
      </c>
      <c r="B32" s="153"/>
      <c r="C32" s="57">
        <f>+C30+C12</f>
        <v>111137491794</v>
      </c>
      <c r="D32" s="57">
        <f>+D30+D12</f>
        <v>85410521828</v>
      </c>
      <c r="E32" s="109">
        <f>+D32/C32</f>
        <v>0.76851223155470816</v>
      </c>
      <c r="F32" s="33"/>
      <c r="G32" s="3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2023-07-06T22:33:28Z</dcterms:modified>
</cp:coreProperties>
</file>