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Noviembre\"/>
    </mc:Choice>
  </mc:AlternateContent>
  <xr:revisionPtr revIDLastSave="0" documentId="13_ncr:1_{569F0DBE-533D-49DF-B8AE-AB084C32BDE1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TOTAL'!$A$5:$L$42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TOTAL'!$A$1:$L$42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2" l="1"/>
  <c r="F11" i="62"/>
  <c r="I6" i="91"/>
  <c r="G10" i="91" l="1"/>
  <c r="E10" i="91"/>
  <c r="I9" i="91" l="1"/>
  <c r="B10" i="91"/>
  <c r="H9" i="91"/>
  <c r="F9" i="91"/>
  <c r="D9" i="91"/>
  <c r="C10" i="91"/>
  <c r="K22" i="62" l="1"/>
  <c r="K21" i="62"/>
  <c r="L22" i="62"/>
  <c r="L21" i="62"/>
  <c r="I22" i="62"/>
  <c r="I21" i="62"/>
  <c r="J20" i="62"/>
  <c r="H20" i="62"/>
  <c r="G22" i="62"/>
  <c r="G21" i="62"/>
  <c r="F20" i="62"/>
  <c r="E20" i="62"/>
  <c r="L20" i="62" l="1"/>
  <c r="I20" i="62"/>
  <c r="G20" i="62"/>
  <c r="K20" i="62"/>
  <c r="E42" i="62" l="1"/>
  <c r="E39" i="62"/>
  <c r="E35" i="62"/>
  <c r="E32" i="62"/>
  <c r="E27" i="62"/>
  <c r="E26" i="62"/>
  <c r="D8" i="91"/>
  <c r="F8" i="91"/>
  <c r="H8" i="91"/>
  <c r="I8" i="91"/>
  <c r="L6" i="62"/>
  <c r="G6" i="62"/>
  <c r="G7" i="62"/>
  <c r="G8" i="62"/>
  <c r="G9" i="62"/>
  <c r="L46" i="62"/>
  <c r="L45" i="62"/>
  <c r="L44" i="62"/>
  <c r="L43" i="62"/>
  <c r="L41" i="62"/>
  <c r="L40" i="62"/>
  <c r="L37" i="62"/>
  <c r="L36" i="62"/>
  <c r="L34" i="62"/>
  <c r="L33" i="62"/>
  <c r="L31" i="62"/>
  <c r="L30" i="62"/>
  <c r="L29" i="62"/>
  <c r="L28" i="62"/>
  <c r="L25" i="62"/>
  <c r="L23" i="62"/>
  <c r="L19" i="62"/>
  <c r="L18" i="62"/>
  <c r="L16" i="62"/>
  <c r="L13" i="62"/>
  <c r="L12" i="62"/>
  <c r="L9" i="62"/>
  <c r="L8" i="62"/>
  <c r="L7" i="62"/>
  <c r="K46" i="62"/>
  <c r="K45" i="62"/>
  <c r="K44" i="62"/>
  <c r="K43" i="62"/>
  <c r="K41" i="62"/>
  <c r="K40" i="62"/>
  <c r="K37" i="62"/>
  <c r="K36" i="62"/>
  <c r="K34" i="62"/>
  <c r="K33" i="62"/>
  <c r="K31" i="62"/>
  <c r="K30" i="62"/>
  <c r="K29" i="62"/>
  <c r="K28" i="62"/>
  <c r="K25" i="62"/>
  <c r="K23" i="62"/>
  <c r="K19" i="62"/>
  <c r="K18" i="62"/>
  <c r="K16" i="62"/>
  <c r="K13" i="62"/>
  <c r="K12" i="62"/>
  <c r="K9" i="62"/>
  <c r="K8" i="62"/>
  <c r="K7" i="62"/>
  <c r="K6" i="62"/>
  <c r="I46" i="62"/>
  <c r="I45" i="62"/>
  <c r="I44" i="62"/>
  <c r="I43" i="62"/>
  <c r="I41" i="62"/>
  <c r="I40" i="62"/>
  <c r="I37" i="62"/>
  <c r="I36" i="62"/>
  <c r="I34" i="62"/>
  <c r="I33" i="62"/>
  <c r="I31" i="62"/>
  <c r="I30" i="62"/>
  <c r="I29" i="62"/>
  <c r="I28" i="62"/>
  <c r="I25" i="62"/>
  <c r="I23" i="62"/>
  <c r="I19" i="62"/>
  <c r="I18" i="62"/>
  <c r="I16" i="62"/>
  <c r="I13" i="62"/>
  <c r="I12" i="62"/>
  <c r="I9" i="62"/>
  <c r="I8" i="62"/>
  <c r="I7" i="62"/>
  <c r="I6" i="62"/>
  <c r="G46" i="62"/>
  <c r="G45" i="62"/>
  <c r="G44" i="62"/>
  <c r="G43" i="62"/>
  <c r="G41" i="62"/>
  <c r="G40" i="62"/>
  <c r="G37" i="62"/>
  <c r="G36" i="62"/>
  <c r="G34" i="62"/>
  <c r="G33" i="62"/>
  <c r="G31" i="62"/>
  <c r="G30" i="62"/>
  <c r="G29" i="62"/>
  <c r="G28" i="62"/>
  <c r="G25" i="62"/>
  <c r="G23" i="62"/>
  <c r="G19" i="62"/>
  <c r="G18" i="62"/>
  <c r="G16" i="62"/>
  <c r="G13" i="62"/>
  <c r="G12" i="62"/>
  <c r="J42" i="62"/>
  <c r="J39" i="62"/>
  <c r="J35" i="62"/>
  <c r="J32" i="62"/>
  <c r="J27" i="62"/>
  <c r="J26" i="62"/>
  <c r="J17" i="62"/>
  <c r="J24" i="62" s="1"/>
  <c r="H42" i="62"/>
  <c r="H39" i="62"/>
  <c r="H35" i="62"/>
  <c r="H32" i="62"/>
  <c r="H27" i="62"/>
  <c r="H26" i="62"/>
  <c r="H17" i="62"/>
  <c r="H24" i="62" s="1"/>
  <c r="F42" i="62"/>
  <c r="F39" i="62"/>
  <c r="F35" i="62"/>
  <c r="F32" i="62"/>
  <c r="F27" i="62"/>
  <c r="F26" i="62"/>
  <c r="F17" i="62"/>
  <c r="F24" i="62" s="1"/>
  <c r="E17" i="62"/>
  <c r="E24" i="62" s="1"/>
  <c r="J11" i="62"/>
  <c r="J14" i="62" s="1"/>
  <c r="J10" i="62"/>
  <c r="H11" i="62"/>
  <c r="H14" i="62" s="1"/>
  <c r="H10" i="62"/>
  <c r="E14" i="62"/>
  <c r="E10" i="62"/>
  <c r="F14" i="62"/>
  <c r="F10" i="62"/>
  <c r="E38" i="62" l="1"/>
  <c r="E15" i="62"/>
  <c r="G27" i="62"/>
  <c r="I27" i="62"/>
  <c r="J47" i="62"/>
  <c r="K35" i="62"/>
  <c r="G26" i="62"/>
  <c r="G10" i="62"/>
  <c r="E47" i="62"/>
  <c r="K10" i="62"/>
  <c r="G35" i="62"/>
  <c r="I26" i="62"/>
  <c r="H15" i="62"/>
  <c r="I14" i="62"/>
  <c r="G14" i="62"/>
  <c r="G42" i="62"/>
  <c r="L39" i="62"/>
  <c r="I32" i="62"/>
  <c r="F38" i="62"/>
  <c r="K14" i="62"/>
  <c r="L42" i="62"/>
  <c r="I42" i="62"/>
  <c r="H47" i="62"/>
  <c r="K42" i="62"/>
  <c r="F47" i="62"/>
  <c r="K39" i="62"/>
  <c r="I39" i="62"/>
  <c r="G39" i="62"/>
  <c r="L35" i="62"/>
  <c r="I35" i="62"/>
  <c r="L32" i="62"/>
  <c r="K32" i="62"/>
  <c r="G32" i="62"/>
  <c r="K27" i="62"/>
  <c r="J38" i="62"/>
  <c r="H38" i="62"/>
  <c r="L27" i="62"/>
  <c r="L26" i="62"/>
  <c r="K26" i="62"/>
  <c r="K17" i="62"/>
  <c r="I17" i="62"/>
  <c r="L17" i="62"/>
  <c r="G24" i="62"/>
  <c r="G17" i="62"/>
  <c r="L24" i="62"/>
  <c r="L11" i="62"/>
  <c r="K11" i="62"/>
  <c r="L14" i="62"/>
  <c r="I11" i="62"/>
  <c r="G11" i="62"/>
  <c r="L10" i="62"/>
  <c r="I10" i="62"/>
  <c r="F15" i="62"/>
  <c r="J15" i="62"/>
  <c r="J48" i="62" l="1"/>
  <c r="J49" i="62" s="1"/>
  <c r="K47" i="62"/>
  <c r="L47" i="62"/>
  <c r="G47" i="62"/>
  <c r="F48" i="62"/>
  <c r="F49" i="62" s="1"/>
  <c r="I15" i="62"/>
  <c r="K24" i="62"/>
  <c r="G38" i="62"/>
  <c r="I47" i="62"/>
  <c r="G15" i="62"/>
  <c r="K38" i="62"/>
  <c r="L38" i="62"/>
  <c r="I38" i="62"/>
  <c r="H48" i="62"/>
  <c r="E48" i="62"/>
  <c r="E49" i="62" s="1"/>
  <c r="I24" i="62"/>
  <c r="L15" i="62"/>
  <c r="K15" i="62"/>
  <c r="G48" i="62" l="1"/>
  <c r="K49" i="62"/>
  <c r="I48" i="62"/>
  <c r="K48" i="62"/>
  <c r="H49" i="62"/>
  <c r="L49" i="62" s="1"/>
  <c r="L48" i="62"/>
  <c r="E5" i="92"/>
  <c r="G49" i="62" l="1"/>
  <c r="I49" i="62"/>
  <c r="H7" i="91"/>
  <c r="H6" i="91"/>
  <c r="H10" i="91" l="1"/>
  <c r="I10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10" i="91"/>
  <c r="F10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<sst xmlns="http://schemas.openxmlformats.org/spreadsheetml/2006/main" count="178" uniqueCount="82">
  <si>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</si>
  <si>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</si>
  <si>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</si>
  <si>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</si>
  <si>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</si>
  <si>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</si>
  <si>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</si>
  <si>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</si>
  <si>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</si>
  <si>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</si>
  <si>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</si>
  <si>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</si>
  <si>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</si>
  <si>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</si>
  <si>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</si>
  <si>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</si>
  <si>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</si>
  <si>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</si>
  <si>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</si>
  <si>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</si>
  <si>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</si>
  <si>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</si>
  <si>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</si>
  <si>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</si>
  <si>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</si>
  <si>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</si>
  <si>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</si>
  <si>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</si>
  <si>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</si>
  <si>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</si>
  <si>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</si>
  <si>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</si>
  <si>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</si>
  <si>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</si>
  <si>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</si>
  <si>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</si>
  <si>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</si>
  <si>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</si>
  <si>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</si>
  <si>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</si>
  <si>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</si>
  <si>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</si>
  <si>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</si>
  <si>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</si>
  <si>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</si>
  <si>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</si>
  <si>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</si>
  <si>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</si>
  <si>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</si>
  <si>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</si>
  <si>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</si>
  <si>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</si>
  <si>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</si>
  <si>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</si>
  <si>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</si>
  <si>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</si>
  <si>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</si>
  <si>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</si>
  <si>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</si>
  <si>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</si>
  <si>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</si>
  <si>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</si>
  <si>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</si>
  <si>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</si>
  <si>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</si>
  <si>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</si>
  <si>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</si>
  <si>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</si>
  <si>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</si>
  <si>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</si>
  <si>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</si>
  <si>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</si>
  <si>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</si>
  <si>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</si>
  <si>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</si>
  <si>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</si>
  <si>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</si>
  <si>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</si>
  <si>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</si>
  <si>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TASAS Y DERECHOS ADMINISTRATIVOS</t>
  </si>
  <si>
    <t>EJECUCION PRESUPUESTAL  - 30 DE NOVIEMBRE DE 2023</t>
  </si>
  <si>
    <t>Corte: 30-11-2023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</si>
</sst>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3" fillId="23" borderId="10" applyNumberFormat="0" applyAlignment="0" applyProtection="0"/>
    <xf numFmtId="0" fontId="23" fillId="23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0" fontId="32" fillId="22" borderId="25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2" fillId="22" borderId="29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22" fillId="22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8" applyNumberForma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169" fontId="1" fillId="0" borderId="0" applyFont="0" applyFill="0" applyBorder="0" applyAlignment="0" applyProtection="0"/>
    <xf numFmtId="0" fontId="22" fillId="22" borderId="44" applyNumberForma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38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32" fillId="22" borderId="31" applyNumberFormat="0" applyAlignment="0" applyProtection="0"/>
    <xf numFmtId="0" fontId="2" fillId="28" borderId="42" applyNumberFormat="0" applyFon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2" fillId="22" borderId="26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22" fillId="22" borderId="26" applyNumberFormat="0" applyAlignment="0" applyProtection="0"/>
    <xf numFmtId="169" fontId="1" fillId="0" borderId="0" applyFont="0" applyFill="0" applyBorder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8" applyNumberFormat="0" applyAlignment="0" applyProtection="0"/>
    <xf numFmtId="0" fontId="22" fillId="22" borderId="44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2" fillId="22" borderId="44" applyNumberFormat="0" applyAlignment="0" applyProtection="0"/>
    <xf numFmtId="168" fontId="1" fillId="0" borderId="0" applyFont="0" applyFill="0" applyBorder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0" borderId="0" applyNumberFormat="0" applyBorder="0" applyAlignment="0" applyProtection="0"/>
    <xf numFmtId="0" fontId="50" fillId="31" borderId="0" applyNumberFormat="0" applyBorder="0" applyAlignment="0" applyProtection="0"/>
    <xf numFmtId="0" fontId="51" fillId="32" borderId="0" applyNumberFormat="0" applyBorder="0" applyAlignment="0" applyProtection="0"/>
    <xf numFmtId="0" fontId="52" fillId="33" borderId="60" applyNumberFormat="0" applyAlignment="0" applyProtection="0"/>
    <xf numFmtId="0" fontId="53" fillId="34" borderId="61" applyNumberFormat="0" applyAlignment="0" applyProtection="0"/>
    <xf numFmtId="0" fontId="54" fillId="34" borderId="60" applyNumberFormat="0" applyAlignment="0" applyProtection="0"/>
    <xf numFmtId="0" fontId="55" fillId="0" borderId="62" applyNumberFormat="0" applyFill="0" applyAlignment="0" applyProtection="0"/>
    <xf numFmtId="0" fontId="56" fillId="35" borderId="63" applyNumberFormat="0" applyAlignment="0" applyProtection="0"/>
    <xf numFmtId="0" fontId="43" fillId="0" borderId="0" applyNumberFormat="0" applyFill="0" applyBorder="0" applyAlignment="0" applyProtection="0"/>
    <xf numFmtId="0" fontId="1" fillId="36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8" fillId="60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29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3" fontId="9" fillId="29" borderId="1" xfId="1" applyNumberFormat="1" applyFont="1" applyFill="1" applyBorder="1" applyAlignment="1">
      <alignment horizontal="center" vertical="center"/>
    </xf>
    <xf numFmtId="41" fontId="9" fillId="29" borderId="1" xfId="4" applyFont="1" applyFill="1" applyBorder="1" applyAlignment="1">
      <alignment horizontal="center" vertical="center"/>
    </xf>
    <xf numFmtId="173" fontId="9" fillId="29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4" fillId="61" borderId="1" xfId="0" applyFont="1" applyFill="1" applyBorder="1" applyAlignment="1">
      <alignment horizontal="center" vertical="center" wrapText="1"/>
    </xf>
    <xf numFmtId="186" fontId="65" fillId="61" borderId="1" xfId="0" applyNumberFormat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2" borderId="1" xfId="0" applyFont="1" applyFill="1" applyBorder="1" applyAlignment="1">
      <alignment horizontal="center" vertical="center" wrapText="1"/>
    </xf>
    <xf numFmtId="186" fontId="65" fillId="62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186" fontId="65" fillId="63" borderId="70" xfId="0" applyNumberFormat="1" applyFont="1" applyFill="1" applyBorder="1" applyAlignment="1">
      <alignment horizontal="right" vertical="center"/>
    </xf>
    <xf numFmtId="0" fontId="66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3" borderId="70" xfId="2" applyNumberFormat="1" applyFont="1" applyFill="1" applyBorder="1" applyAlignment="1">
      <alignment horizontal="right" vertical="center"/>
    </xf>
    <xf numFmtId="185" fontId="65" fillId="62" borderId="1" xfId="2" applyNumberFormat="1" applyFont="1" applyFill="1" applyBorder="1" applyAlignment="1">
      <alignment horizontal="right" vertical="center" wrapText="1"/>
    </xf>
    <xf numFmtId="185" fontId="65" fillId="61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29" borderId="1" xfId="2" applyNumberFormat="1" applyFont="1" applyFill="1" applyBorder="1" applyAlignment="1">
      <alignment horizontal="center" vertical="center"/>
    </xf>
    <xf numFmtId="185" fontId="7" fillId="29" borderId="1" xfId="2" applyNumberFormat="1" applyFont="1" applyFill="1" applyBorder="1" applyAlignment="1">
      <alignment horizontal="center" vertical="center"/>
    </xf>
    <xf numFmtId="185" fontId="9" fillId="29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6" fontId="61" fillId="0" borderId="78" xfId="0" applyNumberFormat="1" applyFont="1" applyBorder="1" applyAlignment="1">
      <alignment horizontal="right" vertical="center"/>
    </xf>
    <xf numFmtId="185" fontId="61" fillId="0" borderId="78" xfId="2" applyNumberFormat="1" applyFont="1" applyBorder="1" applyAlignment="1">
      <alignment horizontal="right" vertical="center"/>
    </xf>
    <xf numFmtId="186" fontId="8" fillId="3" borderId="0" xfId="0" applyNumberFormat="1" applyFont="1" applyFill="1" applyAlignment="1">
      <alignment vertical="center"/>
    </xf>
    <xf numFmtId="41" fontId="3" fillId="3" borderId="77" xfId="4" applyFont="1" applyFill="1" applyBorder="1" applyAlignment="1">
      <alignment horizontal="center" vertical="center" wrapText="1"/>
    </xf>
    <xf numFmtId="49" fontId="5" fillId="3" borderId="77" xfId="0" applyNumberFormat="1" applyFont="1" applyFill="1" applyBorder="1" applyAlignment="1">
      <alignment horizontal="center" vertical="center" wrapText="1"/>
    </xf>
    <xf numFmtId="185" fontId="6" fillId="64" borderId="1" xfId="2" applyNumberFormat="1" applyFont="1" applyFill="1" applyBorder="1" applyAlignment="1">
      <alignment horizontal="center" vertical="center"/>
    </xf>
    <xf numFmtId="41" fontId="6" fillId="61" borderId="51" xfId="4" applyFont="1" applyFill="1" applyBorder="1" applyAlignment="1">
      <alignment horizontal="center" vertical="center" wrapText="1"/>
    </xf>
    <xf numFmtId="10" fontId="6" fillId="61" borderId="49" xfId="2" applyNumberFormat="1" applyFont="1" applyFill="1" applyBorder="1" applyAlignment="1">
      <alignment horizontal="center" vertical="center" wrapText="1"/>
    </xf>
    <xf numFmtId="41" fontId="9" fillId="61" borderId="1" xfId="4" applyFont="1" applyFill="1" applyBorder="1" applyAlignment="1">
      <alignment horizontal="center" vertical="center"/>
    </xf>
    <xf numFmtId="185" fontId="6" fillId="61" borderId="1" xfId="2" applyNumberFormat="1" applyFont="1" applyFill="1" applyBorder="1" applyAlignment="1">
      <alignment horizontal="center" vertical="center"/>
    </xf>
    <xf numFmtId="41" fontId="15" fillId="65" borderId="1" xfId="4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4" fillId="61" borderId="1" xfId="0" applyFont="1" applyFill="1" applyBorder="1" applyAlignment="1">
      <alignment horizontal="center" vertical="center" wrapText="1"/>
    </xf>
    <xf numFmtId="41" fontId="38" fillId="61" borderId="1" xfId="4" applyFont="1" applyFill="1" applyBorder="1" applyAlignment="1">
      <alignment horizontal="center" vertical="center" wrapText="1"/>
    </xf>
    <xf numFmtId="185" fontId="38" fillId="61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6" borderId="75" xfId="0" applyFont="1" applyFill="1" applyBorder="1" applyAlignment="1">
      <alignment horizontal="center" vertical="center" wrapText="1"/>
    </xf>
    <xf numFmtId="0" fontId="9" fillId="6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 wrapText="1"/>
    </xf>
    <xf numFmtId="0" fontId="63" fillId="61" borderId="66" xfId="0" applyFont="1" applyFill="1" applyBorder="1" applyAlignment="1">
      <alignment horizontal="center" vertical="center" wrapText="1"/>
    </xf>
    <xf numFmtId="0" fontId="63" fillId="61" borderId="1" xfId="0" applyFont="1" applyFill="1" applyBorder="1" applyAlignment="1">
      <alignment horizontal="center" vertical="center" wrapText="1"/>
    </xf>
    <xf numFmtId="0" fontId="63" fillId="62" borderId="66" xfId="0" applyFont="1" applyFill="1" applyBorder="1" applyAlignment="1">
      <alignment horizontal="center" vertical="center" wrapText="1"/>
    </xf>
    <xf numFmtId="0" fontId="63" fillId="62" borderId="1" xfId="0" applyFont="1" applyFill="1" applyBorder="1" applyAlignment="1">
      <alignment horizontal="center" vertical="center" wrapText="1"/>
    </xf>
    <xf numFmtId="41" fontId="67" fillId="63" borderId="68" xfId="4" applyFont="1" applyFill="1" applyBorder="1" applyAlignment="1">
      <alignment horizontal="center" vertical="center"/>
    </xf>
    <xf numFmtId="41" fontId="67" fillId="63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8" fillId="3" borderId="51" xfId="0" applyFont="1" applyFill="1" applyBorder="1" applyAlignment="1">
      <alignment horizontal="center" vertical="center" wrapText="1"/>
    </xf>
    <xf numFmtId="0" fontId="68" fillId="3" borderId="47" xfId="0" applyFont="1" applyFill="1" applyBorder="1" applyAlignment="1">
      <alignment horizontal="center" vertical="center" wrapText="1"/>
    </xf>
    <xf numFmtId="0" fontId="68" fillId="3" borderId="3" xfId="0" applyFont="1" applyFill="1" applyBorder="1" applyAlignment="1">
      <alignment horizontal="center" vertical="center" wrapText="1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8" fillId="3" borderId="79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15" fillId="65" borderId="3" xfId="4" applyFont="1" applyFill="1" applyBorder="1" applyAlignment="1">
      <alignment horizontal="center" vertical="center" wrapText="1"/>
    </xf>
    <xf numFmtId="0" fontId="6" fillId="61" borderId="4" xfId="0" applyFont="1" applyFill="1" applyBorder="1" applyAlignment="1">
      <alignment horizontal="center" vertical="center" wrapText="1"/>
    </xf>
    <xf numFmtId="0" fontId="6" fillId="61" borderId="5" xfId="0" applyFont="1" applyFill="1" applyBorder="1" applyAlignment="1">
      <alignment horizontal="center" vertical="center" wrapText="1"/>
    </xf>
    <xf numFmtId="0" fontId="9" fillId="29" borderId="8" xfId="0" applyFont="1" applyFill="1" applyBorder="1" applyAlignment="1">
      <alignment horizontal="center" vertical="center" wrapText="1"/>
    </xf>
    <xf numFmtId="0" fontId="9" fillId="29" borderId="5" xfId="0" applyFont="1" applyFill="1" applyBorder="1" applyAlignment="1">
      <alignment horizontal="center" vertical="center" wrapText="1"/>
    </xf>
    <xf numFmtId="0" fontId="9" fillId="61" borderId="1" xfId="0" applyFont="1" applyFill="1" applyBorder="1" applyAlignment="1">
      <alignment horizontal="center" vertical="center" wrapText="1"/>
    </xf>
    <xf numFmtId="0" fontId="9" fillId="61" borderId="51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1" t="s">
        <v>31</v>
      </c>
      <c r="C1" s="121"/>
      <c r="D1" s="121"/>
      <c r="F1" s="121" t="s">
        <v>35</v>
      </c>
      <c r="G1" s="121"/>
      <c r="H1" s="121"/>
      <c r="I1" s="18"/>
    </row>
    <row r="2" spans="2:9" ht="13.5" customHeight="1" x14ac:dyDescent="0.25">
      <c r="B2" s="121" t="s">
        <v>24</v>
      </c>
      <c r="C2" s="121"/>
      <c r="D2" s="121"/>
      <c r="F2" s="121" t="s">
        <v>24</v>
      </c>
      <c r="G2" s="121"/>
      <c r="H2" s="121"/>
    </row>
    <row r="3" spans="2:9" x14ac:dyDescent="0.25">
      <c r="B3" s="121" t="s">
        <v>32</v>
      </c>
      <c r="C3" s="121"/>
      <c r="D3" s="121"/>
      <c r="F3" s="121" t="s">
        <v>28</v>
      </c>
      <c r="G3" s="121"/>
      <c r="H3" s="121"/>
    </row>
    <row r="4" spans="2:9" ht="7.5" customHeight="1" x14ac:dyDescent="0.25">
      <c r="G4" s="5"/>
      <c r="H4" s="6"/>
    </row>
    <row r="5" spans="2:9" ht="55.5" customHeight="1" x14ac:dyDescent="0.25">
      <c r="B5" s="125" t="s">
        <v>0</v>
      </c>
      <c r="C5" s="125"/>
      <c r="D5" s="7" t="s">
        <v>23</v>
      </c>
      <c r="F5" s="125" t="s">
        <v>0</v>
      </c>
      <c r="G5" s="125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6" t="s">
        <v>7</v>
      </c>
      <c r="G9" s="126"/>
      <c r="H9" s="9">
        <f>SUM(H6:H8)</f>
        <v>39190318000</v>
      </c>
    </row>
    <row r="10" spans="2:9" ht="35.25" customHeight="1" x14ac:dyDescent="0.25">
      <c r="B10" s="126" t="s">
        <v>6</v>
      </c>
      <c r="C10" s="126"/>
      <c r="D10" s="9">
        <f>+D9+D8+D7+D6</f>
        <v>41885181893</v>
      </c>
      <c r="E10" s="11"/>
      <c r="F10" s="125" t="s">
        <v>1</v>
      </c>
      <c r="G10" s="125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6" t="s">
        <v>7</v>
      </c>
      <c r="C14" s="126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5" t="s">
        <v>1</v>
      </c>
      <c r="C15" s="125"/>
      <c r="D15" s="10">
        <f>+D10+D14</f>
        <v>64523756893</v>
      </c>
      <c r="E15" s="11"/>
      <c r="F15" s="126" t="s">
        <v>6</v>
      </c>
      <c r="G15" s="126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6" t="s">
        <v>20</v>
      </c>
      <c r="C20" s="126"/>
      <c r="D20" s="9">
        <f>SUM(D16:D19)</f>
        <v>264133043070</v>
      </c>
      <c r="E20" s="11"/>
      <c r="F20" s="126" t="s">
        <v>30</v>
      </c>
      <c r="G20" s="126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5" t="s">
        <v>20</v>
      </c>
      <c r="G21" s="125"/>
      <c r="H21" s="10">
        <f>+H15+H20</f>
        <v>394211564000</v>
      </c>
    </row>
    <row r="22" spans="2:8" ht="26.25" customHeight="1" x14ac:dyDescent="0.25">
      <c r="B22" s="125" t="s">
        <v>8</v>
      </c>
      <c r="C22" s="125"/>
      <c r="D22" s="10">
        <f>+D15+D20</f>
        <v>328656799963</v>
      </c>
      <c r="F22" s="122" t="s">
        <v>8</v>
      </c>
      <c r="G22" s="123"/>
      <c r="H22" s="10">
        <f>+H21+H10</f>
        <v>433401882000</v>
      </c>
    </row>
    <row r="23" spans="2:8" ht="18.75" customHeight="1" x14ac:dyDescent="0.25">
      <c r="B23" s="124" t="s">
        <v>33</v>
      </c>
      <c r="C23" s="124"/>
      <c r="D23" s="124"/>
      <c r="F23" s="124" t="s">
        <v>34</v>
      </c>
      <c r="G23" s="124"/>
      <c r="H23" s="124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7" t="s">
        <v>46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5" x14ac:dyDescent="0.25">
      <c r="B2" s="147" t="s">
        <v>47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5" x14ac:dyDescent="0.25">
      <c r="B3" s="147" t="s">
        <v>80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5" ht="12.6" thickBot="1" x14ac:dyDescent="0.3"/>
    <row r="5" spans="1:15" ht="36" customHeight="1" x14ac:dyDescent="0.2">
      <c r="B5" s="148" t="s">
        <v>0</v>
      </c>
      <c r="C5" s="149"/>
      <c r="D5" s="150" t="s">
        <v>75</v>
      </c>
      <c r="E5" s="151"/>
      <c r="F5" s="58" t="s">
        <v>2</v>
      </c>
      <c r="G5" s="59" t="s">
        <v>3</v>
      </c>
      <c r="H5" s="59" t="s">
        <v>74</v>
      </c>
      <c r="I5" s="59" t="s">
        <v>41</v>
      </c>
      <c r="J5" s="60" t="s">
        <v>5</v>
      </c>
      <c r="K5" s="61" t="s">
        <v>44</v>
      </c>
      <c r="L5" s="61" t="s">
        <v>45</v>
      </c>
    </row>
    <row r="6" spans="1:15" s="21" customFormat="1" ht="31.5" customHeight="1" x14ac:dyDescent="0.25">
      <c r="A6" s="127" t="s">
        <v>69</v>
      </c>
      <c r="B6" s="76">
        <v>7563</v>
      </c>
      <c r="C6" s="115" t="s">
        <v>52</v>
      </c>
      <c r="D6" s="77" t="s">
        <v>48</v>
      </c>
      <c r="E6" s="78">
        <v>271094468</v>
      </c>
      <c r="F6" s="78">
        <v>271094468</v>
      </c>
      <c r="G6" s="95">
        <f>IFERROR(F6/E6,"-")</f>
        <v>1</v>
      </c>
      <c r="H6" s="78">
        <v>271094468</v>
      </c>
      <c r="I6" s="95">
        <f>IFERROR(H6/E6,"-")</f>
        <v>1</v>
      </c>
      <c r="J6" s="78">
        <v>162625434</v>
      </c>
      <c r="K6" s="95">
        <f>IFERROR(J6/E6,"-")</f>
        <v>0.5998847383340925</v>
      </c>
      <c r="L6" s="95">
        <f t="shared" ref="L6:L49" si="0">IFERROR(J6/H6,"-")</f>
        <v>0.5998847383340925</v>
      </c>
      <c r="M6" s="74"/>
      <c r="N6" s="72"/>
      <c r="O6" s="69"/>
    </row>
    <row r="7" spans="1:15" s="21" customFormat="1" ht="28.5" customHeight="1" x14ac:dyDescent="0.25">
      <c r="A7" s="128"/>
      <c r="B7" s="79">
        <v>7568</v>
      </c>
      <c r="C7" s="116" t="s">
        <v>53</v>
      </c>
      <c r="D7" s="77" t="s">
        <v>48</v>
      </c>
      <c r="E7" s="78">
        <v>18615792468</v>
      </c>
      <c r="F7" s="78">
        <v>18326595817</v>
      </c>
      <c r="G7" s="95">
        <f t="shared" ref="G7:G49" si="1">IFERROR(F7/E7,"-")</f>
        <v>0.98446498307836638</v>
      </c>
      <c r="H7" s="78">
        <v>17679172744</v>
      </c>
      <c r="I7" s="95">
        <f t="shared" ref="I7:I49" si="2">IFERROR(H7/E7,"-")</f>
        <v>0.94968681963929169</v>
      </c>
      <c r="J7" s="78">
        <v>9090430981</v>
      </c>
      <c r="K7" s="95">
        <f t="shared" ref="K7:K49" si="3">IFERROR(J7/E7,"-")</f>
        <v>0.48831823821769521</v>
      </c>
      <c r="L7" s="95">
        <f t="shared" si="0"/>
        <v>0.51418870739215627</v>
      </c>
      <c r="M7" s="74"/>
      <c r="N7" s="72"/>
      <c r="O7" s="69"/>
    </row>
    <row r="8" spans="1:15" s="21" customFormat="1" ht="41.25" customHeight="1" x14ac:dyDescent="0.25">
      <c r="A8" s="128"/>
      <c r="B8" s="76">
        <v>7570</v>
      </c>
      <c r="C8" s="115" t="s">
        <v>54</v>
      </c>
      <c r="D8" s="77" t="s">
        <v>48</v>
      </c>
      <c r="E8" s="78">
        <v>24052150000</v>
      </c>
      <c r="F8" s="78">
        <v>23822950513</v>
      </c>
      <c r="G8" s="95">
        <f t="shared" si="1"/>
        <v>0.99047072768962441</v>
      </c>
      <c r="H8" s="78">
        <v>22753248775</v>
      </c>
      <c r="I8" s="95">
        <f t="shared" si="2"/>
        <v>0.94599646081535327</v>
      </c>
      <c r="J8" s="78">
        <v>14718941910</v>
      </c>
      <c r="K8" s="95">
        <f t="shared" si="3"/>
        <v>0.6119595092330623</v>
      </c>
      <c r="L8" s="95">
        <f t="shared" si="0"/>
        <v>0.64689407897532203</v>
      </c>
      <c r="M8" s="89"/>
      <c r="N8" s="72"/>
      <c r="O8" s="69"/>
    </row>
    <row r="9" spans="1:15" s="21" customFormat="1" ht="21" customHeight="1" x14ac:dyDescent="0.25">
      <c r="A9" s="128"/>
      <c r="B9" s="76">
        <v>7574</v>
      </c>
      <c r="C9" s="115" t="s">
        <v>55</v>
      </c>
      <c r="D9" s="77" t="s">
        <v>48</v>
      </c>
      <c r="E9" s="78">
        <v>6749122064</v>
      </c>
      <c r="F9" s="78">
        <v>6224467028</v>
      </c>
      <c r="G9" s="95">
        <f t="shared" si="1"/>
        <v>0.92226321719701532</v>
      </c>
      <c r="H9" s="78">
        <v>5943453734</v>
      </c>
      <c r="I9" s="95">
        <f t="shared" si="2"/>
        <v>0.88062620258456181</v>
      </c>
      <c r="J9" s="78">
        <v>4243340173</v>
      </c>
      <c r="K9" s="95">
        <f t="shared" si="3"/>
        <v>0.62872476342280004</v>
      </c>
      <c r="L9" s="95">
        <f t="shared" si="0"/>
        <v>0.71395191464613161</v>
      </c>
      <c r="M9" s="89"/>
      <c r="N9" s="72"/>
      <c r="O9" s="69"/>
    </row>
    <row r="10" spans="1:15" s="21" customFormat="1" ht="12" customHeight="1" x14ac:dyDescent="0.25">
      <c r="A10" s="128"/>
      <c r="B10" s="131" t="s">
        <v>7</v>
      </c>
      <c r="C10" s="132"/>
      <c r="D10" s="80" t="s">
        <v>48</v>
      </c>
      <c r="E10" s="81">
        <f>+E6+E7+E8+E9</f>
        <v>49688159000</v>
      </c>
      <c r="F10" s="81">
        <f>+F6+F7+F8+F9</f>
        <v>48645107826</v>
      </c>
      <c r="G10" s="93">
        <f t="shared" si="1"/>
        <v>0.97900805352840703</v>
      </c>
      <c r="H10" s="81">
        <f>+H6+H7+H8+H9</f>
        <v>46646969721</v>
      </c>
      <c r="I10" s="93">
        <f t="shared" si="2"/>
        <v>0.93879448665022991</v>
      </c>
      <c r="J10" s="81">
        <f>+J6+J7+J8+J9</f>
        <v>28215338498</v>
      </c>
      <c r="K10" s="93">
        <f t="shared" si="3"/>
        <v>0.56784833783034705</v>
      </c>
      <c r="L10" s="93">
        <f t="shared" si="0"/>
        <v>0.60486969821959813</v>
      </c>
      <c r="M10" s="89"/>
      <c r="N10" s="89"/>
      <c r="O10" s="89"/>
    </row>
    <row r="11" spans="1:15" s="21" customFormat="1" ht="18" customHeight="1" x14ac:dyDescent="0.25">
      <c r="A11" s="128"/>
      <c r="B11" s="144">
        <v>7589</v>
      </c>
      <c r="C11" s="155" t="s">
        <v>56</v>
      </c>
      <c r="D11" s="77" t="s">
        <v>48</v>
      </c>
      <c r="E11" s="78">
        <f>SUM(E12:E13)</f>
        <v>20150398000</v>
      </c>
      <c r="F11" s="78">
        <f>SUM(F12:F13)</f>
        <v>18148731333</v>
      </c>
      <c r="G11" s="95">
        <f t="shared" si="1"/>
        <v>0.90066366594843439</v>
      </c>
      <c r="H11" s="78">
        <f>SUM(H12:H13)</f>
        <v>17363816916</v>
      </c>
      <c r="I11" s="95">
        <f t="shared" si="2"/>
        <v>0.86171086625683524</v>
      </c>
      <c r="J11" s="78">
        <f>SUM(J12:J13)</f>
        <v>11275302700</v>
      </c>
      <c r="K11" s="95">
        <f t="shared" si="3"/>
        <v>0.55955731991000868</v>
      </c>
      <c r="L11" s="95">
        <f t="shared" si="0"/>
        <v>0.64935623051924141</v>
      </c>
      <c r="M11" s="74"/>
      <c r="N11" s="72"/>
      <c r="O11" s="69"/>
    </row>
    <row r="12" spans="1:15" s="21" customFormat="1" ht="18" customHeight="1" x14ac:dyDescent="0.25">
      <c r="A12" s="128"/>
      <c r="B12" s="145"/>
      <c r="C12" s="142"/>
      <c r="D12" s="82" t="s">
        <v>50</v>
      </c>
      <c r="E12" s="78">
        <v>18150398000</v>
      </c>
      <c r="F12" s="78">
        <v>18148731333</v>
      </c>
      <c r="G12" s="95">
        <f t="shared" si="1"/>
        <v>0.99990817463066095</v>
      </c>
      <c r="H12" s="78">
        <v>17363816916</v>
      </c>
      <c r="I12" s="95">
        <f t="shared" si="2"/>
        <v>0.95666314953534348</v>
      </c>
      <c r="J12" s="78">
        <v>11275302700</v>
      </c>
      <c r="K12" s="95">
        <f t="shared" si="3"/>
        <v>0.62121517665893611</v>
      </c>
      <c r="L12" s="95">
        <f t="shared" si="0"/>
        <v>0.64935623051924141</v>
      </c>
      <c r="M12" s="75"/>
      <c r="N12" s="72"/>
      <c r="O12" s="69"/>
    </row>
    <row r="13" spans="1:15" s="21" customFormat="1" ht="18" customHeight="1" x14ac:dyDescent="0.25">
      <c r="A13" s="128"/>
      <c r="B13" s="146"/>
      <c r="C13" s="143"/>
      <c r="D13" s="82" t="s">
        <v>51</v>
      </c>
      <c r="E13" s="83">
        <v>2000000000</v>
      </c>
      <c r="F13" s="83">
        <v>0</v>
      </c>
      <c r="G13" s="96">
        <f t="shared" si="1"/>
        <v>0</v>
      </c>
      <c r="H13" s="83">
        <v>0</v>
      </c>
      <c r="I13" s="96">
        <f t="shared" si="2"/>
        <v>0</v>
      </c>
      <c r="J13" s="78">
        <v>0</v>
      </c>
      <c r="K13" s="96">
        <f t="shared" si="3"/>
        <v>0</v>
      </c>
      <c r="L13" s="95" t="str">
        <f t="shared" si="0"/>
        <v>-</v>
      </c>
      <c r="M13" s="74"/>
      <c r="N13" s="72"/>
      <c r="O13" s="69"/>
    </row>
    <row r="14" spans="1:15" s="21" customFormat="1" ht="22.5" customHeight="1" x14ac:dyDescent="0.25">
      <c r="A14" s="128"/>
      <c r="B14" s="131" t="s">
        <v>37</v>
      </c>
      <c r="C14" s="132"/>
      <c r="D14" s="80" t="s">
        <v>48</v>
      </c>
      <c r="E14" s="81">
        <f>E11</f>
        <v>20150398000</v>
      </c>
      <c r="F14" s="81">
        <f>F11</f>
        <v>18148731333</v>
      </c>
      <c r="G14" s="93">
        <f t="shared" si="1"/>
        <v>0.90066366594843439</v>
      </c>
      <c r="H14" s="81">
        <f>H11</f>
        <v>17363816916</v>
      </c>
      <c r="I14" s="93">
        <f t="shared" si="2"/>
        <v>0.86171086625683524</v>
      </c>
      <c r="J14" s="81">
        <f>J11</f>
        <v>11275302700</v>
      </c>
      <c r="K14" s="93">
        <f t="shared" si="3"/>
        <v>0.55955731991000868</v>
      </c>
      <c r="L14" s="93">
        <f t="shared" si="0"/>
        <v>0.64935623051924141</v>
      </c>
      <c r="M14" s="89"/>
      <c r="N14" s="72"/>
      <c r="O14" s="69"/>
    </row>
    <row r="15" spans="1:15" s="21" customFormat="1" ht="13.8" x14ac:dyDescent="0.25">
      <c r="A15" s="128"/>
      <c r="B15" s="133" t="s">
        <v>1</v>
      </c>
      <c r="C15" s="134"/>
      <c r="D15" s="84" t="s">
        <v>48</v>
      </c>
      <c r="E15" s="85">
        <f>E10+E14</f>
        <v>69838557000</v>
      </c>
      <c r="F15" s="85">
        <f>F10+F14</f>
        <v>66793839159</v>
      </c>
      <c r="G15" s="92">
        <f t="shared" si="1"/>
        <v>0.95640348294996991</v>
      </c>
      <c r="H15" s="85">
        <f>H10+H14</f>
        <v>64010786637</v>
      </c>
      <c r="I15" s="92">
        <f t="shared" si="2"/>
        <v>0.91655368304645812</v>
      </c>
      <c r="J15" s="85">
        <f>J10+J14</f>
        <v>39490641198</v>
      </c>
      <c r="K15" s="92">
        <f t="shared" si="3"/>
        <v>0.56545614477687445</v>
      </c>
      <c r="L15" s="92">
        <f t="shared" si="0"/>
        <v>0.61693728936574765</v>
      </c>
      <c r="M15" s="74"/>
      <c r="N15" s="72"/>
      <c r="O15" s="69"/>
    </row>
    <row r="16" spans="1:15" s="21" customFormat="1" ht="31.2" customHeight="1" x14ac:dyDescent="0.25">
      <c r="A16" s="128"/>
      <c r="B16" s="86">
        <v>7596</v>
      </c>
      <c r="C16" s="115" t="s">
        <v>57</v>
      </c>
      <c r="D16" s="77" t="s">
        <v>48</v>
      </c>
      <c r="E16" s="78">
        <v>12104765421</v>
      </c>
      <c r="F16" s="78">
        <v>12024659555</v>
      </c>
      <c r="G16" s="95">
        <f t="shared" si="1"/>
        <v>0.99338228679251994</v>
      </c>
      <c r="H16" s="78">
        <v>12022409555</v>
      </c>
      <c r="I16" s="95">
        <f t="shared" si="2"/>
        <v>0.99319640958451583</v>
      </c>
      <c r="J16" s="78">
        <v>7054441603</v>
      </c>
      <c r="K16" s="95">
        <f t="shared" si="3"/>
        <v>0.58278218186381159</v>
      </c>
      <c r="L16" s="95">
        <f t="shared" si="0"/>
        <v>0.58677435423634594</v>
      </c>
      <c r="M16" s="75"/>
      <c r="N16" s="72"/>
      <c r="O16" s="69"/>
    </row>
    <row r="17" spans="1:15" s="21" customFormat="1" ht="13.8" customHeight="1" x14ac:dyDescent="0.25">
      <c r="A17" s="128"/>
      <c r="B17" s="152">
        <v>7588</v>
      </c>
      <c r="C17" s="141" t="s">
        <v>58</v>
      </c>
      <c r="D17" s="77" t="s">
        <v>48</v>
      </c>
      <c r="E17" s="78">
        <f>E18+E19</f>
        <v>10760780773</v>
      </c>
      <c r="F17" s="78">
        <f>F18+F19</f>
        <v>9873791611</v>
      </c>
      <c r="G17" s="95">
        <f t="shared" si="1"/>
        <v>0.91757204419352589</v>
      </c>
      <c r="H17" s="78">
        <f>H18+H19</f>
        <v>9873791611</v>
      </c>
      <c r="I17" s="95">
        <f t="shared" si="2"/>
        <v>0.91757204419352589</v>
      </c>
      <c r="J17" s="78">
        <f>J18+J19</f>
        <v>5499569912</v>
      </c>
      <c r="K17" s="95">
        <f t="shared" si="3"/>
        <v>0.51107536042357027</v>
      </c>
      <c r="L17" s="95">
        <f t="shared" si="0"/>
        <v>0.55698662972319035</v>
      </c>
      <c r="M17" s="74"/>
      <c r="N17" s="72"/>
      <c r="O17" s="69"/>
    </row>
    <row r="18" spans="1:15" s="21" customFormat="1" ht="13.8" customHeight="1" x14ac:dyDescent="0.25">
      <c r="A18" s="128"/>
      <c r="B18" s="153"/>
      <c r="C18" s="142"/>
      <c r="D18" s="82" t="s">
        <v>50</v>
      </c>
      <c r="E18" s="78">
        <v>10085508165</v>
      </c>
      <c r="F18" s="78">
        <v>9870847075</v>
      </c>
      <c r="G18" s="95">
        <f t="shared" si="1"/>
        <v>0.97871588754001071</v>
      </c>
      <c r="H18" s="78">
        <v>9870847075</v>
      </c>
      <c r="I18" s="95">
        <f t="shared" si="2"/>
        <v>0.97871588754001071</v>
      </c>
      <c r="J18" s="78">
        <v>5496625376</v>
      </c>
      <c r="K18" s="95">
        <f t="shared" si="3"/>
        <v>0.54500232274612415</v>
      </c>
      <c r="L18" s="95">
        <f t="shared" si="0"/>
        <v>0.55685447603796456</v>
      </c>
      <c r="M18" s="74"/>
      <c r="N18" s="72"/>
      <c r="O18" s="69"/>
    </row>
    <row r="19" spans="1:15" s="21" customFormat="1" ht="13.8" customHeight="1" x14ac:dyDescent="0.25">
      <c r="A19" s="128"/>
      <c r="B19" s="154"/>
      <c r="C19" s="143"/>
      <c r="D19" s="82" t="s">
        <v>51</v>
      </c>
      <c r="E19" s="78">
        <v>675272608</v>
      </c>
      <c r="F19" s="78">
        <v>2944536</v>
      </c>
      <c r="G19" s="95">
        <f t="shared" si="1"/>
        <v>4.3605145020187168E-3</v>
      </c>
      <c r="H19" s="78">
        <v>2944536</v>
      </c>
      <c r="I19" s="95">
        <f t="shared" si="2"/>
        <v>4.3605145020187168E-3</v>
      </c>
      <c r="J19" s="78">
        <v>2944536</v>
      </c>
      <c r="K19" s="95">
        <f t="shared" si="3"/>
        <v>4.3605145020187168E-3</v>
      </c>
      <c r="L19" s="95">
        <f t="shared" si="0"/>
        <v>1</v>
      </c>
      <c r="M19" s="74"/>
      <c r="N19" s="72"/>
      <c r="O19" s="69"/>
    </row>
    <row r="20" spans="1:15" s="21" customFormat="1" ht="13.8" customHeight="1" x14ac:dyDescent="0.25">
      <c r="A20" s="128"/>
      <c r="B20" s="138">
        <v>7583</v>
      </c>
      <c r="C20" s="155" t="s">
        <v>59</v>
      </c>
      <c r="D20" s="77" t="s">
        <v>48</v>
      </c>
      <c r="E20" s="78">
        <f>E21+E22</f>
        <v>8000348347</v>
      </c>
      <c r="F20" s="78">
        <f>F21+F22</f>
        <v>6973753060</v>
      </c>
      <c r="G20" s="95">
        <f t="shared" si="1"/>
        <v>0.87168117655964861</v>
      </c>
      <c r="H20" s="78">
        <f>H21+H22</f>
        <v>6872953291</v>
      </c>
      <c r="I20" s="95">
        <f t="shared" si="2"/>
        <v>0.85908175405602749</v>
      </c>
      <c r="J20" s="78">
        <f>J21+J22</f>
        <v>2554471804</v>
      </c>
      <c r="K20" s="95">
        <f t="shared" si="3"/>
        <v>0.31929507231493054</v>
      </c>
      <c r="L20" s="95">
        <f t="shared" si="0"/>
        <v>0.37167018250291789</v>
      </c>
      <c r="M20" s="74"/>
      <c r="N20" s="72"/>
      <c r="O20" s="69"/>
    </row>
    <row r="21" spans="1:15" s="21" customFormat="1" ht="13.8" customHeight="1" x14ac:dyDescent="0.25">
      <c r="A21" s="128"/>
      <c r="B21" s="139"/>
      <c r="C21" s="142"/>
      <c r="D21" s="82" t="s">
        <v>50</v>
      </c>
      <c r="E21" s="104">
        <v>7985619955</v>
      </c>
      <c r="F21" s="104">
        <v>6959024668</v>
      </c>
      <c r="G21" s="105">
        <f t="shared" si="1"/>
        <v>0.8714445099084358</v>
      </c>
      <c r="H21" s="104">
        <v>6858224899</v>
      </c>
      <c r="I21" s="105">
        <f t="shared" si="2"/>
        <v>0.85882184948031381</v>
      </c>
      <c r="J21" s="104">
        <v>2539743412</v>
      </c>
      <c r="K21" s="105">
        <f t="shared" si="3"/>
        <v>0.31803960447802204</v>
      </c>
      <c r="L21" s="105">
        <f t="shared" si="0"/>
        <v>0.37032081178474052</v>
      </c>
      <c r="M21" s="74"/>
      <c r="N21" s="72"/>
      <c r="O21" s="69"/>
    </row>
    <row r="22" spans="1:15" s="21" customFormat="1" ht="13.8" customHeight="1" x14ac:dyDescent="0.25">
      <c r="A22" s="128"/>
      <c r="B22" s="140"/>
      <c r="C22" s="143"/>
      <c r="D22" s="82" t="s">
        <v>51</v>
      </c>
      <c r="E22" s="104">
        <v>14728392</v>
      </c>
      <c r="F22" s="104">
        <v>14728392</v>
      </c>
      <c r="G22" s="105">
        <f t="shared" si="1"/>
        <v>1</v>
      </c>
      <c r="H22" s="104">
        <v>14728392</v>
      </c>
      <c r="I22" s="105">
        <f t="shared" si="2"/>
        <v>1</v>
      </c>
      <c r="J22" s="104">
        <v>14728392</v>
      </c>
      <c r="K22" s="105">
        <f t="shared" si="3"/>
        <v>1</v>
      </c>
      <c r="L22" s="105">
        <f t="shared" si="0"/>
        <v>1</v>
      </c>
      <c r="M22" s="74"/>
      <c r="N22" s="72"/>
      <c r="O22" s="69"/>
    </row>
    <row r="23" spans="1:15" s="21" customFormat="1" ht="19.8" customHeight="1" x14ac:dyDescent="0.25">
      <c r="A23" s="128"/>
      <c r="B23" s="79">
        <v>7579</v>
      </c>
      <c r="C23" s="115" t="s">
        <v>60</v>
      </c>
      <c r="D23" s="77" t="s">
        <v>48</v>
      </c>
      <c r="E23" s="78">
        <v>7877905434</v>
      </c>
      <c r="F23" s="78">
        <v>7876948434</v>
      </c>
      <c r="G23" s="95">
        <f t="shared" si="1"/>
        <v>0.99987852100942087</v>
      </c>
      <c r="H23" s="78">
        <v>7876948434</v>
      </c>
      <c r="I23" s="95">
        <f t="shared" si="2"/>
        <v>0.99987852100942087</v>
      </c>
      <c r="J23" s="78">
        <v>4139707517</v>
      </c>
      <c r="K23" s="95">
        <f t="shared" si="3"/>
        <v>0.52548327111589443</v>
      </c>
      <c r="L23" s="95">
        <f t="shared" si="0"/>
        <v>0.52554711404881083</v>
      </c>
      <c r="M23" s="74"/>
      <c r="N23" s="72"/>
      <c r="O23" s="69"/>
    </row>
    <row r="24" spans="1:15" ht="12" customHeight="1" x14ac:dyDescent="0.25">
      <c r="A24" s="128"/>
      <c r="B24" s="131" t="s">
        <v>38</v>
      </c>
      <c r="C24" s="132"/>
      <c r="D24" s="80" t="s">
        <v>48</v>
      </c>
      <c r="E24" s="81">
        <f>E16+E17+E20+E23</f>
        <v>38743799975</v>
      </c>
      <c r="F24" s="81">
        <f>F16+F17+F20+F23</f>
        <v>36749152660</v>
      </c>
      <c r="G24" s="93">
        <f t="shared" si="1"/>
        <v>0.94851699326635297</v>
      </c>
      <c r="H24" s="81">
        <f>H16+H17+H20+H23</f>
        <v>36646102891</v>
      </c>
      <c r="I24" s="93">
        <f t="shared" si="2"/>
        <v>0.94585721882330676</v>
      </c>
      <c r="J24" s="81">
        <f>J16+J17+J20+J23</f>
        <v>19248190836</v>
      </c>
      <c r="K24" s="93">
        <f t="shared" si="3"/>
        <v>0.49680699488486352</v>
      </c>
      <c r="L24" s="93">
        <f t="shared" si="0"/>
        <v>0.52524523257634603</v>
      </c>
      <c r="M24" s="89"/>
      <c r="N24" s="73"/>
      <c r="O24" s="69"/>
    </row>
    <row r="25" spans="1:15" ht="35.4" customHeight="1" x14ac:dyDescent="0.25">
      <c r="A25" s="128"/>
      <c r="B25" s="79">
        <v>7581</v>
      </c>
      <c r="C25" s="115" t="s">
        <v>61</v>
      </c>
      <c r="D25" s="77" t="s">
        <v>48</v>
      </c>
      <c r="E25" s="78">
        <v>7536717000</v>
      </c>
      <c r="F25" s="78">
        <v>7489824179</v>
      </c>
      <c r="G25" s="95">
        <f t="shared" si="1"/>
        <v>0.9937780838792275</v>
      </c>
      <c r="H25" s="78">
        <v>7461943179</v>
      </c>
      <c r="I25" s="95">
        <f t="shared" si="2"/>
        <v>0.99007872778027883</v>
      </c>
      <c r="J25" s="78">
        <v>3984885864</v>
      </c>
      <c r="K25" s="95">
        <f t="shared" si="3"/>
        <v>0.52872966624592643</v>
      </c>
      <c r="L25" s="95">
        <f t="shared" si="0"/>
        <v>0.53402790243894993</v>
      </c>
      <c r="M25" s="74"/>
      <c r="N25" s="73"/>
      <c r="O25" s="69"/>
    </row>
    <row r="26" spans="1:15" ht="21.75" customHeight="1" x14ac:dyDescent="0.25">
      <c r="A26" s="128"/>
      <c r="B26" s="131" t="s">
        <v>7</v>
      </c>
      <c r="C26" s="132"/>
      <c r="D26" s="80" t="s">
        <v>48</v>
      </c>
      <c r="E26" s="81">
        <f>E25</f>
        <v>7536717000</v>
      </c>
      <c r="F26" s="81">
        <f>F25</f>
        <v>7489824179</v>
      </c>
      <c r="G26" s="93">
        <f t="shared" si="1"/>
        <v>0.9937780838792275</v>
      </c>
      <c r="H26" s="81">
        <f>H25</f>
        <v>7461943179</v>
      </c>
      <c r="I26" s="93">
        <f t="shared" si="2"/>
        <v>0.99007872778027883</v>
      </c>
      <c r="J26" s="81">
        <f>J25</f>
        <v>3984885864</v>
      </c>
      <c r="K26" s="93">
        <f t="shared" si="3"/>
        <v>0.52872966624592643</v>
      </c>
      <c r="L26" s="93">
        <f t="shared" si="0"/>
        <v>0.53402790243894993</v>
      </c>
      <c r="M26" s="74"/>
      <c r="N26" s="73"/>
      <c r="O26" s="69"/>
    </row>
    <row r="27" spans="1:15" ht="13.8" customHeight="1" x14ac:dyDescent="0.25">
      <c r="A27" s="128"/>
      <c r="B27" s="152">
        <v>7573</v>
      </c>
      <c r="C27" s="141" t="s">
        <v>62</v>
      </c>
      <c r="D27" s="77" t="s">
        <v>48</v>
      </c>
      <c r="E27" s="78">
        <f>E28+E29+E30</f>
        <v>44733620000</v>
      </c>
      <c r="F27" s="78">
        <f>F28+F29+F30</f>
        <v>40392635557</v>
      </c>
      <c r="G27" s="95">
        <f t="shared" si="1"/>
        <v>0.90295924087967838</v>
      </c>
      <c r="H27" s="78">
        <f>H28+H29+H30</f>
        <v>34697150298</v>
      </c>
      <c r="I27" s="95">
        <f t="shared" si="2"/>
        <v>0.77563922387680673</v>
      </c>
      <c r="J27" s="78">
        <f>J28+J29+J30</f>
        <v>22205746796</v>
      </c>
      <c r="K27" s="95">
        <f t="shared" si="3"/>
        <v>0.49639950435489011</v>
      </c>
      <c r="L27" s="95">
        <f t="shared" si="0"/>
        <v>0.63998762449606628</v>
      </c>
      <c r="M27" s="74"/>
      <c r="N27" s="73"/>
      <c r="O27" s="69"/>
    </row>
    <row r="28" spans="1:15" ht="13.8" customHeight="1" x14ac:dyDescent="0.25">
      <c r="A28" s="128"/>
      <c r="B28" s="153"/>
      <c r="C28" s="142"/>
      <c r="D28" s="82" t="s">
        <v>50</v>
      </c>
      <c r="E28" s="78">
        <v>43598620000</v>
      </c>
      <c r="F28" s="78">
        <v>40186843445</v>
      </c>
      <c r="G28" s="95">
        <f t="shared" si="1"/>
        <v>0.9217457672972218</v>
      </c>
      <c r="H28" s="78">
        <v>34491358186</v>
      </c>
      <c r="I28" s="95">
        <f t="shared" si="2"/>
        <v>0.79111123668593175</v>
      </c>
      <c r="J28" s="78">
        <v>22134954684</v>
      </c>
      <c r="K28" s="95">
        <f t="shared" si="3"/>
        <v>0.50769851623744056</v>
      </c>
      <c r="L28" s="95">
        <f t="shared" si="0"/>
        <v>0.64175364056798878</v>
      </c>
      <c r="M28" s="74"/>
      <c r="N28" s="73"/>
      <c r="O28" s="69"/>
    </row>
    <row r="29" spans="1:15" ht="13.8" customHeight="1" x14ac:dyDescent="0.25">
      <c r="A29" s="128"/>
      <c r="B29" s="153"/>
      <c r="C29" s="142"/>
      <c r="D29" s="82" t="s">
        <v>51</v>
      </c>
      <c r="E29" s="78">
        <v>1000000000</v>
      </c>
      <c r="F29" s="78">
        <v>70792112</v>
      </c>
      <c r="G29" s="95">
        <f t="shared" si="1"/>
        <v>7.0792112000000004E-2</v>
      </c>
      <c r="H29" s="78">
        <v>70792112</v>
      </c>
      <c r="I29" s="95">
        <f t="shared" si="2"/>
        <v>7.0792112000000004E-2</v>
      </c>
      <c r="J29" s="78">
        <v>70792112</v>
      </c>
      <c r="K29" s="95">
        <f t="shared" si="3"/>
        <v>7.0792112000000004E-2</v>
      </c>
      <c r="L29" s="95">
        <f t="shared" si="0"/>
        <v>1</v>
      </c>
      <c r="M29" s="74"/>
      <c r="N29" s="73"/>
      <c r="O29" s="69"/>
    </row>
    <row r="30" spans="1:15" ht="13.8" customHeight="1" x14ac:dyDescent="0.25">
      <c r="A30" s="128"/>
      <c r="B30" s="154"/>
      <c r="C30" s="143"/>
      <c r="D30" s="88" t="s">
        <v>76</v>
      </c>
      <c r="E30" s="78">
        <v>135000000</v>
      </c>
      <c r="F30" s="78">
        <v>135000000</v>
      </c>
      <c r="G30" s="95">
        <f t="shared" si="1"/>
        <v>1</v>
      </c>
      <c r="H30" s="78">
        <v>135000000</v>
      </c>
      <c r="I30" s="95">
        <f t="shared" si="2"/>
        <v>1</v>
      </c>
      <c r="J30" s="78">
        <v>0</v>
      </c>
      <c r="K30" s="95">
        <f t="shared" si="3"/>
        <v>0</v>
      </c>
      <c r="L30" s="95">
        <f t="shared" si="0"/>
        <v>0</v>
      </c>
      <c r="M30" s="74"/>
      <c r="N30" s="73"/>
      <c r="O30" s="69"/>
    </row>
    <row r="31" spans="1:15" ht="30.6" x14ac:dyDescent="0.25">
      <c r="A31" s="128"/>
      <c r="B31" s="79">
        <v>7576</v>
      </c>
      <c r="C31" s="115" t="s">
        <v>63</v>
      </c>
      <c r="D31" s="77" t="s">
        <v>48</v>
      </c>
      <c r="E31" s="78">
        <v>15628153000</v>
      </c>
      <c r="F31" s="78">
        <v>15507977512</v>
      </c>
      <c r="G31" s="95">
        <f t="shared" si="1"/>
        <v>0.99231032048380896</v>
      </c>
      <c r="H31" s="78">
        <v>9767648400</v>
      </c>
      <c r="I31" s="95">
        <f t="shared" si="2"/>
        <v>0.62500337691856489</v>
      </c>
      <c r="J31" s="78">
        <v>7908048937</v>
      </c>
      <c r="K31" s="95">
        <f t="shared" si="3"/>
        <v>0.50601302258814584</v>
      </c>
      <c r="L31" s="95">
        <f t="shared" si="0"/>
        <v>0.80961646172685742</v>
      </c>
      <c r="M31" s="74"/>
      <c r="N31" s="73"/>
      <c r="O31" s="69"/>
    </row>
    <row r="32" spans="1:15" ht="14.4" customHeight="1" x14ac:dyDescent="0.25">
      <c r="A32" s="128"/>
      <c r="B32" s="137">
        <v>7587</v>
      </c>
      <c r="C32" s="130" t="s">
        <v>64</v>
      </c>
      <c r="D32" s="77" t="s">
        <v>48</v>
      </c>
      <c r="E32" s="78">
        <f>E33+E34</f>
        <v>76889030000</v>
      </c>
      <c r="F32" s="78">
        <f>F33+F34</f>
        <v>76142311245</v>
      </c>
      <c r="G32" s="95">
        <f t="shared" si="1"/>
        <v>0.99028835771500823</v>
      </c>
      <c r="H32" s="78">
        <f>H33+H34</f>
        <v>74684671290</v>
      </c>
      <c r="I32" s="95">
        <f t="shared" si="2"/>
        <v>0.97133064742785802</v>
      </c>
      <c r="J32" s="78">
        <f>J33+J34</f>
        <v>50346593804</v>
      </c>
      <c r="K32" s="95">
        <f t="shared" si="3"/>
        <v>0.65479553850529781</v>
      </c>
      <c r="L32" s="95">
        <f t="shared" si="0"/>
        <v>0.6741221851068282</v>
      </c>
      <c r="M32" s="74"/>
      <c r="N32" s="73"/>
      <c r="O32" s="69"/>
    </row>
    <row r="33" spans="1:15" ht="14.4" customHeight="1" x14ac:dyDescent="0.25">
      <c r="A33" s="128"/>
      <c r="B33" s="137"/>
      <c r="C33" s="130"/>
      <c r="D33" s="82" t="s">
        <v>50</v>
      </c>
      <c r="E33" s="78">
        <v>73997835000</v>
      </c>
      <c r="F33" s="78">
        <v>73997834416</v>
      </c>
      <c r="G33" s="95">
        <f t="shared" si="1"/>
        <v>0.99999999210787716</v>
      </c>
      <c r="H33" s="78">
        <v>73635903384</v>
      </c>
      <c r="I33" s="95">
        <f t="shared" si="2"/>
        <v>0.99510888911817486</v>
      </c>
      <c r="J33" s="78">
        <v>49544082140</v>
      </c>
      <c r="K33" s="95">
        <f t="shared" si="3"/>
        <v>0.66953421191309181</v>
      </c>
      <c r="L33" s="95">
        <f t="shared" si="0"/>
        <v>0.67282507395387237</v>
      </c>
      <c r="M33" s="74"/>
      <c r="N33" s="73"/>
      <c r="O33" s="69"/>
    </row>
    <row r="34" spans="1:15" ht="14.4" customHeight="1" x14ac:dyDescent="0.25">
      <c r="A34" s="128"/>
      <c r="B34" s="137"/>
      <c r="C34" s="130"/>
      <c r="D34" s="82" t="s">
        <v>51</v>
      </c>
      <c r="E34" s="78">
        <v>2891195000</v>
      </c>
      <c r="F34" s="78">
        <v>2144476829</v>
      </c>
      <c r="G34" s="95">
        <f t="shared" si="1"/>
        <v>0.74172680466035668</v>
      </c>
      <c r="H34" s="78">
        <v>1048767906</v>
      </c>
      <c r="I34" s="95">
        <f t="shared" si="2"/>
        <v>0.36274547583265743</v>
      </c>
      <c r="J34" s="78">
        <v>802511664</v>
      </c>
      <c r="K34" s="95">
        <f t="shared" si="3"/>
        <v>0.27757092274993556</v>
      </c>
      <c r="L34" s="95">
        <f t="shared" si="0"/>
        <v>0.76519471983155818</v>
      </c>
      <c r="M34" s="74"/>
      <c r="N34" s="73"/>
      <c r="O34" s="69"/>
    </row>
    <row r="35" spans="1:15" ht="13.8" customHeight="1" x14ac:dyDescent="0.25">
      <c r="A35" s="128"/>
      <c r="B35" s="137">
        <v>7578</v>
      </c>
      <c r="C35" s="130" t="s">
        <v>65</v>
      </c>
      <c r="D35" s="77" t="s">
        <v>48</v>
      </c>
      <c r="E35" s="78">
        <f>E36+E37</f>
        <v>136305217000</v>
      </c>
      <c r="F35" s="78">
        <f>F36+F37</f>
        <v>133838845475</v>
      </c>
      <c r="G35" s="95">
        <f t="shared" si="1"/>
        <v>0.98190552365284745</v>
      </c>
      <c r="H35" s="78">
        <f>H36+H37</f>
        <v>131215043522</v>
      </c>
      <c r="I35" s="95">
        <f t="shared" si="2"/>
        <v>0.96265606269494441</v>
      </c>
      <c r="J35" s="78">
        <f>J36+J37</f>
        <v>87466482240</v>
      </c>
      <c r="K35" s="95">
        <f t="shared" si="3"/>
        <v>0.6416957777925697</v>
      </c>
      <c r="L35" s="95">
        <f t="shared" si="0"/>
        <v>0.6665888292399571</v>
      </c>
      <c r="M35" s="74"/>
      <c r="N35" s="73"/>
      <c r="O35" s="69"/>
    </row>
    <row r="36" spans="1:15" ht="13.8" customHeight="1" x14ac:dyDescent="0.25">
      <c r="A36" s="128"/>
      <c r="B36" s="137"/>
      <c r="C36" s="130"/>
      <c r="D36" s="82" t="s">
        <v>50</v>
      </c>
      <c r="E36" s="78">
        <v>123983396000</v>
      </c>
      <c r="F36" s="78">
        <v>122466359162</v>
      </c>
      <c r="G36" s="95">
        <f t="shared" si="1"/>
        <v>0.98776419353765721</v>
      </c>
      <c r="H36" s="78">
        <v>119842557209</v>
      </c>
      <c r="I36" s="95">
        <f t="shared" si="2"/>
        <v>0.96660166663768432</v>
      </c>
      <c r="J36" s="78">
        <v>76271902899</v>
      </c>
      <c r="K36" s="95">
        <f t="shared" si="3"/>
        <v>0.61517836548855298</v>
      </c>
      <c r="L36" s="95">
        <f t="shared" si="0"/>
        <v>0.6364342073073862</v>
      </c>
      <c r="M36" s="74"/>
      <c r="N36" s="73"/>
      <c r="O36" s="69"/>
    </row>
    <row r="37" spans="1:15" ht="13.8" customHeight="1" x14ac:dyDescent="0.25">
      <c r="A37" s="128"/>
      <c r="B37" s="137"/>
      <c r="C37" s="130"/>
      <c r="D37" s="82" t="s">
        <v>51</v>
      </c>
      <c r="E37" s="78">
        <v>12321821000</v>
      </c>
      <c r="F37" s="78">
        <v>11372486313</v>
      </c>
      <c r="G37" s="95">
        <f t="shared" si="1"/>
        <v>0.9229550009694184</v>
      </c>
      <c r="H37" s="78">
        <v>11372486313</v>
      </c>
      <c r="I37" s="95">
        <f t="shared" si="2"/>
        <v>0.9229550009694184</v>
      </c>
      <c r="J37" s="78">
        <v>11194579341</v>
      </c>
      <c r="K37" s="95">
        <f t="shared" si="3"/>
        <v>0.90851663410789685</v>
      </c>
      <c r="L37" s="95">
        <f t="shared" si="0"/>
        <v>0.98435636965360573</v>
      </c>
      <c r="M37" s="74"/>
      <c r="N37" s="73"/>
      <c r="O37" s="69"/>
    </row>
    <row r="38" spans="1:15" ht="22.5" customHeight="1" x14ac:dyDescent="0.25">
      <c r="A38" s="128"/>
      <c r="B38" s="131" t="s">
        <v>39</v>
      </c>
      <c r="C38" s="132"/>
      <c r="D38" s="80" t="s">
        <v>48</v>
      </c>
      <c r="E38" s="81">
        <f>E27+E31+E32+E35</f>
        <v>273556020000</v>
      </c>
      <c r="F38" s="81">
        <f>F27+F31+F32+F35</f>
        <v>265881769789</v>
      </c>
      <c r="G38" s="93">
        <f t="shared" si="1"/>
        <v>0.97194633036772504</v>
      </c>
      <c r="H38" s="81">
        <f>H27+H31+H32+H35</f>
        <v>250364513510</v>
      </c>
      <c r="I38" s="93">
        <f t="shared" si="2"/>
        <v>0.91522209421675316</v>
      </c>
      <c r="J38" s="81">
        <f>J27+J31+J32+J35</f>
        <v>167926871777</v>
      </c>
      <c r="K38" s="93">
        <f t="shared" si="3"/>
        <v>0.61386648254715803</v>
      </c>
      <c r="L38" s="93">
        <f t="shared" si="0"/>
        <v>0.67072952721110257</v>
      </c>
      <c r="M38" s="74"/>
      <c r="N38" s="73"/>
      <c r="O38" s="69"/>
    </row>
    <row r="39" spans="1:15" ht="14.4" customHeight="1" x14ac:dyDescent="0.25">
      <c r="A39" s="128"/>
      <c r="B39" s="138">
        <v>7593</v>
      </c>
      <c r="C39" s="141" t="s">
        <v>66</v>
      </c>
      <c r="D39" s="77" t="s">
        <v>48</v>
      </c>
      <c r="E39" s="78">
        <f>E40+E41</f>
        <v>48003659200</v>
      </c>
      <c r="F39" s="78">
        <f>F40+F41</f>
        <v>41707521697</v>
      </c>
      <c r="G39" s="95">
        <f t="shared" si="1"/>
        <v>0.86884046741586729</v>
      </c>
      <c r="H39" s="78">
        <f>H40+H41</f>
        <v>40225484482</v>
      </c>
      <c r="I39" s="95">
        <f t="shared" si="2"/>
        <v>0.83796704568721714</v>
      </c>
      <c r="J39" s="78">
        <f>J40+J41</f>
        <v>26281155020</v>
      </c>
      <c r="K39" s="95">
        <f t="shared" si="3"/>
        <v>0.54748232651397544</v>
      </c>
      <c r="L39" s="95">
        <f t="shared" si="0"/>
        <v>0.65334589150219502</v>
      </c>
      <c r="M39" s="74"/>
      <c r="N39" s="73"/>
      <c r="O39" s="69"/>
    </row>
    <row r="40" spans="1:15" ht="14.4" customHeight="1" x14ac:dyDescent="0.25">
      <c r="A40" s="128"/>
      <c r="B40" s="139"/>
      <c r="C40" s="142"/>
      <c r="D40" s="77" t="s">
        <v>50</v>
      </c>
      <c r="E40" s="78">
        <v>42003659200</v>
      </c>
      <c r="F40" s="78">
        <v>41707521697</v>
      </c>
      <c r="G40" s="95">
        <f t="shared" si="1"/>
        <v>0.99294972131856551</v>
      </c>
      <c r="H40" s="78">
        <v>40225484482</v>
      </c>
      <c r="I40" s="95">
        <f t="shared" si="2"/>
        <v>0.95766619499664929</v>
      </c>
      <c r="J40" s="78">
        <v>26281155020</v>
      </c>
      <c r="K40" s="95">
        <f t="shared" si="3"/>
        <v>0.62568727393160073</v>
      </c>
      <c r="L40" s="95">
        <f t="shared" si="0"/>
        <v>0.65334589150219502</v>
      </c>
      <c r="M40" s="74"/>
      <c r="N40" s="73"/>
    </row>
    <row r="41" spans="1:15" ht="14.4" customHeight="1" x14ac:dyDescent="0.2">
      <c r="A41" s="128"/>
      <c r="B41" s="140"/>
      <c r="C41" s="143"/>
      <c r="D41" s="77" t="s">
        <v>51</v>
      </c>
      <c r="E41" s="78">
        <v>6000000000</v>
      </c>
      <c r="F41" s="78">
        <v>0</v>
      </c>
      <c r="G41" s="95">
        <f t="shared" si="1"/>
        <v>0</v>
      </c>
      <c r="H41" s="78">
        <v>0</v>
      </c>
      <c r="I41" s="95">
        <f t="shared" si="2"/>
        <v>0</v>
      </c>
      <c r="J41" s="78">
        <v>0</v>
      </c>
      <c r="K41" s="95">
        <f t="shared" si="3"/>
        <v>0</v>
      </c>
      <c r="L41" s="95" t="str">
        <f t="shared" si="0"/>
        <v>-</v>
      </c>
    </row>
    <row r="42" spans="1:15" ht="13.8" x14ac:dyDescent="0.2">
      <c r="A42" s="128"/>
      <c r="B42" s="129">
        <v>7653</v>
      </c>
      <c r="C42" s="130" t="s">
        <v>67</v>
      </c>
      <c r="D42" s="77" t="s">
        <v>48</v>
      </c>
      <c r="E42" s="78">
        <f>E43+E44</f>
        <v>31584989800</v>
      </c>
      <c r="F42" s="78">
        <f>F43+F44</f>
        <v>30571371999</v>
      </c>
      <c r="G42" s="95">
        <f t="shared" si="1"/>
        <v>0.96790824352268745</v>
      </c>
      <c r="H42" s="78">
        <f>H43+H44</f>
        <v>29606719919</v>
      </c>
      <c r="I42" s="95">
        <f t="shared" si="2"/>
        <v>0.93736677157324899</v>
      </c>
      <c r="J42" s="78">
        <f>J43+J44</f>
        <v>19478273520</v>
      </c>
      <c r="K42" s="95">
        <f t="shared" si="3"/>
        <v>0.61669399430991745</v>
      </c>
      <c r="L42" s="95">
        <f t="shared" si="0"/>
        <v>0.65790042170459728</v>
      </c>
      <c r="N42" s="73"/>
    </row>
    <row r="43" spans="1:15" ht="13.8" x14ac:dyDescent="0.2">
      <c r="A43" s="128"/>
      <c r="B43" s="129"/>
      <c r="C43" s="130"/>
      <c r="D43" s="82" t="s">
        <v>50</v>
      </c>
      <c r="E43" s="78">
        <v>31544989800</v>
      </c>
      <c r="F43" s="78">
        <v>30537311999</v>
      </c>
      <c r="G43" s="95">
        <f t="shared" si="1"/>
        <v>0.96805585269201766</v>
      </c>
      <c r="H43" s="78">
        <v>29572659919</v>
      </c>
      <c r="I43" s="95">
        <f t="shared" si="2"/>
        <v>0.93747565323352866</v>
      </c>
      <c r="J43" s="78">
        <v>19444213520</v>
      </c>
      <c r="K43" s="95">
        <f t="shared" si="3"/>
        <v>0.6163962532015147</v>
      </c>
      <c r="L43" s="95">
        <f t="shared" si="0"/>
        <v>0.65750641211368943</v>
      </c>
    </row>
    <row r="44" spans="1:15" ht="13.8" x14ac:dyDescent="0.2">
      <c r="A44" s="128"/>
      <c r="B44" s="129"/>
      <c r="C44" s="130"/>
      <c r="D44" s="82" t="s">
        <v>51</v>
      </c>
      <c r="E44" s="78">
        <v>40000000</v>
      </c>
      <c r="F44" s="78">
        <v>34060000</v>
      </c>
      <c r="G44" s="95">
        <f t="shared" si="1"/>
        <v>0.85150000000000003</v>
      </c>
      <c r="H44" s="78">
        <v>34060000</v>
      </c>
      <c r="I44" s="95">
        <f t="shared" si="2"/>
        <v>0.85150000000000003</v>
      </c>
      <c r="J44" s="78">
        <v>34060000</v>
      </c>
      <c r="K44" s="95">
        <f t="shared" si="3"/>
        <v>0.85150000000000003</v>
      </c>
      <c r="L44" s="95">
        <f t="shared" si="0"/>
        <v>1</v>
      </c>
    </row>
    <row r="45" spans="1:15" ht="37.200000000000003" customHeight="1" x14ac:dyDescent="0.2">
      <c r="A45" s="128"/>
      <c r="B45" s="79">
        <v>7595</v>
      </c>
      <c r="C45" s="115" t="s">
        <v>68</v>
      </c>
      <c r="D45" s="77" t="s">
        <v>48</v>
      </c>
      <c r="E45" s="78">
        <v>4939568025</v>
      </c>
      <c r="F45" s="78">
        <v>4938218572</v>
      </c>
      <c r="G45" s="95">
        <f t="shared" si="1"/>
        <v>0.99972680748738141</v>
      </c>
      <c r="H45" s="78">
        <v>4919911438</v>
      </c>
      <c r="I45" s="95">
        <f t="shared" si="2"/>
        <v>0.9960205858284541</v>
      </c>
      <c r="J45" s="78">
        <v>3302851315</v>
      </c>
      <c r="K45" s="95">
        <f t="shared" si="3"/>
        <v>0.66865185341789068</v>
      </c>
      <c r="L45" s="95">
        <f t="shared" si="0"/>
        <v>0.67132332697896013</v>
      </c>
    </row>
    <row r="46" spans="1:15" ht="22.2" customHeight="1" x14ac:dyDescent="0.2">
      <c r="A46" s="128"/>
      <c r="B46" s="79">
        <v>7907</v>
      </c>
      <c r="C46" s="115" t="s">
        <v>71</v>
      </c>
      <c r="D46" s="77" t="s">
        <v>48</v>
      </c>
      <c r="E46" s="78">
        <v>2178247000</v>
      </c>
      <c r="F46" s="78">
        <v>2178035600</v>
      </c>
      <c r="G46" s="95">
        <f t="shared" si="1"/>
        <v>0.99990294948185399</v>
      </c>
      <c r="H46" s="78">
        <v>2178035600</v>
      </c>
      <c r="I46" s="95">
        <f t="shared" si="2"/>
        <v>0.99990294948185399</v>
      </c>
      <c r="J46" s="78">
        <v>1395748024</v>
      </c>
      <c r="K46" s="95">
        <f t="shared" si="3"/>
        <v>0.64076664583952136</v>
      </c>
      <c r="L46" s="95">
        <f t="shared" si="0"/>
        <v>0.64082883861035145</v>
      </c>
    </row>
    <row r="47" spans="1:15" ht="13.8" x14ac:dyDescent="0.2">
      <c r="A47" s="128"/>
      <c r="B47" s="131" t="s">
        <v>40</v>
      </c>
      <c r="C47" s="132"/>
      <c r="D47" s="80" t="s">
        <v>48</v>
      </c>
      <c r="E47" s="81">
        <f>E39+E42+E45+E46</f>
        <v>86706464025</v>
      </c>
      <c r="F47" s="81">
        <f>F39+F42+F45+F46</f>
        <v>79395147868</v>
      </c>
      <c r="G47" s="93">
        <f t="shared" si="1"/>
        <v>0.9156773806980304</v>
      </c>
      <c r="H47" s="81">
        <f>H39+H42+H45+H46</f>
        <v>76930151439</v>
      </c>
      <c r="I47" s="93">
        <f t="shared" si="2"/>
        <v>0.88724816891182179</v>
      </c>
      <c r="J47" s="81">
        <f>J39+J42+J45+J46</f>
        <v>50458027879</v>
      </c>
      <c r="K47" s="93">
        <f t="shared" si="3"/>
        <v>0.58194078661138204</v>
      </c>
      <c r="L47" s="93">
        <f t="shared" si="0"/>
        <v>0.65589404070014778</v>
      </c>
    </row>
    <row r="48" spans="1:15" ht="13.8" x14ac:dyDescent="0.2">
      <c r="A48" s="128"/>
      <c r="B48" s="133" t="s">
        <v>20</v>
      </c>
      <c r="C48" s="134"/>
      <c r="D48" s="84" t="s">
        <v>48</v>
      </c>
      <c r="E48" s="85">
        <f>E24+E26+E38+E47</f>
        <v>406543001000</v>
      </c>
      <c r="F48" s="85">
        <f>F24+F26+F38+F47</f>
        <v>389515894496</v>
      </c>
      <c r="G48" s="92">
        <f t="shared" si="1"/>
        <v>0.95811732962535989</v>
      </c>
      <c r="H48" s="85">
        <f>H24+H26+H38+H47</f>
        <v>371402711019</v>
      </c>
      <c r="I48" s="92">
        <f t="shared" si="2"/>
        <v>0.91356316577935626</v>
      </c>
      <c r="J48" s="85">
        <f>J24+J26+J38+J47</f>
        <v>241617976356</v>
      </c>
      <c r="K48" s="92">
        <f t="shared" si="3"/>
        <v>0.59432329608842538</v>
      </c>
      <c r="L48" s="92">
        <f t="shared" si="0"/>
        <v>0.65055523071731014</v>
      </c>
    </row>
    <row r="49" spans="1:12" ht="14.4" thickBot="1" x14ac:dyDescent="0.25">
      <c r="A49" s="128"/>
      <c r="B49" s="135" t="s">
        <v>8</v>
      </c>
      <c r="C49" s="136"/>
      <c r="D49" s="136"/>
      <c r="E49" s="87">
        <f>E15+E48</f>
        <v>476381558000</v>
      </c>
      <c r="F49" s="87">
        <f>F15+F48</f>
        <v>456309733655</v>
      </c>
      <c r="G49" s="91">
        <f t="shared" si="1"/>
        <v>0.95786607603101215</v>
      </c>
      <c r="H49" s="87">
        <f>H15+H48</f>
        <v>435413497656</v>
      </c>
      <c r="I49" s="91">
        <f t="shared" si="2"/>
        <v>0.91400158201758097</v>
      </c>
      <c r="J49" s="87">
        <f>J15+J48</f>
        <v>281108617554</v>
      </c>
      <c r="K49" s="91">
        <f t="shared" si="3"/>
        <v>0.59009130986132763</v>
      </c>
      <c r="L49" s="91">
        <f t="shared" si="0"/>
        <v>0.6456130071008751</v>
      </c>
    </row>
    <row r="50" spans="1:12" x14ac:dyDescent="0.25">
      <c r="H50" s="106"/>
    </row>
    <row r="51" spans="1:12" ht="13.2" x14ac:dyDescent="0.25">
      <c r="E51" s="94"/>
      <c r="H51" s="106"/>
      <c r="J51" s="90"/>
    </row>
    <row r="52" spans="1:12" ht="13.2" x14ac:dyDescent="0.25">
      <c r="E52" s="94"/>
      <c r="H52" s="106"/>
    </row>
    <row r="53" spans="1:12" x14ac:dyDescent="0.25">
      <c r="E53" s="73"/>
      <c r="H53" s="106"/>
    </row>
    <row r="54" spans="1:12" x14ac:dyDescent="0.25">
      <c r="H54" s="106"/>
    </row>
    <row r="55" spans="1:12" x14ac:dyDescent="0.25">
      <c r="H55" s="106"/>
    </row>
    <row r="56" spans="1:12" x14ac:dyDescent="0.25">
      <c r="H56" s="106"/>
    </row>
    <row r="57" spans="1:12" x14ac:dyDescent="0.25">
      <c r="H57" s="106"/>
    </row>
  </sheetData>
  <autoFilter ref="A5:L42" xr:uid="{00000000-0009-0000-0000-000002000000}">
    <filterColumn colId="1" showButton="0"/>
    <filterColumn colId="3" showButton="0"/>
  </autoFilter>
  <mergeCells count="31">
    <mergeCell ref="B26:C26"/>
    <mergeCell ref="B27:B30"/>
    <mergeCell ref="C27:C30"/>
    <mergeCell ref="C11:C13"/>
    <mergeCell ref="B14:C14"/>
    <mergeCell ref="B15:C15"/>
    <mergeCell ref="B17:B19"/>
    <mergeCell ref="C17:C19"/>
    <mergeCell ref="C20:C22"/>
    <mergeCell ref="B20:B22"/>
    <mergeCell ref="B1:L1"/>
    <mergeCell ref="B2:L2"/>
    <mergeCell ref="B3:L3"/>
    <mergeCell ref="B5:C5"/>
    <mergeCell ref="D5:E5"/>
    <mergeCell ref="A6:A49"/>
    <mergeCell ref="B42:B44"/>
    <mergeCell ref="C42:C44"/>
    <mergeCell ref="B47:C47"/>
    <mergeCell ref="B48:C48"/>
    <mergeCell ref="B49:D49"/>
    <mergeCell ref="B32:B34"/>
    <mergeCell ref="C32:C34"/>
    <mergeCell ref="B38:C38"/>
    <mergeCell ref="B39:B41"/>
    <mergeCell ref="C39:C41"/>
    <mergeCell ref="B24:C24"/>
    <mergeCell ref="B10:C10"/>
    <mergeCell ref="C35:C37"/>
    <mergeCell ref="B35:B37"/>
    <mergeCell ref="B11:B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7.886718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6" t="s">
        <v>70</v>
      </c>
      <c r="B1" s="157"/>
      <c r="C1" s="157"/>
      <c r="D1" s="157"/>
      <c r="E1" s="157"/>
      <c r="F1" s="157"/>
      <c r="G1" s="157"/>
      <c r="H1" s="158"/>
    </row>
    <row r="2" spans="1:10" x14ac:dyDescent="0.25">
      <c r="A2" s="159" t="s">
        <v>49</v>
      </c>
      <c r="B2" s="159"/>
      <c r="C2" s="159"/>
      <c r="D2" s="159"/>
      <c r="E2" s="159"/>
      <c r="F2" s="159"/>
      <c r="G2" s="159"/>
      <c r="H2" s="159"/>
    </row>
    <row r="3" spans="1:10" ht="15" customHeight="1" x14ac:dyDescent="0.25">
      <c r="A3" s="68"/>
      <c r="B3" s="68"/>
      <c r="C3" s="159"/>
      <c r="D3" s="159"/>
      <c r="E3" s="159"/>
      <c r="F3" s="68"/>
      <c r="G3" s="68"/>
      <c r="H3" s="68"/>
    </row>
    <row r="5" spans="1:10" ht="31.8" customHeight="1" x14ac:dyDescent="0.25">
      <c r="A5" s="49" t="s">
        <v>21</v>
      </c>
      <c r="B5" s="49" t="s">
        <v>42</v>
      </c>
      <c r="C5" s="49" t="s">
        <v>2</v>
      </c>
      <c r="D5" s="50" t="s">
        <v>3</v>
      </c>
      <c r="E5" s="49" t="s">
        <v>4</v>
      </c>
      <c r="F5" s="51" t="s">
        <v>41</v>
      </c>
      <c r="G5" s="49" t="s">
        <v>5</v>
      </c>
      <c r="H5" s="52" t="s">
        <v>44</v>
      </c>
      <c r="I5" s="52" t="s">
        <v>45</v>
      </c>
      <c r="J5" s="40"/>
    </row>
    <row r="6" spans="1:10" ht="31.2" customHeight="1" x14ac:dyDescent="0.25">
      <c r="A6" s="53" t="s">
        <v>36</v>
      </c>
      <c r="B6" s="70">
        <v>94165132000</v>
      </c>
      <c r="C6" s="70">
        <v>75410434340</v>
      </c>
      <c r="D6" s="97">
        <f t="shared" ref="D6:D10" si="0">+C6/B6</f>
        <v>0.80083182318482815</v>
      </c>
      <c r="E6" s="70">
        <v>75390415112</v>
      </c>
      <c r="F6" s="97">
        <f t="shared" ref="F6:F10" si="1">+E6/B6</f>
        <v>0.80061922614837944</v>
      </c>
      <c r="G6" s="70">
        <v>75381887631</v>
      </c>
      <c r="H6" s="97">
        <f t="shared" ref="H6:H10" si="2">+G6/B6</f>
        <v>0.80052866735215744</v>
      </c>
      <c r="I6" s="120">
        <f>+G6/E6</f>
        <v>0.99988688905629008</v>
      </c>
    </row>
    <row r="7" spans="1:10" ht="31.2" customHeight="1" x14ac:dyDescent="0.25">
      <c r="A7" s="54" t="s">
        <v>72</v>
      </c>
      <c r="B7" s="70">
        <v>17451423800</v>
      </c>
      <c r="C7" s="70">
        <v>15018597493</v>
      </c>
      <c r="D7" s="97">
        <f t="shared" si="0"/>
        <v>0.860594394194931</v>
      </c>
      <c r="E7" s="70">
        <v>14923818443</v>
      </c>
      <c r="F7" s="97">
        <f t="shared" si="1"/>
        <v>0.85516337314551949</v>
      </c>
      <c r="G7" s="70">
        <v>12314636604</v>
      </c>
      <c r="H7" s="97">
        <f t="shared" si="2"/>
        <v>0.70565225766851181</v>
      </c>
      <c r="I7" s="97">
        <f t="shared" ref="I7:I8" si="3">+G7/E7</f>
        <v>0.82516660538551156</v>
      </c>
    </row>
    <row r="8" spans="1:10" ht="43.8" customHeight="1" x14ac:dyDescent="0.25">
      <c r="A8" s="53" t="s">
        <v>73</v>
      </c>
      <c r="B8" s="44">
        <v>5933217000</v>
      </c>
      <c r="C8" s="44">
        <v>5928926139</v>
      </c>
      <c r="D8" s="98">
        <f t="shared" si="0"/>
        <v>0.99927680700031707</v>
      </c>
      <c r="E8" s="44">
        <v>5830087326</v>
      </c>
      <c r="F8" s="98">
        <f t="shared" si="1"/>
        <v>0.98261825347025067</v>
      </c>
      <c r="G8" s="44">
        <v>5310977581</v>
      </c>
      <c r="H8" s="98">
        <f t="shared" si="2"/>
        <v>0.89512613157415277</v>
      </c>
      <c r="I8" s="98">
        <f t="shared" si="3"/>
        <v>0.91096021106151093</v>
      </c>
    </row>
    <row r="9" spans="1:10" ht="31.2" customHeight="1" x14ac:dyDescent="0.25">
      <c r="A9" s="108" t="s">
        <v>79</v>
      </c>
      <c r="B9" s="107">
        <v>359200</v>
      </c>
      <c r="C9" s="107">
        <v>359200</v>
      </c>
      <c r="D9" s="98">
        <f t="shared" si="0"/>
        <v>1</v>
      </c>
      <c r="E9" s="107">
        <v>359200</v>
      </c>
      <c r="F9" s="98">
        <f t="shared" si="1"/>
        <v>1</v>
      </c>
      <c r="G9" s="107">
        <v>0</v>
      </c>
      <c r="H9" s="98">
        <f t="shared" ref="H9" si="4">+G9/B9</f>
        <v>0</v>
      </c>
      <c r="I9" s="98">
        <f>IFERROR(G9/E9,"0,0%")</f>
        <v>0</v>
      </c>
    </row>
    <row r="10" spans="1:10" s="43" customFormat="1" ht="32.4" customHeight="1" x14ac:dyDescent="0.25">
      <c r="A10" s="117" t="s">
        <v>22</v>
      </c>
      <c r="B10" s="118">
        <f>SUM(B6:B9)</f>
        <v>117550132000</v>
      </c>
      <c r="C10" s="118">
        <f>SUM(C6:C9)</f>
        <v>96358317172</v>
      </c>
      <c r="D10" s="119">
        <f t="shared" si="0"/>
        <v>0.8197210460980171</v>
      </c>
      <c r="E10" s="118">
        <f>SUM(E6:E9)</f>
        <v>96144680081</v>
      </c>
      <c r="F10" s="119">
        <f t="shared" si="1"/>
        <v>0.81790363349825923</v>
      </c>
      <c r="G10" s="118">
        <f>SUM(G6:G9)</f>
        <v>93007501816</v>
      </c>
      <c r="H10" s="119">
        <f t="shared" si="2"/>
        <v>0.79121563058729705</v>
      </c>
      <c r="I10" s="119">
        <f>+G10/E10</f>
        <v>0.96737023554130097</v>
      </c>
    </row>
    <row r="11" spans="1:10" x14ac:dyDescent="0.25">
      <c r="A11" s="22"/>
      <c r="B11" s="28"/>
      <c r="E11" s="28"/>
    </row>
    <row r="12" spans="1:10" x14ac:dyDescent="0.25">
      <c r="B12" s="28"/>
      <c r="C12" s="28"/>
      <c r="D12" s="28"/>
      <c r="E12" s="28"/>
      <c r="F12" s="28"/>
      <c r="G12" s="28"/>
    </row>
    <row r="13" spans="1:10" ht="14.4" x14ac:dyDescent="0.3">
      <c r="B13" s="71"/>
      <c r="E13" s="29"/>
      <c r="G13" s="29"/>
      <c r="H13"/>
    </row>
    <row r="14" spans="1:10" x14ac:dyDescent="0.25">
      <c r="B14" s="28"/>
    </row>
    <row r="15" spans="1:10" x14ac:dyDescent="0.25">
      <c r="B15" s="28"/>
    </row>
    <row r="16" spans="1:10" x14ac:dyDescent="0.25">
      <c r="E16" s="28"/>
      <c r="F16" s="103"/>
    </row>
    <row r="17" spans="4:4" x14ac:dyDescent="0.25">
      <c r="D17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59" t="s">
        <v>70</v>
      </c>
      <c r="B1" s="159"/>
      <c r="C1" s="159"/>
      <c r="D1" s="159"/>
      <c r="E1" s="159"/>
    </row>
    <row r="2" spans="1:22" ht="13.2" hidden="1" x14ac:dyDescent="0.2">
      <c r="A2" s="159" t="s">
        <v>78</v>
      </c>
      <c r="B2" s="159"/>
      <c r="C2" s="159"/>
      <c r="D2" s="159"/>
      <c r="E2" s="159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161" t="s">
        <v>0</v>
      </c>
      <c r="B4" s="162"/>
      <c r="C4" s="110" t="s">
        <v>77</v>
      </c>
      <c r="D4" s="110" t="s">
        <v>5</v>
      </c>
      <c r="E4" s="111" t="s">
        <v>43</v>
      </c>
    </row>
    <row r="5" spans="1:22" ht="24.6" customHeight="1" x14ac:dyDescent="0.2">
      <c r="A5" s="66">
        <v>7589</v>
      </c>
      <c r="B5" s="66" t="s">
        <v>56</v>
      </c>
      <c r="C5" s="62">
        <v>3314609370</v>
      </c>
      <c r="D5" s="62">
        <v>3165298215</v>
      </c>
      <c r="E5" s="99">
        <f>+D5/C5</f>
        <v>0.95495361946677892</v>
      </c>
      <c r="F5" s="46"/>
    </row>
    <row r="6" spans="1:22" ht="12" x14ac:dyDescent="0.2">
      <c r="A6" s="163" t="s">
        <v>37</v>
      </c>
      <c r="B6" s="164"/>
      <c r="C6" s="55">
        <f>C5</f>
        <v>3314609370</v>
      </c>
      <c r="D6" s="55">
        <f>D5</f>
        <v>3165298215</v>
      </c>
      <c r="E6" s="100">
        <f>+D6/C6</f>
        <v>0.95495361946677892</v>
      </c>
    </row>
    <row r="7" spans="1:22" ht="24.6" customHeight="1" x14ac:dyDescent="0.2">
      <c r="A7" s="65">
        <v>7563</v>
      </c>
      <c r="B7" s="66" t="s">
        <v>52</v>
      </c>
      <c r="C7" s="62">
        <v>71919846</v>
      </c>
      <c r="D7" s="62">
        <v>71919846</v>
      </c>
      <c r="E7" s="99">
        <f>D7/C7</f>
        <v>1</v>
      </c>
    </row>
    <row r="8" spans="1:22" ht="24.6" customHeight="1" x14ac:dyDescent="0.2">
      <c r="A8" s="65">
        <v>7568</v>
      </c>
      <c r="B8" s="66" t="s">
        <v>53</v>
      </c>
      <c r="C8" s="62">
        <v>5798040889</v>
      </c>
      <c r="D8" s="62">
        <v>5722373967</v>
      </c>
      <c r="E8" s="99">
        <f>D8/C8</f>
        <v>0.98694957082080004</v>
      </c>
    </row>
    <row r="9" spans="1:22" ht="34.200000000000003" x14ac:dyDescent="0.2">
      <c r="A9" s="65">
        <v>7570</v>
      </c>
      <c r="B9" s="66" t="s">
        <v>54</v>
      </c>
      <c r="C9" s="62">
        <v>3083586789</v>
      </c>
      <c r="D9" s="62">
        <v>3083586789</v>
      </c>
      <c r="E9" s="99">
        <f>D9/C9</f>
        <v>1</v>
      </c>
    </row>
    <row r="10" spans="1:22" ht="24.6" customHeight="1" x14ac:dyDescent="0.2">
      <c r="A10" s="65">
        <v>7574</v>
      </c>
      <c r="B10" s="66" t="s">
        <v>55</v>
      </c>
      <c r="C10" s="62">
        <v>132059152</v>
      </c>
      <c r="D10" s="62">
        <v>132059152</v>
      </c>
      <c r="E10" s="99">
        <f>D10/C10</f>
        <v>1</v>
      </c>
    </row>
    <row r="11" spans="1:22" ht="12" x14ac:dyDescent="0.2">
      <c r="A11" s="163" t="s">
        <v>7</v>
      </c>
      <c r="B11" s="164"/>
      <c r="C11" s="56">
        <f>SUM(C7:C10)</f>
        <v>9085606676</v>
      </c>
      <c r="D11" s="56">
        <f>SUM(D7:D10)</f>
        <v>9009939754</v>
      </c>
      <c r="E11" s="100">
        <f>+D11/C11</f>
        <v>0.99167178101602427</v>
      </c>
      <c r="F11" s="46"/>
    </row>
    <row r="12" spans="1:22" s="13" customFormat="1" ht="12" x14ac:dyDescent="0.25">
      <c r="A12" s="165" t="s">
        <v>25</v>
      </c>
      <c r="B12" s="165"/>
      <c r="C12" s="112">
        <f>+C11+C6</f>
        <v>12400216046</v>
      </c>
      <c r="D12" s="112">
        <f>+D11+D6</f>
        <v>12175237969</v>
      </c>
      <c r="E12" s="113">
        <f>+D12/C12</f>
        <v>0.9818569228015529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67">
        <v>7596</v>
      </c>
      <c r="B13" s="66" t="s">
        <v>57</v>
      </c>
      <c r="C13" s="63">
        <v>1473145725</v>
      </c>
      <c r="D13" s="63">
        <v>1473145725</v>
      </c>
      <c r="E13" s="99">
        <f t="shared" ref="E13:E28" si="0">D13/C13</f>
        <v>1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66">
        <v>7588</v>
      </c>
      <c r="B14" s="66" t="s">
        <v>58</v>
      </c>
      <c r="C14" s="63">
        <v>1898781951</v>
      </c>
      <c r="D14" s="63">
        <v>1885203663</v>
      </c>
      <c r="E14" s="99">
        <f t="shared" si="0"/>
        <v>0.99284894824661207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65">
        <v>7583</v>
      </c>
      <c r="B15" s="66" t="s">
        <v>59</v>
      </c>
      <c r="C15" s="63">
        <v>1864923463</v>
      </c>
      <c r="D15" s="63">
        <v>1844166787</v>
      </c>
      <c r="E15" s="99">
        <f t="shared" si="0"/>
        <v>0.98886995825200785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65">
        <v>7579</v>
      </c>
      <c r="B16" s="66" t="s">
        <v>60</v>
      </c>
      <c r="C16" s="63">
        <v>2106674666</v>
      </c>
      <c r="D16" s="63">
        <v>2105972608</v>
      </c>
      <c r="E16" s="99">
        <f t="shared" si="0"/>
        <v>0.99966674588566962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163" t="s">
        <v>38</v>
      </c>
      <c r="B17" s="164"/>
      <c r="C17" s="57">
        <f>SUM(C13:C16)</f>
        <v>7343525805</v>
      </c>
      <c r="D17" s="57">
        <f>SUM(D13:D16)</f>
        <v>7308488783</v>
      </c>
      <c r="E17" s="101">
        <f t="shared" si="0"/>
        <v>0.99522885560282992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65">
        <v>7581</v>
      </c>
      <c r="B18" s="66" t="s">
        <v>61</v>
      </c>
      <c r="C18" s="63">
        <v>1991184727</v>
      </c>
      <c r="D18" s="63">
        <v>1970902794</v>
      </c>
      <c r="E18" s="99">
        <f t="shared" si="0"/>
        <v>0.98981413792252337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163" t="s">
        <v>7</v>
      </c>
      <c r="B19" s="164"/>
      <c r="C19" s="57">
        <f>SUM(C18:C18)</f>
        <v>1991184727</v>
      </c>
      <c r="D19" s="57">
        <f>SUM(D18:D18)</f>
        <v>1970902794</v>
      </c>
      <c r="E19" s="100">
        <f t="shared" si="0"/>
        <v>0.98981413792252337</v>
      </c>
      <c r="F19" s="47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66">
        <v>7573</v>
      </c>
      <c r="B20" s="67" t="s">
        <v>62</v>
      </c>
      <c r="C20" s="64">
        <v>8938506369</v>
      </c>
      <c r="D20" s="64">
        <v>8034879094</v>
      </c>
      <c r="E20" s="99">
        <f t="shared" si="0"/>
        <v>0.89890623358127186</v>
      </c>
    </row>
    <row r="21" spans="1:22" ht="34.200000000000003" x14ac:dyDescent="0.2">
      <c r="A21" s="65">
        <v>7576</v>
      </c>
      <c r="B21" s="67" t="s">
        <v>63</v>
      </c>
      <c r="C21" s="64">
        <v>799411751</v>
      </c>
      <c r="D21" s="64">
        <v>793932637</v>
      </c>
      <c r="E21" s="99">
        <f t="shared" si="0"/>
        <v>0.9931460677264925</v>
      </c>
    </row>
    <row r="22" spans="1:22" ht="34.200000000000003" x14ac:dyDescent="0.2">
      <c r="A22" s="65">
        <v>7587</v>
      </c>
      <c r="B22" s="67" t="s">
        <v>64</v>
      </c>
      <c r="C22" s="64">
        <v>25615614032</v>
      </c>
      <c r="D22" s="64">
        <v>23747309968</v>
      </c>
      <c r="E22" s="99">
        <f t="shared" si="0"/>
        <v>0.92706385793969082</v>
      </c>
    </row>
    <row r="23" spans="1:22" ht="24.6" customHeight="1" x14ac:dyDescent="0.2">
      <c r="A23" s="65">
        <v>7578</v>
      </c>
      <c r="B23" s="67" t="s">
        <v>65</v>
      </c>
      <c r="C23" s="64">
        <v>42726018538</v>
      </c>
      <c r="D23" s="64">
        <v>35606218108</v>
      </c>
      <c r="E23" s="99">
        <f t="shared" si="0"/>
        <v>0.83336148151347789</v>
      </c>
    </row>
    <row r="24" spans="1:22" ht="12" x14ac:dyDescent="0.2">
      <c r="A24" s="163" t="s">
        <v>39</v>
      </c>
      <c r="B24" s="164"/>
      <c r="C24" s="48">
        <f>SUM(C20:C23)</f>
        <v>78079550690</v>
      </c>
      <c r="D24" s="48">
        <f>SUM(D20:D23)</f>
        <v>68182339807</v>
      </c>
      <c r="E24" s="102">
        <f t="shared" si="0"/>
        <v>0.8732419590592293</v>
      </c>
    </row>
    <row r="25" spans="1:22" ht="24.6" customHeight="1" x14ac:dyDescent="0.2">
      <c r="A25" s="65">
        <v>7593</v>
      </c>
      <c r="B25" s="67" t="s">
        <v>66</v>
      </c>
      <c r="C25" s="64">
        <v>5927105707</v>
      </c>
      <c r="D25" s="64">
        <v>5024842153</v>
      </c>
      <c r="E25" s="99">
        <f t="shared" si="0"/>
        <v>0.8477733317739865</v>
      </c>
    </row>
    <row r="26" spans="1:22" ht="24.6" customHeight="1" x14ac:dyDescent="0.2">
      <c r="A26" s="66">
        <v>7653</v>
      </c>
      <c r="B26" s="67" t="s">
        <v>67</v>
      </c>
      <c r="C26" s="64">
        <v>2822992229</v>
      </c>
      <c r="D26" s="64">
        <v>2749580875</v>
      </c>
      <c r="E26" s="99">
        <f t="shared" si="0"/>
        <v>0.97399519798678125</v>
      </c>
    </row>
    <row r="27" spans="1:22" ht="34.200000000000003" x14ac:dyDescent="0.2">
      <c r="A27" s="65">
        <v>7595</v>
      </c>
      <c r="B27" s="67" t="s">
        <v>68</v>
      </c>
      <c r="C27" s="64">
        <v>1482412539</v>
      </c>
      <c r="D27" s="64">
        <v>1482412538</v>
      </c>
      <c r="E27" s="99">
        <f t="shared" si="0"/>
        <v>0.99999999932542394</v>
      </c>
    </row>
    <row r="28" spans="1:22" ht="21" customHeight="1" x14ac:dyDescent="0.2">
      <c r="A28" s="65">
        <v>7907</v>
      </c>
      <c r="B28" s="67" t="s">
        <v>71</v>
      </c>
      <c r="C28" s="64">
        <v>515756454</v>
      </c>
      <c r="D28" s="64">
        <v>515756454</v>
      </c>
      <c r="E28" s="99">
        <f t="shared" si="0"/>
        <v>1</v>
      </c>
    </row>
    <row r="29" spans="1:22" ht="12" x14ac:dyDescent="0.2">
      <c r="A29" s="163" t="s">
        <v>40</v>
      </c>
      <c r="B29" s="164"/>
      <c r="C29" s="56">
        <f>SUM(C25:C28)</f>
        <v>10748266929</v>
      </c>
      <c r="D29" s="56">
        <f>SUM(D25:D28)</f>
        <v>9772592020</v>
      </c>
      <c r="E29" s="100">
        <f>D29/C29</f>
        <v>0.90922490896020436</v>
      </c>
      <c r="F29" s="45"/>
    </row>
    <row r="30" spans="1:22" ht="12" x14ac:dyDescent="0.2">
      <c r="A30" s="166" t="s">
        <v>26</v>
      </c>
      <c r="B30" s="166"/>
      <c r="C30" s="112">
        <f>+C29+C24+C19+C17</f>
        <v>98162528151</v>
      </c>
      <c r="D30" s="112">
        <f>+D29+D24+D19+D17</f>
        <v>87234323404</v>
      </c>
      <c r="E30" s="113">
        <f>D30/C30</f>
        <v>0.88867233808210888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60" t="s">
        <v>27</v>
      </c>
      <c r="B32" s="160"/>
      <c r="C32" s="114">
        <f>+C30+C12</f>
        <v>110562744197</v>
      </c>
      <c r="D32" s="114">
        <f>+D30+D12</f>
        <v>99409561373</v>
      </c>
      <c r="E32" s="109">
        <f>+D32/C32</f>
        <v>0.89912349856180007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81</v>
      </c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2023-12-06T14:06:22Z</dcterms:modified>
</cp:coreProperties>
</file>