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19\NOVIEMBRE 2019\"/>
    </mc:Choice>
  </mc:AlternateContent>
  <bookViews>
    <workbookView xWindow="0" yWindow="0" windowWidth="21855" windowHeight="9795" firstSheet="1" activeTab="3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1" hidden="1">'EJECUCION BMT'!$A$5:$M$46</definedName>
    <definedName name="_xlnm._FilterDatabase" localSheetId="0" hidden="1">'EJECUCION BMT  CONCEJO'!$B$5:$E$20</definedName>
    <definedName name="_xlnm._FilterDatabase" localSheetId="3" hidden="1">RESERVAS!$A$4:$X$17</definedName>
    <definedName name="_xlnm.Print_Area" localSheetId="1">'EJECUCION BMT'!$A$1:$L$47</definedName>
    <definedName name="_xlnm.Print_Area" localSheetId="0">'EJECUCION BMT  CONCEJO'!$B$1:$D$24</definedName>
    <definedName name="_xlnm.Print_Area" localSheetId="3">RESERVAS!$A$1:$X$20</definedName>
  </definedNames>
  <calcPr calcId="162913"/>
</workbook>
</file>

<file path=xl/calcChain.xml><?xml version="1.0" encoding="utf-8"?>
<calcChain xmlns="http://schemas.openxmlformats.org/spreadsheetml/2006/main">
  <c r="W17" i="7" l="1"/>
  <c r="A10" i="5" l="1"/>
  <c r="X6" i="7" l="1"/>
  <c r="X7" i="7"/>
  <c r="X8" i="7"/>
  <c r="X9" i="7"/>
  <c r="X10" i="7"/>
  <c r="X11" i="7"/>
  <c r="X13" i="7"/>
  <c r="X14" i="7"/>
  <c r="X15" i="7"/>
  <c r="X16" i="7"/>
  <c r="X5" i="7"/>
  <c r="W12" i="7"/>
  <c r="C17" i="7"/>
  <c r="C12" i="7"/>
  <c r="C19" i="7" l="1"/>
  <c r="X12" i="7"/>
  <c r="X17" i="7"/>
  <c r="W19" i="7"/>
  <c r="U19" i="7"/>
  <c r="V19" i="7"/>
  <c r="U17" i="7"/>
  <c r="V17" i="7"/>
  <c r="U12" i="7"/>
  <c r="V12" i="7"/>
  <c r="X19" i="7" l="1"/>
  <c r="C9" i="5"/>
  <c r="E9" i="5"/>
  <c r="G9" i="5"/>
  <c r="H9" i="5" l="1"/>
  <c r="D19" i="7" l="1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T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H10" i="13"/>
  <c r="H14" i="13"/>
  <c r="J10" i="13"/>
  <c r="I9" i="13"/>
  <c r="I6" i="13"/>
  <c r="K6" i="13"/>
  <c r="H17" i="13" l="1"/>
  <c r="J25" i="13"/>
  <c r="G8" i="13" l="1"/>
  <c r="G9" i="13"/>
  <c r="G11" i="13"/>
  <c r="G12" i="13"/>
  <c r="G15" i="13"/>
  <c r="G16" i="13"/>
  <c r="G20" i="13"/>
  <c r="G21" i="13"/>
  <c r="G23" i="13"/>
  <c r="G24" i="13"/>
  <c r="G26" i="13"/>
  <c r="G27" i="13"/>
  <c r="G28" i="13"/>
  <c r="G31" i="13"/>
  <c r="G32" i="13"/>
  <c r="G34" i="13"/>
  <c r="G35" i="13"/>
  <c r="G38" i="13"/>
  <c r="G39" i="13"/>
  <c r="G41" i="13"/>
  <c r="G42" i="13"/>
  <c r="D6" i="5"/>
  <c r="D7" i="5"/>
  <c r="D8" i="5"/>
  <c r="F6" i="5"/>
  <c r="F7" i="5"/>
  <c r="F8" i="5"/>
  <c r="H6" i="5"/>
  <c r="H7" i="5"/>
  <c r="H8" i="5"/>
  <c r="H5" i="5" l="1"/>
  <c r="K8" i="13"/>
  <c r="K9" i="13"/>
  <c r="K11" i="13"/>
  <c r="K12" i="13"/>
  <c r="K15" i="13"/>
  <c r="K16" i="13"/>
  <c r="K20" i="13"/>
  <c r="K21" i="13"/>
  <c r="K23" i="13"/>
  <c r="K24" i="13"/>
  <c r="K26" i="13"/>
  <c r="K27" i="13"/>
  <c r="K28" i="13"/>
  <c r="K31" i="13"/>
  <c r="K32" i="13"/>
  <c r="K34" i="13"/>
  <c r="K35" i="13"/>
  <c r="K38" i="13"/>
  <c r="K39" i="13"/>
  <c r="K41" i="13"/>
  <c r="K42" i="13"/>
  <c r="L8" i="13"/>
  <c r="L9" i="13"/>
  <c r="L11" i="13"/>
  <c r="L12" i="13"/>
  <c r="L15" i="13"/>
  <c r="L16" i="13"/>
  <c r="L20" i="13"/>
  <c r="L21" i="13"/>
  <c r="L23" i="13"/>
  <c r="L24" i="13"/>
  <c r="L26" i="13"/>
  <c r="L27" i="13"/>
  <c r="L28" i="13"/>
  <c r="L31" i="13"/>
  <c r="L32" i="13"/>
  <c r="L34" i="13"/>
  <c r="L35" i="13"/>
  <c r="L38" i="13"/>
  <c r="L39" i="13"/>
  <c r="L41" i="13"/>
  <c r="L42" i="13"/>
  <c r="L6" i="13"/>
  <c r="J30" i="13"/>
  <c r="H30" i="13"/>
  <c r="F30" i="13"/>
  <c r="E30" i="13"/>
  <c r="I32" i="13"/>
  <c r="I31" i="13"/>
  <c r="J14" i="13"/>
  <c r="F14" i="13"/>
  <c r="I11" i="13"/>
  <c r="F10" i="13"/>
  <c r="E10" i="13"/>
  <c r="I12" i="13"/>
  <c r="G30" i="13" l="1"/>
  <c r="G10" i="13"/>
  <c r="L14" i="13"/>
  <c r="K10" i="13"/>
  <c r="K30" i="13"/>
  <c r="L30" i="13"/>
  <c r="L10" i="13"/>
  <c r="I10" i="13"/>
  <c r="E7" i="13"/>
  <c r="J22" i="13" l="1"/>
  <c r="H22" i="13"/>
  <c r="F22" i="13"/>
  <c r="E22" i="13"/>
  <c r="G22" i="13" l="1"/>
  <c r="K22" i="13"/>
  <c r="L22" i="13"/>
  <c r="B9" i="5"/>
  <c r="J37" i="13"/>
  <c r="H37" i="13"/>
  <c r="J40" i="13"/>
  <c r="H40" i="13"/>
  <c r="F40" i="13"/>
  <c r="E40" i="13"/>
  <c r="I41" i="13"/>
  <c r="I42" i="13"/>
  <c r="I38" i="13"/>
  <c r="I39" i="13"/>
  <c r="F37" i="13"/>
  <c r="E37" i="13"/>
  <c r="J33" i="13"/>
  <c r="H33" i="13"/>
  <c r="F33" i="13"/>
  <c r="E33" i="13"/>
  <c r="I34" i="13"/>
  <c r="I35" i="13"/>
  <c r="F9" i="5" l="1"/>
  <c r="D9" i="5"/>
  <c r="G37" i="13"/>
  <c r="G33" i="13"/>
  <c r="G40" i="13"/>
  <c r="K40" i="13"/>
  <c r="L40" i="13"/>
  <c r="K33" i="13"/>
  <c r="L33" i="13"/>
  <c r="K37" i="13"/>
  <c r="L37" i="13"/>
  <c r="H25" i="13"/>
  <c r="F25" i="13"/>
  <c r="E25" i="13"/>
  <c r="I26" i="13"/>
  <c r="I27" i="13"/>
  <c r="I23" i="13"/>
  <c r="I24" i="13"/>
  <c r="I20" i="13"/>
  <c r="I21" i="13"/>
  <c r="J19" i="13"/>
  <c r="H19" i="13"/>
  <c r="F19" i="13"/>
  <c r="E19" i="13"/>
  <c r="I16" i="13"/>
  <c r="I15" i="13"/>
  <c r="E14" i="13"/>
  <c r="J7" i="13"/>
  <c r="H7" i="13"/>
  <c r="I8" i="13"/>
  <c r="F7" i="13"/>
  <c r="G7" i="13" s="1"/>
  <c r="G14" i="13" l="1"/>
  <c r="G25" i="13"/>
  <c r="G19" i="13"/>
  <c r="L7" i="13"/>
  <c r="K7" i="13"/>
  <c r="E17" i="13"/>
  <c r="K14" i="13"/>
  <c r="K19" i="13"/>
  <c r="L19" i="13"/>
  <c r="L25" i="13"/>
  <c r="K25" i="13"/>
  <c r="I14" i="13" l="1"/>
  <c r="I33" i="13" l="1"/>
  <c r="I30" i="13"/>
  <c r="E43" i="13"/>
  <c r="I22" i="13"/>
  <c r="I25" i="13"/>
  <c r="I28" i="13"/>
  <c r="I19" i="13"/>
  <c r="J43" i="13"/>
  <c r="H43" i="13"/>
  <c r="F43" i="13"/>
  <c r="J36" i="13"/>
  <c r="H36" i="13"/>
  <c r="F36" i="13"/>
  <c r="E36" i="13"/>
  <c r="J29" i="13"/>
  <c r="H29" i="13"/>
  <c r="F29" i="13"/>
  <c r="E29" i="13"/>
  <c r="I7" i="13"/>
  <c r="G6" i="13"/>
  <c r="J13" i="13"/>
  <c r="H13" i="13"/>
  <c r="F13" i="13"/>
  <c r="E13" i="13"/>
  <c r="E18" i="13" s="1"/>
  <c r="J17" i="13"/>
  <c r="F17" i="13"/>
  <c r="G17" i="13" s="1"/>
  <c r="J44" i="13" l="1"/>
  <c r="G36" i="13"/>
  <c r="G43" i="13"/>
  <c r="G29" i="13"/>
  <c r="G13" i="13"/>
  <c r="K13" i="13"/>
  <c r="L13" i="13"/>
  <c r="K43" i="13"/>
  <c r="L43" i="13"/>
  <c r="L17" i="13"/>
  <c r="K17" i="13"/>
  <c r="K36" i="13"/>
  <c r="L36" i="13"/>
  <c r="K29" i="13"/>
  <c r="L29" i="13"/>
  <c r="I17" i="13"/>
  <c r="E44" i="13"/>
  <c r="E45" i="13" s="1"/>
  <c r="I36" i="13"/>
  <c r="J18" i="13"/>
  <c r="H18" i="13"/>
  <c r="F18" i="13"/>
  <c r="G18" i="13" s="1"/>
  <c r="I13" i="13"/>
  <c r="H44" i="13"/>
  <c r="I37" i="13"/>
  <c r="F44" i="13"/>
  <c r="A20" i="7"/>
  <c r="G44" i="13" l="1"/>
  <c r="K44" i="13"/>
  <c r="L44" i="13"/>
  <c r="K18" i="13"/>
  <c r="L18" i="13"/>
  <c r="F45" i="13"/>
  <c r="G45" i="13" s="1"/>
  <c r="J45" i="13"/>
  <c r="H45" i="13"/>
  <c r="I18" i="13"/>
  <c r="K45" i="13" l="1"/>
  <c r="L45" i="13"/>
  <c r="I40" i="13"/>
  <c r="I43" i="13" l="1"/>
  <c r="I29" i="13"/>
  <c r="H20" i="11"/>
  <c r="H15" i="11"/>
  <c r="H9" i="11"/>
  <c r="H10" i="11" s="1"/>
  <c r="I45" i="13" l="1"/>
  <c r="I44" i="13"/>
  <c r="H21" i="11"/>
  <c r="H22" i="11" s="1"/>
  <c r="D20" i="11"/>
  <c r="D14" i="11"/>
  <c r="D10" i="11"/>
  <c r="D15" i="11" l="1"/>
  <c r="D22" i="11" s="1"/>
  <c r="F5" i="5" l="1"/>
  <c r="D5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<sst xmlns="http://schemas.openxmlformats.org/spreadsheetml/2006/main" count="167" uniqueCount="85">
  <si>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</si>
  <si>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</si>
  <si>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</si>
  <si>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</si>
  <si>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</si>
  <si>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</si>
  <si>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</si>
  <si>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</si>
  <si>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</si>
  <si>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</si>
  <si>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</si>
  <si>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</si>
  <si>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</si>
  <si>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</si>
  <si>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</si>
  <si>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</si>
  <si>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</si>
  <si>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</si>
  <si>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</si>
  <si>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</si>
  <si>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</si>
  <si>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</si>
  <si>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</si>
  <si>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</si>
  <si>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</si>
  <si>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</si>
  <si>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</si>
  <si>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</si>
  <si>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</si>
  <si>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</si>
  <si>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</si>
  <si>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</si>
  <si>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</si>
  <si>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</si>
  <si>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</si>
  <si>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</si>
  <si>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</si>
  <si>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</si>
  <si>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</si>
  <si>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</si>
  <si>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</si>
  <si>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</si>
  <si>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</si>
  <si>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</si>
  <si>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</si>
  <si>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</si>
  <si>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</si>
  <si>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</si>
  <si>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</si>
  <si>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</si>
  <si>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</si>
  <si>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</si>
  <si>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</si>
  <si>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</si>
  <si>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</si>
  <si>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GIROS - 26 ABRIL 2019</t>
  </si>
  <si>
    <t>PRESUPUESTO  ASIGNADO</t>
  </si>
  <si>
    <t>GIROS - 30 ABRIL 2019</t>
  </si>
  <si>
    <t>GIROS - 17 MAYO 2019</t>
  </si>
  <si>
    <t>%GIRO</t>
  </si>
  <si>
    <t>GIROS - 21 MAYO 2019</t>
  </si>
  <si>
    <t>GIROS - 31 MAYO 2019</t>
  </si>
  <si>
    <t>GIROS - 30 JUNIO 2019</t>
  </si>
  <si>
    <t>INVERSION</t>
  </si>
  <si>
    <t>TOTAL</t>
  </si>
  <si>
    <t>PASIVOS</t>
  </si>
  <si>
    <t xml:space="preserve">TRANSFERENCIAS CORRIENTES DE FUNCIONAMIENTO
</t>
  </si>
  <si>
    <t>GIROS - 19 JULIO 2019</t>
  </si>
  <si>
    <t>GIROS - 31 JULIO 2019</t>
  </si>
  <si>
    <t>% 
GIRO RP</t>
  </si>
  <si>
    <t>% 
GIRO APROP.</t>
  </si>
  <si>
    <t>GIROS - 31 AGOSTO 2019</t>
  </si>
  <si>
    <t>GIROS - 20 DE SEPTIEMBRE 2019</t>
  </si>
  <si>
    <t>GIROS - 30 DE SEPTIEMBRE 2019</t>
  </si>
  <si>
    <t>GIROS - 25 DE OCTUBRE 2019</t>
  </si>
  <si>
    <t>GIROS - 31 DE OCTUBRE 2019</t>
  </si>
  <si>
    <t>GIROS - 08  DE NOVIEMBRE 2019</t>
  </si>
  <si>
    <t>GIROS - 14  DE NOVIEMBRE 2019</t>
  </si>
  <si>
    <t>GIROS - 22  DE NOVIEMBRE 2019</t>
  </si>
  <si>
    <t>Sustanciación de procesos recaudo y cobro de cartera</t>
  </si>
  <si>
    <t>FUENTE: PREDIS -02 DE DICIEMBRE DE 2019 16:23</t>
  </si>
  <si>
    <t>EJECUCION PRESUPUESTAL -30 DE NOVIEMBRE DE 2019</t>
  </si>
  <si>
    <t>GASTOS DE FUNCIONAMIENTO - 30 DE NOVIEMBRE DE 2019</t>
  </si>
  <si>
    <t>RESERVAS - 30 DE NOVIEMBRE DE 2019</t>
  </si>
  <si>
    <t>GIROS - 30  DE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</si>
</sst>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4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8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164" fontId="8" fillId="0" borderId="1" xfId="4" applyFont="1" applyFill="1" applyBorder="1" applyAlignment="1">
      <alignment vertical="center"/>
    </xf>
    <xf numFmtId="164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164" fontId="9" fillId="5" borderId="1" xfId="4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/>
    </xf>
    <xf numFmtId="164" fontId="9" fillId="6" borderId="14" xfId="4" applyFont="1" applyFill="1" applyBorder="1" applyAlignment="1">
      <alignment horizontal="center" vertical="center" wrapText="1"/>
    </xf>
    <xf numFmtId="168" fontId="9" fillId="6" borderId="14" xfId="1" applyNumberFormat="1" applyFont="1" applyFill="1" applyBorder="1" applyAlignment="1">
      <alignment horizontal="center" vertical="center" wrapText="1"/>
    </xf>
    <xf numFmtId="168" fontId="9" fillId="6" borderId="15" xfId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164" fontId="9" fillId="6" borderId="20" xfId="4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9" fillId="0" borderId="0" xfId="0" applyFont="1" applyFill="1" applyBorder="1"/>
    <xf numFmtId="10" fontId="9" fillId="6" borderId="20" xfId="2" applyNumberFormat="1" applyFont="1" applyFill="1" applyBorder="1" applyAlignment="1">
      <alignment horizontal="center" vertical="center"/>
    </xf>
    <xf numFmtId="10" fontId="9" fillId="6" borderId="21" xfId="2" applyNumberFormat="1" applyFont="1" applyFill="1" applyBorder="1" applyAlignment="1">
      <alignment horizontal="center" vertical="center"/>
    </xf>
    <xf numFmtId="164" fontId="7" fillId="0" borderId="0" xfId="4" applyFont="1" applyAlignment="1">
      <alignment vertical="center"/>
    </xf>
    <xf numFmtId="164" fontId="4" fillId="6" borderId="1" xfId="4" applyFont="1" applyFill="1" applyBorder="1" applyAlignment="1">
      <alignment horizontal="center" vertical="center" wrapText="1"/>
    </xf>
    <xf numFmtId="168" fontId="4" fillId="6" borderId="1" xfId="1" applyNumberFormat="1" applyFont="1" applyFill="1" applyBorder="1" applyAlignment="1">
      <alignment horizontal="center" vertical="center" wrapText="1"/>
    </xf>
    <xf numFmtId="167" fontId="4" fillId="6" borderId="1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5" fillId="6" borderId="1" xfId="4" applyFont="1" applyFill="1" applyBorder="1" applyAlignment="1">
      <alignment horizontal="center" vertical="center" wrapText="1"/>
    </xf>
    <xf numFmtId="10" fontId="4" fillId="6" borderId="1" xfId="2" applyNumberFormat="1" applyFont="1" applyFill="1" applyBorder="1" applyAlignment="1">
      <alignment horizontal="center" vertical="center"/>
    </xf>
    <xf numFmtId="164" fontId="3" fillId="0" borderId="0" xfId="0" applyNumberFormat="1" applyFont="1"/>
    <xf numFmtId="9" fontId="3" fillId="0" borderId="0" xfId="2" applyFont="1"/>
    <xf numFmtId="10" fontId="3" fillId="0" borderId="0" xfId="2" applyNumberFormat="1" applyFont="1"/>
    <xf numFmtId="164" fontId="6" fillId="6" borderId="8" xfId="4" applyFont="1" applyFill="1" applyBorder="1" applyAlignment="1">
      <alignment horizontal="center" vertical="center" wrapText="1"/>
    </xf>
    <xf numFmtId="169" fontId="9" fillId="5" borderId="9" xfId="0" applyNumberFormat="1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vertical="center"/>
    </xf>
    <xf numFmtId="10" fontId="14" fillId="0" borderId="0" xfId="2" applyNumberFormat="1" applyFont="1" applyAlignment="1">
      <alignment vertical="center"/>
    </xf>
    <xf numFmtId="10" fontId="7" fillId="0" borderId="0" xfId="2" applyNumberFormat="1" applyFont="1"/>
    <xf numFmtId="10" fontId="6" fillId="6" borderId="8" xfId="2" applyNumberFormat="1" applyFont="1" applyFill="1" applyBorder="1" applyAlignment="1">
      <alignment horizontal="center" vertical="center" wrapText="1"/>
    </xf>
    <xf numFmtId="164" fontId="9" fillId="7" borderId="1" xfId="4" applyFont="1" applyFill="1" applyBorder="1" applyAlignment="1">
      <alignment horizontal="center" vertical="center" wrapText="1"/>
    </xf>
    <xf numFmtId="10" fontId="9" fillId="7" borderId="1" xfId="2" applyNumberFormat="1" applyFont="1" applyFill="1" applyBorder="1" applyAlignment="1">
      <alignment horizontal="center" vertical="center"/>
    </xf>
    <xf numFmtId="10" fontId="9" fillId="7" borderId="18" xfId="2" applyNumberFormat="1" applyFont="1" applyFill="1" applyBorder="1" applyAlignment="1">
      <alignment horizontal="center" vertical="center"/>
    </xf>
    <xf numFmtId="164" fontId="9" fillId="2" borderId="1" xfId="4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/>
    </xf>
    <xf numFmtId="10" fontId="9" fillId="2" borderId="18" xfId="2" applyNumberFormat="1" applyFont="1" applyFill="1" applyBorder="1" applyAlignment="1">
      <alignment horizontal="center" vertical="center"/>
    </xf>
    <xf numFmtId="164" fontId="9" fillId="2" borderId="1" xfId="4" applyFont="1" applyFill="1" applyBorder="1" applyAlignment="1">
      <alignment horizontal="center" vertical="center"/>
    </xf>
    <xf numFmtId="164" fontId="9" fillId="8" borderId="1" xfId="4" applyFont="1" applyFill="1" applyBorder="1" applyAlignment="1">
      <alignment horizontal="center" vertical="center"/>
    </xf>
    <xf numFmtId="10" fontId="9" fillId="8" borderId="1" xfId="2" applyNumberFormat="1" applyFont="1" applyFill="1" applyBorder="1" applyAlignment="1">
      <alignment horizontal="center" vertical="center"/>
    </xf>
    <xf numFmtId="10" fontId="9" fillId="8" borderId="18" xfId="2" applyNumberFormat="1" applyFont="1" applyFill="1" applyBorder="1" applyAlignment="1">
      <alignment horizontal="center" vertical="center"/>
    </xf>
    <xf numFmtId="9" fontId="9" fillId="2" borderId="18" xfId="2" applyFont="1" applyFill="1" applyBorder="1" applyAlignment="1">
      <alignment horizontal="center" vertical="center"/>
    </xf>
    <xf numFmtId="0" fontId="15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164" fontId="9" fillId="6" borderId="26" xfId="4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/>
    </xf>
    <xf numFmtId="164" fontId="9" fillId="7" borderId="9" xfId="4" applyFont="1" applyFill="1" applyBorder="1" applyAlignment="1">
      <alignment horizontal="center" vertical="center" wrapText="1"/>
    </xf>
    <xf numFmtId="164" fontId="8" fillId="3" borderId="1" xfId="4" applyFont="1" applyFill="1" applyBorder="1" applyAlignment="1">
      <alignment horizontal="center" vertical="center" wrapText="1"/>
    </xf>
    <xf numFmtId="164" fontId="9" fillId="7" borderId="1" xfId="4" applyFont="1" applyFill="1" applyBorder="1" applyAlignment="1">
      <alignment vertical="center"/>
    </xf>
    <xf numFmtId="0" fontId="8" fillId="0" borderId="0" xfId="0" applyFont="1" applyAlignment="1">
      <alignment wrapText="1"/>
    </xf>
    <xf numFmtId="164" fontId="8" fillId="0" borderId="0" xfId="0" applyNumberFormat="1" applyFont="1"/>
    <xf numFmtId="10" fontId="6" fillId="5" borderId="1" xfId="2" applyNumberFormat="1" applyFont="1" applyFill="1" applyBorder="1" applyAlignment="1">
      <alignment vertical="center"/>
    </xf>
    <xf numFmtId="10" fontId="7" fillId="0" borderId="1" xfId="2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/>
    </xf>
    <xf numFmtId="10" fontId="9" fillId="4" borderId="1" xfId="2" applyNumberFormat="1" applyFont="1" applyFill="1" applyBorder="1" applyAlignment="1">
      <alignment horizontal="center" vertical="center"/>
    </xf>
    <xf numFmtId="10" fontId="9" fillId="4" borderId="18" xfId="2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22" xfId="3" applyFont="1" applyFill="1" applyBorder="1" applyAlignment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6" borderId="13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164" fontId="9" fillId="6" borderId="27" xfId="4" applyFont="1" applyFill="1" applyBorder="1" applyAlignment="1">
      <alignment horizontal="center" vertical="center" wrapText="1"/>
    </xf>
    <xf numFmtId="164" fontId="9" fillId="6" borderId="28" xfId="4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8" xfId="4" applyFont="1" applyFill="1" applyBorder="1" applyAlignment="1">
      <alignment horizontal="center" vertical="center" wrapText="1"/>
    </xf>
    <xf numFmtId="164" fontId="9" fillId="6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8" fillId="3" borderId="1" xfId="4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center" vertical="center"/>
    </xf>
    <xf numFmtId="10" fontId="8" fillId="3" borderId="18" xfId="2" applyNumberFormat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</cellXfs>
  <cellStyles count="8">
    <cellStyle name="Millares" xfId="1" builtinId="3"/>
    <cellStyle name="Millares [0]" xfId="4" builtinId="6"/>
    <cellStyle name="Millares 2" xfId="5"/>
    <cellStyle name="Millares 3" xfId="6"/>
    <cellStyle name="Millares 3 2" xfId="7"/>
    <cellStyle name="Normal" xfId="0" builtinId="0"/>
    <cellStyle name="Normal 17" xfId="3"/>
    <cellStyle name="Porcentaje" xfId="2" builtinId="5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Ejecución</a:t>
            </a:r>
            <a:r>
              <a:rPr lang="es-CO" b="1" baseline="0"/>
              <a:t> de Inversión 2019 SDM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D3D-4127-A110-065522B75B3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D3D-4127-A110-065522B75B3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D3D-4127-A110-065522B75B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2717487"/>
        <c:axId val="1152722063"/>
      </c:barChart>
      <c:catAx>
        <c:axId val="115271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2722063"/>
        <c:crosses val="autoZero"/>
        <c:auto val="1"/>
        <c:lblAlgn val="ctr"/>
        <c:lblOffset val="100"/>
        <c:noMultiLvlLbl val="0"/>
      </c:catAx>
      <c:valAx>
        <c:axId val="115272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271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739588</xdr:colOff>
      <xdr:row>27</xdr:row>
      <xdr:rowOff>112058</xdr:rowOff>
    </xdr:from>
    <xdr:to>
      <xdr:col>13</xdr:col>
      <xdr:colOff>0</xdr:colOff>
      <xdr:row>47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04" t="s">
        <v>34</v>
      </c>
      <c r="C1" s="104"/>
      <c r="D1" s="104"/>
      <c r="F1" s="104" t="s">
        <v>38</v>
      </c>
      <c r="G1" s="104"/>
      <c r="H1" s="104"/>
      <c r="I1" s="35"/>
    </row>
    <row r="2" spans="2:9" ht="13.5" customHeight="1" x14ac:dyDescent="0.2">
      <c r="B2" s="104" t="s">
        <v>26</v>
      </c>
      <c r="C2" s="104"/>
      <c r="D2" s="104"/>
      <c r="F2" s="104" t="s">
        <v>26</v>
      </c>
      <c r="G2" s="104"/>
      <c r="H2" s="104"/>
    </row>
    <row r="3" spans="2:9" x14ac:dyDescent="0.2">
      <c r="B3" s="104" t="s">
        <v>35</v>
      </c>
      <c r="C3" s="104"/>
      <c r="D3" s="104"/>
      <c r="F3" s="104" t="s">
        <v>31</v>
      </c>
      <c r="G3" s="104"/>
      <c r="H3" s="104"/>
    </row>
    <row r="4" spans="2:9" ht="7.5" customHeight="1" x14ac:dyDescent="0.2">
      <c r="G4" s="5"/>
      <c r="H4" s="6"/>
    </row>
    <row r="5" spans="2:9" ht="55.5" customHeight="1" x14ac:dyDescent="0.2">
      <c r="B5" s="108" t="s">
        <v>0</v>
      </c>
      <c r="C5" s="108"/>
      <c r="D5" s="7" t="s">
        <v>25</v>
      </c>
      <c r="F5" s="108" t="s">
        <v>0</v>
      </c>
      <c r="G5" s="108"/>
      <c r="H5" s="7" t="s">
        <v>32</v>
      </c>
    </row>
    <row r="6" spans="2:9" s="15" customFormat="1" ht="35.25" customHeight="1" x14ac:dyDescent="0.2">
      <c r="B6" s="2">
        <v>339</v>
      </c>
      <c r="C6" s="4" t="s">
        <v>20</v>
      </c>
      <c r="D6" s="8">
        <v>14890776746</v>
      </c>
      <c r="E6" s="16"/>
      <c r="F6" s="3">
        <v>967</v>
      </c>
      <c r="G6" s="4" t="s">
        <v>12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11</v>
      </c>
      <c r="D7" s="8">
        <v>15354891000</v>
      </c>
      <c r="E7" s="16"/>
      <c r="F7" s="3">
        <v>965</v>
      </c>
      <c r="G7" s="4" t="s">
        <v>19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12</v>
      </c>
      <c r="D8" s="8">
        <v>8438602037</v>
      </c>
      <c r="E8" s="16"/>
      <c r="F8" s="3">
        <v>6094</v>
      </c>
      <c r="G8" s="3" t="s">
        <v>13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21</v>
      </c>
      <c r="D9" s="8">
        <v>3200912110</v>
      </c>
      <c r="E9" s="16"/>
      <c r="F9" s="109" t="s">
        <v>8</v>
      </c>
      <c r="G9" s="109"/>
      <c r="H9" s="9">
        <f>SUM(H6:H8)</f>
        <v>39190318000</v>
      </c>
    </row>
    <row r="10" spans="2:9" ht="35.25" customHeight="1" x14ac:dyDescent="0.2">
      <c r="B10" s="109" t="s">
        <v>7</v>
      </c>
      <c r="C10" s="109"/>
      <c r="D10" s="9">
        <f>+D9+D8+D7+D6</f>
        <v>41885181893</v>
      </c>
      <c r="E10" s="16"/>
      <c r="F10" s="108" t="s">
        <v>1</v>
      </c>
      <c r="G10" s="108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18</v>
      </c>
      <c r="D11" s="8">
        <v>2639057000</v>
      </c>
      <c r="E11" s="16"/>
      <c r="F11" s="2">
        <v>339</v>
      </c>
      <c r="G11" s="34" t="s">
        <v>20</v>
      </c>
      <c r="H11" s="8">
        <v>20379923000</v>
      </c>
    </row>
    <row r="12" spans="2:9" ht="35.25" customHeight="1" x14ac:dyDescent="0.2">
      <c r="B12" s="3">
        <v>965</v>
      </c>
      <c r="C12" s="4" t="s">
        <v>19</v>
      </c>
      <c r="D12" s="8">
        <v>315805000</v>
      </c>
      <c r="E12" s="16"/>
      <c r="F12" s="3">
        <v>1004</v>
      </c>
      <c r="G12" s="4" t="s">
        <v>11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13</v>
      </c>
      <c r="D13" s="8">
        <v>19683713000</v>
      </c>
      <c r="E13" s="16"/>
      <c r="F13" s="3">
        <v>1183</v>
      </c>
      <c r="G13" s="4" t="s">
        <v>21</v>
      </c>
      <c r="H13" s="8">
        <v>1889555000</v>
      </c>
    </row>
    <row r="14" spans="2:9" ht="35.25" customHeight="1" x14ac:dyDescent="0.2">
      <c r="B14" s="109" t="s">
        <v>8</v>
      </c>
      <c r="C14" s="109"/>
      <c r="D14" s="9">
        <f>+D13+D12+D11</f>
        <v>22638575000</v>
      </c>
      <c r="E14" s="16"/>
      <c r="F14" s="3">
        <v>585</v>
      </c>
      <c r="G14" s="4" t="s">
        <v>18</v>
      </c>
      <c r="H14" s="8">
        <v>2843569000</v>
      </c>
    </row>
    <row r="15" spans="2:9" ht="21" customHeight="1" x14ac:dyDescent="0.2">
      <c r="B15" s="108" t="s">
        <v>1</v>
      </c>
      <c r="C15" s="108"/>
      <c r="D15" s="10">
        <f>+D10+D14</f>
        <v>64523756893</v>
      </c>
      <c r="E15" s="16"/>
      <c r="F15" s="109" t="s">
        <v>7</v>
      </c>
      <c r="G15" s="109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14</v>
      </c>
      <c r="D16" s="8">
        <v>16626000000</v>
      </c>
      <c r="E16" s="16"/>
      <c r="F16" s="3">
        <v>6219</v>
      </c>
      <c r="G16" s="2" t="s">
        <v>14</v>
      </c>
      <c r="H16" s="8">
        <v>21522370000</v>
      </c>
    </row>
    <row r="17" spans="2:8" ht="35.25" customHeight="1" x14ac:dyDescent="0.2">
      <c r="B17" s="3">
        <v>1044</v>
      </c>
      <c r="C17" s="2" t="s">
        <v>15</v>
      </c>
      <c r="D17" s="8">
        <v>17829168607</v>
      </c>
      <c r="E17" s="16"/>
      <c r="F17" s="3">
        <v>1044</v>
      </c>
      <c r="G17" s="2" t="s">
        <v>15</v>
      </c>
      <c r="H17" s="8">
        <v>19786331000</v>
      </c>
    </row>
    <row r="18" spans="2:8" ht="35.25" customHeight="1" x14ac:dyDescent="0.2">
      <c r="B18" s="3">
        <v>7132</v>
      </c>
      <c r="C18" s="2" t="s">
        <v>16</v>
      </c>
      <c r="D18" s="8">
        <v>21318552000</v>
      </c>
      <c r="E18" s="16"/>
      <c r="F18" s="3">
        <v>7132</v>
      </c>
      <c r="G18" s="2" t="s">
        <v>16</v>
      </c>
      <c r="H18" s="8">
        <v>30883680000</v>
      </c>
    </row>
    <row r="19" spans="2:8" ht="35.25" customHeight="1" x14ac:dyDescent="0.2">
      <c r="B19" s="3">
        <v>1032</v>
      </c>
      <c r="C19" s="2" t="s">
        <v>17</v>
      </c>
      <c r="D19" s="8">
        <v>208359322463</v>
      </c>
      <c r="E19" s="16"/>
      <c r="F19" s="3">
        <v>1032</v>
      </c>
      <c r="G19" s="2" t="s">
        <v>17</v>
      </c>
      <c r="H19" s="8">
        <v>279416422000</v>
      </c>
    </row>
    <row r="20" spans="2:8" ht="30" customHeight="1" x14ac:dyDescent="0.2">
      <c r="B20" s="109" t="s">
        <v>22</v>
      </c>
      <c r="C20" s="109"/>
      <c r="D20" s="9">
        <f>SUM(D16:D19)</f>
        <v>264133043070</v>
      </c>
      <c r="E20" s="16"/>
      <c r="F20" s="109" t="s">
        <v>33</v>
      </c>
      <c r="G20" s="109"/>
      <c r="H20" s="9">
        <f>SUM(H16:H19)</f>
        <v>351608803000</v>
      </c>
    </row>
    <row r="21" spans="2:8" s="31" customFormat="1" ht="13.5" customHeight="1" x14ac:dyDescent="0.2">
      <c r="B21" s="29"/>
      <c r="C21" s="29"/>
      <c r="D21" s="30"/>
      <c r="E21" s="32"/>
      <c r="F21" s="108" t="s">
        <v>22</v>
      </c>
      <c r="G21" s="108"/>
      <c r="H21" s="10">
        <f>+H15+H20</f>
        <v>394211564000</v>
      </c>
    </row>
    <row r="22" spans="2:8" ht="26.25" customHeight="1" x14ac:dyDescent="0.2">
      <c r="B22" s="108" t="s">
        <v>10</v>
      </c>
      <c r="C22" s="108"/>
      <c r="D22" s="10">
        <f>+D15+D20</f>
        <v>328656799963</v>
      </c>
      <c r="F22" s="105" t="s">
        <v>10</v>
      </c>
      <c r="G22" s="106"/>
      <c r="H22" s="10">
        <f>+H21+H10</f>
        <v>433401882000</v>
      </c>
    </row>
    <row r="23" spans="2:8" ht="18.75" customHeight="1" x14ac:dyDescent="0.2">
      <c r="B23" s="107" t="s">
        <v>36</v>
      </c>
      <c r="C23" s="107"/>
      <c r="D23" s="107"/>
      <c r="F23" s="107" t="s">
        <v>37</v>
      </c>
      <c r="G23" s="107"/>
      <c r="H23" s="107"/>
    </row>
    <row r="24" spans="2:8" x14ac:dyDescent="0.2">
      <c r="D24" s="33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L47"/>
  <sheetViews>
    <sheetView showGridLines="0" view="pageBreakPreview" zoomScale="85" zoomScaleNormal="100" zoomScaleSheetLayoutView="85" workbookViewId="0">
      <pane ySplit="5" topLeftCell="A33" activePane="bottomLeft" state="frozen"/>
      <selection pane="bottomLeft" activeCell="F42" sqref="F42"/>
    </sheetView>
  </sheetViews>
  <sheetFormatPr baseColWidth="10" defaultRowHeight="12" x14ac:dyDescent="0.2"/>
  <cols>
    <col min="1" max="1" width="11.42578125" style="36"/>
    <col min="2" max="2" width="7.85546875" style="36" customWidth="1"/>
    <col min="3" max="3" width="12" style="96" customWidth="1"/>
    <col min="4" max="4" width="9.7109375" style="85" customWidth="1"/>
    <col min="5" max="5" width="19.7109375" style="36" customWidth="1"/>
    <col min="6" max="10" width="20.7109375" style="36" customWidth="1"/>
    <col min="11" max="11" width="16.28515625" style="36" customWidth="1"/>
    <col min="12" max="12" width="11" style="36" customWidth="1"/>
    <col min="13" max="16384" width="11.42578125" style="36"/>
  </cols>
  <sheetData>
    <row r="1" spans="2:12" x14ac:dyDescent="0.2">
      <c r="B1" s="136" t="s">
        <v>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2:12" ht="13.5" customHeight="1" x14ac:dyDescent="0.2">
      <c r="B2" s="136" t="s">
        <v>26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12" x14ac:dyDescent="0.2">
      <c r="B3" s="136" t="s">
        <v>81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2:12" ht="7.5" customHeight="1" thickBot="1" x14ac:dyDescent="0.25"/>
    <row r="5" spans="2:12" ht="38.25" customHeight="1" thickBot="1" x14ac:dyDescent="0.25">
      <c r="B5" s="137" t="s">
        <v>0</v>
      </c>
      <c r="C5" s="138"/>
      <c r="D5" s="139" t="s">
        <v>32</v>
      </c>
      <c r="E5" s="140"/>
      <c r="F5" s="91" t="s">
        <v>2</v>
      </c>
      <c r="G5" s="47" t="s">
        <v>3</v>
      </c>
      <c r="H5" s="47" t="s">
        <v>4</v>
      </c>
      <c r="I5" s="47" t="s">
        <v>51</v>
      </c>
      <c r="J5" s="46" t="s">
        <v>5</v>
      </c>
      <c r="K5" s="48" t="s">
        <v>70</v>
      </c>
      <c r="L5" s="48" t="s">
        <v>69</v>
      </c>
    </row>
    <row r="6" spans="2:12" ht="36" customHeight="1" x14ac:dyDescent="0.2">
      <c r="B6" s="49">
        <v>965</v>
      </c>
      <c r="C6" s="22" t="s">
        <v>43</v>
      </c>
      <c r="D6" s="92" t="s">
        <v>63</v>
      </c>
      <c r="E6" s="93">
        <v>169258000</v>
      </c>
      <c r="F6" s="74">
        <v>169258000</v>
      </c>
      <c r="G6" s="75">
        <f>+F6/E6</f>
        <v>1</v>
      </c>
      <c r="H6" s="74">
        <v>126526304</v>
      </c>
      <c r="I6" s="75">
        <f>+H6/E6</f>
        <v>0.74753514752626171</v>
      </c>
      <c r="J6" s="74">
        <v>61967400</v>
      </c>
      <c r="K6" s="76">
        <f>+J6/E6</f>
        <v>0.36611208923655014</v>
      </c>
      <c r="L6" s="76">
        <f>+J6/H6</f>
        <v>0.4897590306597433</v>
      </c>
    </row>
    <row r="7" spans="2:12" ht="36" customHeight="1" x14ac:dyDescent="0.2">
      <c r="B7" s="130">
        <v>6094</v>
      </c>
      <c r="C7" s="112" t="s">
        <v>13</v>
      </c>
      <c r="D7" s="86" t="s">
        <v>64</v>
      </c>
      <c r="E7" s="74">
        <f>+E8+E9</f>
        <v>12215887000</v>
      </c>
      <c r="F7" s="74">
        <f>+F8+F9</f>
        <v>12031464759</v>
      </c>
      <c r="G7" s="75">
        <f>+F7/E7</f>
        <v>0.98490308227310874</v>
      </c>
      <c r="H7" s="74">
        <f>+H8+H9</f>
        <v>11096939576</v>
      </c>
      <c r="I7" s="75">
        <f t="shared" ref="I7:I8" si="0">+H7/E7</f>
        <v>0.90840227778793303</v>
      </c>
      <c r="J7" s="74">
        <f>+J8+J9</f>
        <v>5786827803</v>
      </c>
      <c r="K7" s="76">
        <f t="shared" ref="K7:K45" si="1">+J7/E7</f>
        <v>0.4737132721512568</v>
      </c>
      <c r="L7" s="76">
        <f t="shared" ref="L7:L45" si="2">+J7/H7</f>
        <v>0.52147961727353287</v>
      </c>
    </row>
    <row r="8" spans="2:12" ht="25.5" customHeight="1" x14ac:dyDescent="0.2">
      <c r="B8" s="131"/>
      <c r="C8" s="113"/>
      <c r="D8" s="87" t="s">
        <v>63</v>
      </c>
      <c r="E8" s="20">
        <v>11965887000</v>
      </c>
      <c r="F8" s="20">
        <v>11781464759</v>
      </c>
      <c r="G8" s="38">
        <f t="shared" ref="G8:G9" si="3">+F8/E8</f>
        <v>0.98458766650562557</v>
      </c>
      <c r="H8" s="20">
        <v>11074964859</v>
      </c>
      <c r="I8" s="38">
        <f t="shared" si="0"/>
        <v>0.92554483081780736</v>
      </c>
      <c r="J8" s="20">
        <v>5767043828</v>
      </c>
      <c r="K8" s="50">
        <f t="shared" si="1"/>
        <v>0.48195706912492153</v>
      </c>
      <c r="L8" s="50">
        <f t="shared" si="2"/>
        <v>0.52072795728227061</v>
      </c>
    </row>
    <row r="9" spans="2:12" ht="25.5" customHeight="1" x14ac:dyDescent="0.2">
      <c r="B9" s="132"/>
      <c r="C9" s="114"/>
      <c r="D9" s="87" t="s">
        <v>65</v>
      </c>
      <c r="E9" s="20">
        <v>250000000</v>
      </c>
      <c r="F9" s="20">
        <v>250000000</v>
      </c>
      <c r="G9" s="38">
        <f t="shared" si="3"/>
        <v>1</v>
      </c>
      <c r="H9" s="20">
        <v>21974717</v>
      </c>
      <c r="I9" s="38">
        <f>+H9/E9</f>
        <v>8.7898868000000005E-2</v>
      </c>
      <c r="J9" s="20">
        <v>19783975</v>
      </c>
      <c r="K9" s="50">
        <f t="shared" si="1"/>
        <v>7.9135899999999995E-2</v>
      </c>
      <c r="L9" s="50">
        <f t="shared" si="2"/>
        <v>0.9003062474024125</v>
      </c>
    </row>
    <row r="10" spans="2:12" s="37" customFormat="1" ht="25.5" customHeight="1" x14ac:dyDescent="0.2">
      <c r="B10" s="130">
        <v>967</v>
      </c>
      <c r="C10" s="112" t="s">
        <v>12</v>
      </c>
      <c r="D10" s="86" t="s">
        <v>64</v>
      </c>
      <c r="E10" s="74">
        <f>+E11+E12</f>
        <v>14617735689</v>
      </c>
      <c r="F10" s="74">
        <f>+F11+F12</f>
        <v>14427987262</v>
      </c>
      <c r="G10" s="75">
        <f t="shared" ref="G10" si="4">+F10/E10</f>
        <v>0.98701930100276836</v>
      </c>
      <c r="H10" s="74">
        <f>+H11+H12</f>
        <v>11527173484</v>
      </c>
      <c r="I10" s="75">
        <f>+H10/E10</f>
        <v>0.78857449123767642</v>
      </c>
      <c r="J10" s="74">
        <f>+J11+J12</f>
        <v>3658276073</v>
      </c>
      <c r="K10" s="76">
        <f t="shared" si="1"/>
        <v>0.25026284171719504</v>
      </c>
      <c r="L10" s="76">
        <f t="shared" si="2"/>
        <v>0.31736106670709668</v>
      </c>
    </row>
    <row r="11" spans="2:12" s="37" customFormat="1" ht="25.5" customHeight="1" x14ac:dyDescent="0.2">
      <c r="B11" s="131"/>
      <c r="C11" s="113"/>
      <c r="D11" s="87" t="s">
        <v>63</v>
      </c>
      <c r="E11" s="20">
        <v>14541568000</v>
      </c>
      <c r="F11" s="20">
        <v>14351819573</v>
      </c>
      <c r="G11" s="38">
        <f>+F11/E11</f>
        <v>0.98695130903352379</v>
      </c>
      <c r="H11" s="20">
        <v>11451005795</v>
      </c>
      <c r="I11" s="38">
        <f>+H11/E11</f>
        <v>0.7874670596045763</v>
      </c>
      <c r="J11" s="20">
        <v>3582108384</v>
      </c>
      <c r="K11" s="50">
        <f t="shared" si="1"/>
        <v>0.24633577231836346</v>
      </c>
      <c r="L11" s="50">
        <f t="shared" si="2"/>
        <v>0.31282041491622525</v>
      </c>
    </row>
    <row r="12" spans="2:12" s="37" customFormat="1" ht="25.5" customHeight="1" x14ac:dyDescent="0.2">
      <c r="B12" s="132"/>
      <c r="C12" s="114"/>
      <c r="D12" s="87" t="s">
        <v>65</v>
      </c>
      <c r="E12" s="20">
        <v>76167689</v>
      </c>
      <c r="F12" s="20">
        <v>76167689</v>
      </c>
      <c r="G12" s="38">
        <f>+F12/E12</f>
        <v>1</v>
      </c>
      <c r="H12" s="20">
        <v>76167689</v>
      </c>
      <c r="I12" s="38">
        <f t="shared" ref="I12" si="5">+H12/E12</f>
        <v>1</v>
      </c>
      <c r="J12" s="20">
        <v>76167689</v>
      </c>
      <c r="K12" s="50">
        <f t="shared" si="1"/>
        <v>1</v>
      </c>
      <c r="L12" s="50">
        <f t="shared" si="2"/>
        <v>1</v>
      </c>
    </row>
    <row r="13" spans="2:12" s="52" customFormat="1" ht="19.5" customHeight="1" x14ac:dyDescent="0.2">
      <c r="B13" s="110" t="s">
        <v>8</v>
      </c>
      <c r="C13" s="111"/>
      <c r="D13" s="88"/>
      <c r="E13" s="77">
        <f>+E6+E7+E10</f>
        <v>27002880689</v>
      </c>
      <c r="F13" s="77">
        <f>+F6+F7+F10</f>
        <v>26628710021</v>
      </c>
      <c r="G13" s="78">
        <f t="shared" ref="G13:G19" si="6">+F13/E13</f>
        <v>0.98614330551212548</v>
      </c>
      <c r="H13" s="77">
        <f>+H6+H7+H10</f>
        <v>22750639364</v>
      </c>
      <c r="I13" s="78">
        <f t="shared" ref="I13:I45" si="7">+H13/E13</f>
        <v>0.84252638175999461</v>
      </c>
      <c r="J13" s="77">
        <f>+J6+J7+J10</f>
        <v>9507071276</v>
      </c>
      <c r="K13" s="79">
        <f t="shared" si="1"/>
        <v>0.35207618718520051</v>
      </c>
      <c r="L13" s="79">
        <f t="shared" si="2"/>
        <v>0.41788149879619357</v>
      </c>
    </row>
    <row r="14" spans="2:12" s="37" customFormat="1" ht="32.25" customHeight="1" x14ac:dyDescent="0.2">
      <c r="B14" s="130">
        <v>7544</v>
      </c>
      <c r="C14" s="112" t="s">
        <v>44</v>
      </c>
      <c r="D14" s="86" t="s">
        <v>64</v>
      </c>
      <c r="E14" s="74">
        <f>+E15+E16</f>
        <v>15804311000</v>
      </c>
      <c r="F14" s="74">
        <f>+F15+F16</f>
        <v>15573915707</v>
      </c>
      <c r="G14" s="75">
        <f t="shared" si="6"/>
        <v>0.98542199701081556</v>
      </c>
      <c r="H14" s="74">
        <f>+H15+H16</f>
        <v>13408709704</v>
      </c>
      <c r="I14" s="75">
        <f t="shared" ref="I14:I19" si="8">+H14/E14</f>
        <v>0.84842102284623477</v>
      </c>
      <c r="J14" s="74">
        <f>+J15+J16</f>
        <v>7253852293</v>
      </c>
      <c r="K14" s="76">
        <f t="shared" si="1"/>
        <v>0.45897934386383565</v>
      </c>
      <c r="L14" s="76">
        <f t="shared" si="2"/>
        <v>0.54098063520877604</v>
      </c>
    </row>
    <row r="15" spans="2:12" s="37" customFormat="1" ht="32.25" customHeight="1" x14ac:dyDescent="0.2">
      <c r="B15" s="131"/>
      <c r="C15" s="113"/>
      <c r="D15" s="87" t="s">
        <v>63</v>
      </c>
      <c r="E15" s="20">
        <v>15732311000</v>
      </c>
      <c r="F15" s="20">
        <v>15501915707</v>
      </c>
      <c r="G15" s="38">
        <f t="shared" si="6"/>
        <v>0.98535527978057391</v>
      </c>
      <c r="H15" s="20">
        <v>13336709704</v>
      </c>
      <c r="I15" s="38">
        <f t="shared" si="8"/>
        <v>0.84772731126406031</v>
      </c>
      <c r="J15" s="20">
        <v>7181852293</v>
      </c>
      <c r="K15" s="50">
        <f t="shared" si="1"/>
        <v>0.45650332573517011</v>
      </c>
      <c r="L15" s="50">
        <f t="shared" si="2"/>
        <v>0.53850255815690351</v>
      </c>
    </row>
    <row r="16" spans="2:12" s="37" customFormat="1" ht="32.25" customHeight="1" x14ac:dyDescent="0.2">
      <c r="B16" s="132"/>
      <c r="C16" s="114"/>
      <c r="D16" s="87" t="s">
        <v>65</v>
      </c>
      <c r="E16" s="20">
        <v>72000000</v>
      </c>
      <c r="F16" s="20">
        <v>72000000</v>
      </c>
      <c r="G16" s="38">
        <f t="shared" si="6"/>
        <v>1</v>
      </c>
      <c r="H16" s="20">
        <v>72000000</v>
      </c>
      <c r="I16" s="38">
        <f t="shared" si="8"/>
        <v>1</v>
      </c>
      <c r="J16" s="20">
        <v>72000000</v>
      </c>
      <c r="K16" s="50">
        <f t="shared" si="1"/>
        <v>1</v>
      </c>
      <c r="L16" s="50">
        <f t="shared" si="2"/>
        <v>1</v>
      </c>
    </row>
    <row r="17" spans="2:12" s="52" customFormat="1" ht="19.5" customHeight="1" x14ac:dyDescent="0.2">
      <c r="B17" s="110" t="s">
        <v>47</v>
      </c>
      <c r="C17" s="111"/>
      <c r="D17" s="88"/>
      <c r="E17" s="80">
        <f>+E14</f>
        <v>15804311000</v>
      </c>
      <c r="F17" s="80">
        <f>+F14</f>
        <v>15573915707</v>
      </c>
      <c r="G17" s="78">
        <f t="shared" si="6"/>
        <v>0.98542199701081556</v>
      </c>
      <c r="H17" s="80">
        <f>+H14</f>
        <v>13408709704</v>
      </c>
      <c r="I17" s="78">
        <f t="shared" si="8"/>
        <v>0.84842102284623477</v>
      </c>
      <c r="J17" s="80">
        <f>+J14</f>
        <v>7253852293</v>
      </c>
      <c r="K17" s="79">
        <f t="shared" si="1"/>
        <v>0.45897934386383565</v>
      </c>
      <c r="L17" s="79">
        <f t="shared" si="2"/>
        <v>0.54098063520877604</v>
      </c>
    </row>
    <row r="18" spans="2:12" s="53" customFormat="1" ht="19.5" customHeight="1" x14ac:dyDescent="0.2">
      <c r="B18" s="119" t="s">
        <v>1</v>
      </c>
      <c r="C18" s="120"/>
      <c r="D18" s="100"/>
      <c r="E18" s="101">
        <f>+E17+E13</f>
        <v>42807191689</v>
      </c>
      <c r="F18" s="101">
        <f>+F13+F17</f>
        <v>42202625728</v>
      </c>
      <c r="G18" s="102">
        <f t="shared" si="6"/>
        <v>0.98587700016875079</v>
      </c>
      <c r="H18" s="101">
        <f>+H13+H17</f>
        <v>36159349068</v>
      </c>
      <c r="I18" s="102">
        <f t="shared" si="8"/>
        <v>0.84470266890438717</v>
      </c>
      <c r="J18" s="101">
        <f>+J13+J17</f>
        <v>16760923569</v>
      </c>
      <c r="K18" s="103">
        <f t="shared" si="1"/>
        <v>0.39154457248142699</v>
      </c>
      <c r="L18" s="103">
        <f t="shared" si="2"/>
        <v>0.46352946059620698</v>
      </c>
    </row>
    <row r="19" spans="2:12" s="37" customFormat="1" ht="28.5" customHeight="1" x14ac:dyDescent="0.2">
      <c r="B19" s="121">
        <v>339</v>
      </c>
      <c r="C19" s="124" t="s">
        <v>20</v>
      </c>
      <c r="D19" s="86" t="s">
        <v>64</v>
      </c>
      <c r="E19" s="74">
        <f>+E20+E21</f>
        <v>20507054774</v>
      </c>
      <c r="F19" s="74">
        <f>+F20+F21</f>
        <v>19553636572</v>
      </c>
      <c r="G19" s="75">
        <f t="shared" si="6"/>
        <v>0.95350779463422519</v>
      </c>
      <c r="H19" s="95">
        <f>+H20+H21</f>
        <v>15150379061</v>
      </c>
      <c r="I19" s="75">
        <f t="shared" si="8"/>
        <v>0.73878863776228387</v>
      </c>
      <c r="J19" s="95">
        <f>+J20+J21</f>
        <v>7347297439</v>
      </c>
      <c r="K19" s="76">
        <f t="shared" si="1"/>
        <v>0.35828145581955134</v>
      </c>
      <c r="L19" s="76">
        <f t="shared" si="2"/>
        <v>0.48495799408170331</v>
      </c>
    </row>
    <row r="20" spans="2:12" s="37" customFormat="1" ht="28.5" customHeight="1" x14ac:dyDescent="0.2">
      <c r="B20" s="122"/>
      <c r="C20" s="125"/>
      <c r="D20" s="87" t="s">
        <v>63</v>
      </c>
      <c r="E20" s="20">
        <v>15783544292</v>
      </c>
      <c r="F20" s="39">
        <v>15783543829</v>
      </c>
      <c r="G20" s="38">
        <f t="shared" ref="G20:G21" si="9">+F20/E20</f>
        <v>0.99999997066565083</v>
      </c>
      <c r="H20" s="153">
        <v>11393202878</v>
      </c>
      <c r="I20" s="154">
        <f t="shared" ref="I20:I21" si="10">+H20/E20</f>
        <v>0.72184058708377208</v>
      </c>
      <c r="J20" s="153">
        <v>3590121256</v>
      </c>
      <c r="K20" s="155">
        <f t="shared" si="1"/>
        <v>0.22745976376292606</v>
      </c>
      <c r="L20" s="50">
        <f t="shared" si="2"/>
        <v>0.31511079846848311</v>
      </c>
    </row>
    <row r="21" spans="2:12" s="37" customFormat="1" ht="28.5" customHeight="1" x14ac:dyDescent="0.2">
      <c r="B21" s="123"/>
      <c r="C21" s="126"/>
      <c r="D21" s="87" t="s">
        <v>65</v>
      </c>
      <c r="E21" s="94">
        <v>4723510482</v>
      </c>
      <c r="F21" s="39">
        <v>3770092743</v>
      </c>
      <c r="G21" s="38">
        <f t="shared" si="9"/>
        <v>0.79815483788313524</v>
      </c>
      <c r="H21" s="153">
        <v>3757176183</v>
      </c>
      <c r="I21" s="154">
        <f t="shared" si="10"/>
        <v>0.79542031235403532</v>
      </c>
      <c r="J21" s="153">
        <v>3757176183</v>
      </c>
      <c r="K21" s="155">
        <f t="shared" si="1"/>
        <v>0.79542031235403532</v>
      </c>
      <c r="L21" s="50">
        <f t="shared" si="2"/>
        <v>1</v>
      </c>
    </row>
    <row r="22" spans="2:12" ht="28.5" customHeight="1" x14ac:dyDescent="0.2">
      <c r="B22" s="127">
        <v>1004</v>
      </c>
      <c r="C22" s="112" t="s">
        <v>11</v>
      </c>
      <c r="D22" s="86" t="s">
        <v>64</v>
      </c>
      <c r="E22" s="74">
        <f>+E23+E24</f>
        <v>14023510600</v>
      </c>
      <c r="F22" s="95">
        <f>+F23+F24</f>
        <v>13987422433</v>
      </c>
      <c r="G22" s="75">
        <f t="shared" ref="G22:G28" si="11">+F22/E22</f>
        <v>0.99742659537762246</v>
      </c>
      <c r="H22" s="95">
        <f>+H23+H24</f>
        <v>12377990193</v>
      </c>
      <c r="I22" s="75">
        <f t="shared" ref="I22:I28" si="12">+H22/E22</f>
        <v>0.8826598806863668</v>
      </c>
      <c r="J22" s="95">
        <f>+J23+J24</f>
        <v>5686896972</v>
      </c>
      <c r="K22" s="76">
        <f t="shared" si="1"/>
        <v>0.40552591531538473</v>
      </c>
      <c r="L22" s="76">
        <f t="shared" si="2"/>
        <v>0.45943621568031728</v>
      </c>
    </row>
    <row r="23" spans="2:12" ht="28.5" customHeight="1" x14ac:dyDescent="0.2">
      <c r="B23" s="128"/>
      <c r="C23" s="113"/>
      <c r="D23" s="87" t="s">
        <v>63</v>
      </c>
      <c r="E23" s="20">
        <v>13921545000</v>
      </c>
      <c r="F23" s="40">
        <v>13885456833</v>
      </c>
      <c r="G23" s="38">
        <f t="shared" si="11"/>
        <v>0.99740774698497903</v>
      </c>
      <c r="H23" s="39">
        <v>12276024593</v>
      </c>
      <c r="I23" s="38">
        <f t="shared" si="12"/>
        <v>0.88180044621484177</v>
      </c>
      <c r="J23" s="39">
        <v>5584931372</v>
      </c>
      <c r="K23" s="50">
        <f t="shared" si="1"/>
        <v>0.4011718075831382</v>
      </c>
      <c r="L23" s="50">
        <f t="shared" si="2"/>
        <v>0.45494625150756246</v>
      </c>
    </row>
    <row r="24" spans="2:12" ht="28.5" customHeight="1" x14ac:dyDescent="0.2">
      <c r="B24" s="129"/>
      <c r="C24" s="114"/>
      <c r="D24" s="87" t="s">
        <v>65</v>
      </c>
      <c r="E24" s="94">
        <v>101965600</v>
      </c>
      <c r="F24" s="40">
        <v>101965600</v>
      </c>
      <c r="G24" s="38">
        <f t="shared" si="11"/>
        <v>1</v>
      </c>
      <c r="H24" s="39">
        <v>101965600</v>
      </c>
      <c r="I24" s="38">
        <f t="shared" si="12"/>
        <v>1</v>
      </c>
      <c r="J24" s="39">
        <v>101965600</v>
      </c>
      <c r="K24" s="50">
        <f t="shared" si="1"/>
        <v>1</v>
      </c>
      <c r="L24" s="50">
        <f t="shared" si="2"/>
        <v>1</v>
      </c>
    </row>
    <row r="25" spans="2:12" s="37" customFormat="1" ht="28.5" customHeight="1" x14ac:dyDescent="0.2">
      <c r="B25" s="130">
        <v>1183</v>
      </c>
      <c r="C25" s="112" t="s">
        <v>21</v>
      </c>
      <c r="D25" s="86" t="s">
        <v>64</v>
      </c>
      <c r="E25" s="74">
        <f>+E26+E27</f>
        <v>1835623616</v>
      </c>
      <c r="F25" s="74">
        <f>+F26+F27</f>
        <v>1807040366</v>
      </c>
      <c r="G25" s="75">
        <f t="shared" si="11"/>
        <v>0.98442858887254592</v>
      </c>
      <c r="H25" s="95">
        <f>+H26+H27</f>
        <v>1729012282</v>
      </c>
      <c r="I25" s="75">
        <f t="shared" si="12"/>
        <v>0.94192091828044988</v>
      </c>
      <c r="J25" s="95">
        <f>+J26+J27</f>
        <v>263878750</v>
      </c>
      <c r="K25" s="76">
        <f t="shared" si="1"/>
        <v>0.14375427930864015</v>
      </c>
      <c r="L25" s="76">
        <f t="shared" si="2"/>
        <v>0.15261820447843413</v>
      </c>
    </row>
    <row r="26" spans="2:12" s="37" customFormat="1" ht="28.5" customHeight="1" x14ac:dyDescent="0.2">
      <c r="B26" s="131"/>
      <c r="C26" s="113"/>
      <c r="D26" s="87" t="s">
        <v>63</v>
      </c>
      <c r="E26" s="20">
        <v>1758562000</v>
      </c>
      <c r="F26" s="39">
        <v>1758562000</v>
      </c>
      <c r="G26" s="38">
        <f t="shared" si="11"/>
        <v>1</v>
      </c>
      <c r="H26" s="39">
        <v>1680533916</v>
      </c>
      <c r="I26" s="38">
        <f t="shared" si="12"/>
        <v>0.95562960873713865</v>
      </c>
      <c r="J26" s="39">
        <v>215400384</v>
      </c>
      <c r="K26" s="50">
        <f t="shared" si="1"/>
        <v>0.12248665898614891</v>
      </c>
      <c r="L26" s="50">
        <f t="shared" si="2"/>
        <v>0.12817377974298497</v>
      </c>
    </row>
    <row r="27" spans="2:12" s="37" customFormat="1" ht="28.5" customHeight="1" x14ac:dyDescent="0.2">
      <c r="B27" s="132"/>
      <c r="C27" s="114"/>
      <c r="D27" s="87" t="s">
        <v>65</v>
      </c>
      <c r="E27" s="94">
        <v>77061616</v>
      </c>
      <c r="F27" s="39">
        <v>48478366</v>
      </c>
      <c r="G27" s="38">
        <f t="shared" si="11"/>
        <v>0.62908576949645079</v>
      </c>
      <c r="H27" s="39">
        <v>48478366</v>
      </c>
      <c r="I27" s="38">
        <f t="shared" si="12"/>
        <v>0.62908576949645079</v>
      </c>
      <c r="J27" s="39">
        <v>48478366</v>
      </c>
      <c r="K27" s="50">
        <f t="shared" si="1"/>
        <v>0.62908576949645079</v>
      </c>
      <c r="L27" s="50">
        <f t="shared" si="2"/>
        <v>1</v>
      </c>
    </row>
    <row r="28" spans="2:12" ht="28.5" customHeight="1" x14ac:dyDescent="0.2">
      <c r="B28" s="49">
        <v>585</v>
      </c>
      <c r="C28" s="22" t="s">
        <v>18</v>
      </c>
      <c r="D28" s="86" t="s">
        <v>63</v>
      </c>
      <c r="E28" s="74">
        <v>3043801000</v>
      </c>
      <c r="F28" s="95">
        <v>2963801000</v>
      </c>
      <c r="G28" s="75">
        <f t="shared" si="11"/>
        <v>0.97371707283097675</v>
      </c>
      <c r="H28" s="95">
        <v>2290514972</v>
      </c>
      <c r="I28" s="75">
        <f t="shared" si="12"/>
        <v>0.75251797735791537</v>
      </c>
      <c r="J28" s="95">
        <v>1580683225</v>
      </c>
      <c r="K28" s="76">
        <f t="shared" si="1"/>
        <v>0.51931227599964647</v>
      </c>
      <c r="L28" s="76">
        <f t="shared" si="2"/>
        <v>0.69009949479605492</v>
      </c>
    </row>
    <row r="29" spans="2:12" ht="19.5" customHeight="1" x14ac:dyDescent="0.2">
      <c r="B29" s="110" t="s">
        <v>48</v>
      </c>
      <c r="C29" s="111"/>
      <c r="D29" s="88" t="s">
        <v>64</v>
      </c>
      <c r="E29" s="80">
        <f>+E19+E22+E25+E28</f>
        <v>39409989990</v>
      </c>
      <c r="F29" s="80">
        <f>+F19+F22+F25+F28</f>
        <v>38311900371</v>
      </c>
      <c r="G29" s="78">
        <f t="shared" ref="G29:G45" si="13">+F29/E29</f>
        <v>0.97213676990837516</v>
      </c>
      <c r="H29" s="80">
        <f>+H19+H22+H25+H28</f>
        <v>31547896508</v>
      </c>
      <c r="I29" s="78">
        <f t="shared" si="7"/>
        <v>0.80050506270123511</v>
      </c>
      <c r="J29" s="80">
        <f>+J19+J22+J25+J28</f>
        <v>14878756386</v>
      </c>
      <c r="K29" s="84">
        <f t="shared" si="1"/>
        <v>0.37753768498229451</v>
      </c>
      <c r="L29" s="84">
        <f t="shared" si="2"/>
        <v>0.47162435638861072</v>
      </c>
    </row>
    <row r="30" spans="2:12" ht="24.75" customHeight="1" x14ac:dyDescent="0.2">
      <c r="B30" s="127">
        <v>6219</v>
      </c>
      <c r="C30" s="133" t="s">
        <v>14</v>
      </c>
      <c r="D30" s="86" t="s">
        <v>64</v>
      </c>
      <c r="E30" s="74">
        <f>+E31+E32</f>
        <v>21523533851</v>
      </c>
      <c r="F30" s="95">
        <f>+F31+F32</f>
        <v>20604924340</v>
      </c>
      <c r="G30" s="75">
        <f>+F30/E30</f>
        <v>0.95732069290483535</v>
      </c>
      <c r="H30" s="95">
        <f>+H31+H32</f>
        <v>16316703255</v>
      </c>
      <c r="I30" s="75">
        <f>+H30/E30</f>
        <v>0.75808663056702996</v>
      </c>
      <c r="J30" s="95">
        <f>+J31+J32</f>
        <v>11462642872</v>
      </c>
      <c r="K30" s="76">
        <f t="shared" si="1"/>
        <v>0.53256323758690938</v>
      </c>
      <c r="L30" s="76">
        <f t="shared" si="2"/>
        <v>0.70250973452541343</v>
      </c>
    </row>
    <row r="31" spans="2:12" ht="24.75" customHeight="1" x14ac:dyDescent="0.2">
      <c r="B31" s="128"/>
      <c r="C31" s="134"/>
      <c r="D31" s="87" t="s">
        <v>63</v>
      </c>
      <c r="E31" s="20">
        <v>21522370000</v>
      </c>
      <c r="F31" s="39">
        <v>20603760489</v>
      </c>
      <c r="G31" s="38">
        <f t="shared" ref="G31:G32" si="14">+F31/E31</f>
        <v>0.95731838496410948</v>
      </c>
      <c r="H31" s="153">
        <v>16316703255</v>
      </c>
      <c r="I31" s="154">
        <f t="shared" ref="I31:I32" si="15">+H31/E31</f>
        <v>0.75812762511749399</v>
      </c>
      <c r="J31" s="153">
        <v>11462642872</v>
      </c>
      <c r="K31" s="155">
        <f t="shared" si="1"/>
        <v>0.53259203665767296</v>
      </c>
      <c r="L31" s="50">
        <f t="shared" si="2"/>
        <v>0.70250973452541343</v>
      </c>
    </row>
    <row r="32" spans="2:12" ht="24.75" customHeight="1" x14ac:dyDescent="0.2">
      <c r="B32" s="129"/>
      <c r="C32" s="135"/>
      <c r="D32" s="87" t="s">
        <v>65</v>
      </c>
      <c r="E32" s="94">
        <v>1163851</v>
      </c>
      <c r="F32" s="39">
        <v>1163851</v>
      </c>
      <c r="G32" s="38">
        <f t="shared" si="14"/>
        <v>1</v>
      </c>
      <c r="H32" s="153">
        <v>0</v>
      </c>
      <c r="I32" s="154">
        <f t="shared" si="15"/>
        <v>0</v>
      </c>
      <c r="J32" s="153">
        <v>0</v>
      </c>
      <c r="K32" s="154">
        <f t="shared" si="1"/>
        <v>0</v>
      </c>
      <c r="L32" s="38" t="e">
        <f t="shared" si="2"/>
        <v>#DIV/0!</v>
      </c>
    </row>
    <row r="33" spans="2:12" ht="24.75" customHeight="1" x14ac:dyDescent="0.2">
      <c r="B33" s="130">
        <v>1032</v>
      </c>
      <c r="C33" s="133" t="s">
        <v>53</v>
      </c>
      <c r="D33" s="86" t="s">
        <v>64</v>
      </c>
      <c r="E33" s="74">
        <f>+E34+E35</f>
        <v>278232675964</v>
      </c>
      <c r="F33" s="95">
        <f>+F34+F35</f>
        <v>259288058896</v>
      </c>
      <c r="G33" s="75">
        <f t="shared" ref="G33:G36" si="16">+F33/E33</f>
        <v>0.93191088357123375</v>
      </c>
      <c r="H33" s="95">
        <f>+H34+H35</f>
        <v>245572517838</v>
      </c>
      <c r="I33" s="75">
        <f>+H33/E33</f>
        <v>0.88261566326513774</v>
      </c>
      <c r="J33" s="95">
        <f>+J34+J35</f>
        <v>101608001865</v>
      </c>
      <c r="K33" s="76">
        <f t="shared" si="1"/>
        <v>0.36519075810544577</v>
      </c>
      <c r="L33" s="76">
        <f t="shared" si="2"/>
        <v>0.41375966154335342</v>
      </c>
    </row>
    <row r="34" spans="2:12" ht="24.75" customHeight="1" x14ac:dyDescent="0.2">
      <c r="B34" s="131"/>
      <c r="C34" s="134"/>
      <c r="D34" s="87" t="s">
        <v>63</v>
      </c>
      <c r="E34" s="20">
        <v>201452556585</v>
      </c>
      <c r="F34" s="40">
        <v>200654172077</v>
      </c>
      <c r="G34" s="38">
        <f t="shared" si="16"/>
        <v>0.99603686087913645</v>
      </c>
      <c r="H34" s="153">
        <v>187855511536</v>
      </c>
      <c r="I34" s="154">
        <f t="shared" ref="I34:I35" si="17">+H34/E34</f>
        <v>0.93250497645949249</v>
      </c>
      <c r="J34" s="153">
        <v>49677822906</v>
      </c>
      <c r="K34" s="155">
        <f t="shared" si="1"/>
        <v>0.24659812587207927</v>
      </c>
      <c r="L34" s="50">
        <f t="shared" si="2"/>
        <v>0.26444698108567288</v>
      </c>
    </row>
    <row r="35" spans="2:12" ht="24.75" customHeight="1" x14ac:dyDescent="0.2">
      <c r="B35" s="132"/>
      <c r="C35" s="135"/>
      <c r="D35" s="87" t="s">
        <v>65</v>
      </c>
      <c r="E35" s="94">
        <v>76780119379</v>
      </c>
      <c r="F35" s="40">
        <v>58633886819</v>
      </c>
      <c r="G35" s="38">
        <f t="shared" si="16"/>
        <v>0.76365975063900271</v>
      </c>
      <c r="H35" s="153">
        <v>57717006302</v>
      </c>
      <c r="I35" s="154">
        <f t="shared" si="17"/>
        <v>0.75171811100082864</v>
      </c>
      <c r="J35" s="153">
        <v>51930178959</v>
      </c>
      <c r="K35" s="155">
        <f t="shared" si="1"/>
        <v>0.67634928649516191</v>
      </c>
      <c r="L35" s="50">
        <f t="shared" si="2"/>
        <v>0.89973791584544682</v>
      </c>
    </row>
    <row r="36" spans="2:12" s="53" customFormat="1" ht="19.5" customHeight="1" x14ac:dyDescent="0.2">
      <c r="B36" s="110" t="s">
        <v>49</v>
      </c>
      <c r="C36" s="111"/>
      <c r="D36" s="88" t="s">
        <v>64</v>
      </c>
      <c r="E36" s="77">
        <f>+E30+E33</f>
        <v>299756209815</v>
      </c>
      <c r="F36" s="77">
        <f>+F30+F33</f>
        <v>279892983236</v>
      </c>
      <c r="G36" s="78">
        <f t="shared" si="16"/>
        <v>0.93373539586966703</v>
      </c>
      <c r="H36" s="77">
        <f>+H30+H33</f>
        <v>261889221093</v>
      </c>
      <c r="I36" s="78">
        <f t="shared" ref="I36" si="18">+H36/E36</f>
        <v>0.87367404750223421</v>
      </c>
      <c r="J36" s="77">
        <f>+J30+J33</f>
        <v>113070644737</v>
      </c>
      <c r="K36" s="78">
        <f t="shared" si="1"/>
        <v>0.37720868170432104</v>
      </c>
      <c r="L36" s="78">
        <f t="shared" si="2"/>
        <v>0.43174989892710114</v>
      </c>
    </row>
    <row r="37" spans="2:12" ht="26.25" customHeight="1" x14ac:dyDescent="0.2">
      <c r="B37" s="130">
        <v>7545</v>
      </c>
      <c r="C37" s="133" t="s">
        <v>45</v>
      </c>
      <c r="D37" s="86" t="s">
        <v>64</v>
      </c>
      <c r="E37" s="74">
        <f>+E38+E39</f>
        <v>26922011889</v>
      </c>
      <c r="F37" s="74">
        <f>+F38+F39</f>
        <v>19436242075</v>
      </c>
      <c r="G37" s="75">
        <f>+F37/E37</f>
        <v>0.72194612182536799</v>
      </c>
      <c r="H37" s="95">
        <f>+H38+H39</f>
        <v>18924612950</v>
      </c>
      <c r="I37" s="75">
        <f t="shared" si="7"/>
        <v>0.70294200255265327</v>
      </c>
      <c r="J37" s="95">
        <f>+J38+J39</f>
        <v>11220334988</v>
      </c>
      <c r="K37" s="76">
        <f t="shared" si="1"/>
        <v>0.41677178638289247</v>
      </c>
      <c r="L37" s="76">
        <f t="shared" si="2"/>
        <v>0.59289640520758968</v>
      </c>
    </row>
    <row r="38" spans="2:12" ht="26.25" customHeight="1" x14ac:dyDescent="0.2">
      <c r="B38" s="131"/>
      <c r="C38" s="134"/>
      <c r="D38" s="87" t="s">
        <v>63</v>
      </c>
      <c r="E38" s="20">
        <v>18761589506</v>
      </c>
      <c r="F38" s="40">
        <v>18670046075</v>
      </c>
      <c r="G38" s="38">
        <f t="shared" ref="G38:G39" si="19">+F38/E38</f>
        <v>0.99512069960966132</v>
      </c>
      <c r="H38" s="153">
        <v>18670046075</v>
      </c>
      <c r="I38" s="154">
        <f t="shared" si="7"/>
        <v>0.99512069960966132</v>
      </c>
      <c r="J38" s="153">
        <v>11025598188</v>
      </c>
      <c r="K38" s="155">
        <f t="shared" si="1"/>
        <v>0.58766866125463346</v>
      </c>
      <c r="L38" s="50">
        <f t="shared" si="2"/>
        <v>0.59055013274786472</v>
      </c>
    </row>
    <row r="39" spans="2:12" ht="26.25" customHeight="1" x14ac:dyDescent="0.2">
      <c r="B39" s="132"/>
      <c r="C39" s="135"/>
      <c r="D39" s="87" t="s">
        <v>65</v>
      </c>
      <c r="E39" s="94">
        <v>8160422383</v>
      </c>
      <c r="F39" s="40">
        <v>766196000</v>
      </c>
      <c r="G39" s="38">
        <f t="shared" si="19"/>
        <v>9.3891708546381014E-2</v>
      </c>
      <c r="H39" s="153">
        <v>254566875</v>
      </c>
      <c r="I39" s="154">
        <f t="shared" si="7"/>
        <v>3.119530620502196E-2</v>
      </c>
      <c r="J39" s="153">
        <v>194736800</v>
      </c>
      <c r="K39" s="155">
        <f t="shared" si="1"/>
        <v>2.3863568680670338E-2</v>
      </c>
      <c r="L39" s="50">
        <f t="shared" si="2"/>
        <v>0.76497305472285038</v>
      </c>
    </row>
    <row r="40" spans="2:12" ht="26.25" customHeight="1" x14ac:dyDescent="0.2">
      <c r="B40" s="130">
        <v>1044</v>
      </c>
      <c r="C40" s="133" t="s">
        <v>15</v>
      </c>
      <c r="D40" s="86" t="s">
        <v>64</v>
      </c>
      <c r="E40" s="74">
        <f>+E41+E42</f>
        <v>21283478617</v>
      </c>
      <c r="F40" s="74">
        <f>+F41+F42</f>
        <v>20598343567</v>
      </c>
      <c r="G40" s="75">
        <f>+F40/E40</f>
        <v>0.96780906625607932</v>
      </c>
      <c r="H40" s="95">
        <f>+H41+H42</f>
        <v>16035436598</v>
      </c>
      <c r="I40" s="75">
        <f>+H40/E40</f>
        <v>0.75342179192417491</v>
      </c>
      <c r="J40" s="95">
        <f>+J41+J42</f>
        <v>8981468091</v>
      </c>
      <c r="K40" s="76">
        <f t="shared" si="1"/>
        <v>0.42199248781757542</v>
      </c>
      <c r="L40" s="76">
        <f t="shared" si="2"/>
        <v>0.56010125050915061</v>
      </c>
    </row>
    <row r="41" spans="2:12" ht="26.25" customHeight="1" x14ac:dyDescent="0.2">
      <c r="B41" s="131"/>
      <c r="C41" s="134"/>
      <c r="D41" s="87" t="s">
        <v>63</v>
      </c>
      <c r="E41" s="20">
        <v>20773505617</v>
      </c>
      <c r="F41" s="40">
        <v>20535043725</v>
      </c>
      <c r="G41" s="38">
        <f>+F41/E41</f>
        <v>0.98852086420094376</v>
      </c>
      <c r="H41" s="153">
        <v>15973886433</v>
      </c>
      <c r="I41" s="154">
        <f t="shared" ref="I41:I42" si="20">+H41/E41</f>
        <v>0.76895477958846625</v>
      </c>
      <c r="J41" s="153">
        <v>8919917926</v>
      </c>
      <c r="K41" s="155">
        <f t="shared" si="1"/>
        <v>0.42938915031752678</v>
      </c>
      <c r="L41" s="50">
        <f t="shared" si="2"/>
        <v>0.55840624405420802</v>
      </c>
    </row>
    <row r="42" spans="2:12" ht="26.25" customHeight="1" x14ac:dyDescent="0.2">
      <c r="B42" s="132"/>
      <c r="C42" s="135"/>
      <c r="D42" s="87" t="s">
        <v>65</v>
      </c>
      <c r="E42" s="94">
        <v>509973000</v>
      </c>
      <c r="F42" s="40">
        <v>63299842</v>
      </c>
      <c r="G42" s="38">
        <f>+F42/E42</f>
        <v>0.12412390852064717</v>
      </c>
      <c r="H42" s="153">
        <v>61550165</v>
      </c>
      <c r="I42" s="154">
        <f t="shared" si="20"/>
        <v>0.12069298766797458</v>
      </c>
      <c r="J42" s="153">
        <v>61550165</v>
      </c>
      <c r="K42" s="155">
        <f t="shared" si="1"/>
        <v>0.12069298766797458</v>
      </c>
      <c r="L42" s="50">
        <f t="shared" si="2"/>
        <v>1</v>
      </c>
    </row>
    <row r="43" spans="2:12" s="53" customFormat="1" ht="45.75" customHeight="1" x14ac:dyDescent="0.2">
      <c r="B43" s="110" t="s">
        <v>50</v>
      </c>
      <c r="C43" s="111"/>
      <c r="D43" s="88" t="s">
        <v>64</v>
      </c>
      <c r="E43" s="80">
        <f>+E37+E40</f>
        <v>48205490506</v>
      </c>
      <c r="F43" s="80">
        <f>+F37+F40</f>
        <v>40034585642</v>
      </c>
      <c r="G43" s="78">
        <f t="shared" si="13"/>
        <v>0.83049846027429197</v>
      </c>
      <c r="H43" s="80">
        <f>+H37+H40</f>
        <v>34960049548</v>
      </c>
      <c r="I43" s="78">
        <f t="shared" si="7"/>
        <v>0.72522961971828959</v>
      </c>
      <c r="J43" s="80">
        <f>+J37+J40</f>
        <v>20201803079</v>
      </c>
      <c r="K43" s="79">
        <f t="shared" si="1"/>
        <v>0.41907680778573425</v>
      </c>
      <c r="L43" s="79">
        <f t="shared" si="2"/>
        <v>0.57785396016853496</v>
      </c>
    </row>
    <row r="44" spans="2:12" s="54" customFormat="1" ht="19.5" customHeight="1" x14ac:dyDescent="0.2">
      <c r="B44" s="115" t="s">
        <v>22</v>
      </c>
      <c r="C44" s="116"/>
      <c r="D44" s="89"/>
      <c r="E44" s="81">
        <f>+E29+E36+E43</f>
        <v>387371690311</v>
      </c>
      <c r="F44" s="81">
        <f>+F29+F36+F43</f>
        <v>358239469249</v>
      </c>
      <c r="G44" s="82">
        <f t="shared" si="13"/>
        <v>0.92479517272258249</v>
      </c>
      <c r="H44" s="81">
        <f>+H29+H36+H43</f>
        <v>328397167149</v>
      </c>
      <c r="I44" s="82">
        <f t="shared" si="7"/>
        <v>0.84775727127954936</v>
      </c>
      <c r="J44" s="81">
        <f>+J29+J36+J43</f>
        <v>148151204202</v>
      </c>
      <c r="K44" s="83">
        <f t="shared" si="1"/>
        <v>0.38245232655762046</v>
      </c>
      <c r="L44" s="83">
        <f t="shared" si="2"/>
        <v>0.45113423324623564</v>
      </c>
    </row>
    <row r="45" spans="2:12" s="53" customFormat="1" ht="19.5" customHeight="1" thickBot="1" x14ac:dyDescent="0.25">
      <c r="B45" s="117" t="s">
        <v>10</v>
      </c>
      <c r="C45" s="118"/>
      <c r="D45" s="90"/>
      <c r="E45" s="51">
        <f>+E18+E44</f>
        <v>430178882000</v>
      </c>
      <c r="F45" s="51">
        <f>+F18+F44</f>
        <v>400442094977</v>
      </c>
      <c r="G45" s="55">
        <f t="shared" si="13"/>
        <v>0.93087343831304115</v>
      </c>
      <c r="H45" s="51">
        <f>+H18+H44</f>
        <v>364556516217</v>
      </c>
      <c r="I45" s="55">
        <f t="shared" si="7"/>
        <v>0.8474533071500242</v>
      </c>
      <c r="J45" s="51">
        <f>+J18+J44</f>
        <v>164912127771</v>
      </c>
      <c r="K45" s="56">
        <f t="shared" si="1"/>
        <v>0.38335709787585526</v>
      </c>
      <c r="L45" s="56">
        <f t="shared" si="2"/>
        <v>0.45236368144586142</v>
      </c>
    </row>
    <row r="46" spans="2:12" ht="13.5" customHeight="1" x14ac:dyDescent="0.2">
      <c r="B46" s="42" t="s">
        <v>80</v>
      </c>
    </row>
    <row r="47" spans="2:12" ht="13.5" customHeight="1" x14ac:dyDescent="0.2">
      <c r="E47" s="97"/>
    </row>
  </sheetData>
  <autoFilter ref="A5:M46">
    <filterColumn colId="1" showButton="0"/>
    <filterColumn colId="3" showButton="0"/>
  </autoFilter>
  <mergeCells count="33">
    <mergeCell ref="B1:L1"/>
    <mergeCell ref="B2:L2"/>
    <mergeCell ref="B3:L3"/>
    <mergeCell ref="B5:C5"/>
    <mergeCell ref="B17:C17"/>
    <mergeCell ref="B13:C13"/>
    <mergeCell ref="C14:C16"/>
    <mergeCell ref="B7:B9"/>
    <mergeCell ref="C7:C9"/>
    <mergeCell ref="D5:E5"/>
    <mergeCell ref="B14:B16"/>
    <mergeCell ref="B10:B12"/>
    <mergeCell ref="B37:B39"/>
    <mergeCell ref="B36:C36"/>
    <mergeCell ref="B30:B32"/>
    <mergeCell ref="C30:C32"/>
    <mergeCell ref="C37:C39"/>
    <mergeCell ref="B29:C29"/>
    <mergeCell ref="C10:C12"/>
    <mergeCell ref="B43:C43"/>
    <mergeCell ref="B44:C44"/>
    <mergeCell ref="B45:C45"/>
    <mergeCell ref="B18:C18"/>
    <mergeCell ref="C22:C24"/>
    <mergeCell ref="B19:B21"/>
    <mergeCell ref="C19:C21"/>
    <mergeCell ref="B22:B24"/>
    <mergeCell ref="B40:B42"/>
    <mergeCell ref="C40:C42"/>
    <mergeCell ref="C25:C27"/>
    <mergeCell ref="B25:B27"/>
    <mergeCell ref="B33:B35"/>
    <mergeCell ref="C33:C35"/>
  </mergeCells>
  <conditionalFormatting sqref="G5 K5">
    <cfRule type="cellIs" dxfId="8" priority="15" operator="between">
      <formula>50</formula>
      <formula>100</formula>
    </cfRule>
    <cfRule type="cellIs" dxfId="7" priority="16" operator="between">
      <formula>21</formula>
      <formula>50</formula>
    </cfRule>
    <cfRule type="cellIs" dxfId="6" priority="17" operator="between">
      <formula>0</formula>
      <formula>19</formula>
    </cfRule>
  </conditionalFormatting>
  <conditionalFormatting sqref="L5">
    <cfRule type="cellIs" dxfId="5" priority="11" operator="between">
      <formula>50</formula>
      <formula>100</formula>
    </cfRule>
    <cfRule type="cellIs" dxfId="4" priority="12" operator="between">
      <formula>21</formula>
      <formula>50</formula>
    </cfRule>
    <cfRule type="cellIs" dxfId="3" priority="13" operator="between">
      <formula>0</formula>
      <formula>19</formula>
    </cfRule>
  </conditionalFormatting>
  <conditionalFormatting sqref="H5:I5">
    <cfRule type="cellIs" dxfId="2" priority="7" operator="between">
      <formula>50</formula>
      <formula>100</formula>
    </cfRule>
    <cfRule type="cellIs" dxfId="1" priority="8" operator="between">
      <formula>21</formula>
      <formula>50</formula>
    </cfRule>
    <cfRule type="cellIs" dxfId="0" priority="9" operator="between">
      <formula>0</formula>
      <formula>19</formula>
    </cfRule>
  </conditionalFormatting>
  <pageMargins left="0.70866141732283472" right="0.70866141732283472" top="0.74803149606299213" bottom="0.74803149606299213" header="0.31496062992125984" footer="0.31496062992125984"/>
  <pageSetup scale="50" orientation="landscape" r:id="rId1"/>
  <rowBreaks count="1" manualBreakCount="1">
    <brk id="29" max="16383" man="1"/>
  </rowBreaks>
  <ignoredErrors>
    <ignoredError sqref="L32" evalError="1"/>
    <ignoredError sqref="G7:J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85" workbookViewId="0">
      <selection activeCell="C15" sqref="C15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141" t="s">
        <v>26</v>
      </c>
      <c r="B1" s="142"/>
      <c r="C1" s="142"/>
      <c r="D1" s="142"/>
      <c r="E1" s="142"/>
      <c r="F1" s="142"/>
      <c r="G1" s="142"/>
      <c r="H1" s="143"/>
    </row>
    <row r="2" spans="1:8" x14ac:dyDescent="0.2">
      <c r="A2" s="144" t="s">
        <v>82</v>
      </c>
      <c r="B2" s="145"/>
      <c r="C2" s="145"/>
      <c r="D2" s="145"/>
      <c r="E2" s="145"/>
      <c r="F2" s="145"/>
      <c r="G2" s="145"/>
      <c r="H2" s="146"/>
    </row>
    <row r="3" spans="1:8" ht="20.25" customHeight="1" x14ac:dyDescent="0.2"/>
    <row r="4" spans="1:8" ht="36" customHeight="1" x14ac:dyDescent="0.2">
      <c r="A4" s="58" t="s">
        <v>23</v>
      </c>
      <c r="B4" s="58" t="s">
        <v>56</v>
      </c>
      <c r="C4" s="58" t="s">
        <v>2</v>
      </c>
      <c r="D4" s="59" t="s">
        <v>3</v>
      </c>
      <c r="E4" s="58" t="s">
        <v>4</v>
      </c>
      <c r="F4" s="60" t="s">
        <v>51</v>
      </c>
      <c r="G4" s="58" t="s">
        <v>5</v>
      </c>
      <c r="H4" s="59" t="s">
        <v>6</v>
      </c>
    </row>
    <row r="5" spans="1:8" ht="37.5" customHeight="1" x14ac:dyDescent="0.2">
      <c r="A5" s="41" t="s">
        <v>40</v>
      </c>
      <c r="B5" s="13">
        <v>50152092832</v>
      </c>
      <c r="C5" s="13">
        <v>31871309667</v>
      </c>
      <c r="D5" s="14">
        <f>+C5/B5</f>
        <v>0.63549311439031753</v>
      </c>
      <c r="E5" s="13">
        <v>31309328287</v>
      </c>
      <c r="F5" s="14">
        <f>+E5/B5</f>
        <v>0.62428757244249633</v>
      </c>
      <c r="G5" s="13">
        <v>29874647023</v>
      </c>
      <c r="H5" s="14">
        <f>+G5/E5</f>
        <v>0.95417719438600357</v>
      </c>
    </row>
    <row r="6" spans="1:8" ht="42.75" customHeight="1" x14ac:dyDescent="0.2">
      <c r="A6" s="41" t="s">
        <v>41</v>
      </c>
      <c r="B6" s="13">
        <v>10960057210</v>
      </c>
      <c r="C6" s="13">
        <v>10903591832</v>
      </c>
      <c r="D6" s="14">
        <f t="shared" ref="D6:D8" si="0">+C6/B6</f>
        <v>0.99484807634503214</v>
      </c>
      <c r="E6" s="13">
        <v>10658524690</v>
      </c>
      <c r="F6" s="14">
        <f t="shared" ref="F6:F8" si="1">+E6/B6</f>
        <v>0.97248805236847846</v>
      </c>
      <c r="G6" s="13">
        <v>4358153812</v>
      </c>
      <c r="H6" s="14">
        <f t="shared" ref="H6:H8" si="2">+G6/E6</f>
        <v>0.40888902908757063</v>
      </c>
    </row>
    <row r="7" spans="1:8" ht="35.25" customHeight="1" x14ac:dyDescent="0.2">
      <c r="A7" s="41" t="s">
        <v>42</v>
      </c>
      <c r="B7" s="13">
        <v>2991900000</v>
      </c>
      <c r="C7" s="13">
        <v>2991900000</v>
      </c>
      <c r="D7" s="14">
        <f t="shared" si="0"/>
        <v>1</v>
      </c>
      <c r="E7" s="13">
        <v>2944589236</v>
      </c>
      <c r="F7" s="14">
        <f t="shared" si="1"/>
        <v>0.98418705036933052</v>
      </c>
      <c r="G7" s="13">
        <v>2095689236</v>
      </c>
      <c r="H7" s="14">
        <f t="shared" si="2"/>
        <v>0.71170851620949138</v>
      </c>
    </row>
    <row r="8" spans="1:8" ht="45.75" customHeight="1" x14ac:dyDescent="0.2">
      <c r="A8" s="41" t="s">
        <v>66</v>
      </c>
      <c r="B8" s="13">
        <v>17889958</v>
      </c>
      <c r="C8" s="13">
        <v>17889958</v>
      </c>
      <c r="D8" s="14">
        <f t="shared" si="0"/>
        <v>1</v>
      </c>
      <c r="E8" s="13">
        <v>17889958</v>
      </c>
      <c r="F8" s="14">
        <f t="shared" si="1"/>
        <v>1</v>
      </c>
      <c r="G8" s="13">
        <v>17889958</v>
      </c>
      <c r="H8" s="14">
        <f t="shared" si="2"/>
        <v>1</v>
      </c>
    </row>
    <row r="9" spans="1:8" s="12" customFormat="1" ht="21.75" customHeight="1" x14ac:dyDescent="0.2">
      <c r="A9" s="61" t="s">
        <v>24</v>
      </c>
      <c r="B9" s="62">
        <f>SUM(B5:B8)</f>
        <v>64121940000</v>
      </c>
      <c r="C9" s="62">
        <f>SUM(C5:C8)</f>
        <v>45784691457</v>
      </c>
      <c r="D9" s="63">
        <f>+C9/B9</f>
        <v>0.71402536256700899</v>
      </c>
      <c r="E9" s="62">
        <f>SUM(E5:E8)</f>
        <v>44930332171</v>
      </c>
      <c r="F9" s="63">
        <f>+E9/B9</f>
        <v>0.70070138506414492</v>
      </c>
      <c r="G9" s="62">
        <f>SUM(G5:G8)</f>
        <v>36346380029</v>
      </c>
      <c r="H9" s="63">
        <f>+G9/E9</f>
        <v>0.80894972889738714</v>
      </c>
    </row>
    <row r="10" spans="1:8" x14ac:dyDescent="0.2">
      <c r="A10" s="42" t="str">
        <f>+'EJECUCION BMT'!B46</f>
        <v>FUENTE: PREDIS -02 DE DICIEMBRE DE 2019 16:23</v>
      </c>
    </row>
    <row r="11" spans="1:8" x14ac:dyDescent="0.2">
      <c r="B11" s="64"/>
      <c r="E11" s="64"/>
    </row>
    <row r="12" spans="1:8" x14ac:dyDescent="0.2">
      <c r="E12" s="66"/>
      <c r="G12" s="66"/>
    </row>
    <row r="13" spans="1:8" x14ac:dyDescent="0.2">
      <c r="B13" s="64"/>
    </row>
    <row r="16" spans="1:8" x14ac:dyDescent="0.2">
      <c r="D16" s="65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view="pageBreakPreview" zoomScaleNormal="110" zoomScaleSheetLayoutView="100" workbookViewId="0">
      <pane xSplit="3" topLeftCell="W1" activePane="topRight" state="frozen"/>
      <selection pane="topRight" activeCell="Z11" sqref="Z11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8" customWidth="1"/>
    <col min="4" max="4" width="18" style="28" hidden="1" customWidth="1"/>
    <col min="5" max="5" width="19.140625" style="28" hidden="1" customWidth="1"/>
    <col min="6" max="6" width="15.28515625" style="17" hidden="1" customWidth="1"/>
    <col min="7" max="7" width="14.42578125" style="17" hidden="1" customWidth="1"/>
    <col min="8" max="22" width="16.28515625" style="17" hidden="1" customWidth="1"/>
    <col min="23" max="23" width="20" style="17" customWidth="1"/>
    <col min="24" max="24" width="9.85546875" style="72" customWidth="1"/>
    <col min="25" max="16384" width="11.42578125" style="17"/>
  </cols>
  <sheetData>
    <row r="1" spans="1:24" ht="15" x14ac:dyDescent="0.2">
      <c r="A1" s="152" t="s">
        <v>26</v>
      </c>
      <c r="B1" s="152"/>
      <c r="C1" s="152"/>
      <c r="D1" s="152"/>
      <c r="E1" s="152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71"/>
    </row>
    <row r="2" spans="1:24" ht="12.75" x14ac:dyDescent="0.2">
      <c r="A2" s="152" t="s">
        <v>83</v>
      </c>
      <c r="B2" s="152"/>
      <c r="C2" s="152"/>
      <c r="D2" s="152"/>
      <c r="E2" s="152"/>
    </row>
    <row r="4" spans="1:24" ht="25.5" customHeight="1" x14ac:dyDescent="0.2">
      <c r="A4" s="147" t="s">
        <v>0</v>
      </c>
      <c r="B4" s="148"/>
      <c r="C4" s="67" t="s">
        <v>39</v>
      </c>
      <c r="D4" s="67" t="s">
        <v>46</v>
      </c>
      <c r="E4" s="67" t="s">
        <v>52</v>
      </c>
      <c r="F4" s="67" t="s">
        <v>54</v>
      </c>
      <c r="G4" s="67" t="s">
        <v>55</v>
      </c>
      <c r="H4" s="67" t="s">
        <v>57</v>
      </c>
      <c r="I4" s="67" t="s">
        <v>58</v>
      </c>
      <c r="J4" s="67" t="s">
        <v>60</v>
      </c>
      <c r="K4" s="67" t="s">
        <v>61</v>
      </c>
      <c r="L4" s="67" t="s">
        <v>62</v>
      </c>
      <c r="M4" s="67" t="s">
        <v>67</v>
      </c>
      <c r="N4" s="67" t="s">
        <v>68</v>
      </c>
      <c r="O4" s="67" t="s">
        <v>71</v>
      </c>
      <c r="P4" s="67" t="s">
        <v>72</v>
      </c>
      <c r="Q4" s="67" t="s">
        <v>73</v>
      </c>
      <c r="R4" s="67" t="s">
        <v>74</v>
      </c>
      <c r="S4" s="67" t="s">
        <v>75</v>
      </c>
      <c r="T4" s="67" t="s">
        <v>76</v>
      </c>
      <c r="U4" s="67" t="s">
        <v>77</v>
      </c>
      <c r="V4" s="67" t="s">
        <v>78</v>
      </c>
      <c r="W4" s="67" t="s">
        <v>84</v>
      </c>
      <c r="X4" s="73" t="s">
        <v>59</v>
      </c>
    </row>
    <row r="5" spans="1:24" ht="22.5" customHeight="1" x14ac:dyDescent="0.2">
      <c r="A5" s="18">
        <v>339</v>
      </c>
      <c r="B5" s="19" t="s">
        <v>20</v>
      </c>
      <c r="C5" s="70">
        <v>9422103034</v>
      </c>
      <c r="D5" s="69">
        <v>138116313</v>
      </c>
      <c r="E5" s="70">
        <v>527969883</v>
      </c>
      <c r="F5" s="70">
        <v>2730080704</v>
      </c>
      <c r="G5" s="70">
        <v>3741115142</v>
      </c>
      <c r="H5" s="70">
        <v>3741115142</v>
      </c>
      <c r="I5" s="70">
        <v>4079491920</v>
      </c>
      <c r="J5" s="70">
        <v>4081675570</v>
      </c>
      <c r="K5" s="70">
        <v>5336600227</v>
      </c>
      <c r="L5" s="70">
        <v>5674012552</v>
      </c>
      <c r="M5" s="70">
        <v>5713849589</v>
      </c>
      <c r="N5" s="70">
        <v>5830120800</v>
      </c>
      <c r="O5" s="70">
        <v>6119964681</v>
      </c>
      <c r="P5" s="70">
        <v>6121655671</v>
      </c>
      <c r="Q5" s="70">
        <v>6547806655</v>
      </c>
      <c r="R5" s="70">
        <v>6706455105</v>
      </c>
      <c r="S5" s="70">
        <v>9531430170</v>
      </c>
      <c r="T5" s="70">
        <v>6806461991</v>
      </c>
      <c r="U5" s="70">
        <v>6806461991</v>
      </c>
      <c r="V5" s="70">
        <v>6841370641</v>
      </c>
      <c r="W5" s="70">
        <v>8179698251</v>
      </c>
      <c r="X5" s="99">
        <f>+W5/C5</f>
        <v>0.86813933380724695</v>
      </c>
    </row>
    <row r="6" spans="1:24" ht="22.5" customHeight="1" x14ac:dyDescent="0.2">
      <c r="A6" s="21">
        <v>1004</v>
      </c>
      <c r="B6" s="22" t="s">
        <v>11</v>
      </c>
      <c r="C6" s="69">
        <v>8072418313</v>
      </c>
      <c r="D6" s="69">
        <v>241637900</v>
      </c>
      <c r="E6" s="70">
        <v>590452261</v>
      </c>
      <c r="F6" s="70">
        <v>3532247179</v>
      </c>
      <c r="G6" s="70">
        <v>4973562650</v>
      </c>
      <c r="H6" s="70">
        <v>4970330983</v>
      </c>
      <c r="I6" s="70">
        <v>5078827100</v>
      </c>
      <c r="J6" s="70">
        <v>5091012476</v>
      </c>
      <c r="K6" s="70">
        <v>5282647815</v>
      </c>
      <c r="L6" s="70">
        <v>5422500626</v>
      </c>
      <c r="M6" s="70">
        <v>5698269310</v>
      </c>
      <c r="N6" s="70">
        <v>5957378314</v>
      </c>
      <c r="O6" s="70">
        <v>6251872729</v>
      </c>
      <c r="P6" s="70">
        <v>6416602417</v>
      </c>
      <c r="Q6" s="70">
        <v>6618027944</v>
      </c>
      <c r="R6" s="70">
        <v>6649406221</v>
      </c>
      <c r="S6" s="70">
        <v>6688362656</v>
      </c>
      <c r="T6" s="70">
        <v>6688362656</v>
      </c>
      <c r="U6" s="70">
        <v>6688362656</v>
      </c>
      <c r="V6" s="70">
        <v>6841370641</v>
      </c>
      <c r="W6" s="70">
        <v>7811622741</v>
      </c>
      <c r="X6" s="99">
        <f t="shared" ref="X6:X19" si="0">+W6/C6</f>
        <v>0.96769300575268635</v>
      </c>
    </row>
    <row r="7" spans="1:24" ht="22.5" customHeight="1" x14ac:dyDescent="0.2">
      <c r="A7" s="21">
        <v>1183</v>
      </c>
      <c r="B7" s="22" t="s">
        <v>27</v>
      </c>
      <c r="C7" s="69">
        <v>2932605899</v>
      </c>
      <c r="D7" s="69">
        <v>19276800</v>
      </c>
      <c r="E7" s="70">
        <v>19276800</v>
      </c>
      <c r="F7" s="70">
        <v>109737311</v>
      </c>
      <c r="G7" s="70">
        <v>352485570</v>
      </c>
      <c r="H7" s="70">
        <v>352485570</v>
      </c>
      <c r="I7" s="70">
        <v>360191470</v>
      </c>
      <c r="J7" s="70">
        <v>360191470</v>
      </c>
      <c r="K7" s="70">
        <v>360191470</v>
      </c>
      <c r="L7" s="70">
        <v>437200581</v>
      </c>
      <c r="M7" s="70">
        <v>2307200581</v>
      </c>
      <c r="N7" s="70">
        <v>2307200581</v>
      </c>
      <c r="O7" s="70">
        <v>2307200581</v>
      </c>
      <c r="P7" s="70">
        <v>2307200581</v>
      </c>
      <c r="Q7" s="70">
        <v>2307200581</v>
      </c>
      <c r="R7" s="70">
        <v>2496639359</v>
      </c>
      <c r="S7" s="70">
        <v>2496639359</v>
      </c>
      <c r="T7" s="70">
        <v>2496639359</v>
      </c>
      <c r="U7" s="70">
        <v>2496639359</v>
      </c>
      <c r="V7" s="70">
        <v>2496639359</v>
      </c>
      <c r="W7" s="70">
        <v>2932605899</v>
      </c>
      <c r="X7" s="99">
        <f t="shared" si="0"/>
        <v>1</v>
      </c>
    </row>
    <row r="8" spans="1:24" ht="22.5" customHeight="1" x14ac:dyDescent="0.2">
      <c r="A8" s="21">
        <v>585</v>
      </c>
      <c r="B8" s="22" t="s">
        <v>18</v>
      </c>
      <c r="C8" s="69">
        <v>1701801967</v>
      </c>
      <c r="D8" s="69">
        <v>72824000</v>
      </c>
      <c r="E8" s="70">
        <v>102398933</v>
      </c>
      <c r="F8" s="70">
        <v>243879802</v>
      </c>
      <c r="G8" s="70">
        <v>1162237036</v>
      </c>
      <c r="H8" s="70">
        <v>1162237036</v>
      </c>
      <c r="I8" s="70">
        <v>1170659803</v>
      </c>
      <c r="J8" s="70">
        <v>1179027838</v>
      </c>
      <c r="K8" s="70">
        <v>1202468545</v>
      </c>
      <c r="L8" s="70">
        <v>1218002838</v>
      </c>
      <c r="M8" s="70">
        <v>1218002838</v>
      </c>
      <c r="N8" s="70">
        <v>1328921667</v>
      </c>
      <c r="O8" s="70">
        <v>1460888027</v>
      </c>
      <c r="P8" s="70">
        <v>1461790999</v>
      </c>
      <c r="Q8" s="70">
        <v>1523163829</v>
      </c>
      <c r="R8" s="70">
        <v>1595578899</v>
      </c>
      <c r="S8" s="70">
        <v>1595578899</v>
      </c>
      <c r="T8" s="70">
        <v>1595578899</v>
      </c>
      <c r="U8" s="70">
        <v>1595578899</v>
      </c>
      <c r="V8" s="70">
        <v>1596895991</v>
      </c>
      <c r="W8" s="70">
        <v>1596895991</v>
      </c>
      <c r="X8" s="99">
        <f t="shared" si="0"/>
        <v>0.9383559438558341</v>
      </c>
    </row>
    <row r="9" spans="1:24" ht="22.5" customHeight="1" x14ac:dyDescent="0.2">
      <c r="A9" s="21">
        <v>965</v>
      </c>
      <c r="B9" s="22" t="s">
        <v>19</v>
      </c>
      <c r="C9" s="69">
        <v>64351756</v>
      </c>
      <c r="D9" s="69">
        <v>7412000</v>
      </c>
      <c r="E9" s="70">
        <v>18206000</v>
      </c>
      <c r="F9" s="70">
        <v>25282167</v>
      </c>
      <c r="G9" s="70">
        <v>37482575</v>
      </c>
      <c r="H9" s="70">
        <v>37482575</v>
      </c>
      <c r="I9" s="70">
        <v>37482575</v>
      </c>
      <c r="J9" s="70">
        <v>45622259</v>
      </c>
      <c r="K9" s="70">
        <v>45622259</v>
      </c>
      <c r="L9" s="70">
        <v>46428639</v>
      </c>
      <c r="M9" s="70">
        <v>46428639</v>
      </c>
      <c r="N9" s="70">
        <v>61491440</v>
      </c>
      <c r="O9" s="70">
        <v>61491440</v>
      </c>
      <c r="P9" s="70">
        <v>61949594</v>
      </c>
      <c r="Q9" s="70">
        <v>61949594</v>
      </c>
      <c r="R9" s="70">
        <v>64349884</v>
      </c>
      <c r="S9" s="70">
        <v>64349884</v>
      </c>
      <c r="T9" s="70">
        <v>64349884</v>
      </c>
      <c r="U9" s="70">
        <v>64349884</v>
      </c>
      <c r="V9" s="70">
        <v>64349884</v>
      </c>
      <c r="W9" s="70">
        <v>64349884</v>
      </c>
      <c r="X9" s="99">
        <f t="shared" si="0"/>
        <v>0.99997090988472792</v>
      </c>
    </row>
    <row r="10" spans="1:24" ht="22.5" customHeight="1" x14ac:dyDescent="0.2">
      <c r="A10" s="21">
        <v>6094</v>
      </c>
      <c r="B10" s="21" t="s">
        <v>13</v>
      </c>
      <c r="C10" s="69">
        <v>11269487261</v>
      </c>
      <c r="D10" s="69">
        <v>391144400</v>
      </c>
      <c r="E10" s="70">
        <v>857756546</v>
      </c>
      <c r="F10" s="70">
        <v>3743874597</v>
      </c>
      <c r="G10" s="70">
        <v>5337459697</v>
      </c>
      <c r="H10" s="70">
        <v>5337459697</v>
      </c>
      <c r="I10" s="70">
        <v>5453007717</v>
      </c>
      <c r="J10" s="70">
        <v>5515923829</v>
      </c>
      <c r="K10" s="70">
        <v>6501294560</v>
      </c>
      <c r="L10" s="70">
        <v>7307407961</v>
      </c>
      <c r="M10" s="70">
        <v>7433981438</v>
      </c>
      <c r="N10" s="70">
        <v>8041997582</v>
      </c>
      <c r="O10" s="70">
        <v>9193978743</v>
      </c>
      <c r="P10" s="70">
        <v>9229359750</v>
      </c>
      <c r="Q10" s="70">
        <v>10123483980</v>
      </c>
      <c r="R10" s="70">
        <v>10707529965</v>
      </c>
      <c r="S10" s="70">
        <v>10713588045</v>
      </c>
      <c r="T10" s="70">
        <v>10751668045</v>
      </c>
      <c r="U10" s="70">
        <v>10751668045</v>
      </c>
      <c r="V10" s="70">
        <v>10753788180</v>
      </c>
      <c r="W10" s="70">
        <v>10768296564</v>
      </c>
      <c r="X10" s="99">
        <f t="shared" si="0"/>
        <v>0.95552675242515628</v>
      </c>
    </row>
    <row r="11" spans="1:24" ht="30.75" customHeight="1" x14ac:dyDescent="0.2">
      <c r="A11" s="21">
        <v>967</v>
      </c>
      <c r="B11" s="22" t="s">
        <v>12</v>
      </c>
      <c r="C11" s="69">
        <v>1843663175</v>
      </c>
      <c r="D11" s="69">
        <v>77446776</v>
      </c>
      <c r="E11" s="70">
        <v>245816476</v>
      </c>
      <c r="F11" s="70">
        <v>782791614</v>
      </c>
      <c r="G11" s="70">
        <v>931415975</v>
      </c>
      <c r="H11" s="70">
        <v>931415975</v>
      </c>
      <c r="I11" s="70">
        <v>1047706925</v>
      </c>
      <c r="J11" s="70">
        <v>1047706925</v>
      </c>
      <c r="K11" s="70">
        <v>1347339934</v>
      </c>
      <c r="L11" s="70">
        <v>1591632728</v>
      </c>
      <c r="M11" s="70">
        <v>1591632728</v>
      </c>
      <c r="N11" s="70">
        <v>1683991301</v>
      </c>
      <c r="O11" s="70">
        <v>1719616593</v>
      </c>
      <c r="P11" s="70">
        <v>1719616593</v>
      </c>
      <c r="Q11" s="70">
        <v>1719616593</v>
      </c>
      <c r="R11" s="70">
        <v>1818031459</v>
      </c>
      <c r="S11" s="70">
        <v>1818031459</v>
      </c>
      <c r="T11" s="70">
        <v>1818031459</v>
      </c>
      <c r="U11" s="70">
        <v>1818031459</v>
      </c>
      <c r="V11" s="70">
        <v>1818031459</v>
      </c>
      <c r="W11" s="70">
        <v>1818031459</v>
      </c>
      <c r="X11" s="99">
        <f t="shared" si="0"/>
        <v>0.98609739764423077</v>
      </c>
    </row>
    <row r="12" spans="1:24" s="23" customFormat="1" ht="24" customHeight="1" x14ac:dyDescent="0.2">
      <c r="A12" s="149" t="s">
        <v>28</v>
      </c>
      <c r="B12" s="149"/>
      <c r="C12" s="68">
        <f>+C5+C6+C7+C8+C9+C10+C11</f>
        <v>35306431405</v>
      </c>
      <c r="D12" s="68">
        <f t="shared" ref="D12:S12" si="1">+D5+D6+D7+D8+D9+D10+D11</f>
        <v>947858189</v>
      </c>
      <c r="E12" s="68">
        <f t="shared" si="1"/>
        <v>2361876899</v>
      </c>
      <c r="F12" s="68">
        <f t="shared" si="1"/>
        <v>11167893374</v>
      </c>
      <c r="G12" s="68">
        <f t="shared" si="1"/>
        <v>16535758645</v>
      </c>
      <c r="H12" s="68">
        <f t="shared" si="1"/>
        <v>16532526978</v>
      </c>
      <c r="I12" s="68">
        <f t="shared" si="1"/>
        <v>17227367510</v>
      </c>
      <c r="J12" s="68">
        <f t="shared" si="1"/>
        <v>17321160367</v>
      </c>
      <c r="K12" s="68">
        <f t="shared" si="1"/>
        <v>20076164810</v>
      </c>
      <c r="L12" s="68">
        <f t="shared" si="1"/>
        <v>21697185925</v>
      </c>
      <c r="M12" s="68">
        <f t="shared" si="1"/>
        <v>24009365123</v>
      </c>
      <c r="N12" s="68">
        <f t="shared" si="1"/>
        <v>25211101685</v>
      </c>
      <c r="O12" s="68">
        <f t="shared" si="1"/>
        <v>27115012794</v>
      </c>
      <c r="P12" s="68">
        <f t="shared" si="1"/>
        <v>27318175605</v>
      </c>
      <c r="Q12" s="68">
        <f t="shared" si="1"/>
        <v>28901249176</v>
      </c>
      <c r="R12" s="68">
        <f t="shared" si="1"/>
        <v>30037990892</v>
      </c>
      <c r="S12" s="68">
        <f t="shared" si="1"/>
        <v>32907980472</v>
      </c>
      <c r="T12" s="68">
        <f>+T5+T6+T7+T8+T9+T10+T11</f>
        <v>30221092293</v>
      </c>
      <c r="U12" s="68">
        <f t="shared" ref="U12:V12" si="2">+U5+U6+U7+U8+U9+U10+U11</f>
        <v>30221092293</v>
      </c>
      <c r="V12" s="68">
        <f t="shared" si="2"/>
        <v>30412446155</v>
      </c>
      <c r="W12" s="68">
        <f>+W5+W6+W7+W8+W9+W10+W11</f>
        <v>33171500789</v>
      </c>
      <c r="X12" s="98">
        <f t="shared" si="0"/>
        <v>0.93953139609296066</v>
      </c>
    </row>
    <row r="13" spans="1:24" ht="17.25" customHeight="1" x14ac:dyDescent="0.2">
      <c r="A13" s="21">
        <v>6219</v>
      </c>
      <c r="B13" s="18" t="s">
        <v>14</v>
      </c>
      <c r="C13" s="69">
        <v>6015719804</v>
      </c>
      <c r="D13" s="69">
        <v>31604060</v>
      </c>
      <c r="E13" s="70">
        <v>173270383</v>
      </c>
      <c r="F13" s="70">
        <v>2451357583</v>
      </c>
      <c r="G13" s="70">
        <v>4375813380</v>
      </c>
      <c r="H13" s="70">
        <v>4375813380</v>
      </c>
      <c r="I13" s="70">
        <v>4626636421</v>
      </c>
      <c r="J13" s="70">
        <v>4626636421</v>
      </c>
      <c r="K13" s="70">
        <v>4934231669</v>
      </c>
      <c r="L13" s="70">
        <v>5131113890</v>
      </c>
      <c r="M13" s="70">
        <v>5137488185</v>
      </c>
      <c r="N13" s="70">
        <v>5337745054</v>
      </c>
      <c r="O13" s="70">
        <v>5599275174</v>
      </c>
      <c r="P13" s="70">
        <v>5627650251</v>
      </c>
      <c r="Q13" s="70">
        <v>5712264858</v>
      </c>
      <c r="R13" s="70">
        <v>5801701118</v>
      </c>
      <c r="S13" s="70">
        <v>5835860050</v>
      </c>
      <c r="T13" s="70">
        <v>5835860050</v>
      </c>
      <c r="U13" s="70">
        <v>5835860050</v>
      </c>
      <c r="V13" s="70">
        <v>5851505350</v>
      </c>
      <c r="W13" s="70">
        <v>5857331221</v>
      </c>
      <c r="X13" s="99">
        <f t="shared" si="0"/>
        <v>0.97367088425649684</v>
      </c>
    </row>
    <row r="14" spans="1:24" ht="17.25" customHeight="1" x14ac:dyDescent="0.2">
      <c r="A14" s="21">
        <v>1044</v>
      </c>
      <c r="B14" s="18" t="s">
        <v>15</v>
      </c>
      <c r="C14" s="69">
        <v>5858866883</v>
      </c>
      <c r="D14" s="69">
        <v>323067788</v>
      </c>
      <c r="E14" s="70">
        <v>764192928</v>
      </c>
      <c r="F14" s="70">
        <v>2916347722</v>
      </c>
      <c r="G14" s="70">
        <v>3811369697</v>
      </c>
      <c r="H14" s="70">
        <v>3811369697</v>
      </c>
      <c r="I14" s="70">
        <v>3856783203</v>
      </c>
      <c r="J14" s="70">
        <v>3905664042</v>
      </c>
      <c r="K14" s="70">
        <v>4268744615</v>
      </c>
      <c r="L14" s="70">
        <v>4685171878</v>
      </c>
      <c r="M14" s="70">
        <v>4688661488</v>
      </c>
      <c r="N14" s="70">
        <v>4920440772</v>
      </c>
      <c r="O14" s="70">
        <v>5011381396</v>
      </c>
      <c r="P14" s="70">
        <v>5034409574</v>
      </c>
      <c r="Q14" s="70">
        <v>5051541052</v>
      </c>
      <c r="R14" s="70">
        <v>5085330636</v>
      </c>
      <c r="S14" s="70">
        <v>5085759169</v>
      </c>
      <c r="T14" s="70">
        <v>5090555076</v>
      </c>
      <c r="U14" s="70">
        <v>5090555076</v>
      </c>
      <c r="V14" s="70">
        <v>5094403536</v>
      </c>
      <c r="W14" s="70">
        <v>5151903536</v>
      </c>
      <c r="X14" s="99">
        <f t="shared" si="0"/>
        <v>0.87933445816096045</v>
      </c>
    </row>
    <row r="15" spans="1:24" ht="17.25" customHeight="1" x14ac:dyDescent="0.2">
      <c r="A15" s="21">
        <v>7132</v>
      </c>
      <c r="B15" s="18" t="s">
        <v>79</v>
      </c>
      <c r="C15" s="69">
        <v>6598842870</v>
      </c>
      <c r="D15" s="69">
        <v>973911999</v>
      </c>
      <c r="E15" s="70">
        <v>1331554989</v>
      </c>
      <c r="F15" s="70">
        <v>4402584249</v>
      </c>
      <c r="G15" s="70">
        <v>5594952458</v>
      </c>
      <c r="H15" s="70">
        <v>5594952458</v>
      </c>
      <c r="I15" s="70">
        <v>5746892225</v>
      </c>
      <c r="J15" s="70">
        <v>5755758825</v>
      </c>
      <c r="K15" s="70">
        <v>5866505976</v>
      </c>
      <c r="L15" s="70">
        <v>6281648829</v>
      </c>
      <c r="M15" s="70">
        <v>6299159928</v>
      </c>
      <c r="N15" s="70">
        <v>6304215528</v>
      </c>
      <c r="O15" s="70">
        <v>6331952620</v>
      </c>
      <c r="P15" s="70">
        <v>6346789020</v>
      </c>
      <c r="Q15" s="70">
        <v>6346789020</v>
      </c>
      <c r="R15" s="70">
        <v>6407552253</v>
      </c>
      <c r="S15" s="70">
        <v>6407552253</v>
      </c>
      <c r="T15" s="70">
        <v>6407552253</v>
      </c>
      <c r="U15" s="70">
        <v>6408586353</v>
      </c>
      <c r="V15" s="70">
        <v>6413171286</v>
      </c>
      <c r="W15" s="70">
        <v>6417466886</v>
      </c>
      <c r="X15" s="99">
        <f t="shared" si="0"/>
        <v>0.97251397137753026</v>
      </c>
    </row>
    <row r="16" spans="1:24" ht="17.25" customHeight="1" x14ac:dyDescent="0.2">
      <c r="A16" s="21">
        <v>1032</v>
      </c>
      <c r="B16" s="18" t="s">
        <v>17</v>
      </c>
      <c r="C16" s="69">
        <v>158417200878</v>
      </c>
      <c r="D16" s="69">
        <v>1013060737</v>
      </c>
      <c r="E16" s="70">
        <v>2419499145</v>
      </c>
      <c r="F16" s="70">
        <v>18561462904</v>
      </c>
      <c r="G16" s="70">
        <v>25743025145</v>
      </c>
      <c r="H16" s="70">
        <v>25678691478</v>
      </c>
      <c r="I16" s="70">
        <v>25940065060</v>
      </c>
      <c r="J16" s="70">
        <v>25944993038</v>
      </c>
      <c r="K16" s="70">
        <v>31144497215</v>
      </c>
      <c r="L16" s="70">
        <v>33864690395</v>
      </c>
      <c r="M16" s="70">
        <v>33886288675</v>
      </c>
      <c r="N16" s="70">
        <v>35662417781</v>
      </c>
      <c r="O16" s="70">
        <v>37357030133</v>
      </c>
      <c r="P16" s="70">
        <v>37359012300</v>
      </c>
      <c r="Q16" s="70">
        <v>44407177106</v>
      </c>
      <c r="R16" s="70">
        <v>44935730618</v>
      </c>
      <c r="S16" s="70">
        <v>54563005393</v>
      </c>
      <c r="T16" s="70">
        <v>54563005393</v>
      </c>
      <c r="U16" s="70">
        <v>54563005393</v>
      </c>
      <c r="V16" s="70">
        <v>54565242358</v>
      </c>
      <c r="W16" s="70">
        <v>72188643008</v>
      </c>
      <c r="X16" s="99">
        <f t="shared" si="0"/>
        <v>0.45568689894725384</v>
      </c>
    </row>
    <row r="17" spans="1:24" s="24" customFormat="1" ht="15" customHeight="1" x14ac:dyDescent="0.2">
      <c r="A17" s="150" t="s">
        <v>29</v>
      </c>
      <c r="B17" s="150"/>
      <c r="C17" s="44">
        <f>SUM(C13:C16)</f>
        <v>176890630435</v>
      </c>
      <c r="D17" s="44">
        <f t="shared" ref="D17:V17" si="3">SUM(D13:D16)</f>
        <v>2341644584</v>
      </c>
      <c r="E17" s="44">
        <f t="shared" si="3"/>
        <v>4688517445</v>
      </c>
      <c r="F17" s="44">
        <f t="shared" si="3"/>
        <v>28331752458</v>
      </c>
      <c r="G17" s="44">
        <f t="shared" si="3"/>
        <v>39525160680</v>
      </c>
      <c r="H17" s="44">
        <f t="shared" si="3"/>
        <v>39460827013</v>
      </c>
      <c r="I17" s="44">
        <f t="shared" si="3"/>
        <v>40170376909</v>
      </c>
      <c r="J17" s="44">
        <f t="shared" si="3"/>
        <v>40233052326</v>
      </c>
      <c r="K17" s="44">
        <f t="shared" si="3"/>
        <v>46213979475</v>
      </c>
      <c r="L17" s="44">
        <f t="shared" si="3"/>
        <v>49962624992</v>
      </c>
      <c r="M17" s="44">
        <f t="shared" si="3"/>
        <v>50011598276</v>
      </c>
      <c r="N17" s="44">
        <f t="shared" si="3"/>
        <v>52224819135</v>
      </c>
      <c r="O17" s="44">
        <f t="shared" si="3"/>
        <v>54299639323</v>
      </c>
      <c r="P17" s="44">
        <f t="shared" si="3"/>
        <v>54367861145</v>
      </c>
      <c r="Q17" s="44">
        <f t="shared" si="3"/>
        <v>61517772036</v>
      </c>
      <c r="R17" s="44">
        <f t="shared" si="3"/>
        <v>62230314625</v>
      </c>
      <c r="S17" s="44">
        <f t="shared" si="3"/>
        <v>71892176865</v>
      </c>
      <c r="T17" s="44">
        <f t="shared" si="3"/>
        <v>71896972772</v>
      </c>
      <c r="U17" s="44">
        <f t="shared" si="3"/>
        <v>71898006872</v>
      </c>
      <c r="V17" s="44">
        <f t="shared" si="3"/>
        <v>71924322530</v>
      </c>
      <c r="W17" s="44">
        <f>SUM(W13:W16)</f>
        <v>89615344651</v>
      </c>
      <c r="X17" s="98">
        <f t="shared" si="0"/>
        <v>0.50661442288165703</v>
      </c>
    </row>
    <row r="18" spans="1:24" x14ac:dyDescent="0.2">
      <c r="A18" s="25"/>
      <c r="B18" s="26"/>
      <c r="C18" s="27"/>
      <c r="D18" s="2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99"/>
    </row>
    <row r="19" spans="1:24" s="24" customFormat="1" ht="15.75" customHeight="1" x14ac:dyDescent="0.2">
      <c r="A19" s="151" t="s">
        <v>30</v>
      </c>
      <c r="B19" s="151"/>
      <c r="C19" s="45">
        <f>+C12+C17</f>
        <v>212197061840</v>
      </c>
      <c r="D19" s="45">
        <f t="shared" ref="D19:W19" si="4">+D12+D17</f>
        <v>3289502773</v>
      </c>
      <c r="E19" s="45">
        <f t="shared" si="4"/>
        <v>7050394344</v>
      </c>
      <c r="F19" s="45">
        <f t="shared" si="4"/>
        <v>39499645832</v>
      </c>
      <c r="G19" s="45">
        <f t="shared" si="4"/>
        <v>56060919325</v>
      </c>
      <c r="H19" s="45">
        <f t="shared" si="4"/>
        <v>55993353991</v>
      </c>
      <c r="I19" s="45">
        <f t="shared" si="4"/>
        <v>57397744419</v>
      </c>
      <c r="J19" s="45">
        <f t="shared" si="4"/>
        <v>57554212693</v>
      </c>
      <c r="K19" s="45">
        <f t="shared" si="4"/>
        <v>66290144285</v>
      </c>
      <c r="L19" s="45">
        <f t="shared" si="4"/>
        <v>71659810917</v>
      </c>
      <c r="M19" s="45">
        <f t="shared" si="4"/>
        <v>74020963399</v>
      </c>
      <c r="N19" s="45">
        <f t="shared" si="4"/>
        <v>77435920820</v>
      </c>
      <c r="O19" s="45">
        <f t="shared" si="4"/>
        <v>81414652117</v>
      </c>
      <c r="P19" s="45">
        <f t="shared" si="4"/>
        <v>81686036750</v>
      </c>
      <c r="Q19" s="45">
        <f t="shared" si="4"/>
        <v>90419021212</v>
      </c>
      <c r="R19" s="45">
        <f t="shared" si="4"/>
        <v>92268305517</v>
      </c>
      <c r="S19" s="45">
        <f t="shared" si="4"/>
        <v>104800157337</v>
      </c>
      <c r="T19" s="45">
        <f t="shared" si="4"/>
        <v>102118065065</v>
      </c>
      <c r="U19" s="45">
        <f t="shared" si="4"/>
        <v>102119099165</v>
      </c>
      <c r="V19" s="45">
        <f t="shared" si="4"/>
        <v>102336768685</v>
      </c>
      <c r="W19" s="45">
        <f t="shared" si="4"/>
        <v>122786845440</v>
      </c>
      <c r="X19" s="156">
        <f t="shared" si="0"/>
        <v>0.57864536094558772</v>
      </c>
    </row>
    <row r="20" spans="1:24" ht="15.75" customHeight="1" x14ac:dyDescent="0.2">
      <c r="A20" s="42" t="str">
        <f>+'EJECUCION BMT'!B46</f>
        <v>FUENTE: PREDIS -02 DE DICIEMBRE DE 2019 16:23</v>
      </c>
    </row>
  </sheetData>
  <autoFilter ref="A4:X17">
    <filterColumn colId="0" showButton="0"/>
  </autoFilter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BMT</vt:lpstr>
      <vt:lpstr>FUNCIONAMIENTO</vt:lpstr>
      <vt:lpstr>RESERVAS</vt:lpstr>
      <vt:lpstr>'EJECUCION BMT'!Área_de_impresión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2019-11-26T17:27:15Z</cp:lastPrinted>
  <dcterms:created xsi:type="dcterms:W3CDTF">2015-10-06T19:48:57Z</dcterms:created>
  <dcterms:modified xsi:type="dcterms:W3CDTF">2019-12-02T21:52:51Z</dcterms:modified>
</cp:coreProperties>
</file>