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3\Agosto\"/>
    </mc:Choice>
  </mc:AlternateContent>
  <xr:revisionPtr revIDLastSave="0" documentId="13_ncr:1_{968BFFD2-2BA9-4161-86C7-69AD261F0327}" xr6:coauthVersionLast="47" xr6:coauthVersionMax="47" xr10:uidLastSave="{00000000-0000-0000-0000-000000000000}"/>
  <bookViews>
    <workbookView xWindow="-108" yWindow="-108" windowWidth="23256" windowHeight="12456" tabRatio="759" firstSheet="1" activeTab="1" xr2:uid="{00000000-000D-0000-FFFF-FFFF00000000}"/>
  </bookViews>
  <sheets>
    <sheet name="EJECUCION BMT  CONCEJO" sheetId="11" state="hidden" r:id="rId1"/>
    <sheet name="EJECUCIÓ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'EJECUCIÓN TOTAL'!$A$5:$L$42</definedName>
    <definedName name="_xlnm._FilterDatabase" localSheetId="3" hidden="1">'RESUMEN RESERVAS'!$A$4:$E$31</definedName>
    <definedName name="a">#REF!</definedName>
    <definedName name="_xlnm.Print_Area" localSheetId="0">'EJECUCION BMT  CONCEJO'!$B$1:$D$24</definedName>
    <definedName name="_xlnm.Print_Area" localSheetId="1">'EJECUCIÓN TOTAL'!$A$1:$L$42</definedName>
    <definedName name="_xlnm.Print_Area" localSheetId="3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62" l="1"/>
  <c r="H24" i="62"/>
  <c r="F24" i="62"/>
  <c r="E24" i="62"/>
  <c r="K22" i="62"/>
  <c r="K21" i="62"/>
  <c r="L22" i="62"/>
  <c r="L21" i="62"/>
  <c r="I22" i="62"/>
  <c r="I21" i="62"/>
  <c r="J20" i="62"/>
  <c r="H20" i="62"/>
  <c r="G22" i="62"/>
  <c r="G21" i="62"/>
  <c r="F20" i="62"/>
  <c r="E20" i="62"/>
  <c r="L20" i="62" l="1"/>
  <c r="I20" i="62"/>
  <c r="G20" i="62"/>
  <c r="K20" i="62"/>
  <c r="E42" i="62" l="1"/>
  <c r="E39" i="62"/>
  <c r="E35" i="62"/>
  <c r="E32" i="62"/>
  <c r="E27" i="62"/>
  <c r="E26" i="62"/>
  <c r="B9" i="91"/>
  <c r="D8" i="91"/>
  <c r="F8" i="91"/>
  <c r="H8" i="91"/>
  <c r="I8" i="91"/>
  <c r="L6" i="62"/>
  <c r="G6" i="62"/>
  <c r="G7" i="62"/>
  <c r="G8" i="62"/>
  <c r="G9" i="62"/>
  <c r="L46" i="62"/>
  <c r="L45" i="62"/>
  <c r="L44" i="62"/>
  <c r="L43" i="62"/>
  <c r="L41" i="62"/>
  <c r="L40" i="62"/>
  <c r="L37" i="62"/>
  <c r="L36" i="62"/>
  <c r="L34" i="62"/>
  <c r="L33" i="62"/>
  <c r="L31" i="62"/>
  <c r="L30" i="62"/>
  <c r="L29" i="62"/>
  <c r="L28" i="62"/>
  <c r="L25" i="62"/>
  <c r="L23" i="62"/>
  <c r="L19" i="62"/>
  <c r="L18" i="62"/>
  <c r="L16" i="62"/>
  <c r="L13" i="62"/>
  <c r="L12" i="62"/>
  <c r="L9" i="62"/>
  <c r="L8" i="62"/>
  <c r="L7" i="62"/>
  <c r="K46" i="62"/>
  <c r="K45" i="62"/>
  <c r="K44" i="62"/>
  <c r="K43" i="62"/>
  <c r="K41" i="62"/>
  <c r="K40" i="62"/>
  <c r="K37" i="62"/>
  <c r="K36" i="62"/>
  <c r="K34" i="62"/>
  <c r="K33" i="62"/>
  <c r="K31" i="62"/>
  <c r="K30" i="62"/>
  <c r="K29" i="62"/>
  <c r="K28" i="62"/>
  <c r="K25" i="62"/>
  <c r="K23" i="62"/>
  <c r="K19" i="62"/>
  <c r="K18" i="62"/>
  <c r="K16" i="62"/>
  <c r="K13" i="62"/>
  <c r="K12" i="62"/>
  <c r="K9" i="62"/>
  <c r="K8" i="62"/>
  <c r="K7" i="62"/>
  <c r="K6" i="62"/>
  <c r="I46" i="62"/>
  <c r="I45" i="62"/>
  <c r="I44" i="62"/>
  <c r="I43" i="62"/>
  <c r="I41" i="62"/>
  <c r="I40" i="62"/>
  <c r="I37" i="62"/>
  <c r="I36" i="62"/>
  <c r="I34" i="62"/>
  <c r="I33" i="62"/>
  <c r="I31" i="62"/>
  <c r="I30" i="62"/>
  <c r="I29" i="62"/>
  <c r="I28" i="62"/>
  <c r="I25" i="62"/>
  <c r="I23" i="62"/>
  <c r="I19" i="62"/>
  <c r="I18" i="62"/>
  <c r="I16" i="62"/>
  <c r="I13" i="62"/>
  <c r="I12" i="62"/>
  <c r="I9" i="62"/>
  <c r="I8" i="62"/>
  <c r="I7" i="62"/>
  <c r="I6" i="62"/>
  <c r="G46" i="62"/>
  <c r="G45" i="62"/>
  <c r="G44" i="62"/>
  <c r="G43" i="62"/>
  <c r="G41" i="62"/>
  <c r="G40" i="62"/>
  <c r="G37" i="62"/>
  <c r="G36" i="62"/>
  <c r="G34" i="62"/>
  <c r="G33" i="62"/>
  <c r="G31" i="62"/>
  <c r="G30" i="62"/>
  <c r="G29" i="62"/>
  <c r="G28" i="62"/>
  <c r="G25" i="62"/>
  <c r="G23" i="62"/>
  <c r="G19" i="62"/>
  <c r="G18" i="62"/>
  <c r="G16" i="62"/>
  <c r="G13" i="62"/>
  <c r="G12" i="62"/>
  <c r="J42" i="62"/>
  <c r="J39" i="62"/>
  <c r="J35" i="62"/>
  <c r="J32" i="62"/>
  <c r="J27" i="62"/>
  <c r="J26" i="62"/>
  <c r="J17" i="62"/>
  <c r="H42" i="62"/>
  <c r="H39" i="62"/>
  <c r="H35" i="62"/>
  <c r="H32" i="62"/>
  <c r="H27" i="62"/>
  <c r="H26" i="62"/>
  <c r="H17" i="62"/>
  <c r="F42" i="62"/>
  <c r="F39" i="62"/>
  <c r="F35" i="62"/>
  <c r="F32" i="62"/>
  <c r="F27" i="62"/>
  <c r="F26" i="62"/>
  <c r="F17" i="62"/>
  <c r="E17" i="62"/>
  <c r="J11" i="62"/>
  <c r="J14" i="62" s="1"/>
  <c r="J10" i="62"/>
  <c r="H11" i="62"/>
  <c r="H14" i="62" s="1"/>
  <c r="H10" i="62"/>
  <c r="E11" i="62"/>
  <c r="E14" i="62" s="1"/>
  <c r="E10" i="62"/>
  <c r="F11" i="62"/>
  <c r="F14" i="62" s="1"/>
  <c r="F10" i="62"/>
  <c r="E38" i="62" l="1"/>
  <c r="E15" i="62"/>
  <c r="G27" i="62"/>
  <c r="I27" i="62"/>
  <c r="J47" i="62"/>
  <c r="K35" i="62"/>
  <c r="G26" i="62"/>
  <c r="G10" i="62"/>
  <c r="E47" i="62"/>
  <c r="K10" i="62"/>
  <c r="G35" i="62"/>
  <c r="I26" i="62"/>
  <c r="H15" i="62"/>
  <c r="I14" i="62"/>
  <c r="G14" i="62"/>
  <c r="G42" i="62"/>
  <c r="L39" i="62"/>
  <c r="I32" i="62"/>
  <c r="F38" i="62"/>
  <c r="K14" i="62"/>
  <c r="L42" i="62"/>
  <c r="I42" i="62"/>
  <c r="H47" i="62"/>
  <c r="K42" i="62"/>
  <c r="F47" i="62"/>
  <c r="K39" i="62"/>
  <c r="I39" i="62"/>
  <c r="G39" i="62"/>
  <c r="L35" i="62"/>
  <c r="I35" i="62"/>
  <c r="L32" i="62"/>
  <c r="K32" i="62"/>
  <c r="G32" i="62"/>
  <c r="K27" i="62"/>
  <c r="J38" i="62"/>
  <c r="H38" i="62"/>
  <c r="L27" i="62"/>
  <c r="L26" i="62"/>
  <c r="K26" i="62"/>
  <c r="K17" i="62"/>
  <c r="I17" i="62"/>
  <c r="L17" i="62"/>
  <c r="G24" i="62"/>
  <c r="G17" i="62"/>
  <c r="L24" i="62"/>
  <c r="L11" i="62"/>
  <c r="K11" i="62"/>
  <c r="L14" i="62"/>
  <c r="I11" i="62"/>
  <c r="G11" i="62"/>
  <c r="L10" i="62"/>
  <c r="I10" i="62"/>
  <c r="F15" i="62"/>
  <c r="J15" i="62"/>
  <c r="J48" i="62" l="1"/>
  <c r="J49" i="62" s="1"/>
  <c r="K47" i="62"/>
  <c r="L47" i="62"/>
  <c r="G47" i="62"/>
  <c r="F48" i="62"/>
  <c r="F49" i="62" s="1"/>
  <c r="I15" i="62"/>
  <c r="K24" i="62"/>
  <c r="G38" i="62"/>
  <c r="I47" i="62"/>
  <c r="G15" i="62"/>
  <c r="K38" i="62"/>
  <c r="L38" i="62"/>
  <c r="I38" i="62"/>
  <c r="H48" i="62"/>
  <c r="E48" i="62"/>
  <c r="E49" i="62" s="1"/>
  <c r="I24" i="62"/>
  <c r="L15" i="62"/>
  <c r="K15" i="62"/>
  <c r="G48" i="62" l="1"/>
  <c r="K49" i="62"/>
  <c r="I48" i="62"/>
  <c r="K48" i="62"/>
  <c r="H49" i="62"/>
  <c r="L49" i="62" s="1"/>
  <c r="L48" i="62"/>
  <c r="E5" i="92"/>
  <c r="G49" i="62" l="1"/>
  <c r="I49" i="62"/>
  <c r="H7" i="91"/>
  <c r="H6" i="91"/>
  <c r="G9" i="91" l="1"/>
  <c r="E9" i="91"/>
  <c r="C9" i="91"/>
  <c r="H9" i="91" l="1"/>
  <c r="I9" i="91"/>
  <c r="D6" i="91" l="1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I7" i="91"/>
  <c r="F7" i="91"/>
  <c r="D7" i="91"/>
  <c r="I6" i="91"/>
  <c r="F6" i="91"/>
  <c r="H20" i="11"/>
  <c r="D20" i="11"/>
  <c r="H15" i="11"/>
  <c r="D14" i="11"/>
  <c r="D10" i="11"/>
  <c r="D15" i="11" s="1"/>
  <c r="H9" i="11"/>
  <c r="H10" i="11" s="1"/>
  <c r="H21" i="11" l="1"/>
  <c r="H22" i="11"/>
  <c r="D22" i="11"/>
  <c r="E6" i="92"/>
  <c r="E19" i="92"/>
  <c r="E24" i="92"/>
  <c r="C30" i="92"/>
  <c r="E17" i="92"/>
  <c r="D30" i="92"/>
  <c r="C12" i="92"/>
  <c r="D12" i="92"/>
  <c r="D9" i="91"/>
  <c r="F9" i="91"/>
  <c r="E11" i="92"/>
  <c r="E29" i="92"/>
  <c r="E12" i="92" l="1"/>
  <c r="C32" i="92"/>
  <c r="D32" i="92"/>
  <c r="E30" i="92"/>
  <c r="E32" i="9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<sst xmlns="http://schemas.openxmlformats.org/spreadsheetml/2006/main" count="176" uniqueCount="80">
  <si>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</si>
  <si>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</si>
  <si>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</si>
  <si>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</si>
  <si>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</si>
  <si>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</si>
  <si>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</si>
  <si>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</si>
  <si>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</si>
  <si>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</si>
  <si>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</si>
  <si>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</si>
  <si>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</si>
  <si>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</si>
  <si>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</si>
  <si>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</si>
  <si>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</si>
  <si>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</si>
  <si>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</si>
  <si>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</si>
  <si>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</si>
  <si>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</si>
  <si>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</si>
  <si>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</si>
  <si>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</si>
  <si>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</si>
  <si>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</si>
  <si>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</si>
  <si>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</si>
  <si>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</si>
  <si>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</si>
  <si>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</si>
  <si>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</si>
  <si>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</si>
  <si>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</si>
  <si>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</si>
  <si>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</si>
  <si>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</si>
  <si>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</si>
  <si>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</si>
  <si>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</si>
  <si>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</si>
  <si>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</si>
  <si>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</si>
  <si>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</si>
  <si>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</si>
  <si>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</si>
  <si>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</si>
  <si>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</si>
  <si>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</si>
  <si>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</si>
  <si>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</si>
  <si>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</si>
  <si>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</si>
  <si>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</si>
  <si>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</si>
  <si>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</si>
  <si>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</si>
  <si>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</si>
  <si>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</si>
  <si>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</si>
  <si>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</si>
  <si>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</si>
  <si>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</si>
  <si>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</si>
  <si>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</si>
  <si>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</si>
  <si>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</si>
  <si>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</si>
  <si>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</si>
  <si>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</si>
  <si>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</si>
  <si>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</si>
  <si>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</si>
  <si>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COMPROMISOS (RP)</t>
  </si>
  <si>
    <t>PRESUPUESTO  ASIGNADO
2023</t>
  </si>
  <si>
    <t>DER. VALET PARKING</t>
  </si>
  <si>
    <t>RESERVAS 2023</t>
  </si>
  <si>
    <t>RESERVAS</t>
  </si>
  <si>
    <t>EJECUCION PRESUPUESTAL  - 31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</si>
</sst>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  <numFmt numFmtId="187" formatCode="&quot;$&quot;\ #,##0.00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</fonts>
  <fills count="6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3" fillId="24" borderId="10" applyNumberFormat="0" applyAlignment="0" applyProtection="0"/>
    <xf numFmtId="0" fontId="23" fillId="24" borderId="10" applyNumberFormat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5" applyNumberFormat="0" applyAlignment="0" applyProtection="0"/>
    <xf numFmtId="0" fontId="2" fillId="29" borderId="33" applyNumberFormat="0" applyFont="0" applyAlignment="0" applyProtection="0"/>
    <xf numFmtId="0" fontId="32" fillId="23" borderId="25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22" fillId="23" borderId="29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22" fillId="23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8" applyNumberForma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169" fontId="1" fillId="0" borderId="0" applyFont="0" applyFill="0" applyBorder="0" applyAlignment="0" applyProtection="0"/>
    <xf numFmtId="0" fontId="22" fillId="23" borderId="44" applyNumberForma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38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32" fillId="23" borderId="31" applyNumberFormat="0" applyAlignment="0" applyProtection="0"/>
    <xf numFmtId="0" fontId="2" fillId="29" borderId="42" applyNumberFormat="0" applyFon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32" fillId="23" borderId="25" applyNumberFormat="0" applyAlignment="0" applyProtection="0"/>
    <xf numFmtId="0" fontId="2" fillId="29" borderId="33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5" applyNumberFormat="0" applyAlignment="0" applyProtection="0"/>
    <xf numFmtId="0" fontId="22" fillId="23" borderId="26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22" fillId="23" borderId="26" applyNumberFormat="0" applyAlignment="0" applyProtection="0"/>
    <xf numFmtId="169" fontId="1" fillId="0" borderId="0" applyFont="0" applyFill="0" applyBorder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38" applyNumberFormat="0" applyAlignment="0" applyProtection="0"/>
    <xf numFmtId="0" fontId="22" fillId="23" borderId="44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2" fillId="23" borderId="44" applyNumberFormat="0" applyAlignment="0" applyProtection="0"/>
    <xf numFmtId="168" fontId="1" fillId="0" borderId="0" applyFont="0" applyFill="0" applyBorder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7" applyNumberFormat="0" applyFill="0" applyAlignment="0" applyProtection="0"/>
    <xf numFmtId="0" fontId="47" fillId="0" borderId="58" applyNumberFormat="0" applyFill="0" applyAlignment="0" applyProtection="0"/>
    <xf numFmtId="0" fontId="48" fillId="0" borderId="59" applyNumberFormat="0" applyFill="0" applyAlignment="0" applyProtection="0"/>
    <xf numFmtId="0" fontId="48" fillId="0" borderId="0" applyNumberFormat="0" applyFill="0" applyBorder="0" applyAlignment="0" applyProtection="0"/>
    <xf numFmtId="0" fontId="49" fillId="33" borderId="0" applyNumberFormat="0" applyBorder="0" applyAlignment="0" applyProtection="0"/>
    <xf numFmtId="0" fontId="50" fillId="34" borderId="0" applyNumberFormat="0" applyBorder="0" applyAlignment="0" applyProtection="0"/>
    <xf numFmtId="0" fontId="51" fillId="35" borderId="0" applyNumberFormat="0" applyBorder="0" applyAlignment="0" applyProtection="0"/>
    <xf numFmtId="0" fontId="52" fillId="36" borderId="60" applyNumberFormat="0" applyAlignment="0" applyProtection="0"/>
    <xf numFmtId="0" fontId="53" fillId="37" borderId="61" applyNumberFormat="0" applyAlignment="0" applyProtection="0"/>
    <xf numFmtId="0" fontId="54" fillId="37" borderId="60" applyNumberFormat="0" applyAlignment="0" applyProtection="0"/>
    <xf numFmtId="0" fontId="55" fillId="0" borderId="62" applyNumberFormat="0" applyFill="0" applyAlignment="0" applyProtection="0"/>
    <xf numFmtId="0" fontId="56" fillId="38" borderId="63" applyNumberFormat="0" applyAlignment="0" applyProtection="0"/>
    <xf numFmtId="0" fontId="43" fillId="0" borderId="0" applyNumberFormat="0" applyFill="0" applyBorder="0" applyAlignment="0" applyProtection="0"/>
    <xf numFmtId="0" fontId="1" fillId="39" borderId="64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5" applyNumberFormat="0" applyFill="0" applyAlignment="0" applyProtection="0"/>
    <xf numFmtId="0" fontId="58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58" fillId="43" borderId="0" applyNumberFormat="0" applyBorder="0" applyAlignment="0" applyProtection="0"/>
    <xf numFmtId="0" fontId="58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58" fillId="47" borderId="0" applyNumberFormat="0" applyBorder="0" applyAlignment="0" applyProtection="0"/>
    <xf numFmtId="0" fontId="58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58" fillId="59" borderId="0" applyNumberFormat="0" applyBorder="0" applyAlignment="0" applyProtection="0"/>
    <xf numFmtId="0" fontId="58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58" fillId="63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49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1" borderId="1" xfId="0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1" fontId="6" fillId="6" borderId="51" xfId="4" applyFont="1" applyFill="1" applyBorder="1" applyAlignment="1">
      <alignment horizontal="center" vertical="center" wrapText="1"/>
    </xf>
    <xf numFmtId="41" fontId="9" fillId="6" borderId="1" xfId="4" applyFont="1" applyFill="1" applyBorder="1" applyAlignment="1">
      <alignment horizontal="center" vertical="center"/>
    </xf>
    <xf numFmtId="173" fontId="9" fillId="31" borderId="1" xfId="1" applyNumberFormat="1" applyFont="1" applyFill="1" applyBorder="1" applyAlignment="1">
      <alignment horizontal="center" vertical="center"/>
    </xf>
    <xf numFmtId="41" fontId="9" fillId="31" borderId="1" xfId="4" applyFont="1" applyFill="1" applyBorder="1" applyAlignment="1">
      <alignment horizontal="center" vertical="center"/>
    </xf>
    <xf numFmtId="41" fontId="9" fillId="32" borderId="1" xfId="4" applyFont="1" applyFill="1" applyBorder="1" applyAlignment="1">
      <alignment horizontal="center" vertical="center"/>
    </xf>
    <xf numFmtId="173" fontId="9" fillId="31" borderId="3" xfId="1" applyNumberFormat="1" applyFont="1" applyFill="1" applyBorder="1" applyAlignment="1">
      <alignment vertical="center"/>
    </xf>
    <xf numFmtId="41" fontId="6" fillId="5" borderId="54" xfId="4" applyFont="1" applyFill="1" applyBorder="1" applyAlignment="1">
      <alignment horizontal="center" vertical="center" wrapText="1"/>
    </xf>
    <xf numFmtId="172" fontId="6" fillId="5" borderId="55" xfId="1" applyNumberFormat="1" applyFont="1" applyFill="1" applyBorder="1" applyAlignment="1">
      <alignment horizontal="center" vertical="center" wrapText="1"/>
    </xf>
    <xf numFmtId="41" fontId="6" fillId="5" borderId="55" xfId="4" applyFont="1" applyFill="1" applyBorder="1" applyAlignment="1">
      <alignment horizontal="center" vertical="center" wrapText="1"/>
    </xf>
    <xf numFmtId="172" fontId="6" fillId="5" borderId="56" xfId="1" applyNumberFormat="1" applyFont="1" applyFill="1" applyBorder="1" applyAlignment="1">
      <alignment horizontal="center" vertical="center" wrapText="1"/>
    </xf>
    <xf numFmtId="41" fontId="38" fillId="6" borderId="1" xfId="4" applyFont="1" applyFill="1" applyBorder="1" applyAlignment="1">
      <alignment horizontal="center" vertical="center" wrapText="1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41" fontId="9" fillId="3" borderId="0" xfId="0" applyNumberFormat="1" applyFont="1" applyFill="1"/>
    <xf numFmtId="41" fontId="3" fillId="0" borderId="1" xfId="4" applyFont="1" applyFill="1" applyBorder="1" applyAlignment="1">
      <alignment horizontal="center" vertical="center" wrapText="1"/>
    </xf>
    <xf numFmtId="173" fontId="3" fillId="3" borderId="0" xfId="1" applyNumberFormat="1" applyFont="1" applyFill="1"/>
    <xf numFmtId="0" fontId="4" fillId="6" borderId="1" xfId="0" applyFont="1" applyFill="1" applyBorder="1" applyAlignment="1">
      <alignment horizontal="center" vertical="center" wrapText="1"/>
    </xf>
    <xf numFmtId="186" fontId="9" fillId="3" borderId="0" xfId="0" applyNumberFormat="1" applyFont="1" applyFill="1"/>
    <xf numFmtId="186" fontId="8" fillId="3" borderId="0" xfId="0" applyNumberFormat="1" applyFont="1" applyFill="1"/>
    <xf numFmtId="0" fontId="41" fillId="3" borderId="0" xfId="0" applyFont="1" applyFill="1"/>
    <xf numFmtId="41" fontId="41" fillId="3" borderId="0" xfId="0" applyNumberFormat="1" applyFont="1" applyFill="1"/>
    <xf numFmtId="0" fontId="61" fillId="3" borderId="66" xfId="0" applyFont="1" applyFill="1" applyBorder="1" applyAlignment="1">
      <alignment horizontal="center" vertical="center"/>
    </xf>
    <xf numFmtId="0" fontId="62" fillId="3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86" fontId="61" fillId="0" borderId="7" xfId="0" applyNumberFormat="1" applyFont="1" applyBorder="1" applyAlignment="1">
      <alignment horizontal="right" vertical="center"/>
    </xf>
    <xf numFmtId="0" fontId="61" fillId="0" borderId="66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/>
    </xf>
    <xf numFmtId="0" fontId="64" fillId="64" borderId="1" xfId="0" applyFont="1" applyFill="1" applyBorder="1" applyAlignment="1">
      <alignment horizontal="center" vertical="center" wrapText="1"/>
    </xf>
    <xf numFmtId="186" fontId="65" fillId="64" borderId="1" xfId="0" applyNumberFormat="1" applyFont="1" applyFill="1" applyBorder="1" applyAlignment="1">
      <alignment horizontal="right" vertical="center" wrapText="1"/>
    </xf>
    <xf numFmtId="0" fontId="67" fillId="0" borderId="1" xfId="0" applyFont="1" applyBorder="1" applyAlignment="1">
      <alignment horizontal="center" vertical="center"/>
    </xf>
    <xf numFmtId="186" fontId="61" fillId="0" borderId="4" xfId="0" applyNumberFormat="1" applyFont="1" applyBorder="1" applyAlignment="1">
      <alignment horizontal="right" vertical="center"/>
    </xf>
    <xf numFmtId="0" fontId="64" fillId="65" borderId="1" xfId="0" applyFont="1" applyFill="1" applyBorder="1" applyAlignment="1">
      <alignment horizontal="center" vertical="center" wrapText="1"/>
    </xf>
    <xf numFmtId="186" fontId="65" fillId="65" borderId="1" xfId="0" applyNumberFormat="1" applyFont="1" applyFill="1" applyBorder="1" applyAlignment="1">
      <alignment horizontal="right" vertical="center" wrapText="1"/>
    </xf>
    <xf numFmtId="0" fontId="61" fillId="0" borderId="66" xfId="3" applyFont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186" fontId="65" fillId="66" borderId="70" xfId="0" applyNumberFormat="1" applyFont="1" applyFill="1" applyBorder="1" applyAlignment="1">
      <alignment horizontal="right" vertical="center"/>
    </xf>
    <xf numFmtId="0" fontId="67" fillId="0" borderId="1" xfId="0" applyFont="1" applyBorder="1" applyAlignment="1">
      <alignment horizontal="center" vertical="center" wrapText="1"/>
    </xf>
    <xf numFmtId="186" fontId="41" fillId="3" borderId="0" xfId="0" applyNumberFormat="1" applyFont="1" applyFill="1"/>
    <xf numFmtId="187" fontId="8" fillId="3" borderId="0" xfId="0" applyNumberFormat="1" applyFont="1" applyFill="1"/>
    <xf numFmtId="185" fontId="65" fillId="66" borderId="70" xfId="2" applyNumberFormat="1" applyFont="1" applyFill="1" applyBorder="1" applyAlignment="1">
      <alignment horizontal="right" vertical="center"/>
    </xf>
    <xf numFmtId="185" fontId="65" fillId="65" borderId="1" xfId="2" applyNumberFormat="1" applyFont="1" applyFill="1" applyBorder="1" applyAlignment="1">
      <alignment horizontal="right" vertical="center" wrapText="1"/>
    </xf>
    <xf numFmtId="185" fontId="65" fillId="64" borderId="1" xfId="2" applyNumberFormat="1" applyFont="1" applyFill="1" applyBorder="1" applyAlignment="1">
      <alignment horizontal="right" vertical="center" wrapText="1"/>
    </xf>
    <xf numFmtId="186" fontId="3" fillId="3" borderId="0" xfId="1" applyNumberFormat="1" applyFont="1" applyFill="1"/>
    <xf numFmtId="185" fontId="61" fillId="0" borderId="7" xfId="2" applyNumberFormat="1" applyFont="1" applyBorder="1" applyAlignment="1">
      <alignment horizontal="right" vertical="center"/>
    </xf>
    <xf numFmtId="185" fontId="61" fillId="0" borderId="4" xfId="2" applyNumberFormat="1" applyFont="1" applyBorder="1" applyAlignment="1">
      <alignment horizontal="right" vertical="center"/>
    </xf>
    <xf numFmtId="185" fontId="2" fillId="0" borderId="1" xfId="2" applyNumberFormat="1" applyFont="1" applyFill="1" applyBorder="1" applyAlignment="1">
      <alignment horizontal="center" vertical="center"/>
    </xf>
    <xf numFmtId="185" fontId="2" fillId="3" borderId="1" xfId="2" applyNumberFormat="1" applyFont="1" applyFill="1" applyBorder="1" applyAlignment="1">
      <alignment horizontal="center" vertical="center"/>
    </xf>
    <xf numFmtId="185" fontId="38" fillId="6" borderId="1" xfId="2" applyNumberFormat="1" applyFont="1" applyFill="1" applyBorder="1" applyAlignment="1">
      <alignment horizontal="center" vertical="center"/>
    </xf>
    <xf numFmtId="185" fontId="6" fillId="30" borderId="1" xfId="2" applyNumberFormat="1" applyFont="1" applyFill="1" applyBorder="1" applyAlignment="1">
      <alignment horizontal="center" vertical="center"/>
    </xf>
    <xf numFmtId="185" fontId="7" fillId="0" borderId="1" xfId="2" applyNumberFormat="1" applyFont="1" applyFill="1" applyBorder="1" applyAlignment="1">
      <alignment horizontal="center" vertical="center"/>
    </xf>
    <xf numFmtId="185" fontId="6" fillId="31" borderId="1" xfId="2" applyNumberFormat="1" applyFont="1" applyFill="1" applyBorder="1" applyAlignment="1">
      <alignment horizontal="center" vertical="center"/>
    </xf>
    <xf numFmtId="185" fontId="6" fillId="32" borderId="1" xfId="2" applyNumberFormat="1" applyFont="1" applyFill="1" applyBorder="1" applyAlignment="1">
      <alignment horizontal="center" vertical="center"/>
    </xf>
    <xf numFmtId="185" fontId="7" fillId="31" borderId="1" xfId="2" applyNumberFormat="1" applyFont="1" applyFill="1" applyBorder="1" applyAlignment="1">
      <alignment horizontal="center" vertical="center"/>
    </xf>
    <xf numFmtId="185" fontId="9" fillId="31" borderId="1" xfId="2" applyNumberFormat="1" applyFont="1" applyFill="1" applyBorder="1" applyAlignment="1">
      <alignment horizontal="center" vertical="center"/>
    </xf>
    <xf numFmtId="185" fontId="3" fillId="3" borderId="0" xfId="2" applyNumberFormat="1" applyFont="1" applyFill="1"/>
    <xf numFmtId="186" fontId="61" fillId="0" borderId="77" xfId="0" applyNumberFormat="1" applyFont="1" applyBorder="1" applyAlignment="1">
      <alignment horizontal="right" vertical="center"/>
    </xf>
    <xf numFmtId="185" fontId="61" fillId="0" borderId="77" xfId="2" applyNumberFormat="1" applyFont="1" applyBorder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7" borderId="75" xfId="0" applyFont="1" applyFill="1" applyBorder="1" applyAlignment="1">
      <alignment horizontal="center" vertical="center" wrapText="1"/>
    </xf>
    <xf numFmtId="0" fontId="9" fillId="7" borderId="76" xfId="0" applyFont="1" applyFill="1" applyBorder="1" applyAlignment="1">
      <alignment horizontal="center" vertical="center" wrapText="1"/>
    </xf>
    <xf numFmtId="0" fontId="61" fillId="0" borderId="66" xfId="0" applyFont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0" fontId="63" fillId="64" borderId="66" xfId="0" applyFont="1" applyFill="1" applyBorder="1" applyAlignment="1">
      <alignment horizontal="center" vertical="center" wrapText="1"/>
    </xf>
    <xf numFmtId="0" fontId="63" fillId="64" borderId="1" xfId="0" applyFont="1" applyFill="1" applyBorder="1" applyAlignment="1">
      <alignment horizontal="center" vertical="center" wrapText="1"/>
    </xf>
    <xf numFmtId="0" fontId="63" fillId="65" borderId="66" xfId="0" applyFont="1" applyFill="1" applyBorder="1" applyAlignment="1">
      <alignment horizontal="center" vertical="center" wrapText="1"/>
    </xf>
    <xf numFmtId="0" fontId="63" fillId="65" borderId="1" xfId="0" applyFont="1" applyFill="1" applyBorder="1" applyAlignment="1">
      <alignment horizontal="center" vertical="center" wrapText="1"/>
    </xf>
    <xf numFmtId="41" fontId="68" fillId="66" borderId="68" xfId="4" applyFont="1" applyFill="1" applyBorder="1" applyAlignment="1">
      <alignment horizontal="center" vertical="center"/>
    </xf>
    <xf numFmtId="41" fontId="68" fillId="66" borderId="69" xfId="4" applyFont="1" applyFill="1" applyBorder="1" applyAlignment="1">
      <alignment horizontal="center" vertical="center"/>
    </xf>
    <xf numFmtId="0" fontId="61" fillId="0" borderId="66" xfId="0" applyFont="1" applyBorder="1" applyAlignment="1">
      <alignment horizontal="center" vertical="center"/>
    </xf>
    <xf numFmtId="0" fontId="61" fillId="0" borderId="67" xfId="0" applyFont="1" applyBorder="1" applyAlignment="1">
      <alignment horizontal="center" vertical="center"/>
    </xf>
    <xf numFmtId="0" fontId="61" fillId="0" borderId="73" xfId="0" applyFont="1" applyBorder="1" applyAlignment="1">
      <alignment horizontal="center" vertical="center"/>
    </xf>
    <xf numFmtId="0" fontId="61" fillId="0" borderId="74" xfId="0" applyFont="1" applyBorder="1" applyAlignment="1">
      <alignment horizontal="center" vertical="center"/>
    </xf>
    <xf numFmtId="0" fontId="66" fillId="3" borderId="51" xfId="0" applyFont="1" applyFill="1" applyBorder="1" applyAlignment="1">
      <alignment horizontal="center" vertical="center" wrapText="1"/>
    </xf>
    <xf numFmtId="0" fontId="66" fillId="3" borderId="47" xfId="0" applyFont="1" applyFill="1" applyBorder="1" applyAlignment="1">
      <alignment horizontal="center" vertical="center" wrapText="1"/>
    </xf>
    <xf numFmtId="0" fontId="66" fillId="3" borderId="3" xfId="0" applyFont="1" applyFill="1" applyBorder="1" applyAlignment="1">
      <alignment horizontal="center" vertical="center" wrapText="1"/>
    </xf>
    <xf numFmtId="0" fontId="61" fillId="3" borderId="67" xfId="0" applyFont="1" applyFill="1" applyBorder="1" applyAlignment="1">
      <alignment horizontal="center" vertical="center" wrapText="1"/>
    </xf>
    <xf numFmtId="0" fontId="61" fillId="3" borderId="73" xfId="0" applyFont="1" applyFill="1" applyBorder="1" applyAlignment="1">
      <alignment horizontal="center" vertical="center" wrapText="1"/>
    </xf>
    <xf numFmtId="0" fontId="61" fillId="3" borderId="7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2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41" fontId="6" fillId="5" borderId="71" xfId="4" applyFont="1" applyFill="1" applyBorder="1" applyAlignment="1">
      <alignment horizontal="center" vertical="center" wrapText="1"/>
    </xf>
    <xf numFmtId="41" fontId="6" fillId="5" borderId="72" xfId="4" applyFont="1" applyFill="1" applyBorder="1" applyAlignment="1">
      <alignment horizontal="center" vertical="center" wrapText="1"/>
    </xf>
    <xf numFmtId="0" fontId="61" fillId="0" borderId="67" xfId="0" applyFont="1" applyBorder="1" applyAlignment="1">
      <alignment horizontal="center" vertical="center" wrapText="1"/>
    </xf>
    <xf numFmtId="0" fontId="61" fillId="0" borderId="73" xfId="0" applyFont="1" applyBorder="1" applyAlignment="1">
      <alignment horizontal="center" vertical="center" wrapText="1"/>
    </xf>
    <xf numFmtId="0" fontId="61" fillId="0" borderId="74" xfId="0" applyFont="1" applyBorder="1" applyAlignment="1">
      <alignment horizontal="center" vertical="center" wrapText="1"/>
    </xf>
    <xf numFmtId="0" fontId="66" fillId="3" borderId="7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9" fillId="6" borderId="3" xfId="4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1" borderId="8" xfId="0" applyFont="1" applyFill="1" applyBorder="1" applyAlignment="1">
      <alignment horizontal="center" vertical="center" wrapText="1"/>
    </xf>
    <xf numFmtId="0" fontId="9" fillId="31" borderId="5" xfId="0" applyFont="1" applyFill="1" applyBorder="1" applyAlignment="1">
      <alignment horizontal="center" vertical="center" wrapText="1"/>
    </xf>
    <xf numFmtId="0" fontId="9" fillId="32" borderId="1" xfId="0" applyFont="1" applyFill="1" applyBorder="1" applyAlignment="1">
      <alignment horizontal="center" vertical="center" wrapText="1"/>
    </xf>
    <xf numFmtId="0" fontId="9" fillId="32" borderId="51" xfId="0" applyFont="1" applyFill="1" applyBorder="1" applyAlignment="1">
      <alignment horizontal="center" vertical="center" wrapText="1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18" t="s">
        <v>31</v>
      </c>
      <c r="C1" s="118"/>
      <c r="D1" s="118"/>
      <c r="F1" s="118" t="s">
        <v>35</v>
      </c>
      <c r="G1" s="118"/>
      <c r="H1" s="118"/>
      <c r="I1" s="18"/>
    </row>
    <row r="2" spans="2:9" ht="13.5" customHeight="1" x14ac:dyDescent="0.25">
      <c r="B2" s="118" t="s">
        <v>24</v>
      </c>
      <c r="C2" s="118"/>
      <c r="D2" s="118"/>
      <c r="F2" s="118" t="s">
        <v>24</v>
      </c>
      <c r="G2" s="118"/>
      <c r="H2" s="118"/>
    </row>
    <row r="3" spans="2:9" x14ac:dyDescent="0.25">
      <c r="B3" s="118" t="s">
        <v>32</v>
      </c>
      <c r="C3" s="118"/>
      <c r="D3" s="118"/>
      <c r="F3" s="118" t="s">
        <v>28</v>
      </c>
      <c r="G3" s="118"/>
      <c r="H3" s="118"/>
    </row>
    <row r="4" spans="2:9" ht="7.5" customHeight="1" x14ac:dyDescent="0.25">
      <c r="G4" s="5"/>
      <c r="H4" s="6"/>
    </row>
    <row r="5" spans="2:9" ht="55.5" customHeight="1" x14ac:dyDescent="0.25">
      <c r="B5" s="122" t="s">
        <v>0</v>
      </c>
      <c r="C5" s="122"/>
      <c r="D5" s="7" t="s">
        <v>23</v>
      </c>
      <c r="F5" s="122" t="s">
        <v>0</v>
      </c>
      <c r="G5" s="122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23" t="s">
        <v>7</v>
      </c>
      <c r="G9" s="123"/>
      <c r="H9" s="9">
        <f>SUM(H6:H8)</f>
        <v>39190318000</v>
      </c>
    </row>
    <row r="10" spans="2:9" ht="35.25" customHeight="1" x14ac:dyDescent="0.25">
      <c r="B10" s="123" t="s">
        <v>6</v>
      </c>
      <c r="C10" s="123"/>
      <c r="D10" s="9">
        <f>+D9+D8+D7+D6</f>
        <v>41885181893</v>
      </c>
      <c r="E10" s="11"/>
      <c r="F10" s="122" t="s">
        <v>1</v>
      </c>
      <c r="G10" s="122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23" t="s">
        <v>7</v>
      </c>
      <c r="C14" s="123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22" t="s">
        <v>1</v>
      </c>
      <c r="C15" s="122"/>
      <c r="D15" s="10">
        <f>+D10+D14</f>
        <v>64523756893</v>
      </c>
      <c r="E15" s="11"/>
      <c r="F15" s="123" t="s">
        <v>6</v>
      </c>
      <c r="G15" s="123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23" t="s">
        <v>20</v>
      </c>
      <c r="C20" s="123"/>
      <c r="D20" s="9">
        <f>SUM(D16:D19)</f>
        <v>264133043070</v>
      </c>
      <c r="E20" s="11"/>
      <c r="F20" s="123" t="s">
        <v>30</v>
      </c>
      <c r="G20" s="123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22" t="s">
        <v>20</v>
      </c>
      <c r="G21" s="122"/>
      <c r="H21" s="10">
        <f>+H15+H20</f>
        <v>394211564000</v>
      </c>
    </row>
    <row r="22" spans="2:8" ht="26.25" customHeight="1" x14ac:dyDescent="0.25">
      <c r="B22" s="122" t="s">
        <v>8</v>
      </c>
      <c r="C22" s="122"/>
      <c r="D22" s="10">
        <f>+D15+D20</f>
        <v>328656799963</v>
      </c>
      <c r="F22" s="119" t="s">
        <v>8</v>
      </c>
      <c r="G22" s="120"/>
      <c r="H22" s="10">
        <f>+H21+H10</f>
        <v>433401882000</v>
      </c>
    </row>
    <row r="23" spans="2:8" ht="18.75" customHeight="1" x14ac:dyDescent="0.25">
      <c r="B23" s="121" t="s">
        <v>33</v>
      </c>
      <c r="C23" s="121"/>
      <c r="D23" s="121"/>
      <c r="F23" s="121" t="s">
        <v>34</v>
      </c>
      <c r="G23" s="121"/>
      <c r="H23" s="121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3"/>
  <sheetViews>
    <sheetView tabSelected="1" zoomScaleNormal="10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8.33203125" style="19" customWidth="1"/>
    <col min="3" max="3" width="42" style="20" customWidth="1"/>
    <col min="4" max="4" width="9.77734375" style="21" customWidth="1"/>
    <col min="5" max="5" width="19.109375" style="19" customWidth="1"/>
    <col min="6" max="6" width="19" style="19" customWidth="1"/>
    <col min="7" max="7" width="7.5546875" style="19" customWidth="1"/>
    <col min="8" max="8" width="20.88671875" style="19" customWidth="1"/>
    <col min="9" max="9" width="8.109375" style="19" customWidth="1"/>
    <col min="10" max="10" width="18" style="19" customWidth="1"/>
    <col min="11" max="11" width="8.44140625" style="19" customWidth="1"/>
    <col min="12" max="12" width="8.109375" style="19" customWidth="1"/>
    <col min="13" max="14" width="14.77734375" style="19" customWidth="1"/>
    <col min="15" max="15" width="14.44140625" style="19" bestFit="1" customWidth="1"/>
    <col min="16" max="16384" width="11.44140625" style="19"/>
  </cols>
  <sheetData>
    <row r="1" spans="1:15" x14ac:dyDescent="0.25">
      <c r="B1" s="144" t="s">
        <v>46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5" x14ac:dyDescent="0.25">
      <c r="B2" s="144" t="s">
        <v>47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5" x14ac:dyDescent="0.25">
      <c r="B3" s="144" t="s">
        <v>79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1:15" ht="12.6" thickBot="1" x14ac:dyDescent="0.3"/>
    <row r="5" spans="1:15" ht="36" customHeight="1" x14ac:dyDescent="0.2">
      <c r="B5" s="145" t="s">
        <v>0</v>
      </c>
      <c r="C5" s="146"/>
      <c r="D5" s="147" t="s">
        <v>75</v>
      </c>
      <c r="E5" s="148"/>
      <c r="F5" s="62" t="s">
        <v>2</v>
      </c>
      <c r="G5" s="63" t="s">
        <v>3</v>
      </c>
      <c r="H5" s="63" t="s">
        <v>74</v>
      </c>
      <c r="I5" s="63" t="s">
        <v>41</v>
      </c>
      <c r="J5" s="64" t="s">
        <v>5</v>
      </c>
      <c r="K5" s="65" t="s">
        <v>44</v>
      </c>
      <c r="L5" s="65" t="s">
        <v>45</v>
      </c>
    </row>
    <row r="6" spans="1:15" s="21" customFormat="1" ht="31.5" customHeight="1" x14ac:dyDescent="0.25">
      <c r="A6" s="124" t="s">
        <v>69</v>
      </c>
      <c r="B6" s="82">
        <v>7563</v>
      </c>
      <c r="C6" s="83" t="s">
        <v>52</v>
      </c>
      <c r="D6" s="84" t="s">
        <v>48</v>
      </c>
      <c r="E6" s="85">
        <v>301614000</v>
      </c>
      <c r="F6" s="85">
        <v>289506000</v>
      </c>
      <c r="G6" s="104">
        <f>IFERROR(F6/E6,"-")</f>
        <v>0.95985597485527863</v>
      </c>
      <c r="H6" s="85">
        <v>246894468</v>
      </c>
      <c r="I6" s="104">
        <f>IFERROR(H6/E6,"-")</f>
        <v>0.81857761244504568</v>
      </c>
      <c r="J6" s="85">
        <v>94868080</v>
      </c>
      <c r="K6" s="104">
        <f>IFERROR(J6/E6,"-")</f>
        <v>0.31453473645122576</v>
      </c>
      <c r="L6" s="104">
        <f t="shared" ref="L6:L49" si="0">IFERROR(J6/H6,"-")</f>
        <v>0.38424546636662593</v>
      </c>
      <c r="M6" s="80"/>
      <c r="N6" s="78"/>
      <c r="O6" s="74"/>
    </row>
    <row r="7" spans="1:15" s="21" customFormat="1" ht="28.5" customHeight="1" x14ac:dyDescent="0.25">
      <c r="A7" s="125"/>
      <c r="B7" s="86">
        <v>7568</v>
      </c>
      <c r="C7" s="87" t="s">
        <v>53</v>
      </c>
      <c r="D7" s="84" t="s">
        <v>48</v>
      </c>
      <c r="E7" s="85">
        <v>17890282000</v>
      </c>
      <c r="F7" s="85">
        <v>16601082526</v>
      </c>
      <c r="G7" s="104">
        <f t="shared" ref="G7:G49" si="1">IFERROR(F7/E7,"-")</f>
        <v>0.92793856049893453</v>
      </c>
      <c r="H7" s="85">
        <v>14712168266</v>
      </c>
      <c r="I7" s="104">
        <f t="shared" ref="I7:I49" si="2">IFERROR(H7/E7,"-")</f>
        <v>0.82235530250445465</v>
      </c>
      <c r="J7" s="85">
        <v>6141476870</v>
      </c>
      <c r="K7" s="104">
        <f t="shared" ref="K7:K49" si="3">IFERROR(J7/E7,"-")</f>
        <v>0.3432856379793231</v>
      </c>
      <c r="L7" s="104">
        <f t="shared" si="0"/>
        <v>0.41744199488208872</v>
      </c>
      <c r="M7" s="80"/>
      <c r="N7" s="78"/>
      <c r="O7" s="74"/>
    </row>
    <row r="8" spans="1:15" s="21" customFormat="1" ht="41.25" customHeight="1" x14ac:dyDescent="0.25">
      <c r="A8" s="125"/>
      <c r="B8" s="82">
        <v>7570</v>
      </c>
      <c r="C8" s="83" t="s">
        <v>54</v>
      </c>
      <c r="D8" s="84" t="s">
        <v>48</v>
      </c>
      <c r="E8" s="85">
        <v>24324185000</v>
      </c>
      <c r="F8" s="85">
        <v>20897289121</v>
      </c>
      <c r="G8" s="104">
        <f t="shared" si="1"/>
        <v>0.85911569579823532</v>
      </c>
      <c r="H8" s="85">
        <v>17885568578</v>
      </c>
      <c r="I8" s="104">
        <f t="shared" si="2"/>
        <v>0.73529980872945999</v>
      </c>
      <c r="J8" s="85">
        <v>6373291437</v>
      </c>
      <c r="K8" s="104">
        <f t="shared" si="3"/>
        <v>0.26201459317136422</v>
      </c>
      <c r="L8" s="104">
        <f t="shared" si="0"/>
        <v>0.35633708870957648</v>
      </c>
      <c r="M8" s="98"/>
      <c r="N8" s="78"/>
      <c r="O8" s="74"/>
    </row>
    <row r="9" spans="1:15" s="21" customFormat="1" ht="21" customHeight="1" x14ac:dyDescent="0.25">
      <c r="A9" s="125"/>
      <c r="B9" s="82">
        <v>7574</v>
      </c>
      <c r="C9" s="83" t="s">
        <v>55</v>
      </c>
      <c r="D9" s="84" t="s">
        <v>48</v>
      </c>
      <c r="E9" s="85">
        <v>6542010000</v>
      </c>
      <c r="F9" s="85">
        <v>5944253338</v>
      </c>
      <c r="G9" s="104">
        <f t="shared" si="1"/>
        <v>0.90862798100278053</v>
      </c>
      <c r="H9" s="85">
        <v>5944253338</v>
      </c>
      <c r="I9" s="104">
        <f t="shared" si="2"/>
        <v>0.90862798100278053</v>
      </c>
      <c r="J9" s="85">
        <v>2566245163</v>
      </c>
      <c r="K9" s="104">
        <f t="shared" si="3"/>
        <v>0.39227166620044912</v>
      </c>
      <c r="L9" s="104">
        <f t="shared" si="0"/>
        <v>0.43171867299038053</v>
      </c>
      <c r="M9" s="98"/>
      <c r="N9" s="78"/>
      <c r="O9" s="74"/>
    </row>
    <row r="10" spans="1:15" s="21" customFormat="1" ht="12" customHeight="1" x14ac:dyDescent="0.25">
      <c r="A10" s="125"/>
      <c r="B10" s="128" t="s">
        <v>7</v>
      </c>
      <c r="C10" s="129"/>
      <c r="D10" s="88" t="s">
        <v>48</v>
      </c>
      <c r="E10" s="89">
        <f>+E6+E7+E8+E9</f>
        <v>49058091000</v>
      </c>
      <c r="F10" s="89">
        <f>+F6+F7+F8+F9</f>
        <v>43732130985</v>
      </c>
      <c r="G10" s="102">
        <f t="shared" si="1"/>
        <v>0.89143564483583349</v>
      </c>
      <c r="H10" s="89">
        <f>+H6+H7+H8+H9</f>
        <v>38788884650</v>
      </c>
      <c r="I10" s="102">
        <f t="shared" si="2"/>
        <v>0.79067252433446711</v>
      </c>
      <c r="J10" s="89">
        <f>+J6+J7+J8+J9</f>
        <v>15175881550</v>
      </c>
      <c r="K10" s="102">
        <f t="shared" si="3"/>
        <v>0.30934513024569177</v>
      </c>
      <c r="L10" s="102">
        <f t="shared" si="0"/>
        <v>0.39124305034638318</v>
      </c>
      <c r="M10" s="98"/>
      <c r="N10" s="78"/>
      <c r="O10" s="78"/>
    </row>
    <row r="11" spans="1:15" s="21" customFormat="1" ht="24" customHeight="1" x14ac:dyDescent="0.25">
      <c r="A11" s="125"/>
      <c r="B11" s="141">
        <v>7589</v>
      </c>
      <c r="C11" s="138" t="s">
        <v>56</v>
      </c>
      <c r="D11" s="84" t="s">
        <v>48</v>
      </c>
      <c r="E11" s="85">
        <f>SUM(E12:E13)</f>
        <v>22840398000</v>
      </c>
      <c r="F11" s="85">
        <f>SUM(F12:F13)</f>
        <v>15470396240</v>
      </c>
      <c r="G11" s="104">
        <f t="shared" si="1"/>
        <v>0.67732603608746222</v>
      </c>
      <c r="H11" s="85">
        <f>SUM(H12:H13)</f>
        <v>15207896240</v>
      </c>
      <c r="I11" s="104">
        <f t="shared" si="2"/>
        <v>0.66583324160988788</v>
      </c>
      <c r="J11" s="85">
        <f>SUM(J12:J13)</f>
        <v>7139383967</v>
      </c>
      <c r="K11" s="104">
        <f t="shared" si="3"/>
        <v>0.31257703858750624</v>
      </c>
      <c r="L11" s="104">
        <f t="shared" si="0"/>
        <v>0.46945243801847508</v>
      </c>
      <c r="M11" s="80"/>
      <c r="N11" s="78"/>
      <c r="O11" s="74"/>
    </row>
    <row r="12" spans="1:15" s="21" customFormat="1" ht="12" customHeight="1" x14ac:dyDescent="0.25">
      <c r="A12" s="125"/>
      <c r="B12" s="142"/>
      <c r="C12" s="139"/>
      <c r="D12" s="90" t="s">
        <v>50</v>
      </c>
      <c r="E12" s="85">
        <v>20840398000</v>
      </c>
      <c r="F12" s="85">
        <v>15470396240</v>
      </c>
      <c r="G12" s="104">
        <f t="shared" si="1"/>
        <v>0.74232729336551062</v>
      </c>
      <c r="H12" s="85">
        <v>15207896240</v>
      </c>
      <c r="I12" s="104">
        <f t="shared" si="2"/>
        <v>0.72973156462750854</v>
      </c>
      <c r="J12" s="85">
        <v>7139383967</v>
      </c>
      <c r="K12" s="104">
        <f t="shared" si="3"/>
        <v>0.34257426211342029</v>
      </c>
      <c r="L12" s="104">
        <f t="shared" si="0"/>
        <v>0.46945243801847508</v>
      </c>
      <c r="M12" s="81"/>
      <c r="N12" s="78"/>
      <c r="O12" s="74"/>
    </row>
    <row r="13" spans="1:15" s="21" customFormat="1" ht="12" customHeight="1" x14ac:dyDescent="0.25">
      <c r="A13" s="125"/>
      <c r="B13" s="143"/>
      <c r="C13" s="140"/>
      <c r="D13" s="90" t="s">
        <v>51</v>
      </c>
      <c r="E13" s="91">
        <v>2000000000</v>
      </c>
      <c r="F13" s="91">
        <v>0</v>
      </c>
      <c r="G13" s="105">
        <f t="shared" si="1"/>
        <v>0</v>
      </c>
      <c r="H13" s="91">
        <v>0</v>
      </c>
      <c r="I13" s="105">
        <f t="shared" si="2"/>
        <v>0</v>
      </c>
      <c r="J13" s="85">
        <v>0</v>
      </c>
      <c r="K13" s="105">
        <f t="shared" si="3"/>
        <v>0</v>
      </c>
      <c r="L13" s="104" t="str">
        <f t="shared" si="0"/>
        <v>-</v>
      </c>
      <c r="M13" s="80"/>
      <c r="N13" s="78"/>
      <c r="O13" s="74"/>
    </row>
    <row r="14" spans="1:15" s="21" customFormat="1" ht="22.5" customHeight="1" x14ac:dyDescent="0.25">
      <c r="A14" s="125"/>
      <c r="B14" s="128" t="s">
        <v>37</v>
      </c>
      <c r="C14" s="129"/>
      <c r="D14" s="88" t="s">
        <v>48</v>
      </c>
      <c r="E14" s="89">
        <f>E11</f>
        <v>22840398000</v>
      </c>
      <c r="F14" s="89">
        <f>F11</f>
        <v>15470396240</v>
      </c>
      <c r="G14" s="102">
        <f t="shared" si="1"/>
        <v>0.67732603608746222</v>
      </c>
      <c r="H14" s="89">
        <f>H11</f>
        <v>15207896240</v>
      </c>
      <c r="I14" s="102">
        <f t="shared" si="2"/>
        <v>0.66583324160988788</v>
      </c>
      <c r="J14" s="89">
        <f>J11</f>
        <v>7139383967</v>
      </c>
      <c r="K14" s="102">
        <f t="shared" si="3"/>
        <v>0.31257703858750624</v>
      </c>
      <c r="L14" s="102">
        <f t="shared" si="0"/>
        <v>0.46945243801847508</v>
      </c>
      <c r="M14" s="80"/>
      <c r="N14" s="78"/>
      <c r="O14" s="74"/>
    </row>
    <row r="15" spans="1:15" s="21" customFormat="1" ht="13.8" x14ac:dyDescent="0.25">
      <c r="A15" s="125"/>
      <c r="B15" s="130" t="s">
        <v>1</v>
      </c>
      <c r="C15" s="131"/>
      <c r="D15" s="92" t="s">
        <v>48</v>
      </c>
      <c r="E15" s="93">
        <f>E10+E14</f>
        <v>71898489000</v>
      </c>
      <c r="F15" s="93">
        <f>F10+F14</f>
        <v>59202527225</v>
      </c>
      <c r="G15" s="101">
        <f t="shared" si="1"/>
        <v>0.82341823935966163</v>
      </c>
      <c r="H15" s="93">
        <f>H10+H14</f>
        <v>53996780890</v>
      </c>
      <c r="I15" s="101">
        <f t="shared" si="2"/>
        <v>0.75101412618003693</v>
      </c>
      <c r="J15" s="93">
        <f>J10+J14</f>
        <v>22315265517</v>
      </c>
      <c r="K15" s="101">
        <f t="shared" si="3"/>
        <v>0.31037182877375907</v>
      </c>
      <c r="L15" s="101">
        <f t="shared" si="0"/>
        <v>0.4132702940654876</v>
      </c>
      <c r="M15" s="80"/>
      <c r="N15" s="78"/>
      <c r="O15" s="74"/>
    </row>
    <row r="16" spans="1:15" s="21" customFormat="1" ht="21.75" customHeight="1" x14ac:dyDescent="0.25">
      <c r="A16" s="125"/>
      <c r="B16" s="94">
        <v>7596</v>
      </c>
      <c r="C16" s="95" t="s">
        <v>57</v>
      </c>
      <c r="D16" s="84" t="s">
        <v>48</v>
      </c>
      <c r="E16" s="85">
        <v>11938785083</v>
      </c>
      <c r="F16" s="85">
        <v>11911574798</v>
      </c>
      <c r="G16" s="104">
        <f t="shared" si="1"/>
        <v>0.99772084975055408</v>
      </c>
      <c r="H16" s="85">
        <v>8872574798</v>
      </c>
      <c r="I16" s="104">
        <f t="shared" si="2"/>
        <v>0.74317233590492637</v>
      </c>
      <c r="J16" s="85">
        <v>4444949405</v>
      </c>
      <c r="K16" s="104">
        <f t="shared" si="3"/>
        <v>0.37231170291601101</v>
      </c>
      <c r="L16" s="104">
        <f t="shared" si="0"/>
        <v>0.50097626745304558</v>
      </c>
      <c r="M16" s="81"/>
      <c r="N16" s="78"/>
      <c r="O16" s="74"/>
    </row>
    <row r="17" spans="1:15" s="21" customFormat="1" ht="13.8" x14ac:dyDescent="0.25">
      <c r="A17" s="125"/>
      <c r="B17" s="149">
        <v>7588</v>
      </c>
      <c r="C17" s="138" t="s">
        <v>58</v>
      </c>
      <c r="D17" s="84" t="s">
        <v>48</v>
      </c>
      <c r="E17" s="85">
        <f>E18+E19</f>
        <v>12399425144</v>
      </c>
      <c r="F17" s="85">
        <f>F18+F19</f>
        <v>9527895199</v>
      </c>
      <c r="G17" s="104">
        <f t="shared" si="1"/>
        <v>0.76841426827037107</v>
      </c>
      <c r="H17" s="85">
        <f>H18+H19</f>
        <v>8923346985</v>
      </c>
      <c r="I17" s="104">
        <f t="shared" si="2"/>
        <v>0.71965811974097438</v>
      </c>
      <c r="J17" s="85">
        <f>J18+J19</f>
        <v>2870119182</v>
      </c>
      <c r="K17" s="104">
        <f t="shared" si="3"/>
        <v>0.23147195524534714</v>
      </c>
      <c r="L17" s="104">
        <f t="shared" si="0"/>
        <v>0.32164155297610003</v>
      </c>
      <c r="M17" s="80"/>
      <c r="N17" s="78"/>
      <c r="O17" s="74"/>
    </row>
    <row r="18" spans="1:15" s="21" customFormat="1" ht="13.8" x14ac:dyDescent="0.25">
      <c r="A18" s="125"/>
      <c r="B18" s="150"/>
      <c r="C18" s="139"/>
      <c r="D18" s="90" t="s">
        <v>50</v>
      </c>
      <c r="E18" s="85">
        <v>11724152536</v>
      </c>
      <c r="F18" s="85">
        <v>9524950663</v>
      </c>
      <c r="G18" s="104">
        <f t="shared" si="1"/>
        <v>0.81242125038486446</v>
      </c>
      <c r="H18" s="85">
        <v>8920402449</v>
      </c>
      <c r="I18" s="104">
        <f t="shared" si="2"/>
        <v>0.76085690813124029</v>
      </c>
      <c r="J18" s="85">
        <v>2867174646</v>
      </c>
      <c r="K18" s="104">
        <f t="shared" si="3"/>
        <v>0.2445528269268161</v>
      </c>
      <c r="L18" s="104">
        <f t="shared" si="0"/>
        <v>0.32141763360927933</v>
      </c>
      <c r="M18" s="80"/>
      <c r="N18" s="78"/>
      <c r="O18" s="74"/>
    </row>
    <row r="19" spans="1:15" s="21" customFormat="1" ht="21" customHeight="1" x14ac:dyDescent="0.25">
      <c r="A19" s="125"/>
      <c r="B19" s="151"/>
      <c r="C19" s="140"/>
      <c r="D19" s="90" t="s">
        <v>51</v>
      </c>
      <c r="E19" s="85">
        <v>675272608</v>
      </c>
      <c r="F19" s="85">
        <v>2944536</v>
      </c>
      <c r="G19" s="104">
        <f t="shared" si="1"/>
        <v>4.3605145020187168E-3</v>
      </c>
      <c r="H19" s="85">
        <v>2944536</v>
      </c>
      <c r="I19" s="104">
        <f t="shared" si="2"/>
        <v>4.3605145020187168E-3</v>
      </c>
      <c r="J19" s="85">
        <v>2944536</v>
      </c>
      <c r="K19" s="104">
        <f t="shared" si="3"/>
        <v>4.3605145020187168E-3</v>
      </c>
      <c r="L19" s="104">
        <f t="shared" si="0"/>
        <v>1</v>
      </c>
      <c r="M19" s="80"/>
      <c r="N19" s="78"/>
      <c r="O19" s="74"/>
    </row>
    <row r="20" spans="1:15" s="21" customFormat="1" ht="12" customHeight="1" x14ac:dyDescent="0.25">
      <c r="A20" s="125"/>
      <c r="B20" s="135">
        <v>7583</v>
      </c>
      <c r="C20" s="152" t="s">
        <v>59</v>
      </c>
      <c r="D20" s="84" t="s">
        <v>48</v>
      </c>
      <c r="E20" s="85">
        <f>E21+E22</f>
        <v>7818449392</v>
      </c>
      <c r="F20" s="85">
        <f>F21+F22</f>
        <v>7565713020</v>
      </c>
      <c r="G20" s="104">
        <f t="shared" si="1"/>
        <v>0.9676743610748948</v>
      </c>
      <c r="H20" s="85">
        <f>H21+H22</f>
        <v>6180713020</v>
      </c>
      <c r="I20" s="104">
        <f t="shared" si="2"/>
        <v>0.79052926099697396</v>
      </c>
      <c r="J20" s="85">
        <f>J21+J22</f>
        <v>1200690994</v>
      </c>
      <c r="K20" s="104">
        <f t="shared" si="3"/>
        <v>0.15357149912981108</v>
      </c>
      <c r="L20" s="104">
        <f t="shared" si="0"/>
        <v>0.19426415530291033</v>
      </c>
      <c r="M20" s="80"/>
      <c r="N20" s="78"/>
      <c r="O20" s="74"/>
    </row>
    <row r="21" spans="1:15" s="21" customFormat="1" ht="12" customHeight="1" x14ac:dyDescent="0.25">
      <c r="A21" s="125"/>
      <c r="B21" s="136"/>
      <c r="C21" s="139"/>
      <c r="D21" s="90" t="s">
        <v>50</v>
      </c>
      <c r="E21" s="116">
        <v>7803721000</v>
      </c>
      <c r="F21" s="116">
        <v>7550984628</v>
      </c>
      <c r="G21" s="117">
        <f t="shared" si="1"/>
        <v>0.9676133511180115</v>
      </c>
      <c r="H21" s="116">
        <v>6165984628</v>
      </c>
      <c r="I21" s="117">
        <f t="shared" si="2"/>
        <v>0.79013391534628163</v>
      </c>
      <c r="J21" s="116">
        <v>1185962602</v>
      </c>
      <c r="K21" s="117">
        <f t="shared" si="3"/>
        <v>0.15197398805005971</v>
      </c>
      <c r="L21" s="117">
        <f t="shared" si="0"/>
        <v>0.19233953270244838</v>
      </c>
      <c r="M21" s="80"/>
      <c r="N21" s="78"/>
      <c r="O21" s="74"/>
    </row>
    <row r="22" spans="1:15" s="21" customFormat="1" ht="12" customHeight="1" x14ac:dyDescent="0.25">
      <c r="A22" s="125"/>
      <c r="B22" s="137"/>
      <c r="C22" s="140"/>
      <c r="D22" s="90" t="s">
        <v>51</v>
      </c>
      <c r="E22" s="116">
        <v>14728392</v>
      </c>
      <c r="F22" s="116">
        <v>14728392</v>
      </c>
      <c r="G22" s="117">
        <f t="shared" si="1"/>
        <v>1</v>
      </c>
      <c r="H22" s="116">
        <v>14728392</v>
      </c>
      <c r="I22" s="117">
        <f t="shared" si="2"/>
        <v>1</v>
      </c>
      <c r="J22" s="116">
        <v>14728392</v>
      </c>
      <c r="K22" s="117">
        <f t="shared" si="3"/>
        <v>1</v>
      </c>
      <c r="L22" s="117">
        <f t="shared" si="0"/>
        <v>1</v>
      </c>
      <c r="M22" s="80"/>
      <c r="N22" s="78"/>
      <c r="O22" s="74"/>
    </row>
    <row r="23" spans="1:15" s="21" customFormat="1" ht="12" customHeight="1" x14ac:dyDescent="0.25">
      <c r="A23" s="125"/>
      <c r="B23" s="86">
        <v>7579</v>
      </c>
      <c r="C23" s="95" t="s">
        <v>60</v>
      </c>
      <c r="D23" s="84" t="s">
        <v>48</v>
      </c>
      <c r="E23" s="85">
        <v>7774618381</v>
      </c>
      <c r="F23" s="85">
        <v>7774618381</v>
      </c>
      <c r="G23" s="104">
        <f t="shared" si="1"/>
        <v>1</v>
      </c>
      <c r="H23" s="85">
        <v>7549242294</v>
      </c>
      <c r="I23" s="104">
        <f t="shared" si="2"/>
        <v>0.97101129908179351</v>
      </c>
      <c r="J23" s="85">
        <v>1385427240</v>
      </c>
      <c r="K23" s="104">
        <f t="shared" si="3"/>
        <v>0.17819874521246937</v>
      </c>
      <c r="L23" s="104">
        <f t="shared" si="0"/>
        <v>0.18351871433522704</v>
      </c>
      <c r="M23" s="80"/>
      <c r="N23" s="78"/>
      <c r="O23" s="74"/>
    </row>
    <row r="24" spans="1:15" ht="12" customHeight="1" x14ac:dyDescent="0.25">
      <c r="A24" s="125"/>
      <c r="B24" s="128" t="s">
        <v>38</v>
      </c>
      <c r="C24" s="129"/>
      <c r="D24" s="88" t="s">
        <v>48</v>
      </c>
      <c r="E24" s="89">
        <f>E16+E17+E20+E23</f>
        <v>39931278000</v>
      </c>
      <c r="F24" s="89">
        <f>F16+F17+F20+F23</f>
        <v>36779801398</v>
      </c>
      <c r="G24" s="102">
        <f t="shared" si="1"/>
        <v>0.92107749213536316</v>
      </c>
      <c r="H24" s="89">
        <f>H16+H17+H20+H23</f>
        <v>31525877097</v>
      </c>
      <c r="I24" s="102">
        <f t="shared" si="2"/>
        <v>0.78950333362733849</v>
      </c>
      <c r="J24" s="89">
        <f>J16+J17+J20+J23</f>
        <v>9901186821</v>
      </c>
      <c r="K24" s="102">
        <f t="shared" si="3"/>
        <v>0.24795567076515809</v>
      </c>
      <c r="L24" s="102">
        <f t="shared" si="0"/>
        <v>0.31406538795211492</v>
      </c>
      <c r="M24" s="98"/>
      <c r="N24" s="79"/>
      <c r="O24" s="74"/>
    </row>
    <row r="25" spans="1:15" ht="24" customHeight="1" x14ac:dyDescent="0.25">
      <c r="A25" s="125"/>
      <c r="B25" s="86">
        <v>7581</v>
      </c>
      <c r="C25" s="95" t="s">
        <v>61</v>
      </c>
      <c r="D25" s="84" t="s">
        <v>48</v>
      </c>
      <c r="E25" s="85">
        <v>8579609000</v>
      </c>
      <c r="F25" s="85">
        <v>7211777864</v>
      </c>
      <c r="G25" s="104">
        <f t="shared" si="1"/>
        <v>0.84057185636315124</v>
      </c>
      <c r="H25" s="85">
        <v>6611478867</v>
      </c>
      <c r="I25" s="104">
        <f t="shared" si="2"/>
        <v>0.77060374977461099</v>
      </c>
      <c r="J25" s="85">
        <v>2251769991</v>
      </c>
      <c r="K25" s="104">
        <f t="shared" si="3"/>
        <v>0.26245601530326151</v>
      </c>
      <c r="L25" s="104">
        <f t="shared" si="0"/>
        <v>0.34058491848764766</v>
      </c>
      <c r="M25" s="80"/>
      <c r="N25" s="79"/>
      <c r="O25" s="74"/>
    </row>
    <row r="26" spans="1:15" ht="21.75" customHeight="1" x14ac:dyDescent="0.25">
      <c r="A26" s="125"/>
      <c r="B26" s="128" t="s">
        <v>7</v>
      </c>
      <c r="C26" s="129"/>
      <c r="D26" s="88" t="s">
        <v>48</v>
      </c>
      <c r="E26" s="89">
        <f>E25</f>
        <v>8579609000</v>
      </c>
      <c r="F26" s="89">
        <f>F25</f>
        <v>7211777864</v>
      </c>
      <c r="G26" s="102">
        <f t="shared" si="1"/>
        <v>0.84057185636315124</v>
      </c>
      <c r="H26" s="89">
        <f>H25</f>
        <v>6611478867</v>
      </c>
      <c r="I26" s="102">
        <f t="shared" si="2"/>
        <v>0.77060374977461099</v>
      </c>
      <c r="J26" s="89">
        <f>J25</f>
        <v>2251769991</v>
      </c>
      <c r="K26" s="102">
        <f t="shared" si="3"/>
        <v>0.26245601530326151</v>
      </c>
      <c r="L26" s="102">
        <f t="shared" si="0"/>
        <v>0.34058491848764766</v>
      </c>
      <c r="M26" s="80"/>
      <c r="N26" s="79"/>
      <c r="O26" s="74"/>
    </row>
    <row r="27" spans="1:15" ht="12" customHeight="1" x14ac:dyDescent="0.25">
      <c r="A27" s="125"/>
      <c r="B27" s="149">
        <v>7573</v>
      </c>
      <c r="C27" s="138" t="s">
        <v>62</v>
      </c>
      <c r="D27" s="84" t="s">
        <v>48</v>
      </c>
      <c r="E27" s="85">
        <f>E28+E29+E30</f>
        <v>42294296000</v>
      </c>
      <c r="F27" s="85">
        <f>F28+F29+F30</f>
        <v>40903486757</v>
      </c>
      <c r="G27" s="104">
        <f t="shared" si="1"/>
        <v>0.96711591456682477</v>
      </c>
      <c r="H27" s="85">
        <f>H28+H29+H30</f>
        <v>33636931814</v>
      </c>
      <c r="I27" s="104">
        <f t="shared" si="2"/>
        <v>0.7953065778420807</v>
      </c>
      <c r="J27" s="85">
        <f>J28+J29+J30</f>
        <v>18559852595</v>
      </c>
      <c r="K27" s="104">
        <f t="shared" si="3"/>
        <v>0.43882637495609339</v>
      </c>
      <c r="L27" s="104">
        <f t="shared" si="0"/>
        <v>0.55177008110101222</v>
      </c>
      <c r="M27" s="80"/>
      <c r="N27" s="79"/>
      <c r="O27" s="74"/>
    </row>
    <row r="28" spans="1:15" ht="13.8" x14ac:dyDescent="0.25">
      <c r="A28" s="125"/>
      <c r="B28" s="150"/>
      <c r="C28" s="139"/>
      <c r="D28" s="90" t="s">
        <v>50</v>
      </c>
      <c r="E28" s="85">
        <v>41159296000</v>
      </c>
      <c r="F28" s="85">
        <v>40697694645</v>
      </c>
      <c r="G28" s="104">
        <f t="shared" si="1"/>
        <v>0.98878500363563071</v>
      </c>
      <c r="H28" s="85">
        <v>33432627760</v>
      </c>
      <c r="I28" s="104">
        <f t="shared" si="2"/>
        <v>0.81227404278246162</v>
      </c>
      <c r="J28" s="85">
        <v>18490548541</v>
      </c>
      <c r="K28" s="104">
        <f t="shared" si="3"/>
        <v>0.44924355705695257</v>
      </c>
      <c r="L28" s="104">
        <f t="shared" si="0"/>
        <v>0.5530689562823643</v>
      </c>
      <c r="M28" s="80"/>
      <c r="N28" s="79"/>
      <c r="O28" s="74"/>
    </row>
    <row r="29" spans="1:15" ht="13.8" x14ac:dyDescent="0.25">
      <c r="A29" s="125"/>
      <c r="B29" s="150"/>
      <c r="C29" s="139"/>
      <c r="D29" s="90" t="s">
        <v>51</v>
      </c>
      <c r="E29" s="85">
        <v>1000000000</v>
      </c>
      <c r="F29" s="85">
        <v>70792112</v>
      </c>
      <c r="G29" s="104">
        <f t="shared" si="1"/>
        <v>7.0792112000000004E-2</v>
      </c>
      <c r="H29" s="85">
        <v>69304054</v>
      </c>
      <c r="I29" s="104">
        <f t="shared" si="2"/>
        <v>6.9304054000000004E-2</v>
      </c>
      <c r="J29" s="85">
        <v>69304054</v>
      </c>
      <c r="K29" s="104">
        <f t="shared" si="3"/>
        <v>6.9304054000000004E-2</v>
      </c>
      <c r="L29" s="104">
        <f t="shared" si="0"/>
        <v>1</v>
      </c>
      <c r="M29" s="80"/>
      <c r="N29" s="79"/>
      <c r="O29" s="74"/>
    </row>
    <row r="30" spans="1:15" ht="17.399999999999999" customHeight="1" x14ac:dyDescent="0.25">
      <c r="A30" s="125"/>
      <c r="B30" s="151"/>
      <c r="C30" s="140"/>
      <c r="D30" s="97" t="s">
        <v>76</v>
      </c>
      <c r="E30" s="85">
        <v>135000000</v>
      </c>
      <c r="F30" s="85">
        <v>135000000</v>
      </c>
      <c r="G30" s="104">
        <f t="shared" si="1"/>
        <v>1</v>
      </c>
      <c r="H30" s="85">
        <v>135000000</v>
      </c>
      <c r="I30" s="104">
        <f t="shared" si="2"/>
        <v>1</v>
      </c>
      <c r="J30" s="85">
        <v>0</v>
      </c>
      <c r="K30" s="104">
        <f t="shared" si="3"/>
        <v>0</v>
      </c>
      <c r="L30" s="104">
        <f t="shared" si="0"/>
        <v>0</v>
      </c>
      <c r="M30" s="80"/>
      <c r="N30" s="79"/>
      <c r="O30" s="74"/>
    </row>
    <row r="31" spans="1:15" ht="26.4" x14ac:dyDescent="0.25">
      <c r="A31" s="125"/>
      <c r="B31" s="86">
        <v>7576</v>
      </c>
      <c r="C31" s="95" t="s">
        <v>63</v>
      </c>
      <c r="D31" s="84" t="s">
        <v>48</v>
      </c>
      <c r="E31" s="85">
        <v>15628153000</v>
      </c>
      <c r="F31" s="85">
        <v>15588056200</v>
      </c>
      <c r="G31" s="104">
        <f t="shared" si="1"/>
        <v>0.99743432253318742</v>
      </c>
      <c r="H31" s="85">
        <v>9549648400</v>
      </c>
      <c r="I31" s="104">
        <f t="shared" si="2"/>
        <v>0.61105419175253783</v>
      </c>
      <c r="J31" s="85">
        <v>5050772091</v>
      </c>
      <c r="K31" s="104">
        <f t="shared" si="3"/>
        <v>0.32318419783834978</v>
      </c>
      <c r="L31" s="104">
        <f t="shared" si="0"/>
        <v>0.5288961309821627</v>
      </c>
      <c r="M31" s="80"/>
      <c r="N31" s="79"/>
      <c r="O31" s="74"/>
    </row>
    <row r="32" spans="1:15" ht="13.8" x14ac:dyDescent="0.25">
      <c r="A32" s="125"/>
      <c r="B32" s="134">
        <v>7587</v>
      </c>
      <c r="C32" s="127" t="s">
        <v>64</v>
      </c>
      <c r="D32" s="84" t="s">
        <v>48</v>
      </c>
      <c r="E32" s="85">
        <f>E33+E34</f>
        <v>76889030000</v>
      </c>
      <c r="F32" s="85">
        <f>F33+F34</f>
        <v>74570805317</v>
      </c>
      <c r="G32" s="104">
        <f t="shared" si="1"/>
        <v>0.9698497343119038</v>
      </c>
      <c r="H32" s="85">
        <f>H33+H34</f>
        <v>74244347155</v>
      </c>
      <c r="I32" s="104">
        <f t="shared" si="2"/>
        <v>0.96560389895671728</v>
      </c>
      <c r="J32" s="85">
        <f>J33+J34</f>
        <v>31780757736</v>
      </c>
      <c r="K32" s="104">
        <f t="shared" si="3"/>
        <v>0.41333279579674759</v>
      </c>
      <c r="L32" s="104">
        <f t="shared" si="0"/>
        <v>0.42805626224514143</v>
      </c>
      <c r="M32" s="80"/>
      <c r="N32" s="79"/>
      <c r="O32" s="74"/>
    </row>
    <row r="33" spans="1:15" ht="12" customHeight="1" x14ac:dyDescent="0.25">
      <c r="A33" s="125"/>
      <c r="B33" s="134"/>
      <c r="C33" s="127"/>
      <c r="D33" s="90" t="s">
        <v>50</v>
      </c>
      <c r="E33" s="85">
        <v>73997835000</v>
      </c>
      <c r="F33" s="85">
        <v>73752903384</v>
      </c>
      <c r="G33" s="104">
        <f t="shared" si="1"/>
        <v>0.99669001645791389</v>
      </c>
      <c r="H33" s="85">
        <v>73635903384</v>
      </c>
      <c r="I33" s="104">
        <f t="shared" si="2"/>
        <v>0.99510888911817486</v>
      </c>
      <c r="J33" s="85">
        <v>31187704234</v>
      </c>
      <c r="K33" s="104">
        <f t="shared" si="3"/>
        <v>0.42146779340233398</v>
      </c>
      <c r="L33" s="104">
        <f t="shared" si="0"/>
        <v>0.42353937143082065</v>
      </c>
      <c r="M33" s="80"/>
      <c r="N33" s="79"/>
      <c r="O33" s="74"/>
    </row>
    <row r="34" spans="1:15" ht="24" customHeight="1" x14ac:dyDescent="0.25">
      <c r="A34" s="125"/>
      <c r="B34" s="134"/>
      <c r="C34" s="127"/>
      <c r="D34" s="90" t="s">
        <v>51</v>
      </c>
      <c r="E34" s="85">
        <v>2891195000</v>
      </c>
      <c r="F34" s="85">
        <v>817901933</v>
      </c>
      <c r="G34" s="104">
        <f t="shared" si="1"/>
        <v>0.28289407424957502</v>
      </c>
      <c r="H34" s="85">
        <v>608443771</v>
      </c>
      <c r="I34" s="104">
        <f t="shared" si="2"/>
        <v>0.21044715800905853</v>
      </c>
      <c r="J34" s="85">
        <v>593053502</v>
      </c>
      <c r="K34" s="104">
        <f t="shared" si="3"/>
        <v>0.20512400650941912</v>
      </c>
      <c r="L34" s="104">
        <f t="shared" si="0"/>
        <v>0.97470551966584273</v>
      </c>
      <c r="M34" s="80"/>
      <c r="N34" s="79"/>
      <c r="O34" s="74"/>
    </row>
    <row r="35" spans="1:15" ht="11.4" customHeight="1" x14ac:dyDescent="0.25">
      <c r="A35" s="125"/>
      <c r="B35" s="134">
        <v>7578</v>
      </c>
      <c r="C35" s="127" t="s">
        <v>65</v>
      </c>
      <c r="D35" s="84" t="s">
        <v>48</v>
      </c>
      <c r="E35" s="85">
        <f>E36+E37</f>
        <v>136125217000</v>
      </c>
      <c r="F35" s="85">
        <f>F36+F37</f>
        <v>133969639748</v>
      </c>
      <c r="G35" s="104">
        <f t="shared" si="1"/>
        <v>0.98416474699173484</v>
      </c>
      <c r="H35" s="85">
        <f>H36+H37</f>
        <v>118086416041</v>
      </c>
      <c r="I35" s="104">
        <f t="shared" si="2"/>
        <v>0.86748376710393049</v>
      </c>
      <c r="J35" s="85">
        <f>J36+J37</f>
        <v>45837162054</v>
      </c>
      <c r="K35" s="104">
        <f t="shared" si="3"/>
        <v>0.33672792642086291</v>
      </c>
      <c r="L35" s="104">
        <f t="shared" si="0"/>
        <v>0.38816625646497038</v>
      </c>
      <c r="M35" s="80"/>
      <c r="N35" s="79"/>
      <c r="O35" s="74"/>
    </row>
    <row r="36" spans="1:15" ht="11.4" customHeight="1" x14ac:dyDescent="0.25">
      <c r="A36" s="125"/>
      <c r="B36" s="134"/>
      <c r="C36" s="127"/>
      <c r="D36" s="90" t="s">
        <v>50</v>
      </c>
      <c r="E36" s="85">
        <v>123803396000</v>
      </c>
      <c r="F36" s="85">
        <v>123019389922</v>
      </c>
      <c r="G36" s="104">
        <f t="shared" si="1"/>
        <v>0.99366732978794858</v>
      </c>
      <c r="H36" s="85">
        <v>117936698229</v>
      </c>
      <c r="I36" s="104">
        <f t="shared" si="2"/>
        <v>0.95261278801269711</v>
      </c>
      <c r="J36" s="85">
        <v>45687444242</v>
      </c>
      <c r="K36" s="104">
        <f t="shared" si="3"/>
        <v>0.36903223754863718</v>
      </c>
      <c r="L36" s="104">
        <f t="shared" si="0"/>
        <v>0.38738954819040122</v>
      </c>
      <c r="M36" s="80"/>
      <c r="N36" s="79"/>
      <c r="O36" s="74"/>
    </row>
    <row r="37" spans="1:15" ht="11.4" customHeight="1" x14ac:dyDescent="0.25">
      <c r="A37" s="125"/>
      <c r="B37" s="134"/>
      <c r="C37" s="127"/>
      <c r="D37" s="90" t="s">
        <v>51</v>
      </c>
      <c r="E37" s="85">
        <v>12321821000</v>
      </c>
      <c r="F37" s="85">
        <v>10950249826</v>
      </c>
      <c r="G37" s="104">
        <f t="shared" si="1"/>
        <v>0.88868762385040323</v>
      </c>
      <c r="H37" s="85">
        <v>149717812</v>
      </c>
      <c r="I37" s="104">
        <f t="shared" si="2"/>
        <v>1.2150623840420989E-2</v>
      </c>
      <c r="J37" s="85">
        <v>149717812</v>
      </c>
      <c r="K37" s="104">
        <f t="shared" si="3"/>
        <v>1.2150623840420989E-2</v>
      </c>
      <c r="L37" s="104">
        <f t="shared" si="0"/>
        <v>1</v>
      </c>
      <c r="M37" s="80"/>
      <c r="N37" s="79"/>
      <c r="O37" s="74"/>
    </row>
    <row r="38" spans="1:15" ht="22.5" customHeight="1" x14ac:dyDescent="0.25">
      <c r="A38" s="125"/>
      <c r="B38" s="128" t="s">
        <v>39</v>
      </c>
      <c r="C38" s="129"/>
      <c r="D38" s="88" t="s">
        <v>48</v>
      </c>
      <c r="E38" s="89">
        <f>E27+E31+E32+E35</f>
        <v>270936696000</v>
      </c>
      <c r="F38" s="89">
        <f>F27+F31+F32+F35</f>
        <v>265031988022</v>
      </c>
      <c r="G38" s="102">
        <f t="shared" si="1"/>
        <v>0.97820631880001963</v>
      </c>
      <c r="H38" s="89">
        <f>H27+H31+H32+H35</f>
        <v>235517343410</v>
      </c>
      <c r="I38" s="102">
        <f t="shared" si="2"/>
        <v>0.86927074437343843</v>
      </c>
      <c r="J38" s="89">
        <f>J27+J31+J32+J35</f>
        <v>101228544476</v>
      </c>
      <c r="K38" s="102">
        <f t="shared" si="3"/>
        <v>0.3736243409272253</v>
      </c>
      <c r="L38" s="102">
        <f t="shared" si="0"/>
        <v>0.42981354583206405</v>
      </c>
      <c r="M38" s="80"/>
      <c r="N38" s="79"/>
      <c r="O38" s="74"/>
    </row>
    <row r="39" spans="1:15" ht="24" customHeight="1" x14ac:dyDescent="0.25">
      <c r="A39" s="125"/>
      <c r="B39" s="135">
        <v>7593</v>
      </c>
      <c r="C39" s="138" t="s">
        <v>66</v>
      </c>
      <c r="D39" s="84" t="s">
        <v>48</v>
      </c>
      <c r="E39" s="85">
        <f>E40+E41</f>
        <v>45970159200</v>
      </c>
      <c r="F39" s="85">
        <f>F40+F41</f>
        <v>35567386819</v>
      </c>
      <c r="G39" s="104">
        <f t="shared" si="1"/>
        <v>0.77370597444004496</v>
      </c>
      <c r="H39" s="85">
        <f>H40+H41</f>
        <v>35434027819</v>
      </c>
      <c r="I39" s="104">
        <f t="shared" si="2"/>
        <v>0.77080498383394769</v>
      </c>
      <c r="J39" s="85">
        <f>J40+J41</f>
        <v>16415386858</v>
      </c>
      <c r="K39" s="104">
        <f t="shared" si="3"/>
        <v>0.35708788361124494</v>
      </c>
      <c r="L39" s="104">
        <f t="shared" si="0"/>
        <v>0.46326618418462556</v>
      </c>
      <c r="M39" s="80"/>
      <c r="N39" s="79"/>
      <c r="O39" s="74"/>
    </row>
    <row r="40" spans="1:15" ht="12" customHeight="1" x14ac:dyDescent="0.25">
      <c r="A40" s="125"/>
      <c r="B40" s="136"/>
      <c r="C40" s="139"/>
      <c r="D40" s="84" t="s">
        <v>50</v>
      </c>
      <c r="E40" s="85">
        <v>39970159200</v>
      </c>
      <c r="F40" s="85">
        <v>35567386819</v>
      </c>
      <c r="G40" s="104">
        <f t="shared" si="1"/>
        <v>0.88984851526435749</v>
      </c>
      <c r="H40" s="85">
        <v>35434027819</v>
      </c>
      <c r="I40" s="104">
        <f t="shared" si="2"/>
        <v>0.88651205119543286</v>
      </c>
      <c r="J40" s="85">
        <v>16415386858</v>
      </c>
      <c r="K40" s="104">
        <f t="shared" si="3"/>
        <v>0.41069105519099358</v>
      </c>
      <c r="L40" s="104">
        <f t="shared" si="0"/>
        <v>0.46326618418462556</v>
      </c>
      <c r="M40" s="80"/>
      <c r="N40" s="79"/>
    </row>
    <row r="41" spans="1:15" ht="12" customHeight="1" x14ac:dyDescent="0.2">
      <c r="A41" s="125"/>
      <c r="B41" s="137"/>
      <c r="C41" s="140"/>
      <c r="D41" s="84" t="s">
        <v>51</v>
      </c>
      <c r="E41" s="85">
        <v>6000000000</v>
      </c>
      <c r="F41" s="85">
        <v>0</v>
      </c>
      <c r="G41" s="104">
        <f t="shared" si="1"/>
        <v>0</v>
      </c>
      <c r="H41" s="85">
        <v>0</v>
      </c>
      <c r="I41" s="104">
        <f t="shared" si="2"/>
        <v>0</v>
      </c>
      <c r="J41" s="85">
        <v>0</v>
      </c>
      <c r="K41" s="104">
        <f t="shared" si="3"/>
        <v>0</v>
      </c>
      <c r="L41" s="104" t="str">
        <f t="shared" si="0"/>
        <v>-</v>
      </c>
    </row>
    <row r="42" spans="1:15" ht="13.8" x14ac:dyDescent="0.2">
      <c r="A42" s="125"/>
      <c r="B42" s="126">
        <v>7653</v>
      </c>
      <c r="C42" s="127" t="s">
        <v>67</v>
      </c>
      <c r="D42" s="84" t="s">
        <v>48</v>
      </c>
      <c r="E42" s="85">
        <f>E43+E44</f>
        <v>31804989800</v>
      </c>
      <c r="F42" s="85">
        <f>F43+F44</f>
        <v>28848193278</v>
      </c>
      <c r="G42" s="104">
        <f t="shared" si="1"/>
        <v>0.90703356484019371</v>
      </c>
      <c r="H42" s="85">
        <f>H43+H44</f>
        <v>28014014326</v>
      </c>
      <c r="I42" s="104">
        <f t="shared" si="2"/>
        <v>0.88080563779963861</v>
      </c>
      <c r="J42" s="85">
        <f>J43+J44</f>
        <v>12527089100</v>
      </c>
      <c r="K42" s="104">
        <f t="shared" si="3"/>
        <v>0.39387181630223317</v>
      </c>
      <c r="L42" s="104">
        <f t="shared" si="0"/>
        <v>0.44717222438104925</v>
      </c>
      <c r="N42" s="79"/>
    </row>
    <row r="43" spans="1:15" ht="13.8" x14ac:dyDescent="0.2">
      <c r="A43" s="125"/>
      <c r="B43" s="126"/>
      <c r="C43" s="127"/>
      <c r="D43" s="90" t="s">
        <v>50</v>
      </c>
      <c r="E43" s="85">
        <v>31764989800</v>
      </c>
      <c r="F43" s="85">
        <v>28814133278</v>
      </c>
      <c r="G43" s="104">
        <f t="shared" si="1"/>
        <v>0.90710349537086898</v>
      </c>
      <c r="H43" s="85">
        <v>28014014326</v>
      </c>
      <c r="I43" s="104">
        <f t="shared" si="2"/>
        <v>0.88191479054087407</v>
      </c>
      <c r="J43" s="85">
        <v>12527089100</v>
      </c>
      <c r="K43" s="104">
        <f t="shared" si="3"/>
        <v>0.39436779860070975</v>
      </c>
      <c r="L43" s="104">
        <f t="shared" si="0"/>
        <v>0.44717222438104925</v>
      </c>
    </row>
    <row r="44" spans="1:15" ht="13.8" x14ac:dyDescent="0.2">
      <c r="A44" s="125"/>
      <c r="B44" s="126"/>
      <c r="C44" s="127"/>
      <c r="D44" s="90" t="s">
        <v>51</v>
      </c>
      <c r="E44" s="85">
        <v>40000000</v>
      </c>
      <c r="F44" s="85">
        <v>34060000</v>
      </c>
      <c r="G44" s="104">
        <f t="shared" si="1"/>
        <v>0.85150000000000003</v>
      </c>
      <c r="H44" s="85">
        <v>0</v>
      </c>
      <c r="I44" s="104">
        <f t="shared" si="2"/>
        <v>0</v>
      </c>
      <c r="J44" s="85">
        <v>0</v>
      </c>
      <c r="K44" s="104">
        <f t="shared" si="3"/>
        <v>0</v>
      </c>
      <c r="L44" s="104" t="str">
        <f t="shared" si="0"/>
        <v>-</v>
      </c>
    </row>
    <row r="45" spans="1:15" ht="39.6" x14ac:dyDescent="0.2">
      <c r="A45" s="125"/>
      <c r="B45" s="86">
        <v>7595</v>
      </c>
      <c r="C45" s="95" t="s">
        <v>68</v>
      </c>
      <c r="D45" s="84" t="s">
        <v>48</v>
      </c>
      <c r="E45" s="85">
        <v>5082090000</v>
      </c>
      <c r="F45" s="85">
        <v>4737921232</v>
      </c>
      <c r="G45" s="104">
        <f t="shared" si="1"/>
        <v>0.93227810448063686</v>
      </c>
      <c r="H45" s="85">
        <v>4309984232</v>
      </c>
      <c r="I45" s="104">
        <f t="shared" si="2"/>
        <v>0.84807318091572559</v>
      </c>
      <c r="J45" s="85">
        <v>2182480093</v>
      </c>
      <c r="K45" s="104">
        <f t="shared" si="3"/>
        <v>0.42944538428087659</v>
      </c>
      <c r="L45" s="104">
        <f t="shared" si="0"/>
        <v>0.50637774421444792</v>
      </c>
    </row>
    <row r="46" spans="1:15" ht="13.8" x14ac:dyDescent="0.2">
      <c r="A46" s="125"/>
      <c r="B46" s="86">
        <v>7907</v>
      </c>
      <c r="C46" s="95" t="s">
        <v>71</v>
      </c>
      <c r="D46" s="84" t="s">
        <v>48</v>
      </c>
      <c r="E46" s="85">
        <v>2178247000</v>
      </c>
      <c r="F46" s="85">
        <v>2178035600</v>
      </c>
      <c r="G46" s="104">
        <f t="shared" si="1"/>
        <v>0.99990294948185399</v>
      </c>
      <c r="H46" s="85">
        <v>1945021300</v>
      </c>
      <c r="I46" s="104">
        <f t="shared" si="2"/>
        <v>0.89292963561983563</v>
      </c>
      <c r="J46" s="85">
        <v>987415692</v>
      </c>
      <c r="K46" s="104">
        <f t="shared" si="3"/>
        <v>0.45330749543095894</v>
      </c>
      <c r="L46" s="104">
        <f t="shared" si="0"/>
        <v>0.5076631767477302</v>
      </c>
    </row>
    <row r="47" spans="1:15" ht="13.8" x14ac:dyDescent="0.2">
      <c r="A47" s="125"/>
      <c r="B47" s="128" t="s">
        <v>40</v>
      </c>
      <c r="C47" s="129"/>
      <c r="D47" s="88" t="s">
        <v>48</v>
      </c>
      <c r="E47" s="89">
        <f>E39+E42+E45+E46</f>
        <v>85035486000</v>
      </c>
      <c r="F47" s="89">
        <f>F39+F42+F45+F46</f>
        <v>71331536929</v>
      </c>
      <c r="G47" s="102">
        <f t="shared" si="1"/>
        <v>0.83884434939314634</v>
      </c>
      <c r="H47" s="89">
        <f>H39+H42+H45+H46</f>
        <v>69703047677</v>
      </c>
      <c r="I47" s="102">
        <f t="shared" si="2"/>
        <v>0.81969364739092576</v>
      </c>
      <c r="J47" s="89">
        <f>J39+J42+J45+J46</f>
        <v>32112371743</v>
      </c>
      <c r="K47" s="102">
        <f t="shared" si="3"/>
        <v>0.37763495281252346</v>
      </c>
      <c r="L47" s="102">
        <f t="shared" si="0"/>
        <v>0.46070254907370656</v>
      </c>
    </row>
    <row r="48" spans="1:15" ht="13.8" x14ac:dyDescent="0.2">
      <c r="A48" s="125"/>
      <c r="B48" s="130" t="s">
        <v>20</v>
      </c>
      <c r="C48" s="131"/>
      <c r="D48" s="92" t="s">
        <v>48</v>
      </c>
      <c r="E48" s="93">
        <f>E24+E26+E38+E47</f>
        <v>404483069000</v>
      </c>
      <c r="F48" s="93">
        <f>F24+F26+F38+F47</f>
        <v>380355104213</v>
      </c>
      <c r="G48" s="101">
        <f t="shared" si="1"/>
        <v>0.94034864092914605</v>
      </c>
      <c r="H48" s="93">
        <f>H24+H26+H38+H47</f>
        <v>343357747051</v>
      </c>
      <c r="I48" s="101">
        <f t="shared" si="2"/>
        <v>0.84888039417788341</v>
      </c>
      <c r="J48" s="93">
        <f>J24+J26+J38+J47</f>
        <v>145493873031</v>
      </c>
      <c r="K48" s="101">
        <f t="shared" si="3"/>
        <v>0.35970324639472118</v>
      </c>
      <c r="L48" s="101">
        <f t="shared" si="0"/>
        <v>0.42373843106964859</v>
      </c>
    </row>
    <row r="49" spans="1:12" ht="14.4" thickBot="1" x14ac:dyDescent="0.25">
      <c r="A49" s="125"/>
      <c r="B49" s="132" t="s">
        <v>8</v>
      </c>
      <c r="C49" s="133"/>
      <c r="D49" s="133"/>
      <c r="E49" s="96">
        <f>E15+E48</f>
        <v>476381558000</v>
      </c>
      <c r="F49" s="96">
        <f>F15+F48</f>
        <v>439557631438</v>
      </c>
      <c r="G49" s="100">
        <f t="shared" si="1"/>
        <v>0.92270077222006985</v>
      </c>
      <c r="H49" s="96">
        <f>H15+H48</f>
        <v>397354527941</v>
      </c>
      <c r="I49" s="100">
        <f t="shared" si="2"/>
        <v>0.83410980393367784</v>
      </c>
      <c r="J49" s="96">
        <f>J15+J48</f>
        <v>167809138548</v>
      </c>
      <c r="K49" s="100">
        <f t="shared" si="3"/>
        <v>0.35225783981335396</v>
      </c>
      <c r="L49" s="100">
        <f t="shared" si="0"/>
        <v>0.42231590871141811</v>
      </c>
    </row>
    <row r="51" spans="1:12" ht="13.2" x14ac:dyDescent="0.25">
      <c r="E51" s="103"/>
      <c r="H51" s="99"/>
      <c r="J51" s="99"/>
    </row>
    <row r="52" spans="1:12" ht="13.2" x14ac:dyDescent="0.25">
      <c r="E52" s="103"/>
    </row>
    <row r="53" spans="1:12" x14ac:dyDescent="0.25">
      <c r="E53" s="79"/>
    </row>
  </sheetData>
  <autoFilter ref="A5:L42" xr:uid="{00000000-0009-0000-0000-000002000000}">
    <filterColumn colId="1" showButton="0"/>
    <filterColumn colId="3" showButton="0"/>
  </autoFilter>
  <mergeCells count="31">
    <mergeCell ref="B26:C26"/>
    <mergeCell ref="B27:B30"/>
    <mergeCell ref="C27:C30"/>
    <mergeCell ref="C11:C13"/>
    <mergeCell ref="B14:C14"/>
    <mergeCell ref="B15:C15"/>
    <mergeCell ref="B17:B19"/>
    <mergeCell ref="C17:C19"/>
    <mergeCell ref="C20:C22"/>
    <mergeCell ref="B20:B22"/>
    <mergeCell ref="B1:L1"/>
    <mergeCell ref="B2:L2"/>
    <mergeCell ref="B3:L3"/>
    <mergeCell ref="B5:C5"/>
    <mergeCell ref="D5:E5"/>
    <mergeCell ref="A6:A49"/>
    <mergeCell ref="B42:B44"/>
    <mergeCell ref="C42:C44"/>
    <mergeCell ref="B47:C47"/>
    <mergeCell ref="B48:C48"/>
    <mergeCell ref="B49:D49"/>
    <mergeCell ref="B32:B34"/>
    <mergeCell ref="C32:C34"/>
    <mergeCell ref="B38:C38"/>
    <mergeCell ref="B39:B41"/>
    <mergeCell ref="C39:C41"/>
    <mergeCell ref="B24:C24"/>
    <mergeCell ref="B10:C10"/>
    <mergeCell ref="C35:C37"/>
    <mergeCell ref="B35:B37"/>
    <mergeCell ref="B11:B13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6"/>
  <sheetViews>
    <sheetView zoomScaleNormal="100" zoomScaleSheetLayoutView="85" workbookViewId="0">
      <selection activeCell="A5" sqref="A5"/>
    </sheetView>
  </sheetViews>
  <sheetFormatPr baseColWidth="10" defaultColWidth="11.44140625" defaultRowHeight="13.2" x14ac:dyDescent="0.25"/>
  <cols>
    <col min="1" max="1" width="26.109375" style="24" customWidth="1"/>
    <col min="2" max="2" width="23" style="24" customWidth="1"/>
    <col min="3" max="3" width="22.44140625" style="24" customWidth="1"/>
    <col min="4" max="4" width="12.5546875" style="24" customWidth="1"/>
    <col min="5" max="5" width="22.109375" style="24" customWidth="1"/>
    <col min="6" max="6" width="14.88671875" style="24" customWidth="1"/>
    <col min="7" max="7" width="19.88671875" style="24" customWidth="1"/>
    <col min="8" max="8" width="13.109375" style="24" customWidth="1"/>
    <col min="9" max="16384" width="11.44140625" style="24"/>
  </cols>
  <sheetData>
    <row r="1" spans="1:10" x14ac:dyDescent="0.25">
      <c r="A1" s="153" t="s">
        <v>70</v>
      </c>
      <c r="B1" s="154"/>
      <c r="C1" s="154"/>
      <c r="D1" s="154"/>
      <c r="E1" s="154"/>
      <c r="F1" s="154"/>
      <c r="G1" s="154"/>
      <c r="H1" s="155"/>
    </row>
    <row r="2" spans="1:10" x14ac:dyDescent="0.25">
      <c r="A2" s="156" t="s">
        <v>49</v>
      </c>
      <c r="B2" s="156"/>
      <c r="C2" s="156"/>
      <c r="D2" s="156"/>
      <c r="E2" s="156"/>
      <c r="F2" s="156"/>
      <c r="G2" s="156"/>
      <c r="H2" s="156"/>
    </row>
    <row r="3" spans="1:10" ht="15" customHeight="1" x14ac:dyDescent="0.25">
      <c r="A3" s="73"/>
      <c r="B3" s="73"/>
      <c r="C3" s="156"/>
      <c r="D3" s="156"/>
      <c r="E3" s="156"/>
      <c r="F3" s="73"/>
      <c r="G3" s="73"/>
      <c r="H3" s="73"/>
    </row>
    <row r="5" spans="1:10" ht="26.4" x14ac:dyDescent="0.25">
      <c r="A5" s="50" t="s">
        <v>21</v>
      </c>
      <c r="B5" s="50" t="s">
        <v>42</v>
      </c>
      <c r="C5" s="50" t="s">
        <v>2</v>
      </c>
      <c r="D5" s="51" t="s">
        <v>3</v>
      </c>
      <c r="E5" s="50" t="s">
        <v>4</v>
      </c>
      <c r="F5" s="52" t="s">
        <v>41</v>
      </c>
      <c r="G5" s="50" t="s">
        <v>5</v>
      </c>
      <c r="H5" s="53" t="s">
        <v>44</v>
      </c>
      <c r="I5" s="53" t="s">
        <v>45</v>
      </c>
      <c r="J5" s="41"/>
    </row>
    <row r="6" spans="1:10" ht="21.6" customHeight="1" x14ac:dyDescent="0.25">
      <c r="A6" s="54" t="s">
        <v>36</v>
      </c>
      <c r="B6" s="75">
        <v>94215132000</v>
      </c>
      <c r="C6" s="75">
        <v>54798734013</v>
      </c>
      <c r="D6" s="106">
        <f t="shared" ref="D6:D9" si="0">+C6/B6</f>
        <v>0.58163410536855165</v>
      </c>
      <c r="E6" s="75">
        <v>54780853003</v>
      </c>
      <c r="F6" s="106">
        <f t="shared" ref="F6:F9" si="1">+E6/B6</f>
        <v>0.58144431621663495</v>
      </c>
      <c r="G6" s="75">
        <v>54773935138</v>
      </c>
      <c r="H6" s="106">
        <f t="shared" ref="H6:H9" si="2">+G6/B6</f>
        <v>0.58137088995428043</v>
      </c>
      <c r="I6" s="106">
        <f t="shared" ref="I6:I8" si="3">+G6/E6</f>
        <v>0.99987371746475684</v>
      </c>
    </row>
    <row r="7" spans="1:10" ht="30" customHeight="1" x14ac:dyDescent="0.25">
      <c r="A7" s="55" t="s">
        <v>72</v>
      </c>
      <c r="B7" s="75">
        <v>16553800000</v>
      </c>
      <c r="C7" s="75">
        <v>15016369472</v>
      </c>
      <c r="D7" s="106">
        <f t="shared" si="0"/>
        <v>0.90712522031195253</v>
      </c>
      <c r="E7" s="75">
        <v>14561500248</v>
      </c>
      <c r="F7" s="106">
        <f t="shared" si="1"/>
        <v>0.87964698425739107</v>
      </c>
      <c r="G7" s="75">
        <v>8845408031</v>
      </c>
      <c r="H7" s="106">
        <f t="shared" si="2"/>
        <v>0.53434305301501772</v>
      </c>
      <c r="I7" s="106">
        <f t="shared" si="3"/>
        <v>0.60745169662136311</v>
      </c>
    </row>
    <row r="8" spans="1:10" ht="51" customHeight="1" x14ac:dyDescent="0.25">
      <c r="A8" s="54" t="s">
        <v>73</v>
      </c>
      <c r="B8" s="45">
        <v>6781200000</v>
      </c>
      <c r="C8" s="45">
        <v>6781200000</v>
      </c>
      <c r="D8" s="107">
        <f t="shared" si="0"/>
        <v>1</v>
      </c>
      <c r="E8" s="45">
        <v>6780570326</v>
      </c>
      <c r="F8" s="107">
        <f t="shared" si="1"/>
        <v>0.99990714416327497</v>
      </c>
      <c r="G8" s="45">
        <v>4506622684</v>
      </c>
      <c r="H8" s="107">
        <f t="shared" si="2"/>
        <v>0.66457598714091903</v>
      </c>
      <c r="I8" s="107">
        <f t="shared" si="3"/>
        <v>0.66463770263091582</v>
      </c>
    </row>
    <row r="9" spans="1:10" s="44" customFormat="1" ht="37.950000000000003" customHeight="1" x14ac:dyDescent="0.25">
      <c r="A9" s="77" t="s">
        <v>22</v>
      </c>
      <c r="B9" s="66">
        <f>SUM(B6:B8)</f>
        <v>117550132000</v>
      </c>
      <c r="C9" s="66">
        <f>SUM(C6:C8)</f>
        <v>76596303485</v>
      </c>
      <c r="D9" s="108">
        <f t="shared" si="0"/>
        <v>0.65160542299518642</v>
      </c>
      <c r="E9" s="66">
        <f>SUM(E6:E8)</f>
        <v>76122923577</v>
      </c>
      <c r="F9" s="108">
        <f t="shared" si="1"/>
        <v>0.64757837598174706</v>
      </c>
      <c r="G9" s="66">
        <f>SUM(G6:G8)</f>
        <v>68125965853</v>
      </c>
      <c r="H9" s="108">
        <f t="shared" si="2"/>
        <v>0.57954818675150443</v>
      </c>
      <c r="I9" s="108">
        <f>+G9/E9</f>
        <v>0.89494678674669004</v>
      </c>
    </row>
    <row r="10" spans="1:10" x14ac:dyDescent="0.25">
      <c r="A10" s="22"/>
      <c r="B10" s="28"/>
      <c r="E10" s="28"/>
    </row>
    <row r="11" spans="1:10" x14ac:dyDescent="0.25">
      <c r="B11" s="28"/>
      <c r="E11" s="28"/>
    </row>
    <row r="12" spans="1:10" ht="14.4" x14ac:dyDescent="0.3">
      <c r="B12" s="76"/>
      <c r="E12" s="29"/>
      <c r="G12" s="29"/>
      <c r="H12"/>
    </row>
    <row r="13" spans="1:10" x14ac:dyDescent="0.25">
      <c r="B13" s="28"/>
    </row>
    <row r="14" spans="1:10" x14ac:dyDescent="0.25">
      <c r="B14" s="28"/>
    </row>
    <row r="15" spans="1:10" x14ac:dyDescent="0.25">
      <c r="E15" s="28"/>
      <c r="F15" s="115"/>
    </row>
    <row r="16" spans="1:10" x14ac:dyDescent="0.25">
      <c r="D16" s="30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zoomScale="110" zoomScaleNormal="110" zoomScaleSheetLayoutView="85" workbookViewId="0">
      <pane xSplit="5" ySplit="4" topLeftCell="F5" activePane="bottomRight" state="frozen"/>
      <selection activeCell="A3" sqref="A3"/>
      <selection pane="topRight" activeCell="F3" sqref="F3"/>
      <selection pane="bottomLeft" activeCell="A5" sqref="A5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8.600000000000001" customHeight="1" x14ac:dyDescent="0.2">
      <c r="A1" s="156" t="s">
        <v>70</v>
      </c>
      <c r="B1" s="156"/>
      <c r="C1" s="156"/>
      <c r="D1" s="156"/>
      <c r="E1" s="156"/>
    </row>
    <row r="2" spans="1:22" ht="13.2" customHeight="1" x14ac:dyDescent="0.2">
      <c r="A2" s="156" t="s">
        <v>78</v>
      </c>
      <c r="B2" s="156"/>
      <c r="C2" s="156"/>
      <c r="D2" s="156"/>
      <c r="E2" s="156"/>
    </row>
    <row r="3" spans="1:22" ht="9" customHeight="1" x14ac:dyDescent="0.2">
      <c r="A3" s="27"/>
      <c r="B3" s="38"/>
      <c r="C3" s="34"/>
      <c r="D3" s="34"/>
      <c r="E3" s="25"/>
    </row>
    <row r="4" spans="1:22" ht="12" x14ac:dyDescent="0.2">
      <c r="A4" s="158" t="s">
        <v>0</v>
      </c>
      <c r="B4" s="159"/>
      <c r="C4" s="56" t="s">
        <v>77</v>
      </c>
      <c r="D4" s="56" t="s">
        <v>5</v>
      </c>
      <c r="E4" s="40" t="s">
        <v>43</v>
      </c>
    </row>
    <row r="5" spans="1:22" ht="22.8" x14ac:dyDescent="0.2">
      <c r="A5" s="71">
        <v>7589</v>
      </c>
      <c r="B5" s="71" t="s">
        <v>56</v>
      </c>
      <c r="C5" s="67">
        <v>3357763256</v>
      </c>
      <c r="D5" s="67">
        <v>3163600097</v>
      </c>
      <c r="E5" s="110">
        <f>+D5/C5</f>
        <v>0.94217485147201818</v>
      </c>
      <c r="F5" s="47"/>
    </row>
    <row r="6" spans="1:22" ht="12" x14ac:dyDescent="0.2">
      <c r="A6" s="160" t="s">
        <v>37</v>
      </c>
      <c r="B6" s="161"/>
      <c r="C6" s="58">
        <f>C5</f>
        <v>3357763256</v>
      </c>
      <c r="D6" s="58">
        <f>D5</f>
        <v>3163600097</v>
      </c>
      <c r="E6" s="111">
        <f>+D6/C6</f>
        <v>0.94217485147201818</v>
      </c>
    </row>
    <row r="7" spans="1:22" ht="22.8" x14ac:dyDescent="0.2">
      <c r="A7" s="70">
        <v>7563</v>
      </c>
      <c r="B7" s="71" t="s">
        <v>52</v>
      </c>
      <c r="C7" s="67">
        <v>71919846</v>
      </c>
      <c r="D7" s="67">
        <v>70995665</v>
      </c>
      <c r="E7" s="110">
        <f>D7/C7</f>
        <v>0.98714984734533495</v>
      </c>
    </row>
    <row r="8" spans="1:22" ht="22.8" x14ac:dyDescent="0.2">
      <c r="A8" s="70">
        <v>7568</v>
      </c>
      <c r="B8" s="71" t="s">
        <v>53</v>
      </c>
      <c r="C8" s="67">
        <v>5802935501</v>
      </c>
      <c r="D8" s="67">
        <v>5614577039</v>
      </c>
      <c r="E8" s="110">
        <f>D8/C8</f>
        <v>0.96754083136585944</v>
      </c>
    </row>
    <row r="9" spans="1:22" ht="34.200000000000003" x14ac:dyDescent="0.2">
      <c r="A9" s="70">
        <v>7570</v>
      </c>
      <c r="B9" s="71" t="s">
        <v>54</v>
      </c>
      <c r="C9" s="67">
        <v>3203572172</v>
      </c>
      <c r="D9" s="67">
        <v>3082263589</v>
      </c>
      <c r="E9" s="110">
        <f>D9/C9</f>
        <v>0.96213333850872274</v>
      </c>
    </row>
    <row r="10" spans="1:22" ht="22.8" x14ac:dyDescent="0.2">
      <c r="A10" s="70">
        <v>7574</v>
      </c>
      <c r="B10" s="71" t="s">
        <v>55</v>
      </c>
      <c r="C10" s="67">
        <v>132059152</v>
      </c>
      <c r="D10" s="67">
        <v>132059152</v>
      </c>
      <c r="E10" s="110">
        <f>D10/C10</f>
        <v>1</v>
      </c>
    </row>
    <row r="11" spans="1:22" ht="12" x14ac:dyDescent="0.2">
      <c r="A11" s="160" t="s">
        <v>7</v>
      </c>
      <c r="B11" s="161"/>
      <c r="C11" s="59">
        <f>SUM(C7:C10)</f>
        <v>9210486671</v>
      </c>
      <c r="D11" s="59">
        <f>SUM(D7:D10)</f>
        <v>8899895445</v>
      </c>
      <c r="E11" s="111">
        <f>+D11/C11</f>
        <v>0.9662785217443588</v>
      </c>
      <c r="F11" s="47"/>
    </row>
    <row r="12" spans="1:22" s="13" customFormat="1" ht="12" x14ac:dyDescent="0.25">
      <c r="A12" s="162" t="s">
        <v>25</v>
      </c>
      <c r="B12" s="162"/>
      <c r="C12" s="60">
        <f>+C11+C6</f>
        <v>12568249927</v>
      </c>
      <c r="D12" s="60">
        <f>+D11+D6</f>
        <v>12063495542</v>
      </c>
      <c r="E12" s="112">
        <f>+D12/C12</f>
        <v>0.95983892841630636</v>
      </c>
      <c r="F12" s="32"/>
      <c r="G12" s="3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</row>
    <row r="13" spans="1:22" s="13" customFormat="1" ht="34.200000000000003" x14ac:dyDescent="0.25">
      <c r="A13" s="72">
        <v>7596</v>
      </c>
      <c r="B13" s="71" t="s">
        <v>57</v>
      </c>
      <c r="C13" s="68">
        <v>1473145725</v>
      </c>
      <c r="D13" s="68">
        <v>1446680816</v>
      </c>
      <c r="E13" s="110">
        <f t="shared" ref="E13:E28" si="0">D13/C13</f>
        <v>0.98203510450400278</v>
      </c>
      <c r="F13" s="32"/>
      <c r="G13" s="3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</row>
    <row r="14" spans="1:22" s="13" customFormat="1" ht="22.8" x14ac:dyDescent="0.25">
      <c r="A14" s="71">
        <v>7588</v>
      </c>
      <c r="B14" s="71" t="s">
        <v>58</v>
      </c>
      <c r="C14" s="68">
        <v>1907917632</v>
      </c>
      <c r="D14" s="68">
        <v>1861260219</v>
      </c>
      <c r="E14" s="110">
        <f t="shared" si="0"/>
        <v>0.97554537354367299</v>
      </c>
      <c r="F14" s="32"/>
      <c r="G14" s="3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s="13" customFormat="1" ht="22.8" x14ac:dyDescent="0.25">
      <c r="A15" s="70">
        <v>7583</v>
      </c>
      <c r="B15" s="71" t="s">
        <v>59</v>
      </c>
      <c r="C15" s="68">
        <v>1871440779</v>
      </c>
      <c r="D15" s="68">
        <v>1793069321</v>
      </c>
      <c r="E15" s="110">
        <f t="shared" si="0"/>
        <v>0.95812239485244222</v>
      </c>
      <c r="F15" s="32"/>
      <c r="G15" s="3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</row>
    <row r="16" spans="1:22" s="13" customFormat="1" ht="22.8" x14ac:dyDescent="0.25">
      <c r="A16" s="70">
        <v>7579</v>
      </c>
      <c r="B16" s="71" t="s">
        <v>60</v>
      </c>
      <c r="C16" s="68">
        <v>2117145108</v>
      </c>
      <c r="D16" s="68">
        <v>2105589959</v>
      </c>
      <c r="E16" s="110">
        <f t="shared" si="0"/>
        <v>0.99454210816427424</v>
      </c>
      <c r="F16" s="32"/>
      <c r="G16" s="3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</row>
    <row r="17" spans="1:22" s="13" customFormat="1" ht="12" x14ac:dyDescent="0.25">
      <c r="A17" s="160" t="s">
        <v>38</v>
      </c>
      <c r="B17" s="161"/>
      <c r="C17" s="61">
        <f>SUM(C13:C16)</f>
        <v>7369649244</v>
      </c>
      <c r="D17" s="61">
        <f>SUM(D13:D16)</f>
        <v>7206600315</v>
      </c>
      <c r="E17" s="113">
        <f t="shared" si="0"/>
        <v>0.97787561882504159</v>
      </c>
      <c r="F17" s="32"/>
      <c r="G17" s="3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1:22" s="13" customFormat="1" ht="34.200000000000003" x14ac:dyDescent="0.25">
      <c r="A18" s="70">
        <v>7581</v>
      </c>
      <c r="B18" s="71" t="s">
        <v>61</v>
      </c>
      <c r="C18" s="68">
        <v>2019056988</v>
      </c>
      <c r="D18" s="68">
        <v>1959624694</v>
      </c>
      <c r="E18" s="110">
        <f t="shared" si="0"/>
        <v>0.97056433059927083</v>
      </c>
      <c r="F18" s="32"/>
      <c r="G18" s="3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22" s="13" customFormat="1" ht="12" customHeight="1" x14ac:dyDescent="0.25">
      <c r="A19" s="160" t="s">
        <v>7</v>
      </c>
      <c r="B19" s="161"/>
      <c r="C19" s="61">
        <f>SUM(C18:C18)</f>
        <v>2019056988</v>
      </c>
      <c r="D19" s="61">
        <f>SUM(D18:D18)</f>
        <v>1959624694</v>
      </c>
      <c r="E19" s="111">
        <f t="shared" si="0"/>
        <v>0.97056433059927083</v>
      </c>
      <c r="F19" s="48"/>
      <c r="G19" s="3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</row>
    <row r="20" spans="1:22" ht="22.8" x14ac:dyDescent="0.2">
      <c r="A20" s="71">
        <v>7573</v>
      </c>
      <c r="B20" s="72" t="s">
        <v>62</v>
      </c>
      <c r="C20" s="69">
        <v>8938506369</v>
      </c>
      <c r="D20" s="69">
        <v>7645020021</v>
      </c>
      <c r="E20" s="110">
        <f t="shared" si="0"/>
        <v>0.85529054915863878</v>
      </c>
    </row>
    <row r="21" spans="1:22" ht="34.200000000000003" x14ac:dyDescent="0.2">
      <c r="A21" s="70">
        <v>7576</v>
      </c>
      <c r="B21" s="72" t="s">
        <v>63</v>
      </c>
      <c r="C21" s="69">
        <v>807782771</v>
      </c>
      <c r="D21" s="69">
        <v>722062145</v>
      </c>
      <c r="E21" s="110">
        <f t="shared" si="0"/>
        <v>0.89388158663760364</v>
      </c>
    </row>
    <row r="22" spans="1:22" ht="34.200000000000003" x14ac:dyDescent="0.2">
      <c r="A22" s="70">
        <v>7587</v>
      </c>
      <c r="B22" s="72" t="s">
        <v>64</v>
      </c>
      <c r="C22" s="69">
        <v>25617306299</v>
      </c>
      <c r="D22" s="69">
        <v>20908590307</v>
      </c>
      <c r="E22" s="110">
        <f t="shared" si="0"/>
        <v>0.81619004211290513</v>
      </c>
    </row>
    <row r="23" spans="1:22" ht="22.8" x14ac:dyDescent="0.2">
      <c r="A23" s="70">
        <v>7578</v>
      </c>
      <c r="B23" s="72" t="s">
        <v>65</v>
      </c>
      <c r="C23" s="69">
        <v>42785521468</v>
      </c>
      <c r="D23" s="69">
        <v>34763247291</v>
      </c>
      <c r="E23" s="110">
        <f t="shared" si="0"/>
        <v>0.8125002593926548</v>
      </c>
    </row>
    <row r="24" spans="1:22" ht="12" x14ac:dyDescent="0.2">
      <c r="A24" s="160" t="s">
        <v>39</v>
      </c>
      <c r="B24" s="161"/>
      <c r="C24" s="49">
        <f>SUM(C20:C23)</f>
        <v>78149116907</v>
      </c>
      <c r="D24" s="49">
        <f>SUM(D20:D23)</f>
        <v>64038919764</v>
      </c>
      <c r="E24" s="114">
        <f t="shared" si="0"/>
        <v>0.81944521318402619</v>
      </c>
    </row>
    <row r="25" spans="1:22" ht="22.8" x14ac:dyDescent="0.2">
      <c r="A25" s="70">
        <v>7593</v>
      </c>
      <c r="B25" s="72" t="s">
        <v>66</v>
      </c>
      <c r="C25" s="69">
        <v>5927861040</v>
      </c>
      <c r="D25" s="69">
        <v>4702283434</v>
      </c>
      <c r="E25" s="110">
        <f t="shared" si="0"/>
        <v>0.79325129288118401</v>
      </c>
    </row>
    <row r="26" spans="1:22" ht="22.8" x14ac:dyDescent="0.2">
      <c r="A26" s="71">
        <v>7653</v>
      </c>
      <c r="B26" s="72" t="s">
        <v>67</v>
      </c>
      <c r="C26" s="69">
        <v>2823361199</v>
      </c>
      <c r="D26" s="69">
        <v>2747574667</v>
      </c>
      <c r="E26" s="110">
        <f t="shared" si="0"/>
        <v>0.97315733742220345</v>
      </c>
    </row>
    <row r="27" spans="1:22" ht="34.200000000000003" x14ac:dyDescent="0.2">
      <c r="A27" s="70">
        <v>7595</v>
      </c>
      <c r="B27" s="72" t="s">
        <v>68</v>
      </c>
      <c r="C27" s="69">
        <v>1482416359</v>
      </c>
      <c r="D27" s="69">
        <v>1454387872</v>
      </c>
      <c r="E27" s="110">
        <f t="shared" si="0"/>
        <v>0.98109270257992343</v>
      </c>
    </row>
    <row r="28" spans="1:22" ht="14.4" customHeight="1" x14ac:dyDescent="0.2">
      <c r="A28" s="70">
        <v>7907</v>
      </c>
      <c r="B28" s="72" t="s">
        <v>71</v>
      </c>
      <c r="C28" s="69">
        <v>515756454</v>
      </c>
      <c r="D28" s="69">
        <v>515756454</v>
      </c>
      <c r="E28" s="110">
        <f t="shared" si="0"/>
        <v>1</v>
      </c>
    </row>
    <row r="29" spans="1:22" ht="12" x14ac:dyDescent="0.2">
      <c r="A29" s="160" t="s">
        <v>40</v>
      </c>
      <c r="B29" s="161"/>
      <c r="C29" s="59">
        <f>SUM(C25:C28)</f>
        <v>10749395052</v>
      </c>
      <c r="D29" s="59">
        <f>SUM(D25:D28)</f>
        <v>9420002427</v>
      </c>
      <c r="E29" s="111">
        <f>D29/C29</f>
        <v>0.8763286102548945</v>
      </c>
      <c r="F29" s="46"/>
    </row>
    <row r="30" spans="1:22" ht="12" x14ac:dyDescent="0.2">
      <c r="A30" s="163" t="s">
        <v>26</v>
      </c>
      <c r="B30" s="163"/>
      <c r="C30" s="60">
        <f>+C29+C24+C19+C17</f>
        <v>98287218191</v>
      </c>
      <c r="D30" s="60">
        <f>+D29+D24+D19+D17</f>
        <v>82625147200</v>
      </c>
      <c r="E30" s="112">
        <f>D30/C30</f>
        <v>0.8406499717942556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157" t="s">
        <v>27</v>
      </c>
      <c r="B32" s="157"/>
      <c r="C32" s="57">
        <f>+C30+C12</f>
        <v>110855468118</v>
      </c>
      <c r="D32" s="57">
        <f>+D30+D12</f>
        <v>94688642742</v>
      </c>
      <c r="E32" s="109">
        <f>+D32/C32</f>
        <v>0.85416303182454434</v>
      </c>
      <c r="F32" s="33"/>
      <c r="G32" s="3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7" ht="15.75" customHeight="1" x14ac:dyDescent="0.2">
      <c r="A33" s="35"/>
      <c r="C33" s="34"/>
    </row>
    <row r="34" spans="1:7" s="23" customFormat="1" x14ac:dyDescent="0.2">
      <c r="A34" s="27"/>
      <c r="B34" s="38"/>
      <c r="D34" s="34"/>
      <c r="E34" s="25"/>
      <c r="F34" s="31"/>
      <c r="G34" s="31"/>
    </row>
    <row r="35" spans="1:7" s="23" customFormat="1" x14ac:dyDescent="0.2">
      <c r="A35" s="27"/>
      <c r="B35" s="38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EJECUCIÓN TOTAL</vt:lpstr>
      <vt:lpstr>RESUMEN FUNCIONAMIENTO</vt:lpstr>
      <vt:lpstr>RESUMEN RESERVAS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ms227057</cp:lastModifiedBy>
  <cp:lastPrinted>2020-03-11T22:03:20Z</cp:lastPrinted>
  <dcterms:created xsi:type="dcterms:W3CDTF">2015-10-06T19:48:57Z</dcterms:created>
  <dcterms:modified xsi:type="dcterms:W3CDTF">2023-09-06T15:06:59Z</dcterms:modified>
</cp:coreProperties>
</file>