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00.105\Control Interno1\90. Informes\72. Inf de evaluacion interna\08. Inf (i) Seg Riesgos\2022\R-Gestion_ I Cuatrimestre\"/>
    </mc:Choice>
  </mc:AlternateContent>
  <bookViews>
    <workbookView xWindow="0" yWindow="0" windowWidth="14610" windowHeight="11880" firstSheet="1" activeTab="1"/>
  </bookViews>
  <sheets>
    <sheet name="Hoja1" sheetId="1" state="hidden" r:id="rId1"/>
    <sheet name="Hoja2" sheetId="2" r:id="rId2"/>
  </sheets>
  <externalReferences>
    <externalReference r:id="rId3"/>
  </externalReferences>
  <definedNames>
    <definedName name="_xlnm._FilterDatabase" localSheetId="1" hidden="1">Hoja2!$A$3:$BW$435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35" i="2" l="1"/>
  <c r="R435" i="2"/>
  <c r="U434" i="2"/>
  <c r="R434" i="2"/>
  <c r="U433" i="2"/>
  <c r="R433" i="2"/>
  <c r="U432" i="2"/>
  <c r="R432" i="2"/>
  <c r="U431" i="2"/>
  <c r="R431" i="2"/>
  <c r="U430" i="2"/>
  <c r="R430" i="2"/>
  <c r="I430" i="2"/>
  <c r="J430" i="2" s="1"/>
  <c r="L430" i="2"/>
  <c r="M430" i="2" s="1"/>
  <c r="AB429" i="2"/>
  <c r="AB428" i="2"/>
  <c r="AB427" i="2"/>
  <c r="AB426" i="2"/>
  <c r="AB425" i="2"/>
  <c r="AB424" i="2"/>
  <c r="AB423" i="2"/>
  <c r="AB422" i="2"/>
  <c r="AB421" i="2"/>
  <c r="AB420" i="2"/>
  <c r="AB419" i="2"/>
  <c r="AB418" i="2"/>
  <c r="AB417" i="2"/>
  <c r="AB416" i="2"/>
  <c r="AB415" i="2"/>
  <c r="AB414" i="2"/>
  <c r="AB413" i="2"/>
  <c r="AB412" i="2"/>
  <c r="AB411" i="2"/>
  <c r="AB410" i="2"/>
  <c r="AB409" i="2"/>
  <c r="AB408" i="2"/>
  <c r="AB407" i="2"/>
  <c r="AB406" i="2"/>
  <c r="AB405" i="2"/>
  <c r="AB404" i="2"/>
  <c r="AB403" i="2"/>
  <c r="AB402" i="2"/>
  <c r="AB401" i="2"/>
  <c r="AB400" i="2"/>
  <c r="AB399" i="2"/>
  <c r="AB398" i="2"/>
  <c r="AB397" i="2"/>
  <c r="AB396" i="2"/>
  <c r="AB395" i="2"/>
  <c r="AB394" i="2"/>
  <c r="AB393" i="2"/>
  <c r="AB392" i="2"/>
  <c r="AB391" i="2"/>
  <c r="AB390" i="2"/>
  <c r="AB389" i="2"/>
  <c r="AB388" i="2"/>
  <c r="AB387" i="2"/>
  <c r="AB386" i="2"/>
  <c r="AB385" i="2"/>
  <c r="AB384" i="2"/>
  <c r="AB383" i="2"/>
  <c r="AB382" i="2"/>
  <c r="AB381" i="2"/>
  <c r="AB380" i="2"/>
  <c r="AB379" i="2"/>
  <c r="AB378" i="2"/>
  <c r="AB377" i="2"/>
  <c r="AB376" i="2"/>
  <c r="AB375" i="2"/>
  <c r="AB374" i="2"/>
  <c r="AB373" i="2"/>
  <c r="AB372" i="2"/>
  <c r="AB371" i="2"/>
  <c r="AB370" i="2"/>
  <c r="AB369" i="2"/>
  <c r="AB368" i="2"/>
  <c r="AB367" i="2"/>
  <c r="AB366" i="2"/>
  <c r="AB365" i="2"/>
  <c r="AB364" i="2"/>
  <c r="AB363" i="2"/>
  <c r="AB362" i="2"/>
  <c r="AB361" i="2"/>
  <c r="AB360" i="2"/>
  <c r="AB359" i="2"/>
  <c r="AB358" i="2"/>
  <c r="AB357" i="2"/>
  <c r="AB356" i="2"/>
  <c r="AB355" i="2"/>
  <c r="AB354" i="2"/>
  <c r="AB353" i="2"/>
  <c r="AB352" i="2"/>
  <c r="AB351" i="2"/>
  <c r="AB350" i="2"/>
  <c r="AB349" i="2"/>
  <c r="AB348" i="2"/>
  <c r="AB347" i="2"/>
  <c r="AB346" i="2"/>
  <c r="AB345" i="2"/>
  <c r="AB344" i="2"/>
  <c r="AB343" i="2"/>
  <c r="AB342" i="2"/>
  <c r="AB341" i="2"/>
  <c r="AB340" i="2"/>
  <c r="AB339" i="2"/>
  <c r="AB338" i="2"/>
  <c r="AB337" i="2"/>
  <c r="AB336" i="2"/>
  <c r="AB335" i="2"/>
  <c r="AB334" i="2"/>
  <c r="AB333" i="2"/>
  <c r="AB332" i="2"/>
  <c r="AB331" i="2"/>
  <c r="AB330" i="2"/>
  <c r="AB329" i="2"/>
  <c r="AB328" i="2"/>
  <c r="AB327" i="2"/>
  <c r="AB326" i="2"/>
  <c r="AB325" i="2"/>
  <c r="AB324" i="2"/>
  <c r="AB323" i="2"/>
  <c r="AB322" i="2"/>
  <c r="AB321" i="2"/>
  <c r="AB320" i="2"/>
  <c r="AB319" i="2"/>
  <c r="AB318" i="2"/>
  <c r="AB317" i="2"/>
  <c r="AB316" i="2"/>
  <c r="AB315" i="2"/>
  <c r="AB314" i="2"/>
  <c r="AB313" i="2"/>
  <c r="AB312" i="2"/>
  <c r="AB311" i="2"/>
  <c r="AB310" i="2"/>
  <c r="AB309" i="2"/>
  <c r="AB308" i="2"/>
  <c r="AB307" i="2"/>
  <c r="AB306" i="2"/>
  <c r="AB305" i="2"/>
  <c r="AB304" i="2"/>
  <c r="AB303" i="2"/>
  <c r="AB302" i="2"/>
  <c r="AB301" i="2"/>
  <c r="AB300" i="2"/>
  <c r="AB299" i="2"/>
  <c r="AB298" i="2"/>
  <c r="AB297" i="2"/>
  <c r="AB296" i="2"/>
  <c r="AB295" i="2"/>
  <c r="AB294" i="2"/>
  <c r="AB293" i="2"/>
  <c r="AB292" i="2"/>
  <c r="AB291" i="2"/>
  <c r="AB290" i="2"/>
  <c r="AB289" i="2"/>
  <c r="AB288" i="2"/>
  <c r="AB287" i="2"/>
  <c r="AB286" i="2"/>
  <c r="AB285" i="2"/>
  <c r="AB284" i="2"/>
  <c r="AB283" i="2"/>
  <c r="AB282" i="2"/>
  <c r="AB281" i="2"/>
  <c r="AB280" i="2"/>
  <c r="AB279" i="2"/>
  <c r="AB278" i="2"/>
  <c r="AB277" i="2"/>
  <c r="AB276" i="2"/>
  <c r="AB275" i="2"/>
  <c r="AB274" i="2"/>
  <c r="AB273" i="2"/>
  <c r="AB272" i="2"/>
  <c r="AB271" i="2"/>
  <c r="AB270" i="2"/>
  <c r="AB269" i="2"/>
  <c r="AB268" i="2"/>
  <c r="AB267" i="2"/>
  <c r="AB266" i="2"/>
  <c r="AB265" i="2"/>
  <c r="AB264" i="2"/>
  <c r="AB263" i="2"/>
  <c r="AB262" i="2"/>
  <c r="AB261" i="2"/>
  <c r="AB260" i="2"/>
  <c r="AB259" i="2"/>
  <c r="AB258" i="2"/>
  <c r="AB257" i="2"/>
  <c r="AB256" i="2"/>
  <c r="AB255" i="2"/>
  <c r="AB254" i="2"/>
  <c r="AB253" i="2"/>
  <c r="AB252" i="2"/>
  <c r="AB251" i="2"/>
  <c r="AB250" i="2"/>
  <c r="AB249" i="2"/>
  <c r="AB248" i="2"/>
  <c r="AB247" i="2"/>
  <c r="AB246" i="2"/>
  <c r="AB245" i="2"/>
  <c r="AB244" i="2"/>
  <c r="AB243" i="2"/>
  <c r="AB242" i="2"/>
  <c r="AB241" i="2"/>
  <c r="AB240" i="2"/>
  <c r="AB239" i="2"/>
  <c r="AB238" i="2"/>
  <c r="AB237" i="2"/>
  <c r="AB236" i="2"/>
  <c r="AB235" i="2"/>
  <c r="AB234" i="2"/>
  <c r="AB233" i="2"/>
  <c r="AB232" i="2"/>
  <c r="AB231" i="2"/>
  <c r="AB230" i="2"/>
  <c r="AB229" i="2"/>
  <c r="AB228" i="2"/>
  <c r="AB227" i="2"/>
  <c r="AB226" i="2"/>
  <c r="AB225" i="2"/>
  <c r="AB224" i="2"/>
  <c r="AB223" i="2"/>
  <c r="AB222" i="2"/>
  <c r="AB221" i="2"/>
  <c r="AB220" i="2"/>
  <c r="AB219" i="2"/>
  <c r="AB218" i="2"/>
  <c r="AB217" i="2"/>
  <c r="AB216" i="2"/>
  <c r="AB215" i="2"/>
  <c r="AB214" i="2"/>
  <c r="AB213" i="2"/>
  <c r="AB212" i="2"/>
  <c r="AB211" i="2"/>
  <c r="AB210" i="2"/>
  <c r="AB209" i="2"/>
  <c r="AB208" i="2"/>
  <c r="AB207" i="2"/>
  <c r="AB206" i="2"/>
  <c r="AB205" i="2"/>
  <c r="AB204" i="2"/>
  <c r="AB203" i="2"/>
  <c r="AB202" i="2"/>
  <c r="AB201" i="2"/>
  <c r="AB200" i="2"/>
  <c r="AB199" i="2"/>
  <c r="AB198" i="2"/>
  <c r="AB197" i="2"/>
  <c r="AB196" i="2"/>
  <c r="AB195" i="2"/>
  <c r="AB194" i="2"/>
  <c r="AB193" i="2"/>
  <c r="AB192" i="2"/>
  <c r="AB191" i="2"/>
  <c r="AB190" i="2"/>
  <c r="AB189" i="2"/>
  <c r="AB188" i="2"/>
  <c r="AB187" i="2"/>
  <c r="AB186" i="2"/>
  <c r="AB185" i="2"/>
  <c r="AB184" i="2"/>
  <c r="AB183" i="2"/>
  <c r="AB182" i="2"/>
  <c r="AB181" i="2"/>
  <c r="AB180" i="2"/>
  <c r="AB179" i="2"/>
  <c r="AB178" i="2"/>
  <c r="AB177" i="2"/>
  <c r="AB176" i="2"/>
  <c r="AB175" i="2"/>
  <c r="AB174" i="2"/>
  <c r="AB173" i="2"/>
  <c r="AB172" i="2"/>
  <c r="AB171" i="2"/>
  <c r="AB170" i="2"/>
  <c r="AB169" i="2"/>
  <c r="AB168" i="2"/>
  <c r="AB167" i="2"/>
  <c r="AB166" i="2"/>
  <c r="AB165" i="2"/>
  <c r="AB164" i="2"/>
  <c r="AB163" i="2"/>
  <c r="AB162" i="2"/>
  <c r="AB161" i="2"/>
  <c r="AB160" i="2"/>
  <c r="AB159" i="2"/>
  <c r="AB158" i="2"/>
  <c r="AB157" i="2"/>
  <c r="AB156" i="2"/>
  <c r="AB155" i="2"/>
  <c r="AB154" i="2"/>
  <c r="AB153" i="2"/>
  <c r="AB152" i="2"/>
  <c r="AB151" i="2"/>
  <c r="AB150" i="2"/>
  <c r="AB149" i="2"/>
  <c r="AB148" i="2"/>
  <c r="AB147" i="2"/>
  <c r="AB146" i="2"/>
  <c r="AB145" i="2"/>
  <c r="AB144" i="2"/>
  <c r="AB143" i="2"/>
  <c r="AB142" i="2"/>
  <c r="AB141" i="2"/>
  <c r="AB140" i="2"/>
  <c r="AB139" i="2"/>
  <c r="AB138" i="2"/>
  <c r="AB137" i="2"/>
  <c r="AB136" i="2"/>
  <c r="AB135" i="2"/>
  <c r="AB134" i="2"/>
  <c r="AB133" i="2"/>
  <c r="AB132" i="2"/>
  <c r="AB131" i="2"/>
  <c r="AB130" i="2"/>
  <c r="AB129" i="2"/>
  <c r="AB128" i="2"/>
  <c r="AB127" i="2"/>
  <c r="AB126" i="2"/>
  <c r="AB125" i="2"/>
  <c r="AB124" i="2"/>
  <c r="AB123" i="2"/>
  <c r="AB122" i="2"/>
  <c r="AB121" i="2"/>
  <c r="AB120" i="2"/>
  <c r="AB119" i="2"/>
  <c r="AB118" i="2"/>
  <c r="AB117"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AB78" i="2"/>
  <c r="AB77" i="2"/>
  <c r="AB76" i="2"/>
  <c r="AB75" i="2"/>
  <c r="AB74" i="2"/>
  <c r="AB73" i="2"/>
  <c r="AB72" i="2"/>
  <c r="AB71" i="2"/>
  <c r="AB70" i="2"/>
  <c r="AB69" i="2"/>
  <c r="AB68" i="2"/>
  <c r="AB67" i="2"/>
  <c r="AB66" i="2"/>
  <c r="AB65" i="2"/>
  <c r="AB64" i="2"/>
  <c r="AB63" i="2"/>
  <c r="AB62" i="2"/>
  <c r="AB61" i="2"/>
  <c r="AB60" i="2"/>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 r="AB5" i="2"/>
  <c r="AB4" i="2"/>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AF433" i="2" l="1"/>
  <c r="AE433" i="2" s="1"/>
  <c r="AB434" i="2"/>
  <c r="AD434" i="2" s="1"/>
  <c r="AB435" i="2"/>
  <c r="AD435" i="2" s="1"/>
  <c r="AF435" i="2"/>
  <c r="AE435" i="2" s="1"/>
  <c r="AF434" i="2"/>
  <c r="AE434" i="2" s="1"/>
  <c r="AB430" i="2"/>
  <c r="AC430" i="2" s="1"/>
  <c r="AB433" i="2"/>
  <c r="AD433" i="2" s="1"/>
  <c r="N430" i="2"/>
  <c r="AF430" i="2" s="1"/>
  <c r="O430" i="2"/>
  <c r="AC434" i="2" l="1"/>
  <c r="AG434" i="2" s="1"/>
  <c r="AC435" i="2"/>
  <c r="AG435" i="2" s="1"/>
  <c r="AD430" i="2"/>
  <c r="AB431" i="2" s="1"/>
  <c r="AD431" i="2" s="1"/>
  <c r="AB432" i="2" s="1"/>
  <c r="AC433" i="2"/>
  <c r="AG433" i="2" s="1"/>
  <c r="AF431" i="2"/>
  <c r="AE430" i="2"/>
  <c r="AG430" i="2" s="1"/>
  <c r="AC431" i="2" l="1"/>
  <c r="AD432" i="2"/>
  <c r="AC432" i="2"/>
  <c r="AE431" i="2"/>
  <c r="AF432" i="2"/>
  <c r="AE432" i="2" s="1"/>
  <c r="AG432" i="2" s="1"/>
  <c r="AG431" i="2" l="1"/>
</calcChain>
</file>

<file path=xl/sharedStrings.xml><?xml version="1.0" encoding="utf-8"?>
<sst xmlns="http://schemas.openxmlformats.org/spreadsheetml/2006/main" count="5978" uniqueCount="1000">
  <si>
    <t>Reputacional</t>
  </si>
  <si>
    <t>Investigaciones de tipo administrativas y disciplinarios por entes de control, y requerimientos de las áreas de la entidad.</t>
  </si>
  <si>
    <t>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</si>
  <si>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</si>
  <si>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Ejecucion y Administracion de procesos</t>
  </si>
  <si>
    <t>Baja</t>
  </si>
  <si>
    <t xml:space="preserve">     El riesgo afecta la imagen de la entidad con algunos usuarios de relevancia frente al logro de los objetivos</t>
  </si>
  <si>
    <t>Moderado</t>
  </si>
  <si>
    <t>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</si>
  <si>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Probabilidad</t>
  </si>
  <si>
    <t>Preventivo</t>
  </si>
  <si>
    <t>Manual</t>
  </si>
  <si>
    <t>40%</t>
  </si>
  <si>
    <t>Documentado</t>
  </si>
  <si>
    <t>Continua</t>
  </si>
  <si>
    <t>Con Registro</t>
  </si>
  <si>
    <t>Reducir (mitigar)</t>
  </si>
  <si>
    <t>Los profesionales generan trismetralemente los informes de  los reportes preliminares de inversión, gestión, territorialización y actividades, con el find e remitir a la áreas para su revisión y validación previo al cierre del sistema SEGPLAN</t>
  </si>
  <si>
    <t>Losprofesional OAPI</t>
  </si>
  <si>
    <t>TRISMESTRALMENTE</t>
  </si>
  <si>
    <t>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</si>
  <si>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Muy Baja</t>
  </si>
  <si>
    <t>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</si>
  <si>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Detectivo</t>
  </si>
  <si>
    <t>30%</t>
  </si>
  <si>
    <t>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t>
  </si>
  <si>
    <t>Impacto</t>
  </si>
  <si>
    <t>Correctivo</t>
  </si>
  <si>
    <t>25%</t>
  </si>
  <si>
    <t>El profesional de la Oficina Asesora de Planeación Institucional reporta información en el Sistema de Seguimiento a los Programas Proyectos y Metas al Plan de Desarrollo (SEGPLAN) y genera los reportes preliminares de inversión, gestión, territorialización y actividades,  los cuales se envian por correo electrónico a las áreas para su viabilización y/o ajustes cuando haya lugar.</t>
  </si>
  <si>
    <t>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</si>
  <si>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 xml:space="preserve"> posibles investigaciones de entes de control y aumento de requerimientos por la secretaria de hacienda y usuarios internos</t>
  </si>
  <si>
    <t xml:space="preserve">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</si>
  <si>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</si>
  <si>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Media</t>
  </si>
  <si>
    <t>El profesional de la Oficina Asesora de Planeacion Institucional  emite  y socializa anualmente internamente una circular interna con los lineamientos de cierre y programación pptal dando cumplimeinto a las  Circulares conjunta definida por la Secretaría Distrital de Hacienda y la Secretaría Distrital de Planeación,  en la construcción del Anteproyecto de Presupuesto.</t>
  </si>
  <si>
    <t>Socialización semestral de los lineamientos  de cierre y ejecución pptal a los diferentes enlaces de cada una de las subsecretarias, dejando como registro la presentación y la lista de asistencia</t>
  </si>
  <si>
    <t>Profesional OAPI</t>
  </si>
  <si>
    <t xml:space="preserve">Semestral </t>
  </si>
  <si>
    <t xml:space="preserve">El profesional de la Oficina Asesora de Planeacion Institucional, verifica de manera permanente que la información registrada en el formato PE01-PR06-F01 PLANEACIÓN, ELABORACIÓN Y SEGUIMIENTO DEL P.A.A. cumpla con lineamientos establecidos en el procedimiento  PE01-PR03 PROCEDIMIENTO ANTEPROYECTO PRESUPUESTO, dejando como registro correos y el plan anual de adquisiciones. </t>
  </si>
  <si>
    <t xml:space="preserve">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t>
  </si>
  <si>
    <t xml:space="preserve">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t>
  </si>
  <si>
    <t/>
  </si>
  <si>
    <t>procesos disciplinarios de entes de control ante los requerimientos de las partes interesadas</t>
  </si>
  <si>
    <t>formulación, implementación, monitorero y seguimiento del Plan Anticorrupción y de Atención al Ciudadano fuera de los liineamientos normativos y procedimientales.</t>
  </si>
  <si>
    <t>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t>
  </si>
  <si>
    <t>Usuarios, productos y practicas , organizacionales</t>
  </si>
  <si>
    <t xml:space="preserve">     El riesgo afecta la imagen de de la entidad con efecto publicitario sostenido a nivel de sector administrativo, nivel departamental o municipal</t>
  </si>
  <si>
    <t>Mayor</t>
  </si>
  <si>
    <t>Alto</t>
  </si>
  <si>
    <t>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t>
  </si>
  <si>
    <t>Una socialización al año sobre temas relacionados con el PAAC, dirigido al equipo técnico de la entidad</t>
  </si>
  <si>
    <t>marzo 2022.</t>
  </si>
  <si>
    <t>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t>
  </si>
  <si>
    <t xml:space="preserve">El profesional del proceso realiza verificación mensual a las solicitudes de ajuste por parte de los responsables de las actividades del PAAC, dejando como registro la nueva versión del PAAC y un excel de las actividades de los componentes </t>
  </si>
  <si>
    <t>El profesional del proceso realiza monitoreo cuatrimestralmente al mapa de riesgos de corrucpión dejando como registro la matriz publicada con el respectivo reporte .</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</si>
  <si>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</si>
  <si>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     El riesgo afecta la imagen de alguna área de la organización</t>
  </si>
  <si>
    <t>Leve</t>
  </si>
  <si>
    <t>Los profesionales del proceso asesoran permanetemente bajo soicitud de los procesos en la elaboración de los documentos del Sistema Integrado de Gestión, dejando como registro los correos electronicos con las observaciones realizadas a los documentos solicitados.</t>
  </si>
  <si>
    <t>Bajo</t>
  </si>
  <si>
    <t>Aceptar</t>
  </si>
  <si>
    <t>Los profesionales del proceso realizan la verificación de las solicitudes en cuanto a viabilidad de creación, actualización o eliminación de documentos del sistema, garantizando su trazabilidad mediante la asiganción de  codificación y versión de los documentos, dejando como registro la actualización del formato de control de infomración documentada PE01-PR04-F07.</t>
  </si>
  <si>
    <t>Los profesionales del proceso realizan permanentemente la publicación en Intranet a través de mesa de servicios para consulta de documentos vigentes, dejando como registro los vinculos en un archivo word de los documentos publicados en la intranet para el periodo de reporte.</t>
  </si>
  <si>
    <t xml:space="preserve"> Posible disminución en el indice de desempeño institucional</t>
  </si>
  <si>
    <t>implementación del Modelo Integrado de Planeación y Gestión MIPG fuera de los terminos y lineamientos establecidos por el Departamento de la Función Pública</t>
  </si>
  <si>
    <t>Posibilidad de afectación reputacional por posible disminución en el índice de desempeño institucional por la implementación de las políticas del Modelo Integrado de Planeación y Gestión MIPG fuera de los términos y lineamientos establecidos.</t>
  </si>
  <si>
    <t>La jefe de la Oficina Asesora de Planeación Institucional realiza trimestralmente la solicitud de seguimiento al plan de adecuación y sostenibilidad, con el fin de  garantizar el reporte en los tiempos establecidos, dejando como registro el correo de solicitud.</t>
  </si>
  <si>
    <t>La jefe de la OAPI realiza por lo menos una vez al año la presentación en el Comité Istitucional de Gestión y Desempeño de los avances en las acciones definidas en el plan de adecuación y sostenibilidad</t>
  </si>
  <si>
    <t>Jefe OAPI</t>
  </si>
  <si>
    <t>1 vez al año</t>
  </si>
  <si>
    <t>El profesional de la OAPI dispone trimestralmente el drive compartido  para el cargue de las evidencias, con el proposito de garantizar los resgistros de las actividades realizadas, dejando como evidencia el link  del drive dispuesto para cada reporte, el link sera reportado en un archivo word.</t>
  </si>
  <si>
    <t>Los profesionales designados de la OAPI, realizan trimestralmente la verificación  del cargue y el excel de reporte, remitido por los lideres de política, con el fin de llevar la trazabilidad en el avance de la implementación de las políticas, dejando como registro el Plan de adecuación publicado.</t>
  </si>
  <si>
    <t>El jefe  de la OAPI  realizará  anualmente (mes de marzo)  el reporte en el Formulario Único de  Reporte de Avance a la Gestión FURAG, con el propósito de medir el indice de desempeño institucional, dejando como registro el reporte en la herramienta FURAG.</t>
  </si>
  <si>
    <t>Los líderes de los procesos documentaran el seguimiento preriodico por autocontrol a las acciones planteadas en los planes de mejoramiento, con el propósito de velar por su oportuno cumplimiento, dejando como evidencia el  acta o  correo remitido a la OCI  sobre el reporte de autocontrol.</t>
  </si>
  <si>
    <t>Identificación del riesgo</t>
  </si>
  <si>
    <t>Análisis del riesgo inherente</t>
  </si>
  <si>
    <t>Evaluación del riesgo - Valoración de los controles</t>
  </si>
  <si>
    <t>Evaluación del riesgo - Nivel del riesgo residual</t>
  </si>
  <si>
    <t>Plan de Acción</t>
  </si>
  <si>
    <t xml:space="preserve">Referencia </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</si>
  <si>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</si>
  <si>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</si>
  <si>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</si>
  <si>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</si>
  <si>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</si>
  <si>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</si>
  <si>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</si>
  <si>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</si>
  <si>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</si>
  <si>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</si>
  <si>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</si>
  <si>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</si>
  <si>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</si>
  <si>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</si>
  <si>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</si>
  <si>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</si>
  <si>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</si>
  <si>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</si>
  <si>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</si>
  <si>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</si>
  <si>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</si>
  <si>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</si>
  <si>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</si>
  <si>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</si>
  <si>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</si>
  <si>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</si>
  <si>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</si>
  <si>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</si>
  <si>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</si>
  <si>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</si>
  <si>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</si>
  <si>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 xml:space="preserve">investigaciones de los entes de control y aumento de requerimientos por parte de los usuarios </t>
  </si>
  <si>
    <t xml:space="preserve"> ejecución de las acciones del Plan Distrital de Seguridad Vial y del Motociclista que se encuentre sin los requerimientos normativos establecidos</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</si>
  <si>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</si>
  <si>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El jefe de la Oficina de seguridad vial realiza trimestralmente a través de la Comisión Intersectorial de Seguridad Vial, el plan de acción del PDSV dejando registro el acta de reunión.</t>
  </si>
  <si>
    <t>Comité Institucional de Seguridad Vial donde se realizara seguimiento a las acciones articulando los esfuerzos institucionales, recursos, metodologías y estrategias para asegurar la implementación del Plan Distrital de Seguridad Vial</t>
  </si>
  <si>
    <t xml:space="preserve">Oficina de Seguridad Vial </t>
  </si>
  <si>
    <t>mensual</t>
  </si>
  <si>
    <t>El jefe de la Oficina de seguridad vial en conjunto con su equipo de trabajo realiza trimestralmente el seguimiento al reporte con evidencia de las actividades desarrolladas por las diferentes dependencias de la SDM, para cumplir con las acciones establecidas en el PDSVM</t>
  </si>
  <si>
    <t>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t>
  </si>
  <si>
    <t>Direccionamiento estratégico</t>
  </si>
  <si>
    <t>Seguridad vial</t>
  </si>
  <si>
    <t>Aumento de quejas por parte de usuarios y posibles investigaciones por entes de control</t>
  </si>
  <si>
    <t>Generación de estudios fuera de los requerimientos normativos, técnicos y procedimientales.</t>
  </si>
  <si>
    <t>Posibilidad de afectación reputacional por aumento de quejas y posibles investigaciones de entes de control debido a la generación de estudios fuera de los requerimientos normativos, técnicos y procedimientales.</t>
  </si>
  <si>
    <t>El Lider del proceso de la DIM en conjunto con su equipo profesional, verifica constantemente (a solicitud) la viabilidad a través de la solicitud de estudios, con el fin de evaluar la pertinencia del desarrollo de los mismos y dejando registro mediante respuesta en caso de ser No viable por correo electrónico, correspondencia y/o whatsapp, y en los casos de ser viable se asigna el profesional para la elaboración del estudio.</t>
  </si>
  <si>
    <t>Los profesionales de la DIM realizarán socialización del PE04-PR01  PROCEDIMIENTO ESTUDIOS PARA LA FORMULACIÓN E IMPLEMENTACIÓN DE MEDIDAS ESTRATÉGICAS PARA LA MOVILIDAD a los profesionales de Estudio de la DIM, una vez al año y en cada actualización del mismo, dejando como registro el listado de asistencia.</t>
  </si>
  <si>
    <t>DIM</t>
  </si>
  <si>
    <t xml:space="preserve">El Lider del proceso de la DIM, verifica constantemente a través de la versión preliminar del estudio el cumplimiento de los requerimientos normativos, técnicos y procedimentales requeridos, con el fin de garantizar los requisitos establecidos, lo cual se evidencia con el documento del estudio versión final firmado. </t>
  </si>
  <si>
    <t>Generación de modelos fuera de los requerimientos normativos, técnicos y procedimentales.</t>
  </si>
  <si>
    <t>Posibilidad de afectación reputacional por aumento de quejas debido a la generación de Modelos fuera de los requerimientos, normativos, técnicos y procedimientales.</t>
  </si>
  <si>
    <t xml:space="preserve">El Lider del proceso de la DIM y/o el asesor del despacho (en caso en que aplique) realizan constantemente revisión a los resultados preliminares de los Modelos, con el fin de verificar el cumplimiento de los aspectos técnicos requeridos, dejando como evidencia las actas de las mesas de trabajo y/o correo electrónico con las observaciones. </t>
  </si>
  <si>
    <t>Los profesionales de la DIM realizarán socialización del PE04-PR03 PROCEDIMIENTO GENERACIÓN Y/O REVISIÓN DE MODELOS PARA LA TOMA DE DECISIONES RELACIONADAS CON LA MOVILIDAD  a los profesionales de Modelación de la DIM una vez al año y en cada actualización del mismo, dejando como registro el listado de asistencia.</t>
  </si>
  <si>
    <t xml:space="preserve">Los profesionales ecargados de construir y/o revisar Modelos de tránsito y transporte de la DIM, realizan la validación y calibración del escenario base, con el fin de que los resultados e indicadores arrojados por los Modelos reflejen las condiciones base de la ciudad, dejando como evidencia el documento asociado a este análisis.  </t>
  </si>
  <si>
    <t>Generación y/o actualización de indicadores fuera de los requerimientos normativos, técnicos y procedimentales.</t>
  </si>
  <si>
    <t>Posibilidad de afectación reputacional por aumento de quejas y posibles investigaciones de entes de control  debido a la generación y/o actualización de Indicadores fuera de los requerimientos normativos, técnicos y procedimientales.</t>
  </si>
  <si>
    <t>Los profesionales  de la DIM revisan y analizan constantemente (a solicitud) los criterios e información relacionada con los indicadores a generar y/o actualizar a través de la solicitud de indicadores, dando claridad sobre los criterios relacionados,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t>
  </si>
  <si>
    <t>Los profesionales de la DIM realizarán socialización del  PE04-PR02 PROCEDIMIENTO GENERACIÓN Y/O ACTUALIZACIÓN Y REPORTE DE INDICADORES DE MOVILIDAD a los profesionales de Indicadores de la DIM una vez al año y en cada actualización del mismo, dejando como registro el listado de asistencia.</t>
  </si>
  <si>
    <t xml:space="preserve">El Lider del proceso de la DIM verifica constantemente a través de la propuesta de los indicadores generados y/o actualizados el cumplimiento de los requerimientos técnicos y procedimentales requeridos, con el fin de aprobar el producto previamente solicitado, lo cual se evidencia en la respuesta remisoria (Oficio  y/o correo eléctronico). </t>
  </si>
  <si>
    <t>Inteligencia para la movilidad</t>
  </si>
  <si>
    <t>incremento de las solicitudes por parte de la ciudadanía y entes de control  frente al diseño, desarrollo y evaluación de estrategias efectivas de cultura para la movilidad que conlleven a la disminución de incidentes viales</t>
  </si>
  <si>
    <t>ejecución  de propuestas  fuera de los lineanimiento y politicas dadas a nivel distrital e institucionales.</t>
  </si>
  <si>
    <t>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t>
  </si>
  <si>
    <t>Alta</t>
  </si>
  <si>
    <t xml:space="preserve">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  y/o informes 
</t>
  </si>
  <si>
    <t>Realizar 1 mesa  de trabajo para revisar metodologias de diseño de intervención y de considerarse necesario, actualizarla</t>
  </si>
  <si>
    <t>OACCM</t>
  </si>
  <si>
    <t>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 y/o listados de asistencia y/o imagenes (pantallazos) de las reuniones o mesas de trabajo.</t>
  </si>
  <si>
    <t xml:space="preserve">Efectuar dos (2) reuniones de seguimiento frente al desarrollo y evaluación de las estrategias de Cultura para la Movilidad  </t>
  </si>
  <si>
    <t>30/08/2022
19/12/2022</t>
  </si>
  <si>
    <t>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 y/o listados de asistencia y/o imagenes (pantallazos) de las reuniones o mesas de trabajo y/o mensajes de texto- whatsapp-hangouts y/o imagenes (pantallazos) de las reuniones o mesas de trabajo.</t>
  </si>
  <si>
    <t xml:space="preserve">El Jefe de la Oficina  valida de manera permanente el diseño, desarrollo y evaluación de las estrategias de cultura para la moviliad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</si>
  <si>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 xml:space="preserve">aumento de reclamos por parte de la ciudadania, posibles investigaciones de tipo administrativas y disciplinarios por entes de control </t>
  </si>
  <si>
    <t xml:space="preserve"> implementación del manual y el plan  de comunicaciones fuera de los requerimientos técnicos y procedimientales para la divulgación de las piezas de comunicación. </t>
  </si>
  <si>
    <t>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t>
  </si>
  <si>
    <t xml:space="preserve">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
 y/o actas de reunión y/o informes y/o listados de asistencia y/o imagenes (pantallazos) de las reuniones o mesas de trabajo y/o mensajes de texto- whatsapp-hangouts y/o imagenes (pantallazos) de las reuniones o mesas de trabajo. </t>
  </si>
  <si>
    <t>Realizar dos (2) retroalimentación al equipo de profesionales de la Oficina, frente a los lineamientos de comunicación y cultura para la movilidad tanto internos (institucionales) y externos (Alcaldía Mayor)</t>
  </si>
  <si>
    <t>OACCM
Dependencia Técnica</t>
  </si>
  <si>
    <t xml:space="preserve">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</si>
  <si>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Aleatoria</t>
  </si>
  <si>
    <t>Comunicaciones y cultura para la movilidad</t>
  </si>
  <si>
    <t>Investigaciones de tipo administrativo</t>
  </si>
  <si>
    <t>Elaboración de estudios y conceptos, de transporte público, privado, no motorizado, estudios de tránsito e infraestructura, fuera de los requisitos técnicos y procedimentales.</t>
  </si>
  <si>
    <t>Posibilidad de afectación reputacional por investigaciones de entes de control debido a la elaboración de estudios y conceptos, de transporte público, privado, no motorizado, estudios de tránsito e infraestructura, fuera de los requisitos técnicos y procedimentales.</t>
  </si>
  <si>
    <t xml:space="preserve">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
</t>
  </si>
  <si>
    <t>El profesional del equipo técnico realizará una (1) socialización del Procedimiento                  PM01-PR01, a los profesionales que participan directamente dejando como evidencia la presentación y listado de asistencia.</t>
  </si>
  <si>
    <t>Un profesional delegado</t>
  </si>
  <si>
    <t xml:space="preserve">El profesional del equipo técnico realiza revisión aleatoria semestralmente a los  estudios y/o conceptos elaborados verificando que cumplan con lo establecido en el procedimiento, dejando como registro acta de reunión.
</t>
  </si>
  <si>
    <t>Sin Documentar</t>
  </si>
  <si>
    <t>Sin Registro</t>
  </si>
  <si>
    <t>Investigaciones de los entes de control</t>
  </si>
  <si>
    <t>Emisión de conceptos de estudios de tránsito, revisión y seguimiento planes estratégicos de seguridad vial, planes integrales de movilidad sostenible, fuera  de los requerimientos normativos y  procedimentales.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</si>
  <si>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</si>
  <si>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t>
  </si>
  <si>
    <t>El profesional del equipo técnico realizará una (1) socialización de los procedimientos e instructivos PM01-PR02, PM01-PR03, PM01-PR04, PM01-PR08; PM01-IN01;  a los profesionales que participan directamente en la emisión de los conceptos, dejando como evidencia la presentación y listado de asistencia.</t>
  </si>
  <si>
    <t>El profesional del equipo técnico realizará una revisión aleatoria semestralmente a los conceptos emitidos verificando que cumplan con lo establecido en los procedimientos e instructivos PM01-PR02, PM01-PR03, PM01-PR04, PM01-PR08; PM01-IN01, dejando como registro acta de reunión.</t>
  </si>
  <si>
    <t>Investigaciones de los de entes de control</t>
  </si>
  <si>
    <t xml:space="preserve">
Elaboración de informe de auditoria de seguridad vial, fuera  de los requisitos técnicos y procedimentales.</t>
  </si>
  <si>
    <t>Posibilidad de afectación reputacional por investigaciones de los entes de control debido a la elaboración de informe de auditoria de seguridad vial, fuera  de los requisitos técnicos y procedimentales.</t>
  </si>
  <si>
    <t xml:space="preserve">
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t>
  </si>
  <si>
    <t>El profesional del equipo técnico realizará una (1) socialización del procedimiento PM01-PR06, a los profesionales que participan directamente en la elaboración de auditorías de seguridad vial, dejando como evidencia la presentación y listado de asistencia.</t>
  </si>
  <si>
    <t>El profesional del equipo técnico realiza una revisión aleatoria semestralmente al informe de auditoría de seguridad vial, verificando que cumplan con lo establecido en el procedimiento PM01-PR06, dejando como registro acta de reunión.</t>
  </si>
  <si>
    <t>Formulación de planes, programas o proyectos de la Subsecretaria de Política de Movilidad, fuera de los requisitos para una movilidad  sostenible y ambiental.</t>
  </si>
  <si>
    <t>Posibilidad de afectación reputacional por posible investigación de los entes de control debido a la ejecucion de proyectos de la Subsecretaria de Política de Movilidad, fuera de lo establecido en el plan de desarrollo y metas de inversión  para una movilidad  sostenible y ambiental.</t>
  </si>
  <si>
    <t>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t>
  </si>
  <si>
    <t>El ordenador del gasto realiza la revisión y aprobación de las propuestas de modificación al Plan Anual de Adquisiciones (PAA) realizadas por los gerentes de proyecto en el marco de cumplimiento de las metas de los proyectos de inversión, dejando como evidencia las solicitudes de modificación enviadas por memorando a la Oficina Asesora de Planeación Institucional.</t>
  </si>
  <si>
    <t>Planeación del transporte e Infraestructura</t>
  </si>
  <si>
    <t>Perdida de credibilidad y confianza de la ciudadanía</t>
  </si>
  <si>
    <t>Implementación de señalización  fuera de los intereses y necesidades de la ciudad.</t>
  </si>
  <si>
    <t>Posibilidad de afectación reputacional por perdida de credibilidad y confianza de la ciudadanía debido a la implementación de señalización  fuera de los intereses y necesidades de la ciudad.</t>
  </si>
  <si>
    <t xml:space="preserve">     El riesgo afecta la imagen de la entidad internamente, de conocimiento general, nivel interno, de junta dircetiva y accionistas y/o de provedores</t>
  </si>
  <si>
    <t>Menor</t>
  </si>
  <si>
    <t>El profesional designado realiza visita de inspección donde se verifican las condiciones de movilidad e infraestructura del sector requerido, el cual se identifica en la respuesta, con el respectivo registro fotografico para cada solicitud..</t>
  </si>
  <si>
    <t>Realizar una jornada de socialización del procedimiento de atención de solicitudes en materia de señalización al personal encargado atender y revisar las solicitudes allegadas a la subdirección.</t>
  </si>
  <si>
    <t>Profesional  designado de la Subdirección de Señalización.</t>
  </si>
  <si>
    <t>El profesional designado realiza validación técnica donde se adelanta la consulta de antecedentes, se verifica la propuesta contenida en los diseños de señalización de la entidad y se emite el concepto pertinente mediante oficio de respuesta cada vez que se requiera.</t>
  </si>
  <si>
    <t>El supervisor de zona, el coordinador de área y el Subdirector de Señalización realizan la revisión y validación del oficio de respuesta elaborado por el profesional designado, para cada solicitud.</t>
  </si>
  <si>
    <t>Perdida de credibilidad y confianza de la ciudadania</t>
  </si>
  <si>
    <t>Aprobación de la georreferenciación de los proyectos de señalización fuera del cumplimiento de la totalidad de los requisitos</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</si>
  <si>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</si>
  <si>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Muy Alta</t>
  </si>
  <si>
    <t>El Profesional a cargo realiza la consolidación semestral de la información geografica de la entidad la cual se registra en una base de datos, e identifica los errores al realizar el cruce de la informacion entre bases y planos si esta no concuerda.</t>
  </si>
  <si>
    <t xml:space="preserve">Realizar una jornada de sensibilización al grupo SIG de la DIT, referente al proceso de solicitud de georreferenciación de proyectos de señalización. </t>
  </si>
  <si>
    <t>Profesional  a cargo de liderar el proceso</t>
  </si>
  <si>
    <t>Funcionalidad y estabilidad del sistema en las intersecciones semaforizadas de la ciudad fuera de los parametros de servicio y efectividad.</t>
  </si>
  <si>
    <t>Posibilidad de afectación reputacional por perdida de credibilidad y confianza de la ciudadanía debido a la funcionalidad y estabilidad del sistema en las intersecciones semaforizadas de la ciudad fuera de los parametros de servicio y efectividad.</t>
  </si>
  <si>
    <t xml:space="preserve">El responsable técnico verifica, controla y realiza seguimiento diario a la operación del sistema semaforico el cual se registra en las bitacoras de la central. </t>
  </si>
  <si>
    <t>Realizar seguimiento trimestral a la operación del sistema semaforico,  e identificar las fallas recurrentes con el fin de generar acciones especificas en ellas.</t>
  </si>
  <si>
    <t>Técnico responsable de semaforización</t>
  </si>
  <si>
    <t>Trimestral</t>
  </si>
  <si>
    <t xml:space="preserve">El responsable técnico prioriza y coordina las acciones para la atención y solución de las fallas generadas al sistema de semaforización por siniestros  o daños de algún o varios componentes el cual se registra en las bitacoras de la central, cada vez que se requiera. </t>
  </si>
  <si>
    <t>El responsable técnico determina el plan de acción para los programas de mantenimiento preventivo, los cuales estan definidos en los ANS de los contratos suscritos por la SDM para tal fin.</t>
  </si>
  <si>
    <t>Ingeniería de tránsito</t>
  </si>
  <si>
    <t>perdida de credibilidad y confianza de la ciudadanía</t>
  </si>
  <si>
    <t>ejecución de actividades de control en vía fuera de los requisitos técnicos y normativos en control de tránsito y transporte.</t>
  </si>
  <si>
    <t>Posibilidad de afectación reputacional por perdida de credibilidad y confianza de la ciudadanía debido a la ejecución de actividades de control en vía fuera de los requisitos técnicos y normativos en control de tránsito y transporte.</t>
  </si>
  <si>
    <t>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t>
  </si>
  <si>
    <t>Realizar seguimiento mensual a los operativos en vía que no se acompañen por parte de los funcionarios de la Subdirección de Control de Tránsito y Transporte.</t>
  </si>
  <si>
    <t>Profesional, Técnico operativo y Auxiliar de la SCTT</t>
  </si>
  <si>
    <t>perdida de credibilidad y confianza de la comunidad educativa</t>
  </si>
  <si>
    <t xml:space="preserve"> implementación de la operación del programa niñas y niños primero  fuera de lo establecido en procedimientos, protocolos, acuerdos y cronogramas</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</si>
  <si>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</si>
  <si>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El profesional universitario realiza seguimiento al de inicio de la operación por parte del monitor de la caravana de acompañamiento registrando el formato registro asistencias-inasistencias equipo Ciempiés.</t>
  </si>
  <si>
    <t>Realizar una jornada de sensibilización y socialización al personal del proyecto Ciempies sobre seguridad vial de estudiantes, importancia de los acompañamientos, proposito del proyecto, gestión de la entidad y obligaciones contractuales.</t>
  </si>
  <si>
    <t>Profesionales Especializados y Universitarios designados por el proyecto Ciempies y Subdirector de Gestión en Vía.</t>
  </si>
  <si>
    <t>El lider de zona realiza visitas periodicas a las rutas de confianza acompañadas por los guias escolares, donde verifica la implementación de los protocolos y establecen medidas para mejorar la experiencia de viaje, dejando registro en el formato seguimiento ruta de confianza.</t>
  </si>
  <si>
    <t>Realizar una jornada de sensibilización o socialización de los protocolos establecidos por el proyecto Al Colegio en Bici  al personal que participa en la operación del mismo.</t>
  </si>
  <si>
    <t>Lider operativo ACB</t>
  </si>
  <si>
    <t>implementación de acciones de gestión en vía fuera de las condiciones de programación</t>
  </si>
  <si>
    <t>Posibilidad de afectación reputacional por perdida de credibilidad y confianza de la ciudadanía debido a la implementación de acciones de gestión en vía fuera de las condiciones de programación.</t>
  </si>
  <si>
    <t>El Subdirector de Gestión en Vía  y el Lider Operativo realiza la priorización del personal disponible conforme a las actividades de gestión en vía programadas mediante las solicitudes allegadas al correo electronico</t>
  </si>
  <si>
    <t>Diligenciar el formato de empalme donde se identifiquen las acciones y personal necesarias para la priorización y desarrollo de actividades de gestión en vía.</t>
  </si>
  <si>
    <t>Lider operativo GOGEV</t>
  </si>
  <si>
    <t>Permanente</t>
  </si>
  <si>
    <t>implementación de medidas de gestión de tránsito sin  personal y dispositivos de señalización temporales necesarios para la intervención.</t>
  </si>
  <si>
    <t>Posibilidad de afectación reputacional por perdida de credibilidad y confianza de la ciudadanía debido a la implementación de medidas de gestión de tránsito fuera de los requsiistos de  personal y dispositivos de señalización temporales necesarios para la intervención.</t>
  </si>
  <si>
    <t xml:space="preserve">El profesional especializado de la SGV realiza semanalmente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t>
  </si>
  <si>
    <t>Realizar las actas de las reuniones operativas, con los gerentes de cada una de las intervenciones viales, de manera semanal</t>
  </si>
  <si>
    <t xml:space="preserve">Profesionales Especializados rol de gerente </t>
  </si>
  <si>
    <t>perdida de credibilidad y confianza de la ciudadania</t>
  </si>
  <si>
    <t>autorizacion de PMT fuera de los requisitos  establecidos, generando condiciones de inseguridad a los diferentes actores viales.</t>
  </si>
  <si>
    <t>Posibilidad de afectación reputacional por perdida de credibilidad y confianza de la ciudadania debido a la autorizacion de PMT fuera de los requisitos  establecidos, generando condiciones de inseguridad a los diferentes actores viales.</t>
  </si>
  <si>
    <t xml:space="preserve">Los profesionales encargados de revisar la aprobación o no del PMT verificaran el cumplimiento de la totalidad  de requisitos establecidos previo a la plublicación, dejando como registro final el reporte de obra COOS y COI, conforme a la demanda o solicitudes recibidas. </t>
  </si>
  <si>
    <t>Realizar una jornada de socialización con lista de chequeo, donde se  refrescan los conceptos y requisitos para la aprobación de PMT.</t>
  </si>
  <si>
    <t>Profesionales designados SPMT</t>
  </si>
  <si>
    <t>Intervención de entes de control a causa de las inconformidades presentadas por la ciudadanía.</t>
  </si>
  <si>
    <t>Realizar la operación del Sistema Inteligente de Tránsporte fuera de los estandares y normatividad establecida.</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</si>
  <si>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</si>
  <si>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t>
  </si>
  <si>
    <t>Realizar  dos  revisiones y/o actualización de la normatividad aplicable en temas relacionados con la operación del SIT.</t>
  </si>
  <si>
    <t>Profesional designado Dirección de Gestión de Tránsito y Control de Tránsito y Transporte</t>
  </si>
  <si>
    <t>reducción de la velocidad promedio de desplazamiento en la ciudad</t>
  </si>
  <si>
    <t>Realizar la operación del CGT fuera de los estandares definidos en los procedimientos, protocolos y los recursos necesarios.</t>
  </si>
  <si>
    <t>Posibilidad de afectación reputacional por la reducción de la velocidad promedio de desplazamiento en la ciudad debido a realizar la operación del CGT fuera de los estandares definidos en los procedimientos, protocolos y recursos necesarios.</t>
  </si>
  <si>
    <t>El lider de operación del CGT realiza diariamente seguimiento a la implementación de los procedimientos y protocolos por parte del personal que gestiona los incidentes y eventos, los cuales se registran en la bitacora CGT.</t>
  </si>
  <si>
    <t>Realizar dos jornadas de socialización y sensibilización de los procedimientos y protocolos de la operación del CGT.</t>
  </si>
  <si>
    <t>Líderes de Operación del CGT.</t>
  </si>
  <si>
    <t>entre el 01/02/2022 y 29/10/2022</t>
  </si>
  <si>
    <t>Gestión del tránstio y control del tránsito y transporte</t>
  </si>
  <si>
    <t xml:space="preserve">Investigaciones disciplinarias, administrativas y/o legales por entes de control </t>
  </si>
  <si>
    <t>Tratamiento de las solicitudes allegadas al proceso fuera de los lineamientos establecidos por la normatividad vigente.</t>
  </si>
  <si>
    <t>Posibilidad de afectación reputacional por investigaciones disciplinarias, administrativas y/o legales por entes de control debido al tratamiento de las solicitudes allegadas al proceso fuera de los lineamientos establecidos por la normatividad vigente.</t>
  </si>
  <si>
    <t>El Equipo Operativo del proceso realiza semanalmente la verificación de los requerimientos allegados al proceso a través del informe de google drive generado por la DAC dejando como evidencia los correos electronicos enviados a los Profesionales</t>
  </si>
  <si>
    <t>El Equipo Operativo del proceso realiza semestralmente la socialización del Manual de Gestión de PQRS a los colaboradores del Proceso con el fin de informar la importancia de dar cumplimiento a este documento y la normatividad vigente dejando como evidencia el listado de asistencia de la actividad</t>
  </si>
  <si>
    <t>Equipo Operativo</t>
  </si>
  <si>
    <t>semestral 2022</t>
  </si>
  <si>
    <t xml:space="preserve">Gestión de notificaciones  de las decisiones tomadas  fuera de los lineamientos establecidos por la normatividad vigente. </t>
  </si>
  <si>
    <t>Posibilidad de afectación reputacional por investigaciones disciplinarias, administrativas y/o legales por entes de control debido a la gestión de notificaciones  de las decisiones tomadas fuera de los lineamientos establecidos por la normatividad vigente.</t>
  </si>
  <si>
    <t>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t>
  </si>
  <si>
    <t>El Profesional Universitario realizara trsimestral mesas de trabajo de seguimiento de las actividades de notificacion del grupo de trabajo dejando como evidencia las acta de reunión y/o listado de asistencia.</t>
  </si>
  <si>
    <t>Profesional Universitario</t>
  </si>
  <si>
    <t>trimestral 2022</t>
  </si>
  <si>
    <t>Decisiones falladas fuera de los tiempos establecidos por la normatividad vigente.</t>
  </si>
  <si>
    <t>Posibilidad de afectación reputacional por investigaciones disciplinarias, administrativas y/o legales por entes de control debido a las decisiones falladas fuera de los tiempos establecidos por la normatividad vigente.</t>
  </si>
  <si>
    <t>El Profesional responsable verifica mensualmente las bases de datos y/o informes de SICON para realizar el seguimiento de los procesos y asi evitar la caducidad dejando evidencia en la base de datos</t>
  </si>
  <si>
    <t>El Auxiliar Administrativo entrega periodiocamente el reparto de las actuaciones y actos administrativos con el fin de dar cumplimiento a los términos procesales dejando como evidencia las planillas de reparto.</t>
  </si>
  <si>
    <t xml:space="preserve">Auxiliar Administrativo </t>
  </si>
  <si>
    <t>permanente</t>
  </si>
  <si>
    <t>Investigaciones  juridicas, disciplinarias, fiscales y penales</t>
  </si>
  <si>
    <t>Pérdida de expedientes de las actuaciones y actos administrativos por la apertura de los Procesos Contravencionales ocasionando el entorpecimiento del proceso administrativo generando la nulidad y caducidad del mismo.</t>
  </si>
  <si>
    <t>Posibilidad de afectacion reputacional por investigaciones  juridicas, disciplinarias, fiscales y penales debido a la  pérdida de cualquier pieza procesal de un expediente requerido para el fallo de segunda instancia o la pérdida total o parcial de expedientes de los Procesos Contravencionales ocasionando el entorpecimiento del proceso administrativo generando la nulidad y/o caducidad del mismo.</t>
  </si>
  <si>
    <t>El Profesional Especializado del Grupo de la Secretaria Común realiza semanalmente seguimiento a la Base de Datos verificando el estado del reparto de expedientes a las Autoridades de Tránsito de los procesos contravencionales dejando como evidencia el correo electrónico con los hallazgos del seguimiento.</t>
  </si>
  <si>
    <t>El Auxiliar Administrativo realizara permanentemente el registro en la base de datos de los expedientes entregados por las Autoridades de Tránsito con el fin de evitar la pérdida de los expedientes, tener la trazabilidad de los documentos y realizar el seguimiento continuo de los mismos dejando como evidencia el registro en la base de datos de los respectivos procesos contravencionales</t>
  </si>
  <si>
    <t>Auxiliar Administrativo</t>
  </si>
  <si>
    <t>permanente 2022</t>
  </si>
  <si>
    <t>La Autoridad de Tránsito realiza máximo dentro de los tres (3) días siguientes, la entrega de los expedientes de los procesos gestionados al Grupo de la Secretaria Común, dejando como evidencia el Formato Entrega de expedientes - Abogados (Continuaciones) o el Formato Entrega de Expedientes Salidas y Audiencias (Apertura)</t>
  </si>
  <si>
    <t>El Auxiliar Administrativo realiza periodicamente el reparto de los expedientes entregados a los Abogados por medio de la planilla de entrega con el fin de realizar un control y trazabilidad de los procesos dejando como evidencia el registro en la planilla de entrega respectiva.</t>
  </si>
  <si>
    <t>Falta de registro de la información de los procesos contravencionales en SICON generando reprocesos, tutelas y obstruyendo el debido proceso al ciudadano.</t>
  </si>
  <si>
    <t>Posibilidad de afectacion reputacional por investigaciones  juridicas, disciplinarias, fiscales y penales, reprocesos, tutelas y el debido proceso, por el registro incompleto de la información de los procesos contravencionales en SICON fuera de lo contenido en los procedimientos contravencionales</t>
  </si>
  <si>
    <t xml:space="preserve">El Auxiliar Administrativo verificara mensualmente la información registrada con el fin de validar que se registren los procesos en SICON dejando como evidencia la Base de Datos </t>
  </si>
  <si>
    <t>Mensualmente 2022</t>
  </si>
  <si>
    <t>Pérdida de licencias de conducción custodiadas por la Subdirección de Contravenciones generando reprocesos, demanda y detrimento patrimonial.</t>
  </si>
  <si>
    <t>Posibilidad de afectacion reputacional por investigaciones  juridicas, disciplinarias, fiscales y penales debido a la pérdida de licencias de conducción custodiadas por la Subdirección de Contravenciones generando reprocesos, demanda y detrimento patrimonial.</t>
  </si>
  <si>
    <t xml:space="preserve">El Profesional Especializado del Grupo de la Secretaria Común realiza periodicamente el control de las licencias de conducción que se encuentran en custodia de la Subdirección de Contravenciones dejando como evidencia el registro en la Base de Datos </t>
  </si>
  <si>
    <t>El Equipo Operativo realizara semestralmente la validación del registro en la base de datos de las licencias de conducción retenidas Vs. el documento físico con el fin de evitar la pérdida de las licencias retenidas dejando como evidencia el acta de reunión y listado de asistencia.</t>
  </si>
  <si>
    <t>No subir las sanciones al RUNT generando que la SDM no tenga sustento para negarle el trámite de expedición de otra licencia de conducción al ciudadano.</t>
  </si>
  <si>
    <t>Posibilidad de afectacion reputacional por investigaciones  juridicas, disciplinarias, fiscales y penales por no subir las sanciones al RUNT generando que la SDM no tenga sustento para negarle el trámite de expedición de otra licencia de conducción al ciudadano.</t>
  </si>
  <si>
    <t>El Auxiliar Administrativo del Grupo de la Secretaria Común recibirá diariamente los expedientes con el pantallazo de la sanción cargada en el RUNT dejando como evidencia Formato Entrega de expedientes - Abogados (Continuaciones) o el Formato Entrega de Expedientes Salidas y Audiencias (Apertura)</t>
  </si>
  <si>
    <t xml:space="preserve">El Profesional realizará trimestral y aleatoreamente la validación de las sanciones subidas al RUNT de acuerdo al informe generado desde SICON con el fin de evitar que queden sanciones sin cargue a dicha plataforma dejando como evidencia las observaciones en el archivo de excel. </t>
  </si>
  <si>
    <t>Profesional Universitario del Grupo de la Secretaria Común</t>
  </si>
  <si>
    <t>los abogados no firman  la resolución de fallo del recurso de apelación lo cual genera falla en la responsabilidad.</t>
  </si>
  <si>
    <t>Posibilidad de afectacion reputacional por investigaciones  juridicas, disciplinarias, fiscales y penales debido a que los abogados no firman  la resolución de fallo del recurso de apelación lo cual genera falla en la responsabilidad.</t>
  </si>
  <si>
    <t>El Auxiliar Administrativo realiza periodicamente la revisión de la firma en cada uno de los actos administrativos realizando la devolucion de los que no se encuentran dejando como evidencia el registro en la planilla de reparto</t>
  </si>
  <si>
    <t>Gestión contravencional y transporte público</t>
  </si>
  <si>
    <t xml:space="preserve">pérdida de confianza por parte de la ciudadania al igual de posibles investigaciones por entes de control </t>
  </si>
  <si>
    <t>prestación de tramites y servicios fuera de los requermientos normativos, legales y del ciudadano</t>
  </si>
  <si>
    <t>Posibilidad de afectación reputacional por pérdida de confianza por parte de la ciudadania al igual de posibles investigaciones por entes de control debido a prestación de tramites y servicios fuera de los requermientos normativos, legales y del ciudadano</t>
  </si>
  <si>
    <t>El profesional de la DAC líder de los puntos de atención, verifica Trimestralmente  los protocolos de atención al ciudadano, a través de la implemetación de la matriz de cumplimiento de los atributos del manual de servicio a la ciudadanía, dejando como registro informe de resultados del monitoreo del manual de servicio al ciudadano.</t>
  </si>
  <si>
    <t>El profesional de la DAC líder de los puntos de atención, realiza la gestión pertinente sobre  2 sensibilizaciones sobre  las temáticas de Cultura de Servicio a la ciudadanía y  ética y valores del servidor público, dirigida  al personal que hace presencia en los diferentes puntos de contacto, dejando como registro listados de asistencia.</t>
  </si>
  <si>
    <t>Equipo 
servicios-DAC</t>
  </si>
  <si>
    <t>30/06/2022 y 
30/11/2022</t>
  </si>
  <si>
    <t>el supervisor de cada orientador que hace presencia en los puntos de atención, verifica Trimestralmente la prestación eficiente y oportuna  de los trámitesy servicios  a través de las quejas y reclamos interpuestas por los ciudadanos, con el fin de realizar el tratamiento adecuado acorde con los lineamientos establecidos en el manual del servicio a la ciudadanía, dejando registro  acta de reunión</t>
  </si>
  <si>
    <t>El profesional de la DAC, líder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el informe publicado acorde al procedimiento.</t>
  </si>
  <si>
    <t>El profesional de la DAC, líder del equipo técnico de gestión y desempeño,   realiza seguimiento trimestral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actas de reunión y los reportes trimestrales  a la OAPI.</t>
  </si>
  <si>
    <t>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t>
  </si>
  <si>
    <t>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t>
  </si>
  <si>
    <t xml:space="preserve"> pérdida de confianza por parte de la ciudadanía, así como la posible cancelación  de la certificación bajo la norma NTC ISO 9001:2015</t>
  </si>
  <si>
    <t xml:space="preserve"> Prestación del servicio de cursos pedagógicos por infracción a las normas de tránsito, sin el cumplimiento de los requisitos legales y lineamientos internos y externos.</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</si>
  <si>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</si>
  <si>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acta y matriz  de seguimiento.</t>
  </si>
  <si>
    <t>El profesional de la DAC, líder de cursos pedagógicos, realiza la gestión pertinente sobre  2 socializaciones  del procedimiento de cursos pedagógicos, dirigida  al personal que hace presencia en los diferentes puntos de contacto, dejando como registro listados de asistencia.</t>
  </si>
  <si>
    <t xml:space="preserve">Equipo  cursos
 pedagógicos-DAC </t>
  </si>
  <si>
    <t>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acta  y  matriz de seguimiento del cumpliento de la norma ISO 9001-2015.</t>
  </si>
  <si>
    <t>El profesional de la DAC, líder de cursos pedagógicos,  aplica trimestralmente la evaluación de aprendizaje a los asistentes a los Cursos pedagógicos, conforme con lo establecido en el Formato PM04-PR01-F15, dejando como registro el informe de medición del índice de aprendizaje PM04-PR01-F08.</t>
  </si>
  <si>
    <t>El profesional de la DAC, líder de cursos pedagógicos,  verifica trimestralmente la aplicación de los mecanismos de medición, para conocer la satisfacción de los ciudadanos en la prestación del servicio ofrecido en el desarrollo del curso pedagógico,  acorde con los lineamientos establecidos en el procedimiento PM04-PR01-Cursos Pedagógicos y PM04-PR07-Retroalimentación con el Ciudadano, dejando como registro informe de satisfacción.</t>
  </si>
  <si>
    <t>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t>
  </si>
  <si>
    <t xml:space="preserve">pérdida de la imagen institucional por parte de la ciudadanía </t>
  </si>
  <si>
    <t xml:space="preserve"> ejecución de la política de racionalización (estrategias tecnológicas de simplificación, estandarización, eliminación y automatización), fuera de los lineamientos normativos para su efectividad en la prestación de trámites y servicios </t>
  </si>
  <si>
    <t xml:space="preserve">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t>
  </si>
  <si>
    <t>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t>
  </si>
  <si>
    <t>El profesional de la DAC líder de racionalización de trámites, realiza la gestión pertinente sobre  2 socializaciones de la Política de Racionalización de trámites y servicios, para su apropiación por parte de los Servidores que hacen presencia en los puntos de contacto dispuesto por la Secretaría Distrital de Movilidad,dirigida  al personal que hace presencia en los diferentes puntos de contacto,  dejando como registro listados de asistencia.</t>
  </si>
  <si>
    <t>Equipo Racionalización
 de trámites</t>
  </si>
  <si>
    <t>El profesional de la DAC líder de racionalización de trámites,  análiza bimestralmente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a las acciones propuestas en la estrategia de racionalización de trámites.</t>
  </si>
  <si>
    <t>pérdida de la imagen institucional por parte de la ciudadanía</t>
  </si>
  <si>
    <t>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</si>
  <si>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</si>
  <si>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 xml:space="preserve">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t>
  </si>
  <si>
    <t>El profesional de la DAC líder de la aplicación de la Ley 1730, realiza la gestión pertinente sobre 2 socializaciones de la aplicación de la Ley 1730 y el procedimiento de enajenación de los vehículos declarados en abandono,dirigida  a los colaboradores de la DAC,  dejando como registro listados de asistencia.</t>
  </si>
  <si>
    <t>Equipo 1730-DAC</t>
  </si>
  <si>
    <t xml:space="preserve">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mensual con la identificación de estos vehículos. </t>
  </si>
  <si>
    <t xml:space="preserve"> pérdida de confianza por parte de la ciudadanía</t>
  </si>
  <si>
    <t xml:space="preserve">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</si>
  <si>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</si>
  <si>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El profesional de la DAC, líder del equipo técnico de gestión y desempeño, evalúa trimestralmente la calidad (coherencia, calidez y claridad) de las respuestas emitidas por la dependencia por medio de PM04-M02-F03 Matriz de Evaluación de calidad de las respuestas emitidas a las peticiones ciudadanas, teniendo en cuenta los lineamientos dispuestos en el PM04-M02 Manual de Gestión de PQRSD,  dejando como registro el informe publicado.</t>
  </si>
  <si>
    <t>El profesional de la DAC líder del equipo de PQRSD, realiza la gestión pertinente sobre 2 socializaciones del Manual de Gestión de PQRSD, dirigida al equipo de PQRSD  de cada dependencia,  dejando como registro listados de asistencia.</t>
  </si>
  <si>
    <t>Equipo PQRSD</t>
  </si>
  <si>
    <t>30/06/2022  y 
30/11/2022</t>
  </si>
  <si>
    <t xml:space="preserve">El profesional de la DAC, líder del equipo de PQRSD,  realiza  seguimiento mensual de las peticiones trasladadas por competencia, consolida  y reporta en la intranet los informes de PQRSD en el Tablero de Control, del mes inmediatamente anterior,  los cuales se pueden consultar clasificado por dependencia, tipo documental y asunto, con las novedades  que se presenten en la atención de los requerimientos asignados a las diferentes dependencias, dejando como evidencia informe publicado.
</t>
  </si>
  <si>
    <t>El profesional de la DAC, líder del equipo de PQRSD, remite mensualmente memorando a los directivos de la entidad con copia a la Oficina de Control Disciplinario, informando el estado de las peticiones atendidas fuera de términos, así como las vencidas sin respuesta y trasladadas por competencias posterior a los 5 días, dejando como registro memorando remitido.</t>
  </si>
  <si>
    <t>El profesional de la DAC, líder del equipo de PQRSD,  publica mensualmente en la página web de la Entidad, los informes de PQRSD, de acuerdo con lo establecido en la Ley de Transparencia 1712 de 2014 y demás normas concordantes, dejando como registro los informes publicados y su respectiva trazabilidad(correos de solicitud de publicación).</t>
  </si>
  <si>
    <t>El profesional de la DAC, líder del equipo de PQRSD, evalúa mensualmente la satisfacción del ciudadano con la claridad en las respuestas emitidas en la Dirección de Atención al Ciudadano por medio de encuesta telefónica, dejando como resgistro informe resultado de encuesta de satisfacción con la claridad en las respuestas.</t>
  </si>
  <si>
    <t>El profesional de la DAC, líder del equipo técnico de gestión y desempeño, realiza mesa de trabajo semestral con las diferentes dependencias para analizar las causas de los temas más reiterados del informe  de quejas y reclamos tanto del sistema de gestión documental  como el de Bogotá Te Escucha,   dejando como evidencia acta de reunión y/o listados de asistencia.</t>
  </si>
  <si>
    <t>Gestión de trámites y servicios a la ciudadanía</t>
  </si>
  <si>
    <t>por investigación disicplinaria de entes de control y aumento de quejas y reclamos</t>
  </si>
  <si>
    <t xml:space="preserve">debido a la implementación de PIP fuera de los requerimientos normativos y procedimentales </t>
  </si>
  <si>
    <t xml:space="preserve">Posibilidad de afectación reputacional por investigación disicplinaria de entes de control y aumento de quejas y reclamos de los grupos de valor debido a la implementación de PIP  fuera de los requerimientos normativos y procedimentales </t>
  </si>
  <si>
    <t>Los Centros Locales de Movilidad convocan una vez cada seis meses a los ciudadanos que conforman el directorio de agremiaciones y otros grupos de interés y bases de datos que maneja el Centro Local, con el fin de garantizar la vinculación de todos los actores mencionados anteriormente, dejando como registro los correos de convocatoria.</t>
  </si>
  <si>
    <t>realizar  2 retroalimentación al equipo de trabajo los temas relacionados con el cuplimiento PIP</t>
  </si>
  <si>
    <t>Equipo
 técnico
del proceso</t>
  </si>
  <si>
    <t>Primer y
 segundo semestre</t>
  </si>
  <si>
    <t>El equipo del Centros Locales de Movilidad a través de los gestores y orientadores, realizan una vez cada seis meses la verificación de la asistencia a la reunión con la ciudadanía con base a los correos de convocatoria a reunión, con el fin de identificar las inasistencias por parte de la ciudadanía convocada.  listado asistencia.</t>
  </si>
  <si>
    <t>El equipo del Centros Locales de Movilidad a través de los gestores y orientadores, realizarán la retroalimentación a la comunidad una vez cada seis meses, a los ciudadanos que no asistieron al espacio de reunión con ciudadanía convocado por el Centro Local de Movilidad, con el fin de identificar los ciudadanos que no asisten al espacio de participación. Esta acción se da a conocer a través del acta generada (Formato acta de reunión código: pa01-m01-f03) la cual será enviada al correo electrónico del ciudadano.</t>
  </si>
  <si>
    <t xml:space="preserve"> El equipo del Centros Locales de Movilidad a través de los gestores y orientadores, verifican que no se tenga discriminación en el momento de la realización de las reuniones con la ciudadanía, convocando a los integrantes del directorio de agremiaciones y el directorio de ciudadanos y aplicando el formato de asistencia (pm06-pr04-f03 listado de asistencia a procesos de participación) el cual contiene información con enfoque, con el fin de adoptar medidas de inclusion, acciones afirmativas y acciones razonables en la participación ciudadana.</t>
  </si>
  <si>
    <t>por investigación disicplinaria de entes de control y aumento de quejas y reclamos de los grupos de valor</t>
  </si>
  <si>
    <t xml:space="preserve">debido al realización de la rendición de cuentas en la 20 localidades de Bogotá fuera los lineamientos de la veeduria distrital y acciones relacionadas en el componente 3 del PAAC. </t>
  </si>
  <si>
    <t xml:space="preserve">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t>
  </si>
  <si>
    <t xml:space="preserve">los profesionales realizan el cronograma teniendo en cuenta que esta sea permanentemente durante todo el añoa través de un archivo de excel, dejando este como registro </t>
  </si>
  <si>
    <t>Publicar los informes de resultado y los documentos anexos al cumplimiento de rendición de cuentas de manera continua en la pagína web de la entidad, dirigida a toda la ciudadania.</t>
  </si>
  <si>
    <t>Porfesionales del 
queipo de 
rendición de cuentas</t>
  </si>
  <si>
    <t>PERMANENTE</t>
  </si>
  <si>
    <t>Los profesionales presentan a la ciudadania un informe preliminar con el fin de que la ciudadania conozca la gestión relaizada en cada localidad previo a la realización de la rendición de cuentas, dejando como registro el informe preliminar</t>
  </si>
  <si>
    <t>Los profesionales solicitan el informe de gestión local a todas las entidades del sector movilidad, a través de un oficio con el fin de tener la información de la gestión de la vigencia anterior, dejando como registro los informes entregados y los oficios remitidos.</t>
  </si>
  <si>
    <t>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t>
  </si>
  <si>
    <t>Los profesionales realizan seguimiento a las solicitudes de la ciudadanía, corroborando las respuestas a cada una de las peticiones.</t>
  </si>
  <si>
    <t>Gestión Social</t>
  </si>
  <si>
    <t xml:space="preserve">requerimiento de los usuarios e investigaciones administrativas por entes de control  </t>
  </si>
  <si>
    <t xml:space="preserve">debido a realización de nombramientos fuera  de los requisitos establecidos en el  manual de funciones y los procedimientos </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</si>
  <si>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</si>
  <si>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El profesional  del área de la DTH cada vez que se presenta el evento revisa los requisitos establecidos en el Manual de Funciones y Competencias Laborales vigente y verifica la lista chequeo en la cual se establece la documentación requerida para el ingreso, mediante los formatos PA02-PR01-F02 y PA02-PR01-F03</t>
  </si>
  <si>
    <t xml:space="preserve">El profesional del área de la DTH realizará seguimiento semestral a que el Formato Unico de Hoja de Vida sea presentado a traves del Aplicativo Sideap para dar cumplimiento a la normatividad </t>
  </si>
  <si>
    <t>Profesional de la Dirección de Talento Humano</t>
  </si>
  <si>
    <t>SEMESTRAL</t>
  </si>
  <si>
    <t xml:space="preserve">El profesional del área de la DTH cada vez que se presenta el evento envía la solicitud y se hace seguimiento para la publicación del acto administrativo de nombramiento en la Imprenta Distrital y en la página web de la Entidad </t>
  </si>
  <si>
    <t xml:space="preserve">El profesional del área de la DTH realizará seguimiento periódico a las respuestas recibidas conforme a los oficios solicitantes, y en caso de requerirse realizar reiteración de las solicitudes, y se registra en base de datos de seguimiento de verificación </t>
  </si>
  <si>
    <t xml:space="preserve">El profesional del área de la DTH cada vez que ingresa un nuevo funcionario a la planta de personal, solicita la verificación de títulos de educación formal y las certificaciones laborales ante las instituciones competentes y se evidencia en el oficio de la solicitud realizada </t>
  </si>
  <si>
    <t>Económico y Reputacional</t>
  </si>
  <si>
    <t xml:space="preserve">requerimiento de los usuarios internos e investigaciones administrativas y legales por entes de control </t>
  </si>
  <si>
    <t>debido a la implementación del SGSST fuera de los requerimientos normativos.</t>
  </si>
  <si>
    <t>Posibilidad de afectación económico y reputacional por requerimiento de los usuarios internos e investigaciones administrativas y legales por entes de control debido a la implementación del SGSST fuera de los requerimientos normativos.</t>
  </si>
  <si>
    <t xml:space="preserve">     Mayor a 500 SMLMV </t>
  </si>
  <si>
    <t>Catastrófico</t>
  </si>
  <si>
    <t>Extremo</t>
  </si>
  <si>
    <t xml:space="preserve">El profesional del área de la DTH cada vez que se presenta el evento verifica la normatividad relacionada con requisitos legales en Seguridad y Salud en el Trabajo descritos en la matriz que envía la Dirección de Normatividad y Conceptos, a fin de actualizar dicha matriz </t>
  </si>
  <si>
    <t xml:space="preserve">El profesional del área de la DTH realizará una reunión mensual con el equipo SST para socializar la nueva normatividad en materia SST  </t>
  </si>
  <si>
    <t>PROFESIONAL DE DTH (SST)</t>
  </si>
  <si>
    <t>MENSUAL</t>
  </si>
  <si>
    <t xml:space="preserve">El profesional del área de la DTH cada vez que se presenta el evento envía un correo electronico al grupo de SST con la nueva normatividad de los requisitos legales en Seguridad y Salud en el Trabajo identificada mediante la matriz remitida por la Dirección de Normatividad y Conceptos </t>
  </si>
  <si>
    <t>El profesional del área de la DTH socializa anualmente  el resultado de la evaluación del cumplimiento de la normatividad vigente en materia de SST al interior de la Entidad</t>
  </si>
  <si>
    <t>ANUALMENTE</t>
  </si>
  <si>
    <t xml:space="preserve">El profesional del área de la DTH realiza seguimiento mensual mediante la matriz de indicadores SST,  al cumplimiento del plan de trabajo, cumplimiento de la normatividad legal, y disminución de enfermedad y accidentalidad laboral </t>
  </si>
  <si>
    <t xml:space="preserve">El profesional del área de la DTH realiza seguimiento anual a los terceros designados mediante la solicitud para que realicen la evaluación de cumplimiento de la normatividad vigente en materia de SST en la Secretaria Distrital de Movilidad </t>
  </si>
  <si>
    <t>requerimiento de los usuarios internos e investigaciones administrativas por entes de control</t>
  </si>
  <si>
    <t>debido al cumplimiento del plan institucional de capacitación fuera de la normatividad vigente</t>
  </si>
  <si>
    <t>Posibilidad de afectación reputacional por requerimiento de los usuarios internos e investigaciones administrativas por entes de control debido a la falta de seguimiento que al cumplimiento del 80% de las actividades a ejecutar del plan institucional de capacitación.</t>
  </si>
  <si>
    <t>El profesional del área de la DTH realiza de manera semestral el seguimiento de las capacitaciones con intensidad horaria igual o superior a 4 horas, valida que el ejecutor responsable haya realizado la aplicación de la encuesta pretest y postest, y allegue las respectivas evidencias (registros asistencia, presentación y el informe de los resultados de la encuesta)</t>
  </si>
  <si>
    <t xml:space="preserve">El profesional del área de la DTH solicita para la ejecución del PIC, los cronogramas, las actividades de capacitación a desarrollar en la vigencia y el reporte de las evidencias de la capacitación </t>
  </si>
  <si>
    <t xml:space="preserve">EQUIPO DE DTH (PIC)
</t>
  </si>
  <si>
    <t xml:space="preserve">El profesional del área de la DTH realiza de manera semestral el seguimiento de las capacitaciones, charlas o talleres interinstitucionales, de acuerdo con los reportes enviados por la entidad competente aplica la encuesta de satisfacción a través de google forms </t>
  </si>
  <si>
    <t xml:space="preserve">El profesional del área de la DTH estructura matriz consolidada de las capacitaciones reportadas por cada uno de los responsables, que cuente con información detallada de la capacitación (Nombre asistente, cedula, dependencia cargo, tipo de vinculación, sexo, nombre de la capacitación, charla, socialización, taller, seminario, fecha, intensidad horaria, tipo capacitación -interistitucional, contrato, autogestión, tematica que apunta a la ejecución del PIC, etc) </t>
  </si>
  <si>
    <t>EQUIPO DE DTH (PIC)</t>
  </si>
  <si>
    <t>1/01/2022
31/12/2022</t>
  </si>
  <si>
    <t xml:space="preserve">El profesional del área de la DTH en coordinación de la OAPI, define dos indicadores para hacer seguimiento al plan institucional de capacitación, los cuales se aplican de manera semestral </t>
  </si>
  <si>
    <t xml:space="preserve">requerimiento de los usuarios internos e investigaciones administrativas por entes de control </t>
  </si>
  <si>
    <t>debido al cumplimiento del plan de Bienestar e incentivos fuera de la normatividad vigente</t>
  </si>
  <si>
    <t>Posibilidad de afectación reputacional por requerimiento de los usuarios internos e investigaciones administrativas por entes de control debido al cumplimiento del plan de Bienestar e incentivos fuera de la normatividad vigente</t>
  </si>
  <si>
    <t>El profesional del área de la DTH establece anualmente un cronograma para el cumplimiento de las actividades establecidas en el plan de bienestar e incentivos, el cual se puede evidenciar en el plan publicado en la intranet</t>
  </si>
  <si>
    <t>El profesional del área de la DTH realiza 2 seguimientos semestrales al cumplimiento del cronograma establecido en el plan de bienestar e incentivos</t>
  </si>
  <si>
    <t>PROFESIONAL DE DTH</t>
  </si>
  <si>
    <t>Talento Humano</t>
  </si>
  <si>
    <t xml:space="preserve">multa y sanción del ente regulador </t>
  </si>
  <si>
    <t xml:space="preserve">manejo de inventarios  de la entidad fuera de los lineamientos procedimientales y normativos </t>
  </si>
  <si>
    <t xml:space="preserve">Posibilidad de afectación económica por multa y sanción del ente regulador debido al manejo de inventarios de la entidad fuera de los lineamientos procedimientales y normativos  </t>
  </si>
  <si>
    <t xml:space="preserve">     Entre 10 y 50 SMLMV </t>
  </si>
  <si>
    <t xml:space="preserve">El tecnico, profesional , contratista efectua mensualmente la actualizacion  de  la carpeta compartida de los  movimientos de ingresos, traslados y egresos  de almacen dejando como evidencia los soportes respectivos, para el caso de  los  ingresos se de contar con factura , o soporte contable idóneo ,  contrato, certificado de recibido a satisfacción , lo anterior con el fin de cumplir con  los lineamientos procedimientales y normativos para el  manejo de iventarios de la entidad acorde a la  normatividad existente </t>
  </si>
  <si>
    <t xml:space="preserve">El profesional universitario efectua las actualizaciones de los procedimientos, cuando se identifique la necesidad  socializacion y publicacion final avalado por el profesional especializado del area de almacen dejando como evidencia la socializacion publicada en la intranet , con el fin de establecer claramente los lineamientos definidos para  el manejo de  inventario  de bienes acorde con  la normatividad vigente </t>
  </si>
  <si>
    <t>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con el proposito de  cumplir con lo solicitado en la resolucion No. 001 de 2019 , por la cual se expide el Manual de Procedimientos Administrativos y Contables, para el manejo y control de los bienes en las Entidades de Gobierno Distritales y de esta manera cumplir  los lineamientos  procedimentales  y normativos.</t>
  </si>
  <si>
    <t>investigaciones de entes reguladores, quejas o requerimientos de servidores y usuarios</t>
  </si>
  <si>
    <t xml:space="preserve"> realización de mantenimientos preventivos y correctivos en la infraestructura fuera de los tiempos y requerimientos normativos y procedimentales</t>
  </si>
  <si>
    <t>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t>
  </si>
  <si>
    <t>El profesional del proceso identifica las necesidades a través de la matriz de necesidades de infraestructura y realiza seguimiento semestral con el objetivo de verificar el cumplimiento del cronograma definido para la ejecución de las actividades, dejando como evidencia el seguimiento a través del diligenciamiento del formato PA01-PR13-F01</t>
  </si>
  <si>
    <t>El Subdirector Administrativo contrata durante cada vigencia la prestación de servicios de mantenimiento preventivo y correctivo con empresas que cuenten con capacidad técnica y experiencia suficiente en este tipo de actividades con el fin de atender las necesidades de mantenimiento y mejoras locativas de la infraestructura física dejando como evidencia la copia del contrato, acta de inicio e informes de ejecución mensual.</t>
  </si>
  <si>
    <t>El Subdirector Administrativo contrata una firma interventora experta con el objetivo que realice el seguimiento técnico, jurídico, ambiental y financiero a las actividades a realizar por el contratista de mantenimiento locativo, quien presenta mensualmente  como evidencia los informes de ejecución y gestión</t>
  </si>
  <si>
    <t xml:space="preserve">Mala aplicación de la normatividad ambiental </t>
  </si>
  <si>
    <t>Implementación del sistema de gestión ambiental fuera de los requerimientos normativos y procedimentales</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</si>
  <si>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</si>
  <si>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El profesional del proceso mensualmente ejecuta las actividades establecidas en el Plan de Acción PIGA, Planes de Mejoramiento por Proceso, PACA, PAA , con el objetivo de generar la información necesaria para elaborar los informes requeridos del SGA, dejando como evidencia las actividades que se realicen en el cada periodo.</t>
  </si>
  <si>
    <t>El profesional del proceso  trimestralmente presenta los resultados de avance de la ejecución de los planes institucionales a la Subdirectora Administrativa, con el fin de determinar las acciones que requiren de priorización para su cumplimiento, a través de las reuniónes de seguimiento, dejando como evidencia la presentación.</t>
  </si>
  <si>
    <t>Profesional   
equipo ambiental</t>
  </si>
  <si>
    <t>trimestral</t>
  </si>
  <si>
    <t>El Jefe de área verifica el cumplimiento de las actividades programadas del Sistema de Gestión Ambiental adelantas por los profesionales del equipo técnico, mediante reuniones de seguimiento, dejando como evidencia las actas correpondiente.</t>
  </si>
  <si>
    <t>El equipo de gestión ambiental de la entidad realiza periodicamente la identificación y  seguimiento de los requitos legales y otros requisitos, así mismo el equipo de abogados de la Subdireccion Administrativa anualmente realizaran la evaluación de cumplimiento de los mismos, dejando como evidencia actualizacion de matriz legal e informe de evaluación de cumplimiento de requisitos legales</t>
  </si>
  <si>
    <t>perdida de imagen de usuarios internos, externos y directivos de la SDM</t>
  </si>
  <si>
    <t xml:space="preserve"> prestación de los servicios generales y administrativos fuera de las necesidades requeridas.</t>
  </si>
  <si>
    <t>Posibilidad de afectación reputacional  por perdida de imagen de usuarios internos, externos y directivos de la SDM, por la prestación de los servicios generales y administrativos fuera de las necesidades requeridas.</t>
  </si>
  <si>
    <t>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t>
  </si>
  <si>
    <t>Los líderes de proceso o los abogados realizan actualización bimensual de la información de la ejecución de los contratos a cargo</t>
  </si>
  <si>
    <t>Abogados de la 
Subidrección Administrativa 
y lideres de proceso</t>
  </si>
  <si>
    <t>vigencia 2022</t>
  </si>
  <si>
    <t>sanciones del archivo distrital y quejas de ususarios internos y externos</t>
  </si>
  <si>
    <t xml:space="preserve"> ejecución del sistema de gestión documental fuera de los requerimiento normativos y procedimientales </t>
  </si>
  <si>
    <t xml:space="preserve">posibilidad de afectación reputacional por sanciones del archivo distrital y quejas de ususarios internos y externos debido a la ejecución del sistema de gestión documental fuera de los requerimiento normativos y procedimientales </t>
  </si>
  <si>
    <t xml:space="preserve">
El profesional realiza o actualiza el plan de trabajo de acuerdo a las necesidades de los instrumentos de forma cuatrimestral, con el proposito de que estos sean actualizados en la vigencia, dejando como evidencia el documento correspondiente.</t>
  </si>
  <si>
    <t xml:space="preserve">El proceso verifica trimestralmente el cumplimiento de las transferencias documentales y las actividades contenidas en el PINAR, dejando como evidencia las actas de transferencias primarias suscritas </t>
  </si>
  <si>
    <t xml:space="preserve">Profesionales de Gestión Documental de la Subdirección Administrativa </t>
  </si>
  <si>
    <t xml:space="preserve">El profesional del área deberá presentar los avances de la gestión documental en una sesión semestral de Comité Interno de Archivo, con el fin de realizar seguimiento a las actividades ejecutadas, dejando como evidencia acta del comité </t>
  </si>
  <si>
    <t xml:space="preserve">Elaborar actas de los arreglos locativos realizados en la bodega de acuerdo a las necesidades surgidas en el desarrollo del contrato  </t>
  </si>
  <si>
    <t xml:space="preserve">Supervisor del contrato;
 apoyo a la supervision 
</t>
  </si>
  <si>
    <t xml:space="preserve">El profesional del proceso elabora y/o actualiza el plan de tranferencias primarias de la entidad según las necesidades de las dependencias de manera cuatrimestral, con el fin de centralizar la información de la entidad y de acuerdo a las TRD por tiempos, dejando como evidencia el plan de transferencias  
</t>
  </si>
  <si>
    <t xml:space="preserve">El Subdirector Administrativo y el apoyo a la supervisión hara seguimiento mensual al cumplimiento de las obligaciones generales y especificas  asumidas por el contratista de almacenamiento y custodia, así como del arrendamiento de la bodega con el objeto de dar cumplimiento al servicio convenido, dejando como evidencia los informes de supervisión </t>
  </si>
  <si>
    <t xml:space="preserve">El Subdirector Administrativo hará seguimiento al soporte funcional de manera mensual, dejando como evidencia informe de los casos atendidos durante el correspondiente mes, para garantizar la continuidad del Sistema de Información Orfeo </t>
  </si>
  <si>
    <t xml:space="preserve"> perdida de imagen con los usuaros internos</t>
  </si>
  <si>
    <t>prestacion de los servicios públicos  para el correcto funcionamiento de la entidad  fuera de los procedimientos establecidos.</t>
  </si>
  <si>
    <t>Posibilidad de afectación reputacional por perdida de imagen con los usuaros internos por la prestacion de los servicios públicos  para el correcto funcionamiento de la entidad  fuera de los procedimientos establecidos.</t>
  </si>
  <si>
    <t>El profesional del áreas realiza el seguimiento mensual  de la asignación presupuestal para amparar el pago de los servicios públicos, dejando como evidencia el PAA y los CDPs</t>
  </si>
  <si>
    <t>Elaborar el anteproyecto con las necesidades requeridas para amparar el pago de los servicios públicos.</t>
  </si>
  <si>
    <t>Profesional de área</t>
  </si>
  <si>
    <t xml:space="preserve">afectación reputacional por  requerimientos y/o sanciones procedentes de los entes reguladores,  por  quejas de la  comunidad circundante o colaboradores </t>
  </si>
  <si>
    <t>debido a la realización de el almacenamiento y transporte de sustancias  o residuos peligrosas fuera de lo establecido en el Plan de gestión integral de residuos, Manual del sistrema de gestión,, y la nomratividad asociada en relación con las  emisiones, derrames, vertimientos de sustancias químicas o residuos peligrosos, fugas de gases, explosión o incendios</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</si>
  <si>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 y la nomratividad asociada en relación con las  emisiones, derrames, vertimientos de sustancias químicas o residuos peligrosos, fugas de gases, explosión o incendios.</t>
  </si>
  <si>
    <t xml:space="preserve">El equipo de gestión ambiental, revisa periodicamente el cumplimiento de los estandares para el transporte, almacenamiento, manipulacion de sustancias y residuos peligrosas através de inspecciones documentadas en los cuartos de almacenamiento de sustancias quimicas, residuos peligrosos y plantas electricas, dejando como registro los informes de inspección y listas de verificación </t>
  </si>
  <si>
    <t>El equipo ambienta realizara un nsimulacro de atención de emergencias ambientales dirgido al personal critico que maneja sustancias quimicas, resudos peligrosas y combustibes, dejando evidencias las listas de asistencia</t>
  </si>
  <si>
    <t xml:space="preserve">Los profesionales del 
equipo ambiental </t>
  </si>
  <si>
    <t xml:space="preserve">anual </t>
  </si>
  <si>
    <t>El representante de gestión ambiental ante la brigada de emergencias,realiza seguimiento trsimestral a las acciones priorizadas en emergencias ambientales establecidas en el plan de acción de la brigada, dejando como evidenicia un acta de seguimiento</t>
  </si>
  <si>
    <t>El proveedor de mantenimiento  realiza la instalación del dique para la contención de alamcenamiento de acpm del tanque ubicado en la planta electrica de paloquemao, adicional se programar el mantenimiento a las diferentes plantas electricas de la SDM, dejando como evidencia el registro fotografico de la instalación del dique y la programación de mantenimientos.</t>
  </si>
  <si>
    <t xml:space="preserve">El equipo ambiental gestionara el curso de transporte y manejo de mercancias peligrosas, dirigido a los conductores y quienes manipulan estas sustancias en la entidad, dejando como evidenica las listas de asistencia y certificaciones del curso </t>
  </si>
  <si>
    <t>requerimientos del proceso precontractual</t>
  </si>
  <si>
    <t xml:space="preserve">debido a la revisión de criterios ambientales fuera de lo establecidos en el manual de contratación  </t>
  </si>
  <si>
    <t xml:space="preserve">Posibilidad de afectación reputacional por requerimientos del proceso precontractual de adquision de bienes y servicios  debido a la revisión de criterios ambientales fuera de lo establecidos en el manual de contratación  </t>
  </si>
  <si>
    <t>Los profesionales del equipo ambiental apoyaran la evaluación del cumplimiento de requisitos ambientales en la estructuración de los estudios previospara adquisición de bienes y servicios adelantados por la entidad, dejando como evidencia los correos con las observaciones sobre requisitos ambientales definidos en los estudios previo.</t>
  </si>
  <si>
    <t>Gestión administrativa</t>
  </si>
  <si>
    <t>requerimientos de los usuarios e incumplimiento del procedimiento en terminos procedimentales</t>
  </si>
  <si>
    <t>Realización del proceso de devolucion  o Compensación de Pagos en Exceso y Pagos de lo no Debido por Conceptos no Tributarios  y de lo no debido por inconsistencias y desactualizacion del sistema SICON fuera de los terminos procedimentales.</t>
  </si>
  <si>
    <t>Posibilidad de afectación reputacional por requerimientos de los usuarios e investigaciones  administrativas,legales por entes de control por la realizacion del proceso de devoluciones fuera de los terminos procedimentales.</t>
  </si>
  <si>
    <t>EL profesional Especializado  del proceso verifica permanentemente que las devoluciones cargadas en la carpeta compartida STORAGE_ADMIN cumplan con los requisitos establecidos  en el procedimiento dejando como registro la verificacion mediante-orden de devolucion.
Para las devoluciones de comparendos y Acuerdos de pago el valor a devolver tiene que estar reflejado en el módulo de devoluciones del sistema SICON.
Para las devoluciones de Retención en al fuente, el valor a devolver tiene que haber sido reportado por la Concesión SIM como trámite no exitoso, en cd que entregan mensualmente.</t>
  </si>
  <si>
    <t>Efectuar 2 socializaciones de los procedimientos PA03-PR11 Devolucion y o Compensacion de pagos en Exceso y pagos de lo debido por conceptos no tributarios y PA03-PR12 Devolucion y/o compensacion de pagos en exceso y pagos de lo no debido, a los funcionarios de la Subdireccion Financiera</t>
  </si>
  <si>
    <t>Equipo técnico del proceso</t>
  </si>
  <si>
    <t>semestral</t>
  </si>
  <si>
    <t>El profesional especializado del proceso y  el técnico verifican permanente que las devoluciones registradas  en los  sistema SICON  y  BOGDATA  cumplan con los requisitos  establecidos en el procedimiento dejando registrada la verificación en los aplicativos y los soportes apotados por el ciudadano en la Carpeta compartida storage-admin.</t>
  </si>
  <si>
    <t>Requerimientos de los usuarios e incumplimiento en terminos procedimentales  por el no pago a tiempo</t>
  </si>
  <si>
    <t>Realización del proceso de pagos con incumplmiento de los requistos establecido fuera de   los terminos procedimentales.</t>
  </si>
  <si>
    <t>Posibilidad de afectación reputacional por requerimientos de los usuarios  e investigaciones administrativas, legales pon entes de control, debido a realización del proceso de pagos fuera de los requsitos  establecidos en los  terminos procedimentales.</t>
  </si>
  <si>
    <t>El tecnico del proceso verifica permanentemente que los documentos cargados en la  ventanilla vitual cumplan con los requisitos establecidos en el procedimiento dejando registrado la verificación mediante una plantila numerada en el sistema de radicación del aplicativo SICAPITAL</t>
  </si>
  <si>
    <t>Automático</t>
  </si>
  <si>
    <t>50%</t>
  </si>
  <si>
    <t>Efectuar 2 socializaciones del Procedimiento PA03-PR09-Tramite Ordenes de Pago y Relacion de Autorizacion, a los funcionarios de la Subdirección Financiera</t>
  </si>
  <si>
    <t>El profesional del proceso realiza la causación permanentemente del pago de contratitas y proveedores a través del aplicativo SICAPITAL, generando una plantilla de causación</t>
  </si>
  <si>
    <t xml:space="preserve">El profesional del proceso realiza la revision permenentemente de los documentos radicados por contratista y provedores para que cumplan con los requistos establecidos en el procedimiento dejando registrada la verificacion  en  el Drive, el enlace de dicho Drive estará relacionado en un archivo Word, dado que la información por su confidencialidad no puede ser cargada directamente en la carpeta  dispuesta por la OAPI </t>
  </si>
  <si>
    <t>Requerimientos internos e incumplimiento en terminos procedimentales por la afectacion de la contratacion de la Entidad</t>
  </si>
  <si>
    <t>realización del proceso de expedicion de certificados de disponibilidad presupuestal  fuera de los requisitos  procedimentales.</t>
  </si>
  <si>
    <t>Posibilidad de afectación reputacional por requerimientos internos  e investigaciones administrativas, debido a realización del proceso de expedicion de certificados de disponibilidad presupuestal  fuera de los requisitos  procedimentales.</t>
  </si>
  <si>
    <t>El profesional Especializado  del proceso verifica permanentemente el contenido de la solicitud de CDP efectuada por los ordenadores del gasto, para que cumpla con los requisitos establecidos en el procedimiento dejando registrada la verificacion mediante la expedición del CDP</t>
  </si>
  <si>
    <t xml:space="preserve"> Efectuar 2 socializaciones del Procedimiento PA03-PR08 Expedicion y Anulacion de Certificados de Disponibilidad Presupuestal </t>
  </si>
  <si>
    <t xml:space="preserve">El responsable de presupuesto verifica permanentemente los certificados de  disponibilidad expedidos, para que cumplam con los requisitos  establecidos en el procedimiento dejando como registro los CDP firmados  los cuales  descarga en una carpeta compartida Drive, para disposicion de los solicitandes. El enlace Drive estará relacionado en un archivo Word, dado que la información por su confidencialidad no puede ser cargada directamente en la carpeta dispuesta por la OAPI </t>
  </si>
  <si>
    <t>Requerimientos internos e incumplimiento en terminos procedimentales  por la afectacion de la contratacion de la Entidad.</t>
  </si>
  <si>
    <t>realización del proceso de expedicion de  certificados de registros  presupuestales fuera de los requisitos establecidos en los terminos procedimentales.</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</si>
  <si>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</si>
  <si>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El profesional Especializado  del proceso verifica permanentemente, los contratos, actos adminitrativo, para que cumpla con los requisitos establecidos en el procedimiento dejando registrada la verificacion mediante la expedicion del CRP en el aplicativo BOGDATA</t>
  </si>
  <si>
    <t xml:space="preserve"> Efectuar 2 Socializaciones del Procedimiento PA03-PR010 Expedicion y Anulacion de Certificados de Registro Presupuestal </t>
  </si>
  <si>
    <t xml:space="preserve">El responsable de presupuesto verifica permanentemente los certificados de  registros  presupuestal expedidos, para que cumplam con los requisitos establecidos en el procedimiento dejando como registro los CRP firmados los cuales  descarga en una carpeta compartida Drive, para disposicion de los solicitantes, el enlace Drive estará relacionado en un archivo Word, dado que la información por su confidencialidad no puede ser cargada directamente en la carpeta dispuesta por la OAPI </t>
  </si>
  <si>
    <t>Requerimientos internos  y externo e incumplimiento en terminos procedimentales por la afectacion de la  informacion contable de la Entidad</t>
  </si>
  <si>
    <t>entrega de estados contables fuera  de las fechas establecidas y de los terminos procedimientales</t>
  </si>
  <si>
    <t>Posibilidad de afectación reputacional por requerimientos internos externo   e investigaciones administrativas, disciplinarias ,fiscales y penales debido a la entrega de estados contables fuera  de las fechas establecidas y de los terminos procedimientales</t>
  </si>
  <si>
    <t>El profesional  del proceso verifica  permanentemente la informacion registrada,  para que cumpla con los requisitos establecidos en el procedimiento dejando registrada la verificacion mediante los formatos anexos firmados en el campo de revision</t>
  </si>
  <si>
    <t>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t>
  </si>
  <si>
    <t>Gestión Financiera</t>
  </si>
  <si>
    <t xml:space="preserve">Disminución en la evaluación por debajo del 97% de cumplimiento de los NS y aumento de quejas de usuarios. </t>
  </si>
  <si>
    <t xml:space="preserve">Debido a la realización de atención de necesidades de servicios tecnológicos fuera de los tiempos requeridos. </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</si>
  <si>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</si>
  <si>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La Herramienta tecnológica ARANDA recepciona constantemente todas las solicitudes o requerimientos tecnológicos generando un ticket a corde al orden de llegada de la solicitud.</t>
  </si>
  <si>
    <t>Realizar Dos (2) socializaciones en temas de Aranda al equipo de la OTIC</t>
  </si>
  <si>
    <t>EquipoTecnico de la OTIC</t>
  </si>
  <si>
    <t xml:space="preserve">
Mayo / Septiembre 2022 
</t>
  </si>
  <si>
    <t xml:space="preserve">
El profesional del operador tecnológico asigna constantemente la solicitud acorde a la categoría definida para la atención de las solicitudes, mediante correo electrónico, llamadas telefónica, dejando la trazabilidad de la ejecución en la Herramienta Aranda.
</t>
  </si>
  <si>
    <t>La Herramienta tecnológica Aranda genera constantemente la solicitud de calificación de niéveles de servicio (Mediante la encuesta de satisfacción) dejando la trazabilidad de la ejecución en la Herramienta Aranda.</t>
  </si>
  <si>
    <t xml:space="preserve">
La Herramienta tecnológica Aranda genera la solicitud de calificación de niéveles de servicio (Mediante la encuesta de satisfacción) dejando la trazabilidad de la ejecución en la Herramienta Aranda.
</t>
  </si>
  <si>
    <t>Aumento de requerimientos de los usuarios internos solicitantes de asesoría en adquisición y cambios tecnológicos .</t>
  </si>
  <si>
    <t xml:space="preserve">Debido a la gestión del control de cambios fuera de los lineamientos procedimentales.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</si>
  <si>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</si>
  <si>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Fallas Tecnologicas</t>
  </si>
  <si>
    <t>El profesional de la OTIC realiza la Reunión semanal denominada (Comité de Cambios) donde se evalúa el seguimiento a cualquier tipo de cambio en la Infraestructura tecnológica de la entidad.</t>
  </si>
  <si>
    <t xml:space="preserve">
Realizar Un (1) Seguimiento anual a los cambios que ha tenido la Plataforma tecnológica de la entidad.
</t>
  </si>
  <si>
    <t xml:space="preserve">
Diciembre 2022
</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</si>
  <si>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t>
  </si>
  <si>
    <t xml:space="preserve"> Aumento de requerimientos de los usuarios internos solicitando sustitución en elementos de la infraestructura TI y aumento de quejas debido</t>
  </si>
  <si>
    <t xml:space="preserve">Debido a la gestión de de conceptos tecnicos fuera de los lineamientos técnicos. </t>
  </si>
  <si>
    <t xml:space="preserve">
Posibilidad de afectación reputacional por aumento de requerimientos de los usuarios internos solicitando sustitución en elementos de la infraestructura TI y aumento de quejas de usuarios debido a la  gestión de conceptos tecnicos fuera de los lineamientos técnicos. 
.
</t>
  </si>
  <si>
    <t>La Auxiliar de la OTIC recibe la solicitud o requerimiento esporádico vía correo electrónico o memorando por parte de la dependencia  solicitando la realización del Concepto Técnico frente adquisición o Desarrollo de Software.</t>
  </si>
  <si>
    <t>Realizar Dos (2) socializaciones en temas de Concepto Técnicos emitidos al equipo de la OTIC</t>
  </si>
  <si>
    <t xml:space="preserve">
Mayo / Septiembre 
2022</t>
  </si>
  <si>
    <t xml:space="preserve">
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t>
  </si>
  <si>
    <t xml:space="preserve">
El profesional de la OTIC y el Operador  Tecnologico realiza la verificación a los Intentos y solicitudes en relacion descaragas de Software y licencias que los usuarios han realizado en la plataforma de  la entidad, mediante correo electrónico, llamadas telefónica, dejando la trazabilidad de la ejecución en la Herramienta Aranda.</t>
  </si>
  <si>
    <t>Aumento de requermientos de los usuarios internos solicitando verificaciones  en su infraestructura TI y aumento de quejas</t>
  </si>
  <si>
    <t xml:space="preserve">Debido a la gestion de Mantenimientos Preventivos fuera de los tiempos establesidos.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</si>
  <si>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</si>
  <si>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El profesional de la OTIC realiza el seguimiento contantemente el agendamiento del cronograma de mantenimientos preventivos a la infraestructura TI de la entidad por medio del anexo técnico al contrato Mesa de ayuda que obliga al operador a realizar el cronograma de mantenimientos preventivos a la infraestructura TI.</t>
  </si>
  <si>
    <t>Realizar Dos (2) Seguimientos a la ejecución semestral de los Mantenimientos Preventivos a la Infraestructura TI de la entidad.</t>
  </si>
  <si>
    <t xml:space="preserve">
Junio / Diciembre 
2022</t>
  </si>
  <si>
    <t>El profesional de la OTIC realiza el seguimiento Constante a la ejecución del cronograma de mantenimientos preventivos a la infraestructura TI de la entidad por medio de actas y verificaciones a los mantenimientos ejecutados en el periodo establecido.</t>
  </si>
  <si>
    <t>Aumento de requerimientos de los usuarios internos y externos solicitando la atención a sus necesidades y aumento de quejas.</t>
  </si>
  <si>
    <t xml:space="preserve">Debido a la gestiona del plan de continuidad fuera de los lineamientos técnicos.
</t>
  </si>
  <si>
    <t xml:space="preserve">
Posibilidad de afectación reputaciones por aumento de requerimientos de los usuarios internos y externos solicitando la atención a sus necesidades y aumento de quejas debido a la gestiona del plan de continuidad fuera de los lineamientos técnicos.
</t>
  </si>
  <si>
    <t xml:space="preserve">
El profesional de la OTIC y el Operador Tecnológico realizan el seguimiento constante al uso de los servicios brindados por la Suite de Google y el manejo de información en el Drive de los Usuarios de la entidad.  
</t>
  </si>
  <si>
    <t>Realizar Dos (2) Seguimientos a la gestión de los servicios de las Herramientas VPN, Suite Google y Custodia de Backup frente a los usuarios  la entidad.</t>
  </si>
  <si>
    <t xml:space="preserve">
Junio / Diciembre 2022 
</t>
  </si>
  <si>
    <t xml:space="preserve">El profesional de la OTIC y el Operador Tecnológico realiza el seguimiento constante a la utilización de la herramienta VPN (Virtual Private Network) frente a su utilización y funcionamiento por usuario de la entidad.  </t>
  </si>
  <si>
    <t>El profesional de la OTIC y el Operador Tecnológico realiza el seguimiento constante a la ejecución de los envíos de las cintas de Backup, respaldos,  y custodias por el proveedor establecido de la  entidad.</t>
  </si>
  <si>
    <t>Aumento de Incidentes de seguridad en la plataforma tecnológica y requerimientos de los usuarios internos.</t>
  </si>
  <si>
    <t xml:space="preserve">Debido a la gestión del Subsistema de Gestión de Seguridad de la Información fuera de los lineamientos procedimentales. 
</t>
  </si>
  <si>
    <t xml:space="preserve">
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</si>
  <si>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El Jefe de la OTIC realiza la solicitud de Bases de Datos Personales Nuevas de manera Anual vía correo Electrónico a los directivos de todas las dependencias de la entidad.</t>
  </si>
  <si>
    <t>Realizar Dos (2) Seguimientos a la gestión realizada frente a tema de las vulnerabilidades informáticas encontradas y sus controles y plan de Trabajo establecido.</t>
  </si>
  <si>
    <t xml:space="preserve">
El Jefe de la OTIC realiza el cargue de las Bases de Datos Personales nuevas de la entidad en la plataforma de la Súper Intendencia de Industria y Comercio (SIC) en el primer semestre del año 2022 dando cumplimiento a la norma vigente. 
</t>
  </si>
  <si>
    <t xml:space="preserve">
El profesional de la OTIC realiza el seguimiento constante a la gestión de las políticas de Seguridad de la Información de la entidad generando un acta de seguimiento mensual.</t>
  </si>
  <si>
    <t xml:space="preserve">El profesional de la OTIC realiza el seguimiento a la ejecución de los procesos de contratación relacionados con seguridad de la Información. </t>
  </si>
  <si>
    <t xml:space="preserve">
El profesional de la OTIC realiza el seguimiento constante a los controles establecidos frente a las vulnerabilidades informáticas encontradas y su plan de Trabajo establecido.
</t>
  </si>
  <si>
    <t>Gestión TICS</t>
  </si>
  <si>
    <t>investigaciones administrativas, fiscales y judiciales</t>
  </si>
  <si>
    <t>expedición de actos administrativos fuera de los requisitos legales y procedimentales establecidos en la normatividad.</t>
  </si>
  <si>
    <t>Posibilidad de afectación reputacional por investigaciones administrativas, fiscales y judiciales,asi como,requerimientos de los usuarios debido a la expedición de actos administrativos fuera de los requisitos legales y procedimentales establecidos en la normatividad.</t>
  </si>
  <si>
    <t xml:space="preserve"> El jefe del área realizá permanente revisión de los proyectos de actos administrativos que son elaborados y/o revisados por los profesionales de la Dirección de Normatividad y Conceptos, con el fin, de que cumplan con los requisitos establecidos en la norma a través de los procedimientos y las normas aplicables a cada caso en particular. Dejando como evidencia los correos electrónicos remitidos por la jefe del área con las observaciones de los actos administrativos. </t>
  </si>
  <si>
    <t xml:space="preserve"> El Profesional delegado por la jefe de la Dirección de Normatividad  y Conceptos, convocará a mesas de trabajo semestral con los profesionales de la Dirección, a fin de reducir las posibilidades de  previsión de actos administrativos sin el cumplimiento de los requisitos normativos, cuyo soporte se adjuntará a través de las actas de reunión.
</t>
  </si>
  <si>
    <t xml:space="preserve">Direccion de Normatividad y conceptos </t>
  </si>
  <si>
    <t>30/06/2022
30/12/2022</t>
  </si>
  <si>
    <t xml:space="preserve">El Profesional delegado por la jefe de la Dirección de Normatividad  y Conceptos,  realiza permanentemente la publicación de los actos administrativos para observaciones opiniones o sugerencias de los ciudadanos en la plataforma dispuesta para tal fin, todo eso, con el proposito de que la Ciudadania conozca y participe en la construcción de las normas del sector. Dejando como evidencia el pantallazo de las publicaciones en la plataforma Legalbog. </t>
  </si>
  <si>
    <t xml:space="preserve">El profesional delegado por la jefe de la Dirección de Normatividad  y Concepto,   efectuará cada vez que se requiera las actualizaciones al Instructivo Normativo y a los conceptos, con el fin de mantener actualizada dicha información, los cuales serán publicados en la intranet de la entidad, quedando el registro de dichas actualizaciones en el control de cambios del documento. </t>
  </si>
  <si>
    <t>sancion del ente correspondiente</t>
  </si>
  <si>
    <t xml:space="preserve">inadecuada gestion del proceso administrativo y de defensa </t>
  </si>
  <si>
    <t>Posibilidad de afectacion ecomica y reputacional por sancion del ente correspondiente, debido a la gestion del proceso administrativo y de defensa fuera de los terminos legales establecidos.</t>
  </si>
  <si>
    <t xml:space="preserve">     Afectación menor a 10 SMLMV .</t>
  </si>
  <si>
    <t xml:space="preserve">El profesional de la Dirección de Representación Judicial permanentemente analiza, evalúa y realiza seguimiento a la gestión de defensa y a los procesos activos a través de bases de datos y registros de procesos en el sistema Siproj Web, conforme a lo dispuesto en el PA05-PR14 Procedimiento de Procesos Judiciales que se rigen por la Ley 1437 de 2011. Dejando como evidencia las bases de datos de actuaciones judiciales. </t>
  </si>
  <si>
    <t>Dirección de representación</t>
  </si>
  <si>
    <t xml:space="preserve">El Comité de Conciliación de la Secretaría Distrital de Movilidad, a través de su secretaría técnica (a cargo de la Dirección de Representación Judicial), agendará en sesión, el seguimiento trimestral de los planes de acción de las Políticas de Prevención del Daño Antijurídico, todo esto, con el fin de evaluar el cumplimiento del plan de trabajo propuesto dentro de la Política aprobada. Dejando como registro las actas de Comité de Conciliación en donde se registraran los informes presentados por  las áreas, conforme a lo señalado en el  PA05-PR12 Procedimiento para Solicitudes de Conciliación. 
</t>
  </si>
  <si>
    <t xml:space="preserve"> El jefe del área realiza seguimiento mensual a la gestión adecuada de los procesos, mediante reuniones  llevadas a cabo con los profesionales de la Dirección de Representación Judicial. Dejando como registro los listados de asistencia y las actas con las observaciones y compromisos adquiridos</t>
  </si>
  <si>
    <t>perdida de imagen institucional ante la comunidad</t>
  </si>
  <si>
    <t>consecusión de contratos sin el lleno de los requisitos contemplados en la norma</t>
  </si>
  <si>
    <t>Posibilidad de afectación reputacional por  perdida de imagen institucional ante la comunidad, debido a la consecusión de contratos sin el lleno de los requisitos contemplados en la norma.</t>
  </si>
  <si>
    <t xml:space="preserve">El profesional de la Dirección de Contratación verifica de manera permanente que la información enviada por los enlaces de cada área y/o los documentos enviados al Comité Evaluador para valorar a los oferentes,  corresponda a los requisitos legales establecidos en los documentos precontractuales.  Para  efectuar esta verificación, se deberá emplear la lista de chequeo, los requisitos habilitantes  y los documentos establecidos en los estudios previos, estudios del mercado y/o estudios de sector, realizando un estudio de los documentos a través de las plataformas destinadas para tal fin. Los contratos que cumplan los requisitos continuarán con el proceso contractual a través de los sistemas de información de contratación SECOP. Dejando como registro las observaciones de los documentos mediante correo electrónico o por el sistema de información, cuando se encuentre habilitada esta opción.
</t>
  </si>
  <si>
    <t xml:space="preserve">Los profesionales de la Dirección de Contratación emplearan permanentemente el sistema de información dispuesto por la entidad,  para efectuar la revisión de los documentos contractuales allegados por los enlaces de la entidad o de los oferentes recibidos por la plataforma SECOP, a fin, de reducir la posibilidad de error humano y elevar la productividad del proceso. Dejando como registro los estudios previos cargados en la plataforma SECOP.     
</t>
  </si>
  <si>
    <t>Dirección de Contratación</t>
  </si>
  <si>
    <t xml:space="preserve">El profesional de la Dirección de Contratación con el rol de revisor, revisa y aprueba permanenente  la información registrada por el profesional asignado para al trámite precontractual, que va desde el estudio previo hasta el acta de inicio, en caso de encontrar inconsistencias o no concordancias, NO se aprueba el contrato por la plataforma SECOP, devolviendose al profesional encargado del trámite. Dejando como registro correo electronico y pantallazo del rechazo. </t>
  </si>
  <si>
    <t xml:space="preserve">multa y sancion del ente regulador </t>
  </si>
  <si>
    <t>debido a adquisición de bienes y servicios sin identificar la necesidad real.</t>
  </si>
  <si>
    <t>Posibilidad de afectación económica  y reputacional por multa y sanción del ente regulador,  debido a adquisición de bienes y servicios sin identificar la necesidad real</t>
  </si>
  <si>
    <t xml:space="preserve">Seguimiento semestral con los profesionales de la Dirección de Contratación en la etapa precontractual, con el fin de dar lineamientos acerca del procesos contractual, a fin de reducir inconsistencias y errores del area. Dejando como registro correo electronico y/o memorando con la retroalimentación efectuada. </t>
  </si>
  <si>
    <t>DIRECCION DE
 CONTRATACIÓN</t>
  </si>
  <si>
    <t xml:space="preserve">El jefe de la Dirección de Contratación verificará en el sistema de información de contratación la información registrada por el profesional asignado y aprueba el proceso para firma del ordenador de gasto, en el sistema de información que da el registro correspondiente, en caso de encontrarse inconsistencias devuelve el proceso al profesional de contratos asignados, dejando como registro el pantallazo de la devolución. </t>
  </si>
  <si>
    <t>liquidacion de contratos fuera de los terminos normativos.</t>
  </si>
  <si>
    <t>Posibilidad de afectación económica y reputacional por multa y sancion del ente regulador,debido a la liquidacion de contratos fuera de los terminos normativos.</t>
  </si>
  <si>
    <t xml:space="preserve">     Entre 100 y 500 SMLMV </t>
  </si>
  <si>
    <t xml:space="preserve"> La Dirección de Contratación hará seguimiento permanente a los procesos que requieren liquidación, por medio de la base en excel empleada para tal fin. De ser necesario,  remitirá dos veces al año circular o memorando a los ordenadores de gasto, solicitando el envío de los documentos necesarios para continuar con el trámite en los términos establecidos en el procedimiento de liquidaciones contractuales PA05-PR17.Se deja como evidencia la base de datos y la circular y/o  memorando remitidos. </t>
  </si>
  <si>
    <t xml:space="preserve">  El profesional designado por la Dirección de Contratación realizará seguimiento bimestral con los enlaces de las Subsecretarías, a fin  de revisar y apoyar al area en el proceso de liquidación requerido.  Dejando como registro citación de las reuniones, listados de asistencia y/o la remisión de correo con las observaciones presentadas.           </t>
  </si>
  <si>
    <t xml:space="preserve">Bimestral </t>
  </si>
  <si>
    <t xml:space="preserve"> El profesional designado por la Direccion de Contratación con el rol de revisor, realizará un seguimiento permanente a los profesional designado por la Dirección como encargado del trámite de liquidación, a través de mesas de trabajo para efectuar seguimiento de los procesos dejados a su cargo. Se  deja como evidencia  los listados de asistencia y el acta de reunión. </t>
  </si>
  <si>
    <t>inicio del proceso administrativo sancionatorio  fuera de los terminos establecidos por la norma  o sin el acompañamiento en el desarrollo del proceso.</t>
  </si>
  <si>
    <t>Posible afectación económica y reputacional por multa y sancion del ente regulador, debido al inicio del proceso administrativo sancionatorio  fuera de los terminos establecidos por la norma  o sin el acompañamiento en el desarrollo del proceso.</t>
  </si>
  <si>
    <t xml:space="preserve"> El profesional designado por la Dirección de Contratación brindará apoyo a los ordenadores gasto de acuerdo a solicitud,  verificará los documentos aportados para el inicio del proceso sancionatorio, con el fin, de revisar el cumplimiento de la norma aplicable y  los lineamientos establecidos en Procedimiento Sancionatorio PA05-PR16.  Si no cumple  con los requisitos, serán informadas las observación mediante correo electrónico para su ajuste. Dejando como registro dichos correos. 
</t>
  </si>
  <si>
    <t>Socializacion  semestral a los ordenadores del gasto sobre los lineamientos del proceso sancionatorio, a fin de reducir  la posibilidad de error en los vencimientos de los terminos.</t>
  </si>
  <si>
    <t>DIRECCION DE 
CONTRATACIÓN</t>
  </si>
  <si>
    <t>requerimientos,quejas y/o reclamos de ciudadanos</t>
  </si>
  <si>
    <t>respuestas fuera de los  terminos establecidos.</t>
  </si>
  <si>
    <t>Posibilidad de afectacion reputacional por posibles requerimientos,quejas y/o reclamos de ciudadanos  debido a respuestas a solicitudes fuera de los  terminos establecidos.</t>
  </si>
  <si>
    <t xml:space="preserve">Los profesionales de impulso procesal realizan la verificación permanente de los actos administrativos elaborados al interior  de la Dirección de Gestión de Cobro, verificando que los requisitos contenidos  correspondan con los requisitos establecidos en el Manual de Cobro Administrativo Coactivo, en concordancia con el tipo de gestión a realizar por el ciudadano, donde se evidencia la gestión persuasiva y coactiva, con el fin lograr el recaudo efectivo de las obligaciones. Dejando como registro del presente control la base de datos de las gestiones adelantadas por parte de los auxiliares administrativos. 
</t>
  </si>
  <si>
    <t xml:space="preserve">El profesional designado por la Dirección de Gestión de Cobro, realiza a los profesionales de la Dirección de forma semestralmente  socializaciones sobre el Código de Integridad, atributos del buen servicio, Protocolos de Atención al Publico y/o al Ciudadano, MIPG y Politica Antisoborno, con el fin de grantizar una buena presentación del servicio a la Ciudadania. Dejando como registro el listado de asistencia y tips informativos vía correo electrónico. 
</t>
  </si>
  <si>
    <t>DGC</t>
  </si>
  <si>
    <t xml:space="preserve">
30/06/2022
30/12/2022</t>
  </si>
  <si>
    <t xml:space="preserve">El profesional del equipo de impulso procesal de la Dirección de Gestión de Cobro, realizá revisión aleatoria semestralmente de la gestión persuasiva y coactiva realizada por la DGC, verificando que cumplan con lo establecido en el Manual de Cobro Administrativo Coactivo, dejando como registro las actas de reunión.
</t>
  </si>
  <si>
    <t>Gestión Jurídica</t>
  </si>
  <si>
    <t>sanciones administrativas por entes gubernamentales</t>
  </si>
  <si>
    <t>presentación de informes de Ley,como producto de seguimientos fuera la normatividad vigente.</t>
  </si>
  <si>
    <t>Posibilidad de afectación reputacional por sanciones de entes gubernamentales, debido a la presentación de informes de Ley, por fuera de los términos legales.</t>
  </si>
  <si>
    <t>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t>
  </si>
  <si>
    <t>Los profesionales de la OCI comunican a los procesos acorde a lo programado en el PAAI (Plan Anual de Auditorías Internas), plan de trabajo para la elaboración de informes de Ley, dejando como registro memorando ORFEO.</t>
  </si>
  <si>
    <t>Control y evaluación a la gestión</t>
  </si>
  <si>
    <t xml:space="preserve">perdidad de imagen y credibilidad por parte de los usuarios internos </t>
  </si>
  <si>
    <t>realización de trámite, investigación y fallo de  proceso(s) disicplinario(s) en primera instancia fuera los requerimientos normativos y procedimentales</t>
  </si>
  <si>
    <t>Posibilidad de afectación reputacional por perdida de imagen y credibilidad por parte de los usuarios internos debido a la realización de trámite, investigaciiones y fallos de  proceso(s) disicplinario(s) en primera instancia, fuera los requerimientos normativos y procedimentales</t>
  </si>
  <si>
    <t>Los profesionales del proceso realizan  2 socializaciónes al mes (capacitaciones y piezas comunicativas),  en temas generales del derecho disciplinarios (deberes, derechos, prohbiciones) dirigida a los servidores públicos de la entidad, dejando como registro lista de asistencia.</t>
  </si>
  <si>
    <t>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t>
  </si>
  <si>
    <t>Los profesionales dan la aplicación de la norma disciplinaria vigente (Ley 1952 de 2019 - Código General Disciplinario), cuyas decisiones quedán registradas en la base de datos de Google Drive de la OCD la cual contiene información respecto a las decisiones de trámite y de fondo que se profieren en los expedientes asignados.</t>
  </si>
  <si>
    <t>Control disciplinario</t>
  </si>
  <si>
    <t>ESTADO DEL 
CONTROL</t>
  </si>
  <si>
    <t>FECHA DE EJECUCIÓN DEL CONTROL</t>
  </si>
  <si>
    <t>REPORTE DE AVANCE DE LOS CONTROLES</t>
  </si>
  <si>
    <t># Riesgo</t>
  </si>
  <si>
    <t>REPORTE ABRIL 2022</t>
  </si>
  <si>
    <t>REPORTE ACCIONES ABRIL 2022</t>
  </si>
  <si>
    <t>CUMPLIDO</t>
  </si>
  <si>
    <t>INCUMPLIDO</t>
  </si>
  <si>
    <t>EN PROCESO</t>
  </si>
  <si>
    <t>N/A</t>
  </si>
  <si>
    <t>Durante el periodo de seguimiento no se requirió de la verificación de formulación de nuevos proyectos de inversión</t>
  </si>
  <si>
    <t>11/01/2022
12/01/2022
13/01/2022
14/01/2022
15/01/2022
16/01/2022
08/04/2022
11/04/2022
12/04/2022
13/04/2022
25/04/2022
27/04/2022
28/04/2022</t>
  </si>
  <si>
    <t>Se realizó la validación de la completitud, calidad, coherencia y suficiencia de la información al reporte de seguimiento de los POA's de inversión y gestión presentados por la equipos de proyectos de inversión y dependencias, de las actividades y tareas programadas durante la vigencias, del cuarto trimestre semestre de 2021 y primer trimestre de 2022. Se adjunta evidencia de la validación y retroalimentación.</t>
  </si>
  <si>
    <t>15/02/2022
16/02/2022
17/02/2022
22/02/2022
23/02/2022
25/02/2022</t>
  </si>
  <si>
    <t>Se realizaron las mesas de seguimiento del cuarto trimestre 2021, en las cuales se presentaron los avances de los proyectos, observaciones al reporte y las alertas correpondientes.
Adicionalmente se enviaron los correos con las alertas identificadas a cada Subsecretario, para el cuarto trimestre de 2021</t>
  </si>
  <si>
    <t>16/01/2022
17/01/2022
13/04/2022
18/04/2022</t>
  </si>
  <si>
    <t>Se remitió por correo electrónico el informe preliminar con el seguimiento físico y presupuestal de los proyectos del PDD 2020-2024 UNCSAB con corte a 31 de diciembre de 2021 y 31 de marzo de 2022, para la validación respectiva por las equipos de proyectos responsables de los proyectos de inversión de la entidad. Se adjuntan correos electrónicos</t>
  </si>
  <si>
    <t>27/01/2022
28/01/2022
07/02/2022
08/02/2022
09/03/2022
10/03/2022
14/03/2022
15/03/2022
07/04/2022
08/04/2022
09/04/2022
10/04/2022
26/04/2022</t>
  </si>
  <si>
    <t>Los profesionales de la OAPI, realizaron los seguimientos mensuales al reporte en SPI de los equipos de los proyectos de inversión, y se remitireron por correo electronico las alertas respectivas al evidenciar incosistencias. Se adjuntan los correos.</t>
  </si>
  <si>
    <t>A corte 30 de abril de 2022, està en proceso de elaboraciòn la primera circular sobre Lineamientos para el cierre 2022 y Programación Presupuestal de Inversión 2023.Se tiene previsto para el segundo cuatrimestre el reporte del cumplimiento del control.</t>
  </si>
  <si>
    <t>El cumplimiento del presente control se reportara en el 4 trimestre de la presente vigencia.</t>
  </si>
  <si>
    <t xml:space="preserve">Mensualmente </t>
  </si>
  <si>
    <t xml:space="preserve">Se aporta como evidencia  del cumplimiento del control lo siguiente:
1.Los informes de Ejecución presupuestal a corte ( 31 de enero, 28 de febrero, 31 de marzo y 30 de abril de 2022 ), así como el pantallazo de publicación  en la página web.
2.Los archivos del PAA publicados en la página web de la entidad con corte (31 de enero, 28 de febrero, 31 de marzo y 30 de abril de 2022), así como el pantallazo de publicación.
3.Correos de observaciones a la Ejecución del presupuesto como soporte del seguimiento realizado a los  casos identificados  de las siguientes subsecretarías (Gestión Juridica, Servicios a la ciudadanía, Gestión Corporativa,  Gestión de la Movilidad), asi mismo se aporta correo remitido a la Secretaria Distrital de Hacienda relacionado con los elementos PEP.
  </t>
  </si>
  <si>
    <t xml:space="preserve">Permanentemente </t>
  </si>
  <si>
    <t xml:space="preserve">Se aporta como evidencia los correos  enviados al equipo Plan Anual de Adquisiciones adjuntando el archivo del  PAA , donde se evidencian las actualizaciones, seguimientos y verificaciones  periódicas realizadas; adicionalmente  se anexa archivos  de la solicitudes de CDP y/o anulaciones de CDP O CRP, remitidas por los ordenadores del gasto y Gestionadas por los profesionales de la Oficina Asesora de Planeación. </t>
  </si>
  <si>
    <t>Se tiene previsto para el segundo cuatrimestre el reporte del cumplimiento de la acciòn.</t>
  </si>
  <si>
    <t>Diciembre de 2021 y enero de 2022</t>
  </si>
  <si>
    <t xml:space="preserve">Se elaboraron los lineamientos de la formulación del PAAC 2022, para que los responsables de cada componente contribuya en la elaboración del documento. </t>
  </si>
  <si>
    <t>Enero de 2022</t>
  </si>
  <si>
    <t>Se elaboraron las piezas comunicatrivas para que los grupos de valor y partes ineteresadas participen en la formulación del PAAC 2022, se hizó el ejercicio de Mini-Publics y Retos Virtuale a través de la plataforma meet.</t>
  </si>
  <si>
    <t>Este control depende de las solicitudes de ajuste al PAAC, durante este periodo de han hecho dos ajuste, por lo tanto el documento está en la versión 3.0</t>
  </si>
  <si>
    <t xml:space="preserve">Mensualmente se hace el monitoreo de las actividades </t>
  </si>
  <si>
    <t>Enero- abril</t>
  </si>
  <si>
    <t>Se realizò el monitero respectivo al mapa de riesgos de corrupciòn con corte a los meses de enero a abril</t>
  </si>
  <si>
    <t>Febrero de 2022
Marzo de 2022</t>
  </si>
  <si>
    <t>Se realizó socialización del PAAC al equipo técnico en Compensar.
De igual forma se hizó la socialización del PAAC al equipo de gestores de la SDM.</t>
  </si>
  <si>
    <t>La jefe de la OAPI realizó la soclicitud del seguimeitno con base en la información consolidada por los profesionales para el primer trimestre de 2022</t>
  </si>
  <si>
    <t>La profesional de la OPAI dispuso dla cpartpeta compartidad para el cargue d elas evidencias en el avance de cada una de las políticas</t>
  </si>
  <si>
    <t>Con base en la información remitida se publica el seguimiento del Pan de Adecuación y Sostenibilidad en la versión 2,0</t>
  </si>
  <si>
    <t>Se enviaron a publicar documentos en la intranet relacionados con los procesos que se asesoran desde la OAPI</t>
  </si>
  <si>
    <t>Se  atendieron las solicitudes de los documentos relacionados con los procesos que se asesoran desde la OAPI</t>
  </si>
  <si>
    <t>Con base en la información reportada se realió el cargue en el aplicativo FURAG dispuesto por el departamento Adfministrativo de la Función Pública</t>
  </si>
  <si>
    <t>Segundo semestre</t>
  </si>
  <si>
    <t>programada para el segundo semestre</t>
  </si>
  <si>
    <t xml:space="preserve"> Listado Maestro con actualizaciones de enero - abril de 2022</t>
  </si>
  <si>
    <t>21/01/2022
22/04/2022</t>
  </si>
  <si>
    <t xml:space="preserve">Avances del control 1: En la sesión No 34 de la Comisión Intersectorial de Seguridad Vial, fue realizada el 21 de enero de 2022, contó con la asistencia y participación de delegados y profesionales de apoyo de las entidades que conforman la CISV, se realizó presentación de cifras de siniestralidad del primer trimestre de 2022, se comunicaron los avances del Plan Distrital de Seguridad Vial y del Motociclista 2017-2026, en  relacionan a los aspectos principales para la adopción del Reglamento Interno de la CISV se incluyen dos nuevas funciones de la CISV (numerales 9 y 10 Art 3 DD 444/2021)
En la sesión No. 35 de la Comisión Intersectorial de Seguridad Vial, realizada el 22 de abril de 2022, contó con la asistencia y participación de delegados y profesionales de apoyo de las entidades que conforman la CISV, se presenta el Balance del Plan Distrital de Seguridad Vial 2026 donde se aprobó el Reporte I Trimestre de 2022-PDSV y el cambio en agenda de próximas sesiones de la CISV
</t>
  </si>
  <si>
    <t>15/03/2022
25/03/2022
30/03/2022
31/03/2022
5/04/2022
6/04/2022
7/04/2022</t>
  </si>
  <si>
    <t xml:space="preserve">Avances del control 2: La Oficina de Seguridad Vial, mediante correos electrónicos del 55, 25, 30 y 31 de Marzo 2022; 5, 6 y 7 de abril de 2022; solicita a las diferentes dependencias de la SDM e instituciones de la Comisión Intersectorial de Seguridad Vial CISV, información requerida para el seguimiento frente a las acciones del PDSV 2017-2026.
Mediante las sesiones de la Comisión Intersectorial de Seguridad Vial, se realiza seguimiento al PDSV,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fueron registrado en el reporte del I trimestre 2022-PDSV, presentado ante la Comisión Intersectorial de Seguridad Vial del 22 de abril 2022.
</t>
  </si>
  <si>
    <t>18 al 19 enero de 2022
16 al 17 de febrero 2022
17 al 18 de marzo de 2022
20 al 21 de abril 2022</t>
  </si>
  <si>
    <t>En cumplimiento de la Resolución No 444 de 2019, el Comité Institucional de Seguridad Vial articula y ejecuta acciones y estrategias para la correcta implementación, evaluación y seguimiento del Plan Distrital de Seguridad Vial, en la Secretaría Distrital de Movilidad. (Se anexan las actas y presentaciones de enero, febrero, marzo y abril de 2022)</t>
  </si>
  <si>
    <t>Enero - Abril 2022</t>
  </si>
  <si>
    <t xml:space="preserve">Durante el periodo reportado no se presentaron solicitudes de estudios que fueran consideradas No viables, por lo cuál no existió probabilidad de materialización del riesgo y no se adjuntan evidencias. </t>
  </si>
  <si>
    <t>Durante el periodo reportado  se realizaron los siguientes Estudios por parte de la Dirección de Inteligencia para la Movilidad:
DIM-T-005-2021  "Cálculo de la tarifa técnica para el servicio público del transporte individual para Bogotá D.C. 2021"
DIM-T-006-2021 "Evaluación técnico y financiero de soporte de la actualización tarifaria"
DIM-T-001-2022 "Sistema de transporte público de pasajeros por cable aéreo en la ciudad de Bogotá, estudio estimación de demanda cable reencuentro monserrate"</t>
  </si>
  <si>
    <t xml:space="preserve">Durante el periodo reportado se realizó revisión a los resultados preliminares de los Modelos mediante mesas de trabajo, se adjuntan Actas. </t>
  </si>
  <si>
    <t>Durante el periodo reportado se realizaron las validaciones y calibraciones de los escenarios base de los modelos desarrollados, con el fin de revisar que lo que se esta presentando de resultados en el Modelo reflejen lo que esta ocurriendo en terreno, se adjunta soportes de los análisis realizados.</t>
  </si>
  <si>
    <t>Durante el periodo reportado no se realizó la solicitud de aclaración respecto a la generación y/o actualización de indicadores por parte de la Dirección de Inteligencia para la Movilidad.</t>
  </si>
  <si>
    <t xml:space="preserve">Durante el periodo reportado se envío respuesta a la solicitudes de la Oficina Asesora de Planeación Institucional, Secretaría Distrital de Planeación, Secretaría Distrital de Ambiente, Dirección de Planeación y  Sistemas de Información Ambiental e Invest in Bogotá respecto a la actualización de los Indicadores tableros de control alcaldesa de enero, febrero y marzo, actualización de indicadores estratégicos de ciudad y balance de gestión (Acuerdo 067 - Vigencia 2021), actualización indicador  vehículos de cero y bajas emisiones, actualización de indicadores del observatorio ambiental de Bogotá 2021 e información de vehículos de carga. 
Así mismo se confirma que durante este periodo no se generaron indicadores por parte de la Dirección de Inteligencia para la Movilidad.
</t>
  </si>
  <si>
    <t>La socializaciòn se realizara en el mes de Julio de 2022</t>
  </si>
  <si>
    <t>abril</t>
  </si>
  <si>
    <t>Durante el periodo se revisó que el diseño de la metodologias de intervención estuvieran acordes con los lineamientos, en este sentido se revisó:
* Diseño propuesta pedagógica para el evento de barrio vital san felipe y de mujeres conductoras.
* Revisión de los módulos comportamental, seguridad vial, movilidad accesible y normativo.
Por otra parte, cada estrategia de comunicación y campaña de cultura ciudadana implementada tuvo trazabilidad en los procesos de preproducción, producción y post producción. Estos se realizaron por medio de mails y revisión de las acciones en calle, logrando realizar los ajustes y rediseños conducentes al mejoramiento constante de las acciones.  Se enviaron mails y se asistió  en promedio a  70 reuniones programadas, donde se realizaron los ajustes, se mostraron las campañas y los avances, y así mismo se hizo retroalimentación de cada una de estas.</t>
  </si>
  <si>
    <t>Para las  acciones pedagógicas, durante el cuatrimestre se validó el diseño de la propuesta pedagógica y de articulación con la Secretaria de Cultura, para desarrollar una campaña que promueva las zonas de parqueo pago, reducir la invasión de espacio público por parte de vehículos y motos.  De igual manera se validó la presentación de informe de las acciones pedagógicas y el diseño de la propuesta pedagógica para el evento de lanzamiento del mes de la prevención vial - motociclistas. Mientra que para Campañas de Cultura Ciudadana, se llevó a cabo el seguimiento y chequeo de todos los temas de implementación de campañas, para así tener un mapeo general de aquello ya implementado, qué está en ejecución y qué se requiere para continuar con las estrategias; se tuvo presente temas como: comercial de Bloomberg, imagen de Seguridad Vial, Mes de Prevención Vial, Agentes Civiles, Milagros Bogotanos-lanzamiento, Mal Parqueados, Plan de Obras, carro compartido y Curso Un Pedido Por la Vida. Se realizaron reuniones permanentes para llevar a cabo los temas requeridos.</t>
  </si>
  <si>
    <t xml:space="preserve">abril </t>
  </si>
  <si>
    <t>En acciones pedagógicas se desarrolló reunión para revisar el estado del proceso de reestructuración y , también verificar que los módulos estuvieran conforme a la metodologia establecida en los lineamientos, y se encontró que aún quedaban ajustes por hacer y que se deben actualizar las presentaciones a la nueva plantilla institucional; por tal motivo se plantea estrategia para continuar la revisión y actualización de las plantillas. 
Frente a Campañas de Cultura Ciudadana: Se realizó reunión con el equipo de Pedagogía para trabajar de la mano en una nueva versión para ciclistas con la campaña Un Pedido Por La Vida, para esto, desde Pedagogía se trabajó en un protocolo base que ayude a implementar intervenciones con los ciclistas domiciliarios. Se tiene presente las experiencias adquiridas con las actividades realizadas con los domiciliarios motociclistas. Se trabajó en la elaboración de un protocolo base. Para esta estrategia se asistió a 3 reuniones para así definir: qué se requiere, qué se espera y qué se debe empezar a ejecutar con las diferentes áreas. Público Objetivo Un Pedido Por La Vida - Ciclistas: Hombres y mujeres ciclistas domiciliarios de la ciudad de Bogotá, mayores de 16, principalmente jóvenes adultos de los estratos 1, 2 y 3.</t>
  </si>
  <si>
    <t>En cuanto a las acciones pedagógicas, durante el cuatrimestre se realizó reunión en la que se efectuó un ejercicio de sistematización de experiencias de intervención y medición en cultura ciudadana para la movilidad a nivel internacional y nacional. Se desatacaron aspectos como la importancia de realizar la segmentación de las estrategias tanto pedagógicas como de medición de las acciones desarrolladas, así como la relevancia de implementar  alianzas estratégicas con otras entidades.
Frente a campañas de Cultura Ciudadana, se desarrollaron las reuniones correspondientes al diseño, pilotaje y corrección de las herramientas cuantitativas y cualitativas de medición de comportamientos y percepciones ciudadanas, tanto en la evación del Pico y Placa como en el reconocimiento de ORVI. Con lo cual, se generaron los instrumentos definitivos de recolección de información. Los resultados principales fueron los siguientes: ante la enunciación del Centro ORVI como opción de respuesta, frente a un siniestro vial, la mayoría recurriría a Policía/123, pero alrededor del 10% a ORVI, sin embargo, 19 de cada 20 encuestados aún no conocen a ORVI; La expectativa del propósito de ORVI tiende más hacia lo jurídico (67,6% y 47,2% en sondeo virtual y calle respectivamente), pero persiste una diferencia sustancial en la importancia que se le da a lo jurídico entre conductores vehículos vs motociclistas/transporte público: casi 20 puntos porcentuales de diferencia. El público objetivo de este sondeo fueron ciudadanos de Bogotá, en bases de datos de evaluación de la SDM y transeuntes de las zonas seleccionadas para la evaluación en calle.</t>
  </si>
  <si>
    <t xml:space="preserve"> La OACCM  a través de  las y los periodistas verirfica permanentemente con el área técnica los contenidos creados antes de remitirlos para la validación del jefe de la Oficina o de su delegado. Con ello se asegura la calidad de la información y los contenidos reflejan tanto el carisma de la Entidad como las creaciones de las áreas técnicas en cuando a medidas, política, acciones, planes, programas y proyectos. Es decir, la información especializada que se emite es tratada comunicacionalmente con la fuente para asegurar un producto de información y divuilgación de calidad. En este sentido, toda la información que se emitió en el primer cuatrimestre de 2022 contó con la aprobación del área técnica a través de su directivo o directiva, dando cumplimiento al Manual de Comunicaciones y Cutura para la Movilidad de la Secretaría Distrital de Movilidad, beneficiando  a los grupos de interés específicos, a los entes de control y a la Entidad que se beneficia con la revisión y aprobación de las áreas técnicas frente a lo que se emite. </t>
  </si>
  <si>
    <t xml:space="preserve">En abril se realizaron varias reuniones  relacionadas con las campañas, en especial " estrellas negras", donde se recibio una retroalimentación por parte del Jefe de la Oficina frente a los lineamientos distrital, en desarrollo de acciones tanto de comunicación como de Cultura Ciudadana. De igual manera, en  marzo, la Alcaldía Mayor cito a una reunión a todas las entidades del Distrito con el fin de dar lineamentos sobre uno de imagen institucional y manual de imagen sobre la marca La Bogotá que estamos construyendo',y se socializó:
Manual de marca actualizado.
Cierres de video con aplicación horizontal y vertical. 
Modelo de cierre para redes sociales cuando va sobre color. </t>
  </si>
  <si>
    <t>Enero a Abril del 2022</t>
  </si>
  <si>
    <t>Se evidencia que durante el primer cuatrimestre se elaboraron y aprobaron 2 estudios técncios por parte de la Subdirección de la Bicicleta y el Peatón, y la Subdirección de Transporte Público.</t>
  </si>
  <si>
    <t>Se realizó el seguimiento semestral sobre los estudios técnicos elaborados y se evidencia que cumplen con lo establecido en el procedimiento PM01-PR01</t>
  </si>
  <si>
    <t>Se aportan los soportes de los documentos elaborados en cumplimiento de los procedimientos M01-PR02, PM01-PR03, PM01-PR04, PM01-PR08;</t>
  </si>
  <si>
    <t>Se realizó el seguimiento semestral sobre los documentos elaborados en cumplimiento de los procedimientos M01-PR02, PM01-PR03, PM01-PR04, PM01-PR08;</t>
  </si>
  <si>
    <t>Durante el primer cuatrimestre de la vigecnia, no se realizaron auditorías de seguridad vial, relacionadas con el procedimiento PM01-PR06</t>
  </si>
  <si>
    <t>I trimestre 2022</t>
  </si>
  <si>
    <t>Respecto al avance presupuestal de los proyectos  7583 "Implementación del sistema de transporte de bajas y cero emisiones para Bogotá D.C.” y  7588 "Fortalecimiento de una movilidad sostenible y accesible para Bogotá y su Región" la ejecución presupuestal con corte 30 de abril del proyecto 7583 fue de 2.469.705.780 sobre una apropiación de  9.633.499.000  (25,64% de avance en ejecución presupuestal) y para el proyecto 7588 fue de 5.448.211.400 sobre 7.656.635.000 (71,16% de avance en ejecución presupuestal). Respecto al Avance en magnitud programada en la vigencia para cada una de las metas de los proyectos, se han desarrollado los procesos contractuales establecidos. Se adjunta reporte de cargue en SEGPLAN a corte 30 de marzo.</t>
  </si>
  <si>
    <t>La socialización no estaba programada para realizarse durante el primer cuatrimestre de la vigencia.</t>
  </si>
  <si>
    <t>I Cuatrimestre de 2022</t>
  </si>
  <si>
    <t>Durante el cuatrimestre se proyectó, revisó y aprobó los memorandos de modificaciones al PAA requeridas por los proyectos de inversión 7583 y 7588. En los memorandos se establece la naturaleza de la modificación a realizar y su respectiva justificación. Orfeos enviados a OAPI mediante los radicados 20222000090533, 20222000087063, 20222000077493, 20222000019413, 20222000015723,  20222000012383, 20222000002283.</t>
  </si>
  <si>
    <t>01 de Enero de 2022 al 30 de Abril de 2022</t>
  </si>
  <si>
    <t>Se realiza semanalmente el comité técnico de operativos, se presentan un total de 16 actas, donde se reporta el seguimiento a los comités de Enero, Febrero, marzo y abril, en estos comités se articula personal del equipo técnico de la Secretaría Distrital de Movilidad y de Policía Nacional, logrando una planeación efectiva de los operativos y actividades a realizar desde la subdirección. Este seguimiento sirve como insumo para poder priorizar y programar las actividades de la Subdirección.</t>
  </si>
  <si>
    <t>30 de Enero de 2022 al 30 de Abril de 2022</t>
  </si>
  <si>
    <t xml:space="preserve">En el primer cuatrimestre de 2022 se realizó la verificación de la operación, atendiendo a las novedades de ausencias o retrasos por parte de los monitores de manera exitosa. Se dio solución inmediata a las situaciones para no afectar la operación. Se presenta como evidencia el formato de inasistencia para los meses de febrero, marzo y abril, dado que en enero no se inicia la operación debido a que los estudiantes se encuentran en periodo de vacaciones </t>
  </si>
  <si>
    <t>Los lìderes de cada zona realizan como mínimo 2 visitas por semana a las rutas de confianza o polígonos que se encuentren en funcionamiento. En total para el cuatrimestre se realizaron 582 visitas.  Para las visitas a las rutas de confianza y polígonos se adjunta el archivo seguimiento a rutas V1, para los meses de febrero, marzo y abril, dado que en enero no se inicia la operación debido a que los estudiantes se encuentran en periodo de vacaciones.</t>
  </si>
  <si>
    <t xml:space="preserve">Para los meses de enero, febrero, marzo y abril de 2022, se atendieron 164 solicitudes, por medio de correo electrónico, las cuales se anexan. El Grupo Operativo de Gestión trabaja transversalmente con otras entidades, así como con otras dependencias de la Secretaría de Movilidad, buscando minimizar los accidentes de tránsito, socializando el uso adecuado de la infraestructura vial y el respeto por las normas de tránsito, a través de la pedagogía en el Distrito Capital, disminuyendo los tiempos de desplazamiento y mitigando la accidentalidad vial en la ciudad de Bogotá.
Para tal fin, las entidades u otras dependencias deben coordinar los apoyos del Grupo Operativo de Gestión en Vía por medio de correos electrónicos, que le permite a este tener un control de las solicitudes y programación de las mismas. </t>
  </si>
  <si>
    <t>Se presentan los correos de programación de personal para los meses de enero, febrero, marzo y abril de 2022. Gracias a la programación y reuniones que el Grupo Operativo de Gestión realiza junto a los gerentes de cada uno de los corredores, es que se logra que las unidades en vía implementen estrategias en materia de gestión en vía, buscando mejorar las condiciones viales en la ciudad, reduciendo y mitigando la congestión vehicular. 
Las estrategias y solicitudes que surgen, siempre son legalizadas por medio de fichas o correos, que permiten soportar las actividades del Grupo Operativo de Gestión.</t>
  </si>
  <si>
    <t>Enero, Febrero, Marzo y Abril de 2022</t>
  </si>
  <si>
    <t>Se realizó la verificación de 20.198 PMT en el periodo comprendido entre el 01 de enero y 30 de abril de 2022, para corroborar el cumplimiento de los requisitos establecidos en los procedimientos, con el fin de mitigar el impacto generado a las condiciones de movilidad por la ejecución de obras.</t>
  </si>
  <si>
    <t>Para el cuatrimestre se realizó el envío a correspondencia de 165.084 órdenes de comparendos, con el fin de realizar el alistamiento y envío de las ordenes de comparendo a los infractores. Se anexan los formatos de envío a correspondencia de los meses de enero, febrero, marzo y abril</t>
  </si>
  <si>
    <t>Para el presente cuatrimestre se han monitoreado 35.284 incidentes en vía. El principal logro es haber establecido las acciones para lograr las actuaciones inmediatas que permitan optimizar la movilidad de los ciudadanos, mitigando la congestión generada por eventos e incidentes, para mejorar las condiciones de tránsito en la malla vial de la ciudad. Se anexan las bitácoras de enero, febrero, marzo y abril</t>
  </si>
  <si>
    <t>Mensualmente se genera matriz de seguimiento a operativos que no presentan acompañamiento por parte de los funcionarios de la entidad, en este seguimiento se reportan los resultados, se generan 4 informes con sus respectivas presentaciones, correspondientes a los meses de Enero, Febrero, Marzo y Abril, permitiendo generar seguimiento efectivo a los operativos que no tengan acompañamiento y consolidando información del resultado de estos operativos</t>
  </si>
  <si>
    <t>Durante el cuatrimetre se realizaron  11 sensibilizaciones al equipo en torno a temáticas que aporten al buen desarrollo de la operación. como son: práctica en seguridad vial, movilidad sostenible, desarrollo de juegos. Adicionalmente, tema sobre seguridad en la bicicleta, ya que varios usan este medio de transporte para llegar a las localidades donde operan. 
evidencia: actas de sensibilizaciones, las cuales se han realizado de forma constante, para mantener actualizado al equipo de trabajo</t>
  </si>
  <si>
    <t>01 de marzo de 2022 al 30 de abril de 2022</t>
  </si>
  <si>
    <t>Se realizan socializaciones de los protocolos en todas las zonas a lo largo del cuatrimestre. Se anexan actas de socialización, correspodientes a los meses de marzo y abril, las cuales se han realizado de forma constante, para mantener actualizado al equipo de trabajo</t>
  </si>
  <si>
    <t xml:space="preserve">Se realiza el diligenciamiento del Empalme de los meses de enero, febrero, marzo y abril de 2022, los cuales se anexan como evidencia. El Drive del Empalme, es una herramienta que se diseñó para poder tener una mejor organización de las solicitudes que allegan, tanto los Gerentes de los diferentes corredores estratégicos que tiene la ciudad, como de las demás entidades y dependencias de la Secretaría de Movilidad. Contar con esta ha permitido que se tenga un control de los cumplimientos de las solicitudes, de manera organizada y diligente, minimizando errores y desgaste del personal, por falta de programación. </t>
  </si>
  <si>
    <t xml:space="preserve">Se anexan 12 actas de operación para los meses de enero, febrero, marzo y abril de 2022. Con la elaboración, socialización y aprobación de las actas, por parte de los asistentes a las reuniones operativas, se ha logrado que se trabaje mancomunadamente con los Gerentes de los corredores y los líderes del Grupo Operativo de Gestión en Vía optimizando el recurso del personal operativo, así como, del material requerido para cada implementación que se realiza en la ciudad.
Adicionalmente, estas sirven como soporte y un histórico de las decisiones que se toman en pro de mejorar la movilidad, por parte del Grupo Operativo de Gestión en Vía, en la ciudad de Bogotá. </t>
  </si>
  <si>
    <t>La acción se encuentra programada para el mes de mayo de 2022, por lo cual la evidencia se presentará en el próximo reporte</t>
  </si>
  <si>
    <t>En las revisiones realizadas en cuanto a la normatividad aplicable al tema de los SAST, se continúa actualmente verificando al interior de la Entidad lo correspondiente a la Ley 2161  de finales de noviembre de 2021, con el fin de determinar su alcance y definir su aplicabilidad en este procedimiento de control en vía con apoyo de los SAST.</t>
  </si>
  <si>
    <t>Entre el 01 de marzo y el 30 de marzo de 2022</t>
  </si>
  <si>
    <t>Se realiza la socialización del procedimiento PM02-PR04. Como principal logro se tiene la actualización de los conocimientos de los funcionarios del CGT, a quienes también se les han realizado constantes evaluaciones de la aplicación de protocolos, reforzando de esta manera, la correcta aplicación el procedimiento</t>
  </si>
  <si>
    <t>01 de Enero al 30 de Abril de 2022</t>
  </si>
  <si>
    <t>Durante el periodo se realizaron las visitas técnicas necesarias para la verificación de las condiciones de movilidad e infraestructura de los diferentes sectores donde se recibieron solicitudes en materia de señalización. Se presenta como evidencia:
1. PM03-PR02-F03 Informes de Señalización que es informe de respuesta a la solicitud y contiene el concepto técnico y los resultados de la visita.
2. Formatos de cada mes de PM03-PR02-F04 Control de visitas técnicas en temas inherentes de señalización.</t>
  </si>
  <si>
    <t>Durante el periodo se realizó la validación técnica y la emisión de oficios de respuesta que contienen los conceptos técnicos por parte del profesional designado para cada solicitud. Se adjuntan como evidencias:
1. Oficios de respuesta con el concepto técnico a solicitudes de Bogotá te escucha en el formato PM03-PR02-F03 Informes de Señalización, donde figura el nombre del profesional que elaboró y del profesional que revisó o validó el concepto.
2. Oficios de respuesta en los que se emite concepto técnico a solicitudes recibidas en ORFEO, donde figura el nombre del profesional que elaboró y del profesional que revisó o validó el concepto.</t>
  </si>
  <si>
    <t>Durante el periodo, los profesionales descritos en el control, realizaron la revisión o validación de los oficios elaborados como respuestas  de solicitudes.
Para lo cual se presenta como evidencia oficios de respuesta a solicitudes en materia de señalización con los registros del profesional que elaboró, revisó, y aprobó.</t>
  </si>
  <si>
    <t>Se realizó la consolidación y cruce de la información geográfica en las bases de datos y planos sin novedad, a partir de las solicitudes recibidas en el periodo, para las cuales se presentan como evidencias los formatos PM03-PR05-F05.</t>
  </si>
  <si>
    <t>Durante el primer cuatrimestre del año 2022 (enero-febrero-marzo-abril) se realizaron las siguientes actividades totales: Cantidad total de Mantenimientos Correctivos: (Ene:819, Feb:1052, Mar:976, Abr:1076) 3923; cantidad total Mantenimientos Preventivos: (Ene:665, Feb:756, Mar:851, Abr:856) 3128.
Mantenimientos Correctivos: Cantidad de EXTERNOS (identificador de la intersección que puede contener varias intersecciones en un mismo externo) atendidos: 2643.
Mantenimientos Preventivos:  Cantidad de EXTERNOS (identificador de la intersección que puede contener varias intersecciones en un mismo externo) atendidos: 2319.
Para lo cual se presentan las evidencias correspondientes.</t>
  </si>
  <si>
    <t>Durante el primer cuatrimestre del año 2022 (enero-febrero-marzo-abril) se proyectaron las siguientes cantidades totales: Cantidad total de Mantenimientos Preventivos: 2595.
Para lo cual se adjuntaron las evidencias correspondientes.</t>
  </si>
  <si>
    <t xml:space="preserve">La acción se encuentra en terminos de ejecución, el reporte de la evidencia está previsto para proximo periodo de seguimiento. </t>
  </si>
  <si>
    <t>01 de Enero al 31 de Marzo de 2022</t>
  </si>
  <si>
    <t>Se logró ofrecer un servicio óptimo para la ciudadanía, a raiz de la atención eficiente en los mantenimientos correctivos y la efectividad de los mantenientos preventivos, garantizando la disponibilidad del sistema semafórico en la ciudad por encima del 99%,  por lo cual se ha incrementando la seguridad vial, de manera tal que los diferentes actores viales se sientan más seguros  puesto que se tiene en pleno funcionamiento el sistema y esto hace que la seguridad vial y la movilidad de la ciudad, al tener en funcionamiento el mismo fluya de manera más adecuada; sin embargo, es importante resaltar que parte vital del sistema resulta ser la atención y aplicación que los usuarios hagan del mismo, pues si no se respetan las intersecciones semaforizadas resulta ser peligroso para la ciudadanía el tránsito por las vías de la capital, pese a que se garantice la sostenibilidad del sistema.</t>
  </si>
  <si>
    <t>1° cuatrimestre 2022</t>
  </si>
  <si>
    <t xml:space="preserve">En el 1° Cuatrimestre se realizaron seguimientos semanales tomando como base los informes generados por la DAC, Como evidencia la SCITP se aporta los seguimiento de Enero, Febrero, Marzo, Abril- Por otra parte, la SC realiza el seguimiento semanal tomando como base los informes generados por la DAC.
La DIATT realiza semanalmente el seguimiento a las PQRS con el fin de evitar que estas se venzan </t>
  </si>
  <si>
    <t xml:space="preserve">En el 1° Cuatrimestre, se realizó control en la base de datos de la SCITP (Investigaciones Aperturas) estas actualizaciones se realizan semanalmente, en esta base de datos se lleva toda la información de los expedientes, notificaciones, fallos. 1. La Secretaría Común de la Subdirección de Contravenciones mediante el Grupo de Notificaciones, para el período de enero y febrero de 2022, realizó la asignación, seguimiento y control de mediante las planillas de reparto, así mismo se realizaron las siguientes actividades:
A. Reuniones quincenales para hacer seguimiento del estado de las notificaciones de cada uno de los grupos con levantamiento de las respectivas actas.
B. Registro en la carpeta de repartos las asignaciones para cada abogado del Grupo de Notificaciones.
C. Registro de las actas de reunión de las reuniones de seguimiento realizadas.
2. Por medio de la Base de Datos de la DIATT y las planillas de reparto se inicia el procedimiento de citación y notificación de los procesos de segunda instancia, así mismo el seguimiento que corresponde para dar cumplimeinto a los términos legales. </t>
  </si>
  <si>
    <t>1. La SC en el 1° cutrimestre 2022 como actividades de control realizó: Seguimientos semanales a las bases de datos que contienen la información de los procesos contravencionales, lo que generó la remisión de varios correos con el detalle de los expedientes que requerían impulso procesal prioritario por parte de los Profesionales Especializados con el rol de Autoridades de tránsito y abogados contratistas a cargo de la sustanciación de los procesos, con lo cual se logró se diera prioridad a aquellos expedientes con proximidad de vencimiento de términos. Así mismo, se realizó la revisión de los expedientes del reporte No. 56802 generado por la ETB, revisión que conllevó al saneamiento de varios expedientes en el Sistema de Información Contravencional “SICON”, dado los requerimientos realizados a abogados sustanciadores y autoridades de tránsito para que aquellos expedientes con fallo le fueran generados los pasos de en firme y cierre, para que se pudiera continuar con el proceso de cobro.
3. La DIATT inicio con un plan de contingencia con el fin de realizar la actualización de la Base de Datos de segunda instancia para poder realizar el seguimiento y control a los terminos de los procesos. Esta contingencia fue hasta el 28/02/2022 por lo que a partir de marzo se inicia el seguimiento al vencimiento de términos por medio de la BD de segunda instancia.
 No. 56802 generado por la ETB, revisión que conllevó al saneamiento de varios expedientes en el Sistema de Información Contravencional “SICON”, dado los requerimientos realizados a abogados sustanciadores y autoridades de tránsito para que aquellos expedientes con fallo le fueran generados los pasos de en firme y cierre, para que se pudiera continuar con el proceso de cobro.
3. La DIATT inicio con un plan de contingencia con el fin de realizar la actualización de la Base de Datos de segunda instancia para poder realizar el seguimiento y control a los terminos de los procesos. Esta contingencia fue hasta el 28/02/2022 por lo que a partir de marzo se inicia el seguimiento al vencimiento de términos por medio de la BD de segunda instancia. En el 1° Cuatrimestre la SCITP se lleva una Base de Datos para el control de terminos. Se adjunta en evidencias el control que se esta llevando en la base de datos de Caducidades.</t>
  </si>
  <si>
    <t>El Grupo de la Secretaría Común de la SC, con apoyo del grupo de trabajo realizan el control de los expedientes, verificando el reparto oportuno de los expedientes con el fin de evitar el vencimiento de términos, para lo cual se remiten las comunicaciones correspondientes.</t>
  </si>
  <si>
    <t>El Grupo de la Secretaria Común de la SC, realiza este seguimiento de acuerdo con los formatos establecidos, en el cual participan los profesionales especializados con rol de autoridades de tránsito de la Subdirección de Contravenciones respecto de las actividades de competencia de la dependencia, el grupo de Secretaria Común verifica la entrega de los expedientes, a través de las respectivas planillas de reparto.</t>
  </si>
  <si>
    <t>La SC a través del grupo de la secretaria común realizó los siguientes controles para le 1° cuatrimestre 2022: Los Auxiliarles Administrativos que realizan el reparto de los proceso Contravencional verificaron que las actuaciones administrativas de los expedientes que se adelantaran en el Centro de Servicios de Movilidad y que fueran entregados en custodia, cuenten con la totalidad de las actuaciones administrativas GENERADAS, en el Sistema de Información Contravencional “SICON”, dejando como evidencia las anotaciones pertinentes en las planillas del formado F2.  De acuerdo a la programación de las agendas dada por los Profesionales Especializados, asignan en reparto los expedientes dados en custodia, y teniendo en cuenta las fechas de control de términos registradas en las bases de datos y utilizando los formatos establecidos</t>
  </si>
  <si>
    <t>El grupo de la Secretaria Común de la SC, realiza el seguimiento por medio de los formatos establecidos, en el cual participan los profesionales especializados con rol de autoridades de tránsito de la Subdirección de Contravenciones respecto de las actividades de competencia de la dependencia, así mismo, verifica la entrega de los expedientes, a través de las respectivas planillas de reparto.</t>
  </si>
  <si>
    <t>Los Auxiliares Administrativos del grupo de la Secretaría Común de la Subdirección de Contravenciones recibieron los comparendos realizados por infracción "F", (embriaguez) de acuerdo con la Ley 769 de 2002 y la Ley 1696 de 2013, dichos comparendos generan la retención de las licencias de conducción en vía. Recibidos los documentos el auxiliar administrativo registró la información en la base de datos del proceso contravencional, donde se encuentra un espacio definido para el registro de la información y el detalle del número del documento.</t>
  </si>
  <si>
    <t xml:space="preserve">El grupo de la secretaria común de la Sc, por medio del seguimiento con las planillas de reparo se evidencia y se valida que la sanción se haya subido al RUNT, de lo contrario se hace la observacion en la planilla y se devuelve el expediente para que la Autoridad de Tránsito realice la respectiva actividad. De igual manera, se realizó el seguimiento de los expedientes con la captura de pantalla de la sanción cargada en el RUNT. </t>
  </si>
  <si>
    <t>El grupo de la Secretaría Común de la Subdirección de Contravenciones, en la recepción diaria de los expedientes por parte de los auxiliares administrativos encargados de realizar esta actividad, revisan además del registro de las actuaciones en el Sistema de Información Contravencional “SICON” y de las sanciones relacionadas con licencias de conducción en el RUNT, que las actuaciones administrativas se encuentren debidamente suscritas. En el evento de encontrar que los actos administrativos no se encuentren suscritos, se realiza la devolución y se indica en la respectiva planilla la causal de rechazo correspondiente para la posterior subsanación y continuación del proceso.</t>
  </si>
  <si>
    <t>Por parte de la DAC se realizó la socialización del Manual de PQRS el 28/02/2022 para el Proceso. Se envía evidencia de los correos informados a los funcionarios de la SCITP y SC.</t>
  </si>
  <si>
    <t>El Grupo de la Secretaría Común de la Subdirección de Contravenciones en el 1° cuatrimestre 2022, realizó mesas de trabajo de seguimiento y control de las actividades de notificación levantando las respectivas actas de reunión con respectivo listado de asistencia. Se envía evidencia de la base de datos.</t>
  </si>
  <si>
    <t>Se envía evidencia de la base de datos</t>
  </si>
  <si>
    <t>El grupo de la Secretaría Común de la SC, realiza el reparto mediante el formado establecideo, de los expedientes a los profesionales especializados con el rol de autoridades de tránsito y se realiza el seguimiento mediante de base de datos y el control de planillas respectivo.</t>
  </si>
  <si>
    <t>El Grupo de Secretaría Común de la SC, realiza el seguimiento mediante de base de datos y el control de planillas de acuerdo con los formatos establecidos. Los Auxiliarles Administrativos que realizan el reparto de los procesos contravencionales verifican que las actuaciones administrativas de los expedientes que se adelantaron en el Centro de Servicios de Movilidad y que fueran entregados en custodia, cuenten con la totalidad de las actuaciones administrativas GENERADAS, en el Sistema de Información Contravencional “SICON”, dejando como evidencia las anotaciones pertinentes en las planillas del formado F2.</t>
  </si>
  <si>
    <t>La SC y su equipo operativo de calidad, todavia no se ha realizado la verificación de las licencias de conduccion - BD Vs documenot físico. Se realizará en el transcurso del 1° semestre 2022.</t>
  </si>
  <si>
    <t>El Grupo de Secretaría Común de la Subdirección de Contravenciones, una vez los expedientes que quedan en firme en primera instancia respecto de los cuales no se interpone recurso de apelación, son objeto de revisión por el auxiliar administrativo que los recibe a través de los formatos PM05-PR02-F01 – Entrega de Expedientes Salidas y Audiencias” y “PM05-PR02-F02 – Entrega de Expedientes – Abogados como primer filtro, donde en caso de no presentar registro en el Registro Único Nacional de Tránsito - RUNT, se procede al rechazo del recibo del expediente para subsanación de la inconformidad. Posteriormente, se realiza una segunda revisión por el auxiliar administrativo que diligencia base de datos, quien concomitante con el registro de la información verifica directamente en Sistema del Registro Único Nacional de Tránsito - RUNT, el registro de la sanción, dejando las anotaciones pertinentes en la base de datos de procesos de contravencionales y solicitando los ajustes pertinentes. Es importante precisar que, para los expedientes, respecto de los cuales se presenta recurso de apelación, una vez los expedientes regresan de segunda instancia, el técnico o profesional en derecho asignado encargado de revisar estos expedientes, diligencia el archivo consolidado Registro Único Nacional de Tránsito - RUNT para solicitar el cargue masivo en el RUNT, para ello remite el archivo al profesional encargado de verificar la información, quien a su vez lo remite a la autoridad encargada de la solicitud frente al RUNT.</t>
  </si>
  <si>
    <t>Enero, febrero, marzo y abril 20222</t>
  </si>
  <si>
    <t xml:space="preserve">Durante este período, se realizó el informe de resultados del monitoreo al cumplimiento del PM04-MN01 Manual de Servicio al Ciudadano para el 1er trimestre de 2022.
Se anexa:
1. Informe de Resultados I trimestre 2022.
2. Matriz de cumplimiento I trimestres 2022.
3. Tabulación de resultados.
Cabe destacar que, a partir del mes de abril, se está realizando el monitoreo al cumplimiento del Manual de Servicio al Ciudadano correspondiente al 2do trimestre 2022.
</t>
  </si>
  <si>
    <t xml:space="preserve">Durante el periodo reportado, los supervisores de los orientadores de servicio y del equipo de cursos pedagógicos realiza el análisis de las quejas y reclamos del 1er trimestre 2022.
Se anexa;
1. Acta análisis quejas y reclamos Servicios 1er trimestre 2022
</t>
  </si>
  <si>
    <t xml:space="preserve">Durante el periodo reportado, se aplicaron y tabularon las encuestas de satisfacción durante el 1er trimestre de 2022, como resultado se publicó en la intranet el informe de satisfacción del 1er trimestre 2022.
Cabe destacar que, en el mes abril, se están aplicando las encuestas de satisfacción correspondientes al 2do trimestre para su reporte en julio 2022
</t>
  </si>
  <si>
    <t xml:space="preserve">Durante el periodo reportado, se realizó el seguimiento mensual a los Planes Operativos Anuales (POA) de Gestión y de los proyectos de inversión.
Se anexa:
1. Reporte seguimiento 1er Trimestre 2022 - POA de Inversión y Gestión-DAC
Lo anterior, se refleja el POA de inversión y Gestión de la DAC cargado en la intranet de la entidad.
</t>
  </si>
  <si>
    <t>Durante el período reportado, se hizo el reporte de requerimiento a grupos protegidos por el único canal de radicación plataforma Simur correspondiente al trámite de excepción a la restricción de circulación vial entre el periodo en los meses de enero, febrero, marzo y abril de 2022.</t>
  </si>
  <si>
    <t>Durante el mes de ENERO, FEBRERO, MARZO Y ABRIL 2022, se realizaron seguimientos a los informes presentados por las interventorías, con respecto al cumplimiento de las obligaciones contractuales y anexos técnicos. Por lo tanto, se encuentran cargadas las evidencias en el drive dispuesto por la DAC.</t>
  </si>
  <si>
    <t>1er cuatrimestre 2022</t>
  </si>
  <si>
    <t>Durante este periodo, se realizaron 2 sensibilizaciones por parte de la secretaría general de la Alcaldía Mayor de Bogotá, sobre   la INTRODUCCIÓN A LO PÚBLICO y SERVICIO A LA CIUDADANÍA.</t>
  </si>
  <si>
    <t xml:space="preserve">En el mes de febrero de 2022, se verificaron los requisitos establecidos en la Resolución No. 20203040011355 de 2020, dejando como registro acta y matriz de seguimiento. Cabe mencionar que, a finales de febrero, se recibió auditoría sobre este requisito indispensable para continuar con la prestación de servicios del trámite de cursos pedagógicos. </t>
  </si>
  <si>
    <t>Durante el mes de febrero de 2022, se plasmó en reunión con los equipos transversales de la DAC, la importancia de actualizar el procedimiento PM04-PR01-cursos pedagógicos por infracción a las normas de tránsito y de esta manera estar preparados para recibir la auditoría interna que está planeada para el mes de abril 2022. Así mismo, a finales del mes de marzo, se tiene contemplado una reunión con la OAPI para comenzar a diligenciar la matriz de seguimiento de la norma ISO 90001-2015.</t>
  </si>
  <si>
    <t>Durante el mes de enero, febrero y marzo de 2022, se aplicaron las evaluaciones de aprendizaje a los asistentes a los Cursos pedagógicos, conforme con lo establecido en el Formato PM04-PR01-F15. Cabe destacar que, las evidencias se encuentran cargadas en el drive de seguimientos de la DAC.</t>
  </si>
  <si>
    <t>Durante el 1er trimestre de 2022, se verificó la aplicación de los mecanismos de medición, para conocer la satisfacción de los ciudadanos en la prestación del servicio ofrecido en el desarrollo del curso pedagógico, acorde con los lineamientos establecidos en el procedimiento PM04-PR01-Cursos Pedagógicos y PM04-PR07-Retroalimentación con el Ciudadano.</t>
  </si>
  <si>
    <t xml:space="preserve">
Durante el mes de enero, febrero y marzo 2022, se remitió a la Oficina de Seguridad Vial, el reporte trimestral con evidencia de las actividades desarrolladas por la dependencia para cumplir con las acciones establecidas en el Plan Distrital de Seguridad Vial y del motociclista (PDSVM), acorde con los dispuesto en el Decreto 813 de 2017.
</t>
  </si>
  <si>
    <t xml:space="preserve">Durante el período reportado, se hizo la revision y actualización de  la metodología del curso pedagógico: 
• Validación cursos pedagógicos.
• Consulta de agendamiento (revisar número de comparendo)
• Propiedad de cliente (Ley Habeas DATA) - 1581 de 2012
• Registro al RUNT (Activo)
• Comparendo Electrónico revisar que no este fuera de términos (propietario / infractor).
</t>
  </si>
  <si>
    <t xml:space="preserve">Durante el mes de enero, febrero, marzo y abril de 2022, se actualizó la información publicada en la Guía de Trámites y Servicios, el Sistema Único de Información de Trámites (SUIT) y el portafolio de Trámites y Servicios de la Entidad. Como resultado de lo anterior, en el drive de seguimientos de la DAC, se encuentran cargados los certificados de confiabilidad de los meses: 
1. CERTIFICADO DE CONFIABILIDAD-ENERO 2022.
2. CERTIFICADO DE CONFIABILIDAD-FEBRERO 2022.
3. CERTIFICADO DE CONFIABILIDAD-MARZO 2022.
4. CERTIFICADO DE CONFIABILIDAD-ABRIL 2022.
</t>
  </si>
  <si>
    <t>Durante el 1ER CUATRIMESTRE 2022, se analizaron las variables internas y externas, e implementaron estrategias de tecnologías de simplificación, estandarización, eliminación y automatización de los servicios prestados por la entidad. Como resultado de lo anteriormente expresado, se publicó en el SUIT la estrategia de racionalización para la vigencia 2022. Para ello, se adjunta acta de seguimiento.</t>
  </si>
  <si>
    <t>Durante el período reportado, se reforzaron los conocimientos y aclararon dudas de los servidores públicos y partes interesadas sobre la Política de Racionalización de Trámites y Servicios de la Secretaría Distrital de Movilidad conociendo su definición, marco normativo, propuestas de racionalización para el 2022, entre otros temas; a fin de apropiar la estrategia y participar en la construcción e identificación de acciones a implementar.</t>
  </si>
  <si>
    <t xml:space="preserve">Durante el 1ER CUATRIMESTRE 2022, se consolidó la documentación de los vehículos susceptibles de aplicación Ley 1730 de 2014. Cabe destacar que, la base de datos mensual reposa en el drive de seguimiento de la DAC.
Se adjunta: 
1. VEHICULOS SUCEPTIBLES APLICACION LEY 1730-enero 2022
2. VEHICULOS SUCEPTIBLES APLICACION LEY 1730-febrero 2022
3. VEHICULOS SUCEPTIBLES APLICACION LEY 1730-marzo2022
</t>
  </si>
  <si>
    <t>Dando cumplimiento al procedimiento PM04-PR02 se anexa la base de vehículos remanentes que han salido de los patios y los valores facturados de los meses de enero, febrero, marzo y abril de 2022.</t>
  </si>
  <si>
    <t>En este período, se hizo la planeación de una socialización sobre la aplicación de la Ley 1730 y el procedimiento de enajenación de los vehículos declarados en abandono. Cabe destacar que, esta sensibilización, se pretende realizar durante el mes de junio 2022.</t>
  </si>
  <si>
    <t xml:space="preserve">
En este período, se remitió memorando 20224100080443 y la muestra de las peticiones a evaluar, a todas las dependencias, para adelantar la medición de la calidad de las respuestas del I trimestre 2022.
Se presentó el informe de Calidad de las respuestas I trimestre 2022, se realizó la socialización de los resultados de la medición de la calidad a los funcionarios del equipo técnico de las dependencias de la entidad.
se anexa informe y acta de socialización.
</t>
  </si>
  <si>
    <t>Se anexan las evidencias, del seguimiento de los meses de enero, febrero, marzo y abril 2022, sobre las peticiones trasladadas por competencia, consolida y reporta en la intranet los informes de PQRSD en el Tablero de Control, del mes inmediatamente anterior.</t>
  </si>
  <si>
    <t xml:space="preserve">Se realiza el seguimiento a la Gestión de PQRS del mes de enero, febrero y marzo 2022, se anexa memorandos:
Enero;20224100028363 
Febrero; 20224100051193
Marzo; 20224100080893.
</t>
  </si>
  <si>
    <t>En el período reportado, se realizó la encuesta de satisfacción de las respuestas, por medio del BPO. Así mismo, se elaboró el formulario y se envió la muestra, para realizar la encuesta del mes de febrero y marzo, para presentar los resultados en el mes de abril.</t>
  </si>
  <si>
    <t xml:space="preserve">Durante este período, se adelantó la mesa semestral sobre el análisis de las causas de los temas más reiterados del informe de quejas y reclamos tanto del sistema de gestión documental como el de Bogotá Te Escucha y de esta manera identificar oportunidades de mejora para la gestión oportuna de las peticiones ciudadanas.
Se anexa lista de asistencia revisión temas reiterativos- II semestre 2021 26 enero 2022.
</t>
  </si>
  <si>
    <t>Durante el perdido reportado, se hizo una sensibilización sobre el oportuno seguimiento a los Derechos de Petición, Quejas, Reclamos, Sugerencias, Solicitudes y Denuncias (PQRSD), que presentan los ciudadanos ante la Secretaría Distrital de Movilidad, con el fin de que las dependencias atiendan oportunamente los requerimientos que ingresan a través de los canales habilitados para tal fin.</t>
  </si>
  <si>
    <t>PRIMER Y SEGUNDO SEMESTRE</t>
  </si>
  <si>
    <t>El proceso de gestión social realizo la convocatoria a los ciudadanos que conforman el directorio de agremiaciones y otros grupos de interés y bases de datos que maneja el Centro Local, en el mes de Abril 2022.</t>
  </si>
  <si>
    <t xml:space="preserve">El proceso de gestión social verifico la asistencia de la ciudadanía convocada por los centros locales de movilidad a la reunión, con base en los correos remitidos a los diferentes grupos de valor en el mes de Abril 2022. </t>
  </si>
  <si>
    <t>Se retroalimento a la ciudadanía del directorio de agremiaciones y otros grupos de interés que no asistió a la reunión convocada, dándoles a conocer las temáticas desarrolladas en la misma a través del acta generada (Formato acta de reunión código: pa01-m01-f03) la cual fue enviada al correo electrónico del ciudadano en el mes de Abril 2022.</t>
  </si>
  <si>
    <t>El equipo de calidad solicita semestralmente la actualización del directorio de agremiaciones equipo del Centros Locales de Movilidad a través de correo electrónico. Aplicación del formato de asistencia (pm06-pr04-f03 listado de asistencia a procesos de participación) el cual contiene información con enfoque, con el fin de adoptar medidas de inclusion, acciones afirmativas y acciones razonables en la participación ciudadana.</t>
  </si>
  <si>
    <t>Jueves 03 de Marzo</t>
  </si>
  <si>
    <t xml:space="preserve">Se realiza por parte de la Oficina de Gestion Social la retroalimentacion de nuestro Plan Institucional de Participación Ciudadana a todos lo colaboradores. </t>
  </si>
  <si>
    <t xml:space="preserve">Cronograma de actividades de los conversatorios locales y encuentros feriales que hacen parte del proceso de Rendición de Cuentas, que se encuentran publicados en la pagina web. </t>
  </si>
  <si>
    <t>Oficios de solicitud a entidades del sector (Metro, UMV, IDU, Terminal de Transportes y Transmilenio) sobre la gestión local realizada vigencia 2021</t>
  </si>
  <si>
    <t xml:space="preserve">Invitaciones, registro de asistencia, presentaciones, concurso de conocimiento, evaluación del evento. </t>
  </si>
  <si>
    <t>Solicitudes de la ciudadania, redireccionando según la competencia, a través de oficios / memorandos / correos electronicos a las dependencias de la entidad, dejando como registro el seguimiento dentro de la plataforma Colibrí de la Veeduría Distrital.</t>
  </si>
  <si>
    <t>Se solicitó a la Oficina Asesora de Comunicaciones la publicación en la página web de la entidad los documentos anexos al cumplimiento de los conversatorios locales en el proceso de Rendicion de Cuentas de manera continua en la pagína web de la entidad, dirigida a toda la ciudadania.</t>
  </si>
  <si>
    <t>En el mes de marzo ingresaron 18 nuevos funcionarios y en el mes de abril 7 nuevos funcionarios, que corresponden a nombramientos de Libre Nombramiento y Remoción y en Período de Prueba. A los nuevos funcionarios se les realizó la verificación de lista de chequeo formato PA02-PR01-F03 (cuando aplica por ser nuevos en la Entidad) y la verificación del cumplimiento de requisitos en el formato PA02-PR01-F02.</t>
  </si>
  <si>
    <t>En el mes de marzo ingresaron 18 nuevos funcionarios y en el mes de abril 7 nuevos funcionarios, cuyos actos administrativos de nombramiento se publicaron en la Imprenta Distrital y en la página Web de la Entidad.</t>
  </si>
  <si>
    <t>Se realizó la solicitud de verificación de títulos de educación formal para los funcionarios que ingresaron a la Entidad y la solicitud de verificación de certificaciones laborales para el personal de Libre Nombramiento y Remoción, de acuerdo con la Circular 052 de 2020.</t>
  </si>
  <si>
    <t>En el mes de marzo ingresaron 18 nuevos funcionarios y en el mes de abril 7 nuevos funcionarios, que corresponden a nombramientos de Libre Nombramiento y Remoción y en Período de Prueba. Se realizó la validación de las hojas de vida de los nuevos funcionarios en la plataforma de SIDEAP.</t>
  </si>
  <si>
    <t>En el período no se hicieron oficios reiterativos de las solicitudes.</t>
  </si>
  <si>
    <t>Se verificó la información legal y normatividad aplicable al Sistema de SST</t>
  </si>
  <si>
    <t>Se verificó la nueva información legal y normatividad aplicable al Sistema de SST</t>
  </si>
  <si>
    <t>Se realizó seguimiento mensual a los indicadores de SST a través de la matriz correspondiente, y los indicadores de accidentalidad y enfermedad fueron presentados al COPASST.</t>
  </si>
  <si>
    <t>El intermediario de seguros de la SDM realizará este seguimiento conforme al cronograma del Plan de Trabajo de Seguridad y Salud en el Trabajo, programado para el mes de Junio de 2022.</t>
  </si>
  <si>
    <t>Se llevaron a cabo las reuniones mensuales con el equipo SST para divulgación de la nueva normatividad relacionada con los procesos de Seguridad y Salud en el Trabajo.</t>
  </si>
  <si>
    <t>Se realizaron envíos mensuales al equipo de SST con la nueva normatividad aplicable a los procesos respectivos.</t>
  </si>
  <si>
    <t xml:space="preserve">Durante los meses de marzo y abril se realizaron las siguientes capacitaciones con intensidad horaria igual o superior a 4 horas:
•	Apropiación y Uso de las Tecnologías: 24 horas, realizado del 22 de marzo al 14 de abril. </t>
  </si>
  <si>
    <t xml:space="preserve">En los meses de marzo y abril se realizaron las siguientes capacitaciones interinstitucionales:
DASCD	
•	Bonificación por permanencia
•	Cacería de oportunidades	
•	Derechos humanos y derecho internacional humanitario	
•	Innovación en tiempos de COVID: experiencias globales	
•	Macros en Excel	
•	Webinar ¿cómo motivarme para aprender?	
SECRETARÍA GENERAL DE LA ALCALDÍA	
•	Formación de competencias en supervisión de contratos estatales	
•	Políticas públicas: monitoreo y evaluación	
•	Teletrabajo para teletrabajadores de entidades y organismos del distrito capital	
SECRETARÍA GENERAL DE LA ALCALDÍA - SJD	
•	Modelo de gestión jurídica	
•	Pruebas en el proceso contencioso	
•	Supervisión de contratos - SJD	
•	Tratamiento de datos personales por entidades públicas	</t>
  </si>
  <si>
    <t>Se encuentran incluidos en el POA de Gestión 2022 de la Dirección de Talento Humano, los siguientes indicadores de seguimiento semestral:
•	Alcanzar el 80% por ciento de satisfacción en las capacitaciones contratadas por la Entidad de acuerdo con los Resultados de las encuestas aplicadas a los colaboradores de la SDM que participaron en la capacitación.
•	Aumentar el 10% del total de conocimiento previo que sobre el tema de la capacitación realizada, tengan los funcionarios</t>
  </si>
  <si>
    <t>Se solicito información y se encuentra pendiente el recibo de las encuestas pretest y postest, registros de asistencia y evidencias de la capacitación por parte de la Universidad Nacional de Colombia.</t>
  </si>
  <si>
    <t>Se tiene actualizada la matriz consolidada de capacitaciones, exceptuando la información de algunas actividades, de las cuales ya se envío solicitud de reportes de asistencia a las entidades correspondientes, pero no se ha obtenido aún su respuesta.</t>
  </si>
  <si>
    <t>El Plan de Bienestar Social e Incentivos fue aprobado el 28 de enero de 2022, y su cronograma se encuentra publicado junto con el plan en la Página Web Institucional, en el enlace: https://www.movilidadbogota.gov.co/web/planes_institucionales_y_estrategicos</t>
  </si>
  <si>
    <t>Durante los meses de marzo y abril se realizaron las siguientes actividades: 
•	Reuniones semanales de seguimiento al cronograma con el Equipo de Bienestar los días lunes a las 8:00 a.m. 
•	Conmemoración de la mujer en la sociedad
•	Día del auxiliar administrativo SDM
•	Preparación para el retiro asistido
•	Celebración de los cumpleaños de los funcionarios
•	Mercado Campesino 
•	Bolos mixto
•	Tennis de mesa mixto
•	Futbol 5 mixto
•	Natación 
•	Torneos deportivos
•	Cocina Saludable
•	Día de cumpleaños como salario emocional
•	Medio día como incentivo al uso de la bicicleta
•	Día de la Familia - Permiso remunerado semestral</t>
  </si>
  <si>
    <t xml:space="preserve">Los documentos aportados en las solicitudes de las  areas de la entidad para la gestion de ingresos, traslados y egresos son actualizados mensualmente en cada corte en la carpeta compartidad de almacen destinada para tal fin  por el personal de almacen para ser revisados con los comprobantes generados por el sistema de informacion de gestion de inventarios SAE/SAI  conjuntamente con la subdireccion financiera para dar aprobacion. Estan incluidos los soportes hasta el  mes abril de la vigencia 2022.                                                                                                                                                         </t>
  </si>
  <si>
    <t xml:space="preserve">                                                                                                                                                                                     Para este periodo de la vigencia no se realizaron actualizaciones a los procedimientos.</t>
  </si>
  <si>
    <t xml:space="preserve">para el periodo se adjuntan los informes mensuales de conciliacion contable  hasta el mes de abril de la vigencia 2022  </t>
  </si>
  <si>
    <t>Matriz de necesidades de infraestructura de la vigencia 2022 reportada y publicada. Formato PA01-PR13-F01. http://intranetmovilidad.movilidadbogota.gov.co/intranet/sites/default/files/2022-03-04/Matriz%20de%20necesidades%20de%20infraestructura%2031.01.2022.pdf</t>
  </si>
  <si>
    <t>Se continuó con el Contrato de obra 2021-2616. Mantenimiento de la Infraestructura fisica de la SDM. Evidencias:  informes de ejecución del periodo.</t>
  </si>
  <si>
    <t>Se continuó con el Contrato de interventoría de mantenimiento 2021-2763. Evidencias:  informes de ejecución del periodo.</t>
  </si>
  <si>
    <t xml:space="preserve">Abril </t>
  </si>
  <si>
    <t xml:space="preserve"> Para esta vigencia se realizo seguimiento a los PMP y se solicitaron  el cambio de una accion  y se solicitaron cierres de hallazgos de cumplimiento de las acciones ante la OCI se  aporta como evidencia memorando, se adjunta piezas comunicativas, un borrador del PGIRS, los indicadoes de agua, energía </t>
  </si>
  <si>
    <t>Se adjutan los seguimientos que se realizan al SGA, actas de reunión y presentaciones.</t>
  </si>
  <si>
    <t>Se adjunta la matriz legal actualizada.</t>
  </si>
  <si>
    <t>El equipo ambiental presenta avances en el plan de trabajo del SGA para la implementación del SGA y posterior certificación del SGA en la norma ISO 14001:2015.</t>
  </si>
  <si>
    <t xml:space="preserve">Se diseño  tabero de control </t>
  </si>
  <si>
    <t xml:space="preserve">Para este periodo sew aporta como evidencia el cuadro de control actualizado hasta abril </t>
  </si>
  <si>
    <t>Para el periodo se  adelanto la actualización del Programa de Gestión Documental. 
De igual manera, se están adelantando acercamientos con el Archivo de Bogotá con el fin de agendar mesa de trabajo para determinar situación con las Tablas de Retención Documental - TRD 
Adicionalmente se realizó mesa de trabajo con las dependencias de Subsecretaría de Política de la Movilidad, Dirección de la Planeación de la Movilidad, Subdirección de Transporte Público, Subdirección de Transporte Privado, Subdirección de la Bicicleta y Peatón y Subdirección de Infraestructura, con el fin de revisar el avance en la elaboración del Inventario Documental de las cajas trasladadas a la sede de Villa Alsacia.</t>
  </si>
  <si>
    <t>El Comité Interno de Archivo - CIA - fue llevado a cabo el día 16 de febrero de 2022 en el que se llevaron los
siguientes temas para su consideración y aprobación: Actualización de Plan Institucional de Archivos - PINAR -, Plan
de Transferencias Primarias y eliminación serie revocatorias subserie “Procesos Contravencionales de Impugnación
de Comparendos”.se aporta acta de CIA</t>
  </si>
  <si>
    <t>De acuerdo con el Plan de Transferencias que aprobó el Comité Interno de Archivo el día 16 de febrero de 2022, se han realizado las siguientes transferencias primarias:
1. Oficina de Planeación Institucional
2. Subdirección de Investigaciones al Transporte Público/ Subdirección de Control e Investigaciones al Transporte Público
3. Dirección de Atención al Ciudadano / Oficina de Gestión Social
4. Dirección de Talento Humano
5. Dirección de Representación Legal</t>
  </si>
  <si>
    <t>Para este periodo se realizaron reuniones de seguimiento de los contratos 2021-2568 y 2021- 1757, de estas reuniones se aportan informes y actas de reunión, como evidencia del seguimiento de la supervisión.</t>
  </si>
  <si>
    <t>Para este periodo se atendieron 1083 casos registrados en Aranda, como evidencia de esto se aporta archivo en excel con las estadísticas correspondientes.</t>
  </si>
  <si>
    <t xml:space="preserve">ABRIL </t>
  </si>
  <si>
    <t>Para este periodo se realizaron arreglos y mejoras en las instalaciones de la Bodega 10 por parte de la empresa Juresa SAS.</t>
  </si>
  <si>
    <t>Para el periodo, se realizó la solicitud de expedición de los CDP y CRP de los servicios públicos de telefonía móvil y aseo, energia, acueducto para amparar los pagos dentro de los tiempos establecidos por las empresas prestadoras de estos servicios</t>
  </si>
  <si>
    <t>Se remite el PAA 2022 aprobado por la Oficina Asesora de Planeación Institucional y la Dirección de Contratación de la Secretaría Distrital de Movilidad</t>
  </si>
  <si>
    <t xml:space="preserve"> abril </t>
  </si>
  <si>
    <t>para este periodo se realizo reunión con el área de infraestructura donde se da a conocer la necesidad de contrucción de un DIQUE para la planta electrica de la sede paloquemao. Se deje como evidencia  actas de reunión.</t>
  </si>
  <si>
    <t>Para este periodo s aporta como evidencia  las actas de reunión de los avances y rpogramas de emergencias ambientales con SST.</t>
  </si>
  <si>
    <t>Para este periodo se aporta como evidencia los  registro fotografico con las evidendias de la instalación del DIQUE en la sede paloquemao.</t>
  </si>
  <si>
    <t>Se realizó la gestión para la inscripción al curso de transporte de sustancias peligrosas, donde se adjunta correo electronico. El curso ya dio inicio.</t>
  </si>
  <si>
    <t xml:space="preserve">Para este periodo se formulo este plan deacción adicional  aun no se ha realizado esta actividad </t>
  </si>
  <si>
    <t>El quipo de SGA realiza revisión de contratos para la verificación de criterios ambientales, donde se adjunta los estudios previos donde se incluyeron estos criterio.</t>
  </si>
  <si>
    <t>Permanente durante los meses de enero a abril de 2022.</t>
  </si>
  <si>
    <t>Durante los meses de enero a abril de 2022 se presentaron y tramitaron 142 solicitudes de devolución por concepto de comparendos y acuerdos de pago y 49 solicitudes por concepto de retención en la fuente.</t>
  </si>
  <si>
    <t>Las socializaciones se llevaran a cabo en los meses de mayo y noviembre de 2022.</t>
  </si>
  <si>
    <t>Durante los meses de enero a abril de 2022 se radicaron 7293 cuentas de pago a contratistas personas naturales y 541 cuentas de pago a personas jurídicas.</t>
  </si>
  <si>
    <t>Durante los meses de enero a abril de 2022 se han expedido 2.182 CDP`s.</t>
  </si>
  <si>
    <t>Durante los meses de enero a abril de 2022 se han expedido 1.812 CRP`s.</t>
  </si>
  <si>
    <t>A la fecha de seguimiento se han presentado y publicado en la página Web (https://www.movilidadbogota.gov.co/web/estados_financieros) los estados de resultados y situación financiera correspondiente a los meses de enero a marzo de 2022. Los informes correspondientes al mes de abril de 2022 se encuentra en proceso de revisión y firma por parte del Secretario Distrital de Movilidad como Representante Legal de la Entidad.</t>
  </si>
  <si>
    <t>Durante el primer cuatrimestre de 2022 la OTIC realizo seguimiento al cumplimiento a la respuesta y a la solución dada a las solicitudes y requerimientos que se atendieron en materia tecnológica con los registros en la Herramienta Aranda realizando seguimiento al cumplimiento y aplicación de los Niveles de servicio (NS) en este periodo.</t>
  </si>
  <si>
    <t>Durante el primer cuatrimestre de 2022 la OTIC realizo seguimiento al cumplimiento a la respuesta y a la solución dada a las solicitudes y requerimientos que se atendieron en materia tecnológica direccionando al personal calificado para la solución de estas mismas, por medio de los registros en la Herramienta Aranda y la aplicación de los Niveles de servicio (NS) obtenidos en el periodo.</t>
  </si>
  <si>
    <t>Durante el primer cuatrimestre de 2022 la OTIC realizo seguimiento a las Encuestas de satisfacción del personal que la respondió, por medio de los registros en la Herramienta Aranda.</t>
  </si>
  <si>
    <t>Durante el primer cuatrimestre de 2022 la OTIC realizo las reuniones denominadas Comité de Cambios, donde en estas mismas aprobaron cambios en la infraestructura tecnológica de la entidad las cuales no afectaron la operación de la entidad.</t>
  </si>
  <si>
    <t xml:space="preserve">Durante el primer cuatrimestre de 2022 la OTIC aprobó cambios en la infraestructura tecnológica de la entidad soportados con el documento PA04-PR04-F01 los cuales no afectaron la operación de la entidad.  </t>
  </si>
  <si>
    <t xml:space="preserve">
Durante el primer cuatrimestre de 2022 la OTIC recibió (4) Conceptos técnicos en los cuales asesoro a la entidad en temas relacionados con Tecnologías de la Información.
</t>
  </si>
  <si>
    <t>Durante el primer cuatrimestre de 2022 la OTIC realizo la seguimiento a los Intentos y a las solicitudes en relación descargas de Software y licencias que se solicitaron en este periodo.</t>
  </si>
  <si>
    <t>Durante el primer cuatrimestre de 2022 la OTIC realizo el seguimiento a la ejecución de los mantenimientos preventivos a la infraestructura tecnológica de la entidad por medio de la programación del cronograma establecido.</t>
  </si>
  <si>
    <t>Durante el primer cuatrimestre de 2022 la OTIC realiza el seguimiento Constante a la ejecución del cronograma de mantenimientos preventivos a la infraestructura TI de la entidad por medio de actas e informes de y verificaciones a los mantenimientos realizados.</t>
  </si>
  <si>
    <t>Durante el primer cuatrimestre de 2022 la OTIC realizo el seguimiento a la gestión al uso de los servicios brindados por la herramienta Suite de Google y el manejo de información en el Drive por funcionarios de la entidad</t>
  </si>
  <si>
    <t>Durante el primer cuatrimestre de 2022 la OTIC realizo el seguimiento a la gestión y al uso de los servicios brindados por la herramienta VPN por funcionarios de la entidad</t>
  </si>
  <si>
    <t xml:space="preserve">Durante el primer cuatrimestre de 2022 la OTIC realizo el seguimiento a la gestión de las copias de seguridad según las políticas de backup autorizadas por la OTIC y de recuperación a petición de los funcionarios por medio de requerimientos a la mesa de servicio.   </t>
  </si>
  <si>
    <t>Durante el primer cuatrimestre de 2022 la OTIC realizo el seguimiento a las bases de datos personales de la Entidad con memorando Orfeo solicitando a las dependencias de la entidad el reporte de las nuevas bases de datos personales que se hallan creado en esta vigencia, para que sean reportadas en el primer trimestre de 2022 ante la Superintendencia de Industria y Comercio (SIC).</t>
  </si>
  <si>
    <t>ANUAL</t>
  </si>
  <si>
    <t xml:space="preserve">Durante el primer cuatrimestre de 2022 la OTIC realizo el reporte de actualización y nuevas bases de datos ante la Superintendencia de Industria y Comercio (SIC) dando cumplimiento a la normativa vigente en el primer semestre de 2022.  </t>
  </si>
  <si>
    <t>Durante el primer cuatrimestre de 2022 la OTIC realizo seguimiento a las políticas de Seguridad de la Información de la entidad.</t>
  </si>
  <si>
    <t xml:space="preserve">Durante el primer cuatrimestre de 2022 la OTIC realizo seguimiento a la gestión de cumplimiento al POA de Inversión de la OTIC de la meta 8 que es Implementar el 100% de la estrategia anual para la sostenibilidad del Subsistema de Gestión Seguridad de la Información en la Entidad que a la fecha se está cumpliendo satisfactoriamente con la programación establecida. </t>
  </si>
  <si>
    <t>Durante el primer cuatrimestre de 2022 la OTIC realizo seguimiento a la gestión de los controles establecidos frente a las vulnerabilidades que se han detectado y a la ejecución del plan de remediación que se está realizando por medio del Operador Tecnológico y de la Herramienta Global Suite.</t>
  </si>
  <si>
    <t xml:space="preserve">Se tiene estimado realizar las socializaciones  en la fecha establecida. </t>
  </si>
  <si>
    <t xml:space="preserve">Se tiene estimado realizar el seguimiento en la fecha establecida. </t>
  </si>
  <si>
    <t>EN CURSO</t>
  </si>
  <si>
    <t>Enero, febrero, marzo y abril</t>
  </si>
  <si>
    <t>Previo a ser remitido a firma o publicación para observaciones ciudadanas, la Jefe de la Dirección de Normatividad y Conceptos realiza revisión de los actos administrativos  solicitados al equipo, de modo que se mitigue el riesgo de expedirlos sin la totalidad del lleno de requisitos legales o procedimentales.</t>
  </si>
  <si>
    <t>En lo corrido del I cuatrimestre se publicó un proyecto de acto administrativo a través de la plataforma Legalbog participa para que la ciudadanía conozca y observe el proyecto en mención por el tiempo mínimo de cinco (5) días, en cumplimiento del Decreto 069 de 2021.</t>
  </si>
  <si>
    <t>En este periodo se dio inicio a la revisión y actualización del Instructivo Mormativo cuya meta de revisión final esta fijada para el 30 de mayo, toda vez que se evidenció la necesidad de incorporar un procedimiento frente a los acuerdos y publicación en redes sociales de los proyectos de actos administrativos de caracter regulatorio para observación ciudadana.</t>
  </si>
  <si>
    <t xml:space="preserve">Se realizaron auditorias y reuniones mensuales de seguimiento a procesos judiciales, verificando la actualización y el registro de información tanto en las bases de datos de la entidad como de la plataforma Siproj Web. Así mismo, se realizó reunión de seguimiento en donde se determinaron aciertos y tareas. </t>
  </si>
  <si>
    <t>Se realizaron auditorias y reuniones mensuales de seguimiento a procesos judiciales, verificando la actualización y el registro de información tanto en las bases de datos de la entidad como de la plataforma Siproj Web. Así mismo, se realizó reunión de seguimiento en donde se determinaron aciertos y tareas. En la sesiòn No. 10 del Comité de Conciliación se procedió con la aprobación del plan de trabajo de la Política de Preveción.</t>
  </si>
  <si>
    <t>Los profesionales de la Dirección de Contratos efectuaron las revisiones correspondientes a los documentos precontractuales suministrados por las áreas solicitantes, teniendo en cuenta la modalidad contractual, la lista de chequeo y los requisitos habilitantes establecidos en el pliego de condiciones y demás documentos precontractuales indicados por norma. Se aporta como evidencia correos electrónicos remitidos a las áreas con observaciones generadas y documentos con observaciones realizadas por los profesionales de la Dirección.</t>
  </si>
  <si>
    <t>El profesional de la Dirección de Contratación con el rol de revisor, verificó de manera permanente la información registrada por el profesional asignado para el trámite precontractual. En el caso en que se encontraron inconsistencias, el revisor rechazó el trámite y, en el caso en que encontró conforme, aprobó el proceso.  
Se aporta como evidencia documentos en PDF en los que se observan  aprobaciones y rechazos en SECOP II.</t>
  </si>
  <si>
    <t>Los profesionales designados por la Dirección de contratación para apoyar los diferentes procesos de selección, acompañaron permanentemente a las áreas propendiendo por obtener estudios previos, prepliegos y pliegos de condiciones que se ajusten a la normatividad vigente, siempre en concordancia con el Plan Anual de Adquisiciones. Se aporta como soporte correos electrónicos en los que se evidencia el apoyo prestado por los profesionales de la Dirección de Contratación a las áreas que lo han requerido.</t>
  </si>
  <si>
    <t xml:space="preserve">La jefe de la Dirección de Contratación verificó en SECOP II la información registrada para los diferentes procesos de contratación. Cuando encontró inconsistencias, devolvió el proceso para subsanar las situaciones identificadas en la información, y cuando encontró la información en conformidad, aprobó el proceso para firma del ordenador del gasto. Se aporta como evidencia documentos en PDF evidenciando el la aprobación o rechazo de los procesos por parte de la jefe de la Dirección en la plataforma SECOP. </t>
  </si>
  <si>
    <t xml:space="preserve">La Dirección de Contratación realizó seguimiento y verificación a los procesos que requieren liquidación por medio de la base de datos de la Dirección. Durante el primer cuatrimestre se remitieron memorandos a los ordenadores del gasto generando una alerta de los contratos que terminaron su plazo de ejecución y requieren ser liquidados. Se aporta como evidencia base de datos y memorandos remitidos. </t>
  </si>
  <si>
    <t xml:space="preserve">El profesional designado por la Dirección de Contratación realizó seguimiento a los profesionales encargados del tema de liquidaciones a través de mesas de trabajo para realizar verificación de los procesos a cargo. Se remite como evidencia listados de asistencia y pantallazos de citación a reuniones.  </t>
  </si>
  <si>
    <t xml:space="preserve">La Dirección de Contratación efectuó acompañamiento y apoyo a los ordenadores del gasto (a través de los profesionales designados por sus subsecretarías), realizando en conjunto la verificación a la documentación aportada para el inicio del proceso sancionatorio y a la correcta ejecución y aplicación del procedimiento sancionatorio por incumplimiento contractual; donde se remitieron correos retroalimentando las diferentes actuaciones procesales. Se remite como evidencia algunos correos remitidos a las áreas. </t>
  </si>
  <si>
    <t xml:space="preserve">A través de la base de datos de las gestiones realizadas por los auxiliares administrativos se realiza el seguimiento a que la gestión este dentro del marco del Manual de Cobro de la Secretaria Distrital de Movilidad PA05-M01 V.2.0. También a través de los revisores se realiza la supervisión constante de los documentos normativos producidos en la Dirección de Gestión de Cobro.
</t>
  </si>
  <si>
    <t>En el mes de abril de 2022 se efectuo la reunión para realizar la verificación de la gestión persuasiva y coactiva entre la líder de impulso procesal, Director de Gestión de Cobro, Grupo de Migración de la Información y Calidad, con el fin de que todo esté dándose bajo la norma y el Manual de Cobro de la Secretaria Distrital de Movilidad PA05-M01 V.2.0. Si bien, está contemplado el control realizarlo de forma semestral, desde gestión de la calidad de la Dirección de Gestión de Cobro se exhortó hacer la reunión bimentral para mejorar el control, esto apartir del bimestre marzo-abril en adelante.</t>
  </si>
  <si>
    <t>El 25 de marzo se dio inicio a la mesa de estudio juridico por parte del equipo de la Dirección de Normatividad y Conceptos para revisar y actulizar el instructivo del área con el fin, que se de cumplimiento a la totalidad de los procedimientos que se adopten con ocasión de las funciones asignadas a la dependencia. EL día 28 de abril de 2022 continúa la reunión.</t>
  </si>
  <si>
    <t>De manera mensual se ha realizo el registro y control  en la base de datos de las contestaciones de los procesos judiciales, verificando el cumplimiento de los temrinos dispuestos en la Ley.</t>
  </si>
  <si>
    <t xml:space="preserve">Los documentos que las áreas remitieron por ORFEO, fueron revisados por los profesionales designados por la Dirección de Contratación, se remitieron las respectivas observaciones y, una vez subsanadas, los documentos fueron cargados en SECOP II.  
Así mismo, los profesionales de la Dirección de Contratación emplearon el SECOP II permanentemente para revisar los documentos contractuales allegados por los oferentes. 
Se aporta como evidencia documentos en PDF evidenciando el cargue de los estudios previos en la plataforma SECOP. </t>
  </si>
  <si>
    <t xml:space="preserve">El seguimiento semestral está programado para realizar en el próximo bimestre, por lo cual se aportará la evidencia en el próximo reporte. </t>
  </si>
  <si>
    <t>En curso</t>
  </si>
  <si>
    <t xml:space="preserve">El profesional designado por la Dirección de Contratación realizó seguimiento durante los primeros dos bimestres del año a los enlaces de las subsecretarías mediante reuniones realizadas, en las cuales se revisó y apoyó a las áreas que lo requirieron. Se aporta como evidencia citación a reuniones y listado de asistencia. </t>
  </si>
  <si>
    <t>El 8 de abril de 2022 se socializó mediante memorando No 20225300081123, la actualización del procedimiento sancionatorio por incumplimiento contractual a los ordenadores del gasto, supervisores, funcionarios, contratistas y demás colaboradores de la entidad, lo anterior con la finalidad misma de ratificar e implementar los lineamientos del proceso sancionatorio, y de esta forma con los nuevos tiempos establecidos se reduce la posibilidad de error en vencimientos de términos. De igual forma, se incluye la participación de abogados asesores externos que convalidan el control de legalidad y la aplicación al debido proceso contradicción y defensa. Lo anterior, para afianzar el mencionado control que reviste al presente procedimiento.</t>
  </si>
  <si>
    <t>Desde Gestión de la Calidad se realizó a los colaboradores de la Dirección de Gestión de Cobro, socialización del Código de Integridad, servicio al ciudadano, Protocolos de Atención al Público y/o al Ciudadano, MIPG y Política Anti soborno.</t>
  </si>
  <si>
    <t xml:space="preserve">enero-abril </t>
  </si>
  <si>
    <t xml:space="preserve">Entre los meses de enero y abril del 2022, los profesionales de control interno realizaron reuniones mensualmente del seguimiento y autoevaluación del PAAI, en donde se verificó el nivel de ejecución de actividades del mes en curso, así mismo se validó las actividades programadas para el siguiente mes, se adjunta como evidencia del control las siguientes actas:
1. Acta PAAI enero 04 de 2022
2. Acta PAAI enero 19 de 2022.
3. Acta PAAI febrero 14 de 2022
4. Acta PAAI Marzo 14 de 2022
5. Acta PAAI abril 8 de 2022 
</t>
  </si>
  <si>
    <t>De acuerdo con lo programado en el PAAI (Plan Anual de Auditorías Internas), los profesionales de la OCI comunicaron a los procesos,  el plan de trabajo para la elaboración de informes de Ley, dejando como evidencia el memorando de ORFEO, así: 
1. Informe sobre las medidas sobre austeridad del gasto (corte 31 mar). Se remitió plan de trabajo y la solicitud de información a la Subdirección Administrativa a través del Memorando 20221700065903 el día 28 de marzo de 2022 &lt;&lt;Ver Documento. 1. 20221700065903_Comunicación plan de trabajo y solicitud de Información Seguimiento Austeridad I trim 2022&gt;&gt;
2. Seguimiento al Decreto 332 de 2020. Se remitió plan de trabajo y la solicitud de información a la Dirección Técnica de Contratación a través del Memorando 20221700085103 el día 20 de abril de 2022 &lt;&lt;Ver Documento 2. 20221700085103_Comunicación plan de trabajo seguimiento cumplimiento Decreto Distrital 332 de 2020&gt;&gt;
3. Seguimiento al Plan de Mejoramiento Archivístico. Se remitió solicitud de información a la Subdirección Administrativa a través del Memorando 20221700055803 el día 14 de marzo de 2022 &lt;&lt;3. 20221700055803 solicitud de seguimiento al plan de mejoramiento SGA&gt;&gt;
4. Seguimiento al sistema de gestión ambiental y el Plan Institucional de Gestión Ambiental – PIGA. Se remitió plan de trabajo y la solicitud de información a la Subdirectora Administrativa a través del Memorando 20221700078543 el día 6 de abril de 2022 &lt;&lt;Ver Documento 4. 20221700078543_Comunicación plan de trabajo y solicitud de información Seguimiento del sistema de gestión ambiental y el PIGA&gt;&gt;
5. Evaluación al cumplimiento disposiciones sobre derechos de autor a DNDA. Se remitió solicitud de información a la Subdirección Administrativa a través del Memorando 20221700027763 el día 8 de febrero de 2022 &lt;&lt;Ver Documento. 5. 20221700027763 Solicitud información SA_ Derechos de Autor&gt;&gt;, así como solicitud de información a la Oficina de Oficina de Tecnologías de la Información y las Comunicaciones a través de Memorando 20221700027773 el día 8 de febrero &lt;&lt; Ver Documento 5. 20221700027773 solicitud información OTIC_Derechos de Autor&gt;&gt;  
6. Evaluación a la gestión sobre quejas, sugerencias y reclamos (corte 31 dic). Se remitió solicitud de información a la Dirección de Atención al Ciudadano a través del Memorando 20221700026113 el día 4 de marzo de 2022 &lt;&lt;6. 20221700026113 solicitud Información Seguimiento PQRS&gt;&gt;
7. Seguimiento al cumplimiento cuotas partes. Se remitió plan de trabajo y la solicitud de información a la Dirección de Talento Humano a través del Memorando 20221700051343 el día 8 de marzo de 2022 &lt;&lt;Ver Documento 7. 20221700051343 Comunicación plan de trabajo seguimiento cumplimiento cuotas partes Ley 581_2000&gt;&gt;
8. Informe de verificación y evaluación a la apropiación de las garantias de las de los contratos estatales	Se remitió solicitud de información a la Dirección Técnica de Contratación a través del Memorando 20221700023843 el día 2 de febrero de 2022 &lt;&lt;Ver Documento. 20221700023843_Solic Información Inf. Eval y Seg. Directiva 025 de 2021&gt;&gt; y el memorando 20221700037683 el día 23 de febrero &lt;&lt; Ver Documento 20221700037683 Solicitud de Información Inf. Eval y Seg. Directiva 025 de 2021&gt;&gt;  
9. Informe de seguimiento al plan anticorrupción y de atención al ciudadano institucional (corte 31 dic). Se remitió solicitud de información a la Jefe Oficina Asesora de Planeación a través del Memorando 20211700279853 el día 15 de dciembre de 2022 &lt;&lt; Ver Documento 9. 20211700279853_Solicitud de Información PAAC&gt;&gt;
10. Informe sobre las medidas sobre austeridad del gasto (Dic 31). Se remitió solicitud de información a la Subdirectora Administrativa a través del Memorando 20211700281933 el día 17 de diciembre de 2021 &lt;&lt;10. 20211700281933 solicitud de Información Seguimiento Austeridad_Gasto IV trim 2021&gt;&gt;
11. Seguimiento Publicaciones  informes Ley 1474 de 2011. Se remitió solicitud de información a la Oficina  Asesora de Planeación Institucional a través del Memorando 20221700015193 el día 24 de enero de 2022  &lt;&lt;11. 20221700015193 Publicación Información Ley 1474 de 2011, Ley 2195 de 20221&gt;&gt;</t>
  </si>
  <si>
    <t>21/02/2022; 22/02/2022; 23/02/2022; 28/02/2022; 10/03/2022; 16/03/2022; 23/03/2022; 31/03/2022; 22/04/2022; 25/04/2022; 29/04/2022</t>
  </si>
  <si>
    <t xml:space="preserve">se dictaron charlas dirigidas a funcionarios de la entidad acerca de la Ley 1952 de 2019, Codigo General Disciplinario, se hizo la presentacion de las piezas comunicativas </t>
  </si>
  <si>
    <t>control se ejerce de forma permanente</t>
  </si>
  <si>
    <t>se registra información permanentemente</t>
  </si>
  <si>
    <t>Seguimiento Tercera Línea de Defensa</t>
  </si>
  <si>
    <t>C3:  El control se viene aplicando conforme a su diseño y el mismo demuestra efectividad.</t>
  </si>
  <si>
    <t>C1:  El control se viene aplicando conforme a su diseño y el mismo demuestra efectividad.</t>
  </si>
  <si>
    <t>C1: El control se ejecuta conforme a su diseño y se encuentra documentador y soportado en evidencias.
AC1: En ejecución,</t>
  </si>
  <si>
    <t>C1:  Se evidencia diligenciamiento del formato  PM02-PR11-F01, con el control de correspondencia, Lo anterior da cuenta de su ejecución conforme a su diseño.
AC1: No se adjuntan evidencias que den cuenta de las revisiones efectuadas a la normatividad aplicable.</t>
  </si>
  <si>
    <t>C1: Se ejecuta conforme a su diseño de acuerdo con las evidencias aportadas
ACI: Se realiza socialización en el mes de marzo.</t>
  </si>
  <si>
    <t xml:space="preserve">C1: Se ejecuta conforme a su diseño de acuerdo con las evidencias aportadas.
AC1: La acción se ejecuta como se diseño. </t>
  </si>
  <si>
    <t>C4: De acuerdo con la periodicidad definida y lo  informado por el proceso este seguimiento se encuentra programado para el mes de junio de 2022. Razón por la cual no se evaluara en este corte.</t>
  </si>
  <si>
    <t>C3:  Este control se encuentra diseñado de manera  mensual, razón por el cual no puede estar en estado "CUMPLIDO": Se evidencia seguimiento al plan de acción del SGSST.</t>
  </si>
  <si>
    <t xml:space="preserve">C2: Se ejecuta conforme a su diseño de acuerdo con las evidencias aportadas.
</t>
  </si>
  <si>
    <t xml:space="preserve">C3: Se ejecuta conforme a su diseño de acuerdo con las evidencias aportadas.
</t>
  </si>
  <si>
    <t xml:space="preserve">C4: Se ejecuta conforme a su diseño de acuerdo con las evidencias aportadas.
</t>
  </si>
  <si>
    <t>C3: El control se ejecuta conforme a su diseño de acuerdo con las evidencias aportadas..</t>
  </si>
  <si>
    <t>C5: Las evidencias aportadas (memorando recibos y enviados no pudieron ser descargados.</t>
  </si>
  <si>
    <t>C4: Se aportan como evidencias correos electrónicos de remisión de campañas para revisión,  actas de reunión, y presentaciones de temas y reuniones con el jefe de la oficina con el fin de contextualizar las campañas. Lo anterior evidencia aplicación del control .</t>
  </si>
  <si>
    <t>C2: Se aportan como evidencias correos electrónicos de remisión de campañas para revisión,  actas de reunión, y presentaciones de temas y reuniones con el jefe de la oficina con el fin de contextualizar las campañas. Lo anterior evidencia aplicación del control .</t>
  </si>
  <si>
    <t xml:space="preserve">C1:  De acuerdo con las evidencias presentadas (diligenciamiento del formato Registro de inasistencias Equipo Ciempiés Código: PM02-PR14-F07,  sin embargo el formato no contiene, ni fecha de diligenciamiento ni el responsable. Se debe ajustar este control para que sea mas efectivo, adicionalmente se informa sobre la toma decisiones inmediatas para no afectar  los acompañamientos pero se documentan las mismas.
AC1: La acción tiene cumplimiento al mes de octubre sin embargo se viene ejecutando a través de diferentes socializaciones en temas  relevantes para el equipo. </t>
  </si>
  <si>
    <t>C2:  Se adjunta matriz de seguimiento para los meses de enero a abril de 2022.
AC2:  La ejecución de la acción se encuentra debidamente documentada, se soportan las sensibilizaciones realizadas sobre protocolos.</t>
  </si>
  <si>
    <t>C2:  Las evidencias aportadas no corresponde  a las determinadas en el diseño del control "informe preliminar"</t>
  </si>
  <si>
    <t>C4: No se encontraron evidencias que den cuenta de la ejecución del control, así como su eficacia.</t>
  </si>
  <si>
    <t>C1: Se adjunta soporte de diligenciamiento de la matriz legal en lo referente a la normatividad del SGSST. El control es efectivo. Este control se encuentra diseñado  cada vez que  se presenta el evento, razón por el cual no puede estar en estado "CUMPLIDO
AC1: Se adjunta actas del 10/03/22 y 29/04/2022 en relación con el equipo SGSST cuyo  objetivo " Revisión normas para incluir en Matriz legal". Lo anterior da cuenta de la debida ejecución de la acción establecida para reducir el riesgo.</t>
  </si>
  <si>
    <t>C2: Este control se encuentra diseñado de manera  "cada vez que ocurra, razón por el cual no puede estar en estado "CUMPLIDO Se adjunta soporte de remisión al equipo SGSST  la matriz legal en lo referente a la normatividad del SGSST. El control es efectivo.
AC2: La acción establecida tiene periodicidad anualmente, pero se aportan evidencias de ejecución.</t>
  </si>
  <si>
    <t>C1:  De acuerdo  con la información reportada los profesionales designados por la Dirección de contratación  remitieron  correos con la solicitud de ajustes a los documentos contractuales del periodo objeto de reporte , el control se aplica conform a su diseño y es efectivo para mitigar el riesgo.
AC1:  Esta acción se encuentra en ejecución dada su periodicidad (semestral)</t>
  </si>
  <si>
    <t>C1:   Los responsables ejecutaron el control conforme su diseño toda vez que durante el cuatrimestre se revisó que el diseño de la metodologias de intervención estuvieran acordes con los lineamientos, el cual fue efectivo, contribuyendo a la mitigacipon del riesgo
AC1:  Para la ejecucion d ela accion envian como evidencia  acta 13/02/22 " Reestructuración Módulos". La periodicidad definida para esta acción esta establecida para el 30/06/22 , evidenciando se que la accion se ejecuto de acuerdo a lo diseñado minimizando el riesgo y siendo efectiva</t>
  </si>
  <si>
    <t>C1: Se ejecuta conforme a su diseño de acuerdo con las evidencias aportadas
ACI: Se realiza socialización en el mes de marzo, ocntribuyendo a mitigar el riesgo .</t>
  </si>
  <si>
    <t>C1: Se ejecuta conforme a su diseño de acuerdo con las evidencias aportadas
ACI: 1era  Socialización , sin embargo, es necesario adjuntar las memorias de todo el tema socializado por cuanto el solo listado de asistencia del 16/02/22 que no es suficiente para verificar el  tema tratado y socializado.</t>
  </si>
  <si>
    <t>C2:  De acuerdo  con la información reportada los profesionales designados por la Dirección de contratación  remitieron  correos con la solicitud de ajustes a los documentos contractuales del periodo objeto de reporte , el control se aplica conform a su diseño y es efectivo para mitigar el riesgo.</t>
  </si>
  <si>
    <t>C2 Se allega como soporte de la ejecución del control pantallazos entre otros, preinscripción conversatorio PAAC para grupos de valor y partes interesadas, registro de aportes a través de Twitter, resultados del ejercicio de participación ciudadana, a través del ejercicio de Mini-Publica y Retos Virtual por la plataforma meet, con lo cual se evidencia que el control se ejecuto conforme a su diseño contribuyendo a la mitigación  del riesgo.</t>
  </si>
  <si>
    <t>C3 A la fecha se han efectuado 2 modificaciones al PAAC, SOLICITADAS POR DAC, OACCM, SA las cuales se evidencian a través de solicitudes por correo solicitando ajustes por parte de los responsables de las actividades del PAA, así las cosas, el control se viene ejecutando conforme su diseño verificando la efectividad de la acción, contribuyendo a la mitigación del riesgo.</t>
  </si>
  <si>
    <t>C4 En el drive diseñado para el reporte de evidencias se incluyó el archivo Monitoreo riesgos de corrupción corte abril 2022, por lo cual se evidencia el monitoreo cuatrimestral al mapa de riesgos de corrupción dejando como registro la matriz publicada con el respectivo reporte. por lo anterior se verificó la efectividad del control.</t>
  </si>
  <si>
    <t>C1 El proceso remitió muestra de respuestas a requerimientos relacionados con la revisión de:  Plan Estratégico de Seguridad Vial (PESV), muestra de respuestas a Planes Integrales de aprobación del Plan integral de la Movilidad Sostenible (PIMS) , respuestas y observaciones a la muestra de factibilidad técnica en el tema de movilidad a la revisión del Estudio de Tránsito y Estudios de Demanda y Atención de Usuarios, sobre los cuales se aplicó  los requisitos contenidos en los procedimientos e instructivos PM01-PR02, PM01-PR03, PM01-PR04, PM01-PR08;  Así las cosas, se observó la efectividad del control;  lo que permite una adecuada mitigación del riesgo  toda vez que el control es efectivo conforme al diseño. 
A1 Con relación a la acción adicional, esta no se programó ejecutar durante el primer cuatrimestre de la vigencia.</t>
  </si>
  <si>
    <t>C2 El proceso, remitió acta del 12/05/2022 de seguimiento a los conceptos emitidos en cumplimientos de lo establecidos en los procedimientos  PM01-PR03 Revisión y aprobación de estudios de tránsito (ET) de demanda y atención de usuarios (EDAU), PM01-PR02 Revisión de Estudios de Tránsito del Distrito,  PM01-PR04 Revisión de Planes Estratégicos de Seguridad Vial  y PM01-PR08 Planes Integrales de Movilidad Sostenible PIMS, por lo anterior, este seguimiento aleatorio contribuye a la mitigación del riesgo.</t>
  </si>
  <si>
    <t xml:space="preserve">C1 Los responsables allegaron como avance de la ejecución del control, formato "Seguimiento atención de requerimientos de información geográfica referente a temas de señalización. proceso Ingeniería de Tránsito PM03-PR05-F05" correspondiente a los meses de enero (55), febrero (94), marzo (125) y abril (91) en los cuales se realizó la consolidación y cruce de la información geográfica, sin novedades para el periodo reportado. evidenciándose un adecuado seguimiento a la atención de solicitudes de información geográfica, situación que contribuye a una adecuada mitigación del riesgo.
AC1 La acción relacionada con realizar una jornada de sensibilización al grupo SIG de la DIT, se tiene previsto llevar a cabo el 31/05/2022.
</t>
  </si>
  <si>
    <t>C1 Los responsables enviaron el cronograma para la elaboración del PAAC definido en el procedimiento PE01-PR07, el cual incluye las actividades, responsable, producto y plazos para la elaboración del PAAC 2022, si bien el control establece que se deja como registro el proyecto del PAAC, este no se remitió, por lo cual no fue posible verificar la efectividad en el diseño del control.
AC1 Con relación a la acción adicional, se remiten dos presentaciones relacionadas con:
*Integridad - Plan Anticorrupción y de Atención al Ciudadano 
*Taller de sensibilización Roles del gestor de integridad de la SDM del 31/03/2022
Adicionalmente durante la semana de la integridad se observa que participaron 
490 servidores además de contestar encuesta 300. Por lo anterior se observó que las actividades llevadas a cabo contribuyeron con la efectividad de la acción propuesta.</t>
  </si>
  <si>
    <t>C1 Los responsables allegaron de la ejecución del control, Informe de Resultados del Monitoreo del Manual de Servicio a la Ciudadanía Código: PM04-M01-MD01  V2.0, I trimestre 2022 en el cual se concluyó que este periodo el nivel de cumplimiento del Manual de Servicio a la Ciudadanía en el Canal presencial alcanzo el 90,17%; Matriz de cumplimiento Código: PM04-M01 F02 Versión: 2.0, I trimestre 2022 nivel de cumplimiento PM04-MN01 90,17% y  Tabulación de datos I trimestre, además de la  H.V. en la cual se describen las gestiones adelantadas; Por lo anterior, con las evidencias aportadas se observó la efectividad del control; contribuyendo a la adecuada mitigación del riesgo  toda vez que el control es efectivo conforme al diseño.  
AC 2 Para la acción adicional se reportó informe de Capacitación: 
Ciclo 1. Hablemos de lo público en el servicio – Módulo 1. Introducción a lo público del 2 y 3 de marzo de 2022 con la asistencia e 91 personas de 224 convocados. (56% asistencia)
Ciclo 1. Hablemos de lo público en el servicio – Módulo 2. Introducción al Servicio a la Ciudadanía del 6 y 7 de abril de 2022, con la asistencia de 126 personas de 224 convocados.  (41% asistencia). Por las gestiones adelantadas por el profesional de la DAC líder de los puntos de atención se evidencia q la acción se cumplió evidenciándose su efectividad, no obstante, es necesario que estas capacitaciones impacten a mas colaboradores que hacen presencia en los diferentes puntos de contacto.</t>
  </si>
  <si>
    <t>C2 Se allega como soporte de la ejecución del control, acta de Temas de Servicio Primer Trimestre 2022 entre los que se encuentran:  *Socialización Resultados Informe Monitoreo Manual de Servicio y *Socialización Informe Quejas y Reclamos Primer Trimestre 2022, pero en el acta no se observan estos resultados, situación por la cual no se puede verificar la efectividad del control. Se recomienda allegar la evidencia conforme se diseñó en el control, con el propósito de verificar su efectividad.</t>
  </si>
  <si>
    <t>C3 Se remitió, el INFORME DE SATISFACCIÓN DE LA CIUDADANÍA PRIMER TRIMESTRE 2022, en el cual se establece que el porcentaje de satisfacción del primer trimestre 2022 alcanzó el 92,23%.  Se observó la adecuada ejecución del control de acuerdo con su diseño demostrando su efectividad, lo cual contribuye a una adecuada mitigación del riesgo.</t>
  </si>
  <si>
    <t>C4 Se reportó como evidencia copia de correo enviado a OAPI del reporte correspondiente al 1er trimestre 2022, de los POAS de inversión y gestión del proceso de gestión de trámite y servicios para la ciudadanía. Por lo anterior, se puede evidenciar la efectividad del control, situación que contribuye a la mitigación del riesgo.</t>
  </si>
  <si>
    <t>C5 Los responsables remitieron archivos Excel EVIDENCIA GRUPOS PROTEGIDOS correspondiente a los meses de enero, febrero, marzo y abril, el cual contiene los registros en la base de datos de solicitudes de requerimientos a grupos protegidos. De otra parte, en la   H.V. RP1C5 se describen las acciones adelantadas en cumplimiento del procedimiento PM04-PR06-Vehículos Exceptuados.
Por lo anterior, se evidencia que el control se ejecutó demostrando su efectividad, lo cual contribuye a una adecuada mitigación del riesgo.</t>
  </si>
  <si>
    <t>C6 Se adjuntó como evidencias Informes Mensuales de Interventoría del contrato de Concesión No. 2018-114 P&amp;G Nos. 10, 11 y 12 de los meses de enero, febrero y marzo de 2022, así como oficios de Aprobación informe interventoría por parte de la supervisión de los meses de febrero y marzo de 2022, faltando la aprobación del mes de enero. 
De otra parte, no se adjuntó informe mensual de la Concesión SIM de los meses de enero y febrero, y con relación al contrato de concesión de Ventanilla Única de Servicios al Consorcio Circulemos Digital no se remitió el seguimiento correspondiente. Por lo mencionado, no se logró verificar la efectividad del control por que no se adjuntaron el total de las evidencias mencionado en el diseño del control. Por lo anterior, el control no se ejecutó conforme fue diseñado, el cual establece que: realiza seguimiento mensual a los informes presentados por las interventorías. Lo anterior genera incertidumbre de la adecuada ejecución y seguimiento del control de acuerdo con la periodicidad establecida. 
Así las cosas, se observó debilidades con el aporte de evidencias, lo cual no permitió verificar la efectividad del control de conformidad con su diseño.</t>
  </si>
  <si>
    <t>C1 Los responsables remitieron acta del 9/02/22 relacionada con Análisis del plan de auditoría “cumplimiento requisitos Resolución 20203040011355” preliminar, a pesar de que se adelantó auditoria por AQ –Certification, no se cumplió con el control el cual estableció: 
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acta y matriz de seguimiento
Así las cosas, al control no se pudo verificar su efectividad, toda vez que no se remitió el acta de verificación de los lineamientos a través del seguimiento de los requisitos establecidos en la Resolución No. 20203040011355 de 2020, así como la matriz de seguimiento, situación que genera incertidumbre acerca de la adecuada aplicación del control
AC 1 Para la acción adición, se remitió presentación llevada a cabo el 6/04/22 con la asistencia de 40 colaboradores (listado de asistencia) en la cual se trataron los siguientes temas: Procedimiento PM04 – PR01 Cursos Pedagógicos por Infracción a las Normas de Tránsito, Objetivo, Roles y responsabilidades, Lineamientos y políticas de operación, Flujograma, Contenido del curso, Aspectos claves auditoria. Por lo anterior se evidencio la efectividad de la acción.</t>
  </si>
  <si>
    <t>C2 Se adjuntó como evidencia acta de Seguimiento plan de acción norma ISO 9001-2015 del 21/04/2022, en la cual se verificó el plan de acción para el cumplimiento de la norma ISO 9001-2015, de conformidad a la matriz de seguimiento remitida por la OAPI. Por lo anterior, se puede evidenciar la efectividad del control, situación que contribuye a la mitigación del riesgo.</t>
  </si>
  <si>
    <t xml:space="preserve">C3 Se adjuntó como evidencia Informe de medición del índice de aprendizaje de los asistentes al Curso Pedagógico por infracción a las normas de tránsito Código: PM04-PR01-F08 correspondiente al 1er trimestre, De ochocientas veintiuna (821) evaluaciones realizadas se puede concluir que el 25% tiene un nivel formativo de aprobación antes de la socialización y un 70% más de los ciudadanos logró un índice de aprendizaje después de la socialización.
Por lo anterior, se demostró la efectividad del control; lo que permite una adecuada mitigación del riesgo toda vez que el control es efectivo conforme al diseño.  </t>
  </si>
  <si>
    <t xml:space="preserve">C4 El Proceso remitió informe de la Encuestas de Satisfacción Primer Trimestre del 1 -01 al 31 -02 de 2022, para lo cual se determinó una muestra de 532 encuestas para el Centros de Servicios de Movilidad-CSM – sedes Calle 13 y Paloquemao, y para la Red CADE se establece una muestra de 163 encuestas, con el propósito de establecer los niveles de satisfacción de los usuarios en la prestación del servicio ofrecido en el desarrollo del procedimiento de cursos pedagógicos, acorde con los lineamientos establecidos en el procedimiento PM04-PR01-Cursos Pedagógicos y PM04-PR07-Retroalimentación con el Ciudadano. Así las cosas, se demostró la efectividad del control; lo que permite una adecuada mitigación del riesgo toda vez que el control es efectivo conforme al diseño.  </t>
  </si>
  <si>
    <t>C5 Los responsables enviaron copia del Reporte I Trimestre y Evidencias - Eje 2 PDSV correspondiente a los meses de enero, febrero y marzo 2022, dirigido a la Oficina de Seguridad Vial, con las evidencias de las actividades desarrolladas por la dependencia para cumplir con las acciones establecidas en el Plan Distrital de Seguridad Vial y del motociclista (PDSVM), acorde con los dispuesto en el Decreto 813 de 2017.
Así las cosas, se demostró la efectividad del control; lo que permite una adecuada mitigación del riesgo toda vez que el control es efectivo conforme al diseño.  
No obstante, se recomienda que los correos enviados como soportes se identifique la fecha de envío la cual no se observa en el reporte enviado.</t>
  </si>
  <si>
    <t>C2 Se remitió bases de datos Consolidado Liquidaciones Remanentes de Enero y febrero 2022, así como, Reporte General Patios y Grúas Álamos 2022 Formato consolidado diario de liquidaciones Código: PM05-PR12-F01 Versión: 1.0 correspondiente a los meses de enero, febrero y marzo. No se cumplió con la periodicidad el control la cual estableció: …dejando como registro una base de datos mensual con la identificación de estos vehículos... sin reportar el mes de abril. No obstante, se observó que el control se ejecuta lo que permite una adecuada mitigación del riesgo toda vez que el control es efectivo conforme al diseño.  
Se recomienda verificar el formato PM05-PR12-F01 Versión: 1.0, ya que, de acuerdo con lo establecido en el SIG de la entidad, este formato no se encuentra descrito dentro del PM05 PR-12 que corresponden al Procedimiento Etapa de Averiguaciones Preliminares y Archivo de las órdenes de comparendo impuestas por mecanismos de foto detección (Cámaras Salvavidas y Centro de Gestión)</t>
  </si>
  <si>
    <t>C1 Se adjuntó reporte del 1er Cuatrimestre 2022, el cual contiene el consolidado de los vehículos susceptibles de aplicación Ley 1730 de 2014. El cual contiene: Vehículos Susceptibles Aplicación LEY 1730-enero 2022-febrero 2022-marzo 2022, a pesar de no remitir el reporte correspondiente al mes de abril, se evidencia que el control se ejecuta con la periodicidad mensual lo que permite contribuir a mitigar el riesgo.
AC1 Con relación a la acción, se tiene previsto llevar a cabo la socialización en el mes de junio 2022</t>
  </si>
  <si>
    <t>C1 Teniendo en cuenta la evolución en la calidad de las respuestas para la Gestión de Peticiones Ciudadanas, el cual para este periodo alcanzó la Dirección de Atención al Ciudadano reconoce el esfuerzo realizado por los equipos de las dependencias y los invita a atender las observaciones e implementar los controles que desde el equipo de PQRSD de la DAC establecen para lograr este resultado. 
El proceso remitió, memorando DAC 20224100080443 del 8 de abril de 2022 en el cual se solicita el equipo técnico de la entidad realice la medición utilizando la “Matriz de evaluación de calidad de las respuestas emitidas a las peticiones ciudadanas”, PM04-M02-F03 y se apliquen los criterios requeridos, de acuerdo con la muestra seleccionada. Así mismo, se adjuntó Informe de evaluación de calidad I trimestre 2022 SDM, Acta socialización calidad respuesta I trimestre 2022, que para el periodo evaluado el índice de cumplimiento alcanzó 97,31%. Así las cosas, se observa que el control se ejecutó conforme su diseño demostrando su efectividad, lo cual contribuye a una adecuada mitigación del riesgo. 
AC1 Con relación a la acción adicional, se llevó a cabo sensibilización sobre el oportuno seguimiento a los Derechos de Petición, Quejas, Reclamos, Sugerencias, Solicitudes y Denuncias (PQRSD), ante la SDM, con la asistencia de 54 servidores de las diferentes dependencias, así las cosas, la acción se cumplió la cual contribuye a mitigar el riesgo.</t>
  </si>
  <si>
    <t xml:space="preserve">C2 Los responsables remiten 1-informe-asignaciones-extemporáneas-2-semestre-2021, igual que HV RIESGOS 38 CONTROL 2 en la cual se describe: El informe de traslados se publica semestralmente, teniendo en cuenta que no hay reportes donde se puedan identificar los traslados, por lo que el insumo lo genera la OTIC de manera semestral.
Se recomienda reformular el control teniendo en cuenta que la periodicidad de éste se diseñó así:  realiza seguimiento mensual de las peticiones trasladadas por competencia
Por lo anterior, no fue posible verificar la efectividad del control toda vez que no hay soportes para verificar el traslado de peticiones por competencia.  </t>
  </si>
  <si>
    <t xml:space="preserve">C3 Para la ejecución del control los responsables remitieron memorandos Nos DAC 20224100028363 del 8 de febrero de 2022, DAC 20224100051193 del 07 de marzo de 2022, 
DAC 20224100080893 del 8 de abril de 2022, DAC 202241000099283 del 3 de mayo de 2021, en los cuales se informa el estado de las peticiones atendidas fuera de términos, así como las vencidas sin respuesta. Como se mencionó en el seguimiento anterior, no se copió a la Oficina de Control Disciplinario para lo de su competencia de conformidad con lo establecido en el control. Por lo anterior, el control se debe ejecutar conforme su diseño con el propósito de mitigar el riesgo. </t>
  </si>
  <si>
    <t xml:space="preserve">C4 Los responsables realizaron la publicación del Informe de PQRSD de los meses de enero, febrero, marzo y abril en la página web de la entidad en https://www.movilidadbogota.gov.co/web/informacion_pqrs, en los link Informe PQRSD y BOGOTÁ TE ESCUCHA. Por lo anterior, se demostró la efectividad del control; lo que permite una adecuada mitigación del riesgo toda vez que el control es efectivo conforme al diseño, dando cumplimiento a Ley de Transparencia 1712 de 2014 y demás normas concordantes. </t>
  </si>
  <si>
    <t>C5 Se adjuntó como evidencia Informe de medición telefónica con la satisfacción de la claridad en las respuestas emitidas en la dirección de atención al ciudadano enero y febrero 2022, no obstante, en la HV del R 38 C 5 se menciona que: Se adelantó mesa de trabajo con el equipo de servicio, para validar la opción de realizar la encuesta de satisfacción de las respuestas, por medio del BPO. Se elaboró el formulario y se envió la muestra, para realizar la encuesta del mes de febrero y marzo, para presentar los resultados en el mes de abril.
Por lo anterior, el control no se cumplió conforme su diseño que determina evaluaciones mensuales situación por la cual para los meses de marzo y abril no fue posible verificar su efectividad.</t>
  </si>
  <si>
    <t xml:space="preserve">C6 Los responsables adjuntaron Acta de Revisión Asuntos Reiterativos PQRSD II Semestre 2021 llevada a cabo el 26 enero 2022, con la participación de las dependencias en la cual se realizó el análisis de las causas de los temas más reiterados del informe de quejas y reclamos tanto del sistema de gestión documental como el de Bogotá Te Escucha y de esta manera identificar oportunidades de mejora para la gestión oportuna de las peticiones ciudadanas. Por lo anterior, se demostró la efectividad del control; lo que permite una adecuada mitigación del riesgo toda vez que el control es efectivo conforme al diseño.  </t>
  </si>
  <si>
    <t>C1 Los responsables adjuntaron: correos de actualización PGD los cuales contienen recopilación Información al 02 feb 2022, de otra parte, se remitió Respuesta de la Dirección Distrital de Archivo de Bogotá relacionada con solicitud de desistimiento actualización 2 a TRD - Mesa Trabajo AB 08 feb 2022. Así mismo, acta de capacitación documental a la SPM del 21/02/2022, acta de Traslado de Documentación de la SPM del 15/02/2022, acta de revisión inventario documental con la SPM del 4/04/2022. De otra parte, se adjuntó documento con propuesta de Actualización Programa de Gestión Documental PGD Vigencia 2021-2024. Por lo anterior, se puede evidenciar la efectividad del control, situación que contribuye a la mitigación del riesgo
AC1 Con relación a la acción adicional, se evidencio  Presentación del Plan de Transferencias Primarias 2022, así como: Acta No 1 Oficina de Planeación Institucional del 17/02/2022-100 Cajas, Acta No 2 Subdirección de Investigaciones al Transporte Público/ Subdirección de Control e Investigaciones al Transporte Público del 23/03/2022 - 69 Cajas,  Acta No 3 Dirección de Atención al Ciudadano / Oficina de Gestión Social del 29/03/2022130 Cajas,  Acta No 4 Dirección de Talento Humano del 24/03/20223 Cajas,  Acta 5 Dirección de Representación Legal del 31/03/2022-159 Cajas. Por lo anterior, se demostró la efectividad de la acción; lo que permite una adecuada mitigación.</t>
  </si>
  <si>
    <t>C2 Se remitió acta del Comité Interno de Archivo - CIA llevado a cabo el día 16 de febrero de 2022 en el que se abordaron temas para su consideración y aprobación: Actualización de Plan Institucional de Archivos - PINAR, Plan de Transferencias Primarias y eliminación serie revocatorias subserie “Procesos Contravencionales de Impugnación de Comparendos”. Por lo anterior, el control se ejecutó conforme el diseño, contribuyendo a la mitigación de riesgos, y demostrando su efectividad.</t>
  </si>
  <si>
    <t>C3 Se evidencio Presentación del Plan de Transferencias el cual tiene como propósito definir la metodología y planeación de conformidad con los tiempos establecidos en la Tabla de Retención Documental (TRD), vigente para llevar a cabo las transferencias documentales primarias y secundarias durante la vigencia 2022 del mismo, el cual contiene cronograma de transferencias. Por lo anterior, se demostró la efectividad de la acción; lo que permite una adecuada mitigación.</t>
  </si>
  <si>
    <t>C4 El proceso adjunto: Informe de apoyo a la supervisión del contrato 2021-1757 del enero 25, 09 de febrero, 08 de marzo y 8 de abril de 2022 (arrendamiento bodega). Acta de arreglos y mejoras en las instalaciones de la Bodega 10 (enero febrero 2022) contrato de arrendamiento 2021-1757 entre la SDM y la empresa Juresa SAS, llevada a cabo el 9 de febrero de 2022. Acta de reunión para realizar la verificación de la custodia de las cajas que fueron objeto de intervención archivística de acuerdo con lo establecido en el anexo técnico contrato 2568-2021 el 06/04/2022. Acta Seguimiento Contrato 2021-1757 del 19/04/22. Por lo anterior, se observó el seguimiento por parte del subdirector Administrativo evidenciándose la implementación del control lo cual contribuyo a mitigar el riesgo identificado.</t>
  </si>
  <si>
    <t>C5 De acuerdo con la información allegada en las bases de datos REPORTE ORFEO OCTUBRE 2021 A FEBRERO 2022 y Casos Orfeo 01 marzo - 30 Abril se tramitaron 1096 casos por la plataforma Aranda así: Asignado 1, Cerrado 1064, En Espera 9, En Progreso 1, Solucionado 21, por lo anterior, se observó una adecuada mitigación del riesgo toda vez que el control es efectivo conforme al diseño.</t>
  </si>
  <si>
    <t>C2 El proceso remitió como evidencia: Acta de reunión Planificación simulacro derrame sustancias químicas 06/05/2022, Acta de reunión PON de derrames 13/04/2022 y Acta de reunión Revisión final simulacro derrame sustancias químicas 09/05/2022, así las cosas, se observó que se realiza seguimiento a las acciones del plan de acción de la brigada, con lo cual se contribuye con medidas preventivas para mitigar el riesgo, evidenciándose la efectividad del control.</t>
  </si>
  <si>
    <t>C3 La evidencia enviada corresponde la REGISTRO FOTOGRÁFICO INSTALACIÓN DEL DIQUE. Por lo anterior, el control se ejecutó conforme el diseño, contribuyendo a la mitigación de riesgos, y demostrando su efectividad.</t>
  </si>
  <si>
    <t>C4 Se remitió Correo de Bogotá es TIC - RV_ - CURSO DE MANEJO DE SUSTANCIAS PELIGROSAS - SECRETARIA DE MOVILIDAD del 6 de abril de 2022. El cual contiene el cronograma del curso, por lo anterior el control se ejecutó conforme a su diseño contribuyendo a la mitigación del riesgo.</t>
  </si>
  <si>
    <t>C1 Se dejó como registro para el periodo los informes de inspección y listas de verificación adjuntando Acta de requerimiento ambiental-infraestructura del 1 de febrero la cual no se encuentra suscrita por el total de participantes de la reunión, y ACTA Mantenimiento – Diques del 4 de marzo 2022. Así las cosas, el control se ejecutó conforme a su diseño mitigando el riesgo, no obstante, se recomienda que todas las reuniones que se adelanten y se documente mediante acta, esta se suscriba por parte de todos los participantes a la misma.
AC1 Con relación a la acción adicional aún no se ha realizado el simulacro de atención de emergencias ambientales</t>
  </si>
  <si>
    <t>C 1 Se aporta como evidencia REPORTE SAP ZTRR_048 DEVOLUCIONES COMPARENDOS ENERO_ABRIL 2022. Con 143 registros pagados y REPORTE SAP ZTRR_0048 RETENCIÓN EN LA FUENTE ENERO_ABRIL 2022 con 45 registros pagados. No obstante, en las evidencias no se adjuntó orden de devolución como lo establece el control, por lo anterior no se pudo verificar la efectividad de este. 
AC 1 Con relación a la acción adicional, la socializaciones de los procedimientos se llevara a cabo en el mes de mayo.</t>
  </si>
  <si>
    <t>C2 Los responsables allegaron pantallazos de muestra de documentos de cartera de comparendos en el SICON de enero a abril, donde se aplica la devolución por pago, mientras que para el sistema Bogdata no se pudo identificar Registro. Se reitera como sugerencia aclarar cuál es el propósito del control y quizás presentar algún tipo de informe ejecutivo que permita observar el impacto y beneficio del control. 
Así las cosas no fue posible verificar la implementación de los controles, y por consiguiente evaluar la efectividad del mismo.</t>
  </si>
  <si>
    <t>C1 Se adjunta como evidencia registro  del "FORMATO PLANILLA DE RELACIÓN DE CUENTAS POR UNIDAD EJECUTORA", Código: PA03-PR09- F08, de los meses de enero a abril de 2022 en las cuales se observó devolución de cuentas pero no causal, de otra parte se remitió archivo excel de CONTROL DE RADICACIÓN ENERO-FEBRERO-MARZO.ABRIL 2022, por lo evidenciado, el control se ejecuta conforme su diseño demostrando efectividad; lo que permite una adecuada mitigación del riesgo toda vez las cuentas radicadas en la ventanilla única se registran en la planilla numera del sistema de radicación SI CAPITAL
AC1 Frente al plan de acción,  la socialización del Procedimiento PA03-PR09 se llevara a cabo en el mes de mayo</t>
  </si>
  <si>
    <t>C2 Se adjunta como evidencia muestra aleatoria de COMPROBANTE DE DIARIO - CAUSACIÓN OP Y RA - Código:PA03-PR01-F03, de los meses de enero, febrero, marzo y abril de 2022.
Por lo anterior, se demostró la efectividad del control; lo que permite una adecuada mitigación del riesgo toda vez que el control es efectivo conforme al diseño.</t>
  </si>
  <si>
    <t>C3 En el drive dispuesto se encuentra la carpeta Control de pagos Vigencia 2022- Soportes de pago, carpetas de personas naturales y empresas, así como devoluciones contratistas y empresas correspondientes al cuatrimestre de las unidades ejecutoras 01-02, no obstante no hay forma de establecer la efectividad del control, toda vez que a pesar de que durante el cuatrimestre se radicaron 7293 cuentas de pago a contratistas personas naturales y 541 cuentas de pago a personas jurídicas, no hay forma verificar como el profesional del proceso realiza la revisión permanentemente de los documentos radicados por contratista y proveedores para que cumplan con los requisitos establecidos en el procedimiento dejando registrada la verificación  en  el Drive. Por lo anterior no fue posible verificar la efectividad del control.</t>
  </si>
  <si>
    <t xml:space="preserve">C1 Se remitió Informe de Gestión Mensual de enero, febrero, marzo y abril en el cual se observó que durante el cuatrimestre se tramitaron 339 incidentes, 20.904 requerimientos para un total de 21.243 casos de los cuales el 89, 60% de los casos fueron cerrados y solucionados. Por lo anterior, se evidencia que el control se ejecutó demostrando su efectividad, lo cual contribuye a una adecuada mitigación del riesgo.
AC 1Con relación a la Acción adicional la capacitación se llevará a cabo en el mes de mayo
</t>
  </si>
  <si>
    <t>C 2 Las evidencias aportadas corresponden a los Informes de Gestión mensual de los meses de enero-febrero-marzo y abril de 2022 en donde se encuentran las solicitudes y requerimientos en materia tecnológica (Casos Incidentes y Requerimientos) y el estado en el cual se encuentra.  Por lo anterior, se evidencia que el control se ejecutó demostrando su efectividad, lo cual contribuye a una adecuada mitigación del riesgo.</t>
  </si>
  <si>
    <t>C3 En el Informe de Gestión Mensual se encuentra el resultado a las Encuestas de satisfacción del personal que las respondió y su cumplimiento está en el informe mensual del operador tecnológico de que de acuerdo con los resultados obtenidos se obtuvo un porcentaje de satisfacción de enero, febrero y marzo de 4,9 para el mes de abril fue de 4,86. Así las cosas, se evidencia que el control se ejecutó demostrando su efectividad, lo cual contribuye a una adecuada mitigación del riesgo.</t>
  </si>
  <si>
    <t>C4 En el Informe de Gestión Mensual se encuentra el resultado a las Encuestas de satisfacción del personal que las respondió y su cumplimiento está en el informe mensual del operador tecnológico que de acuerdo con los resultados obtenidos se obtuvo un porcentaje de satisfacción de enero, febrero y marzo de 4,9 para el mes de abril fue de 4,86. Así las cosas, se evidencia que el control se ejecutó demostrando su efectividad, lo cual contribuye a una adecuada mitigación del riesgo.</t>
  </si>
  <si>
    <t>C1 Los responsables adjuntaron Informe General Infraestructura y Mantenimientos Preventivos de los meses de enero, febrero y abril 2022, por lo anterior se observa que se cumplió la ejecución de control teniendo en cuenta que son seguimientos son constantes, lo anterior contribuye a mitigar el riesgo identificado.
Para la acción adicional el seguimiento a la ejecución de los Mantenimientos Preventivos a la Infraestructura TI de la entidad, se tiene previsto para el mes de junio</t>
  </si>
  <si>
    <t>C2 Se adjuntó Informe General Infraestructura y Mantenimientos Preventivos de los meses de enero, febrero y abril 2022, no obstante, el control estableció como evidencia:  actas y verificaciones a los mantenimientos ejecutados en el periodo establecido. Por lo anterior, no se pudo verificar la efectividad del control, toda vez que no se adjuntaron actas de verificación del profesional que lleva a cabo el seguimiento a la ejecución del cronograma.</t>
  </si>
  <si>
    <t>C1 El proceso adjunto memorando OTIC 20221200054263 del 10/03/22 dirigido a los directivos de la entidad enviando el link para la actualización de las bases de datos personales nuevas que se deban cargar en la plataforma de la Superintendencia de Industria y Comercio, así como archivo en PDF de correo remitido el 11 de marzo de 2022 mencionando lo mismo. Por lo anterior, se evidencia que el control se ejecutó como fue diseñado demostrando su efectividad, lo cual contribuye a una adecuada mitigación del riesgo.
La acción adicional relacionada con Seguimiento a la gestión realizada frente a tema de las vulnerabilidades informáticas encontradas y sus controles y plan de Trabajo establecido se tiene previsto para el mes de junio.</t>
  </si>
  <si>
    <t>C2 Se evidencia la entrega de la constancia realizada por la Superintendencia de Industria y Comercio, sobre la actividad realizada de las bases de datos finalizada, con vigencia 31 de marzo de 2023. Por lo anterior, se evidencia la finalización de este control y que el control se ejecutó como fue diseñado demostrando su efectividad, lo cual contribuye a una adecuada mitigación del riesgo. De acuerdo con la evidencia y fecha de ejecución del control se encuentra finalizado.</t>
  </si>
  <si>
    <t xml:space="preserve">C3 Los responsables entregaron como evidencia Actas de Seguimiento Gestión de las políticas de Seguridad de la Información, llevadas a cabo el 28 enero- 28 febrero-29 marzo y 29 abril. Por lo anterior, se demostró la efectividad del control; lo que permite una adecuada mitigación del riesgo toda vez que el control es efectivo conforme al diseño.  </t>
  </si>
  <si>
    <t>C4 Se remite correo del 28/02/2022 mediante el cual se remitió mesa de seguimiento POA IV trimestre 2021. Por lo anterior, la evidencia aportada no corresponde al periodo reportado por lo que no se pudo verificar la efectividad del control, lo cual genera incertidumbre acerca de la adecuada mitigación del riesgo.</t>
  </si>
  <si>
    <t>C5 El proceso allego como evidencia Informe de gestión de seguridad de la información y de seguridad Informática, incluido en el contrato No. 2021-1866 la cual incluye Plan de tratamiento de riesgos (acciones de mejora) de los meses de enero-febrero-marzo y abril.  Por lo anterior se evidencia que el control se ejecutó como fue diseñado demostrando su efectividad, lo cual contribuye a una adecuada mitigación del riesgo.</t>
  </si>
  <si>
    <r>
      <rPr>
        <b/>
        <sz val="11"/>
        <color theme="1"/>
        <rFont val="Calibri"/>
        <family val="2"/>
        <scheme val="minor"/>
      </rPr>
      <t>Inteligencia para la movilidad</t>
    </r>
    <r>
      <rPr>
        <sz val="11"/>
        <color theme="1"/>
        <rFont val="Calibri"/>
        <family val="2"/>
        <scheme val="minor"/>
      </rPr>
      <t xml:space="preserve">: la Dirección de Inteligencia para la Movilidad no realizó seguimiento al riesgo transversal toda vez que el PMP por Autocontrol suscrito por la dependencia fue cerrado durante el mismo mes de creación; por lo anterior no se emitió el reporte por Autocontrol a la Oficina de Control Interno.
</t>
    </r>
    <r>
      <rPr>
        <b/>
        <sz val="11"/>
        <color theme="1"/>
        <rFont val="Calibri"/>
        <family val="2"/>
        <scheme val="minor"/>
      </rPr>
      <t>Comunicaciones:</t>
    </r>
    <r>
      <rPr>
        <sz val="11"/>
        <color theme="1"/>
        <rFont val="Calibri"/>
        <family val="2"/>
        <scheme val="minor"/>
      </rPr>
      <t xml:space="preserve"> El 13 de abril, se remitió correo a la jefe de control interno, informado los avances frente a la acción "Implementar la evaluación técnica definitiva y ajustes correspondientes a los componentes 2.2.3.3 estructura para todos" y 2.2.3.2 " lo visual entregado adecuadamente", donde se evidenció las diferentes mesas   de trabajo adelantadas por el Proceso y que dan respuesta al avance del Plan de Mejoramiento.
</t>
    </r>
    <r>
      <rPr>
        <b/>
        <sz val="11"/>
        <color theme="1"/>
        <rFont val="Calibri"/>
        <family val="2"/>
        <scheme val="minor"/>
      </rPr>
      <t>Planeaciòn del transporte e infraestructura</t>
    </r>
    <r>
      <rPr>
        <sz val="11"/>
        <color theme="1"/>
        <rFont val="Calibri"/>
        <family val="2"/>
        <scheme val="minor"/>
      </rPr>
      <t xml:space="preserve">: Desde la Subsecretaría de Política se realizó el seguimiento a los planes de mejoramiento vigentes tanto institucionales como por procesos incluyendo los establecidos por la Direcciones y Subdirecciones de la SPM. En el cuatrimestre se realizaron 2 seguimientos en las fechas 17 de febrero y 25 de abril. Durante el periodo las acciones se cumplieron conforme a lo establecido. A la fecha solo se encuentra una acción vigente en términos a cargo de la Dirección de Planeación de Movilidad.
</t>
    </r>
    <r>
      <rPr>
        <b/>
        <sz val="11"/>
        <color theme="1"/>
        <rFont val="Calibri"/>
        <family val="2"/>
        <scheme val="minor"/>
      </rPr>
      <t>Gestiòn de trànsito y control del trànsito y trasnporte</t>
    </r>
    <r>
      <rPr>
        <sz val="11"/>
        <color theme="1"/>
        <rFont val="Calibri"/>
        <family val="2"/>
        <scheme val="minor"/>
      </rPr>
      <t xml:space="preserve">: Para el cuatrimestre (enero -abril de 2022), se han remitido mensualmente los planes de mejoramiento de los hallazgos de la SGV, SCTT y SEMA. Estos correos se remiten al enlace de la SGM quien a su vez los remite al auditor de la OCI. A la fecha se ha logrado el cierre de dos hallazgos. Se adjuntan los correos enviados en el mes de enero, febrero, marzo y abril. Se adjuntan las carpetas denominadas PMI, PMP y PMI CGR, en las cuales se encuentran las evidencias enviadas en los meses descritos. Así mismo, en estas subcarpetas, se encuentra un informe con las observaciones de la OCI respecto a las evidencias remitidas en cada uno de los meses
</t>
    </r>
    <r>
      <rPr>
        <b/>
        <sz val="11"/>
        <color theme="1"/>
        <rFont val="Calibri"/>
        <family val="2"/>
        <scheme val="minor"/>
      </rPr>
      <t>Ingenierìa de trànsito:</t>
    </r>
    <r>
      <rPr>
        <sz val="11"/>
        <color theme="1"/>
        <rFont val="Calibri"/>
        <family val="2"/>
        <scheme val="minor"/>
      </rPr>
      <t xml:space="preserve"> Durante el periodo se realizarón los seguimientos periodicos por autocontrol a las acciones planteadas en los planes de mejoramiento asociados al proceso de Ingeniería de Transito, asegurandose que estan se cumplieran en los tiempos estipulados, para lo cual se presenta como evidencias los correos remitidos de cumplimiento de las acciones y la documentación soporte de las mismas.
</t>
    </r>
    <r>
      <rPr>
        <b/>
        <sz val="11"/>
        <color theme="1"/>
        <rFont val="Calibri"/>
        <family val="2"/>
        <scheme val="minor"/>
      </rPr>
      <t>Gestiòn contravencional</t>
    </r>
    <r>
      <rPr>
        <sz val="11"/>
        <color theme="1"/>
        <rFont val="Calibri"/>
        <family val="2"/>
        <scheme val="minor"/>
      </rPr>
      <t xml:space="preserve">: La Subdirección de Contravenciones no tiene actualmente acciones en el PMP ni en PMI. Por parte de la DIATT Se solicitó y asigno el usuario a la DIATT para acceder al tablero de control.     - Se realizó el reporte den los requerimientos realizados a partir del mes de julio hasta el mes de diciembre de 2021. - Se alimentó en el tablero de control los requerimientos realizados en la vigencia 2022. - Reunión con el equipo de trabajo de la DIATT para realizar   el reporte de los requerimientos.                                                             *https://docs.google.com/spreadsheets/d/1JROSzq-LTvFlAvPzljDNABB7gaU5G2yG/edit#gid=853173747
</t>
    </r>
    <r>
      <rPr>
        <b/>
        <sz val="11"/>
        <color theme="1"/>
        <rFont val="Calibri"/>
        <family val="2"/>
        <scheme val="minor"/>
      </rPr>
      <t>Gestiòn de tràmites y servicios</t>
    </r>
    <r>
      <rPr>
        <sz val="11"/>
        <color theme="1"/>
        <rFont val="Calibri"/>
        <family val="2"/>
        <scheme val="minor"/>
      </rPr>
      <t xml:space="preserve">: Durante este período, se realizaron mesas de trabajo con los equipos transversales de la DAC, con el fin de verificar la eficacia de las evidencias de cada una de las acciones dispuestas en los planes de mejoramiento por procesos e institucional. Para ello, se adjuntan las actas de reuniones con cada equipo transeversal.
</t>
    </r>
    <r>
      <rPr>
        <b/>
        <sz val="11"/>
        <color theme="1"/>
        <rFont val="Calibri"/>
        <family val="2"/>
        <scheme val="minor"/>
      </rPr>
      <t>Seguridad vial</t>
    </r>
    <r>
      <rPr>
        <sz val="11"/>
        <color theme="1"/>
        <rFont val="Calibri"/>
        <family val="2"/>
        <scheme val="minor"/>
      </rPr>
      <t xml:space="preserve">: la Oficina de Seguridad Vial no tiene  a corte abril 2022 ningún plan de mejoramiento pendiente
</t>
    </r>
    <r>
      <rPr>
        <b/>
        <sz val="11"/>
        <color theme="1"/>
        <rFont val="Calibri"/>
        <family val="2"/>
        <scheme val="minor"/>
      </rPr>
      <t>Gestiòn social</t>
    </r>
    <r>
      <rPr>
        <sz val="11"/>
        <color theme="1"/>
        <rFont val="Calibri"/>
        <family val="2"/>
        <scheme val="minor"/>
      </rPr>
      <t xml:space="preserve"> : Plan anual de trabajo equipo calidad Oficina de Gestion Social
</t>
    </r>
    <r>
      <rPr>
        <b/>
        <sz val="11"/>
        <color theme="1"/>
        <rFont val="Calibri"/>
        <family val="2"/>
        <scheme val="minor"/>
      </rPr>
      <t>Talento humano</t>
    </r>
    <r>
      <rPr>
        <sz val="11"/>
        <color theme="1"/>
        <rFont val="Calibri"/>
        <family val="2"/>
        <scheme val="minor"/>
      </rPr>
      <t xml:space="preserve">: Se realizaron seguimientos mensuales por autocontrol pero estos no fueron enviados a la OCI mediante correo electrónico, fueron presentados a la SGC
</t>
    </r>
    <r>
      <rPr>
        <b/>
        <sz val="11"/>
        <color theme="1"/>
        <rFont val="Calibri"/>
        <family val="2"/>
        <scheme val="minor"/>
      </rPr>
      <t>Juridica:</t>
    </r>
    <r>
      <rPr>
        <sz val="11"/>
        <color theme="1"/>
        <rFont val="Calibri"/>
        <family val="2"/>
        <scheme val="minor"/>
      </rPr>
      <t xml:space="preserve"> Se realizó seguimiento de forma mensual a las acciones suscritas en los planes de mejoramiento por procesos e institucionales de la Subsecretaria de Gestión Juridica, los reportes de los avances de dichas acciones fueron remitidos a la Oficina de Control Interno a traves de correos electronicos. 
</t>
    </r>
    <r>
      <rPr>
        <b/>
        <sz val="11"/>
        <color theme="1"/>
        <rFont val="Calibri"/>
        <family val="2"/>
        <scheme val="minor"/>
      </rPr>
      <t>Administrativa:</t>
    </r>
    <r>
      <rPr>
        <sz val="11"/>
        <color theme="1"/>
        <rFont val="Calibri"/>
        <family val="2"/>
        <scheme val="minor"/>
      </rPr>
      <t xml:space="preserve"> Se aporta como evidencia  correos  remitidos a la OCI de las  actas al seguimiento de los planes de mejoramiento
</t>
    </r>
    <r>
      <rPr>
        <b/>
        <sz val="11"/>
        <color theme="1"/>
        <rFont val="Calibri"/>
        <family val="2"/>
        <scheme val="minor"/>
      </rPr>
      <t>OTIC:</t>
    </r>
    <r>
      <rPr>
        <sz val="11"/>
        <color theme="1"/>
        <rFont val="Calibri"/>
        <family val="2"/>
        <scheme val="minor"/>
      </rPr>
      <t xml:space="preserve"> Se realizó seguimiento a los Planes de Mejoramiento Pendientes  (PMP-PMI)  del proceso de TICs, por medio de correo electrónico donde se comunicó la Gestión que se realizó frente a la ejecución de las actividades de cumplimiento de los Planes pendientes de la Vigencia 2021 y 2022 
</t>
    </r>
    <r>
      <rPr>
        <b/>
        <sz val="11"/>
        <color theme="1"/>
        <rFont val="Calibri"/>
        <family val="2"/>
        <scheme val="minor"/>
      </rPr>
      <t>Control y evaluaciòn:</t>
    </r>
    <r>
      <rPr>
        <sz val="11"/>
        <color theme="1"/>
        <rFont val="Calibri"/>
        <family val="2"/>
        <scheme val="minor"/>
      </rPr>
      <t xml:space="preserve"> Durante el primer cuatrimestre del 2022, el proceso de Evaluación y Control de la Gestión no tenía formuladas acciones de los Planes de Mejoramiento - Plan de Mejoramiento Institucional PMI o Plan de Mejoramiento por Procesos PMP. </t>
    </r>
  </si>
  <si>
    <r>
      <t xml:space="preserve">Frente a las acciones pedagógicas, durante el periodo se realizó la verificación del desarrollo de las acciones pedagógicas y el cumplimiento de acuerdo con el diseño de la metodología por medio de la lista de chequeo establecida para tal fin. Ahora bien, en Campañas de Cultura Ciudadana se acompañó de manera permanente el desarrollo de la estrategia de </t>
    </r>
    <r>
      <rPr>
        <i/>
        <sz val="11"/>
        <color theme="1"/>
        <rFont val="Calibri"/>
        <family val="2"/>
        <scheme val="minor"/>
      </rPr>
      <t>"Mal Parqueados</t>
    </r>
    <r>
      <rPr>
        <sz val="11"/>
        <color theme="1"/>
        <rFont val="Calibri"/>
        <family val="2"/>
        <scheme val="minor"/>
      </rPr>
      <t>", la cual se viene trabajando de la mano de la Secretaría de Cultura. La estrategia de movilidad para reducir el comportamiento de mal parqueo en la ciudad y la apropiación del espacio público por parte de los vehículos, hace parte de la campaña "</t>
    </r>
    <r>
      <rPr>
        <i/>
        <sz val="11"/>
        <color theme="1"/>
        <rFont val="Calibri"/>
        <family val="2"/>
        <scheme val="minor"/>
      </rPr>
      <t>La Bogotá que Estamos Construyendo</t>
    </r>
    <r>
      <rPr>
        <sz val="11"/>
        <color theme="1"/>
        <rFont val="Calibri"/>
        <family val="2"/>
        <scheme val="minor"/>
      </rPr>
      <t>", se realizaron 1.287 correcciones y  se entregaron 744 stickers. El público objetivo  de "La Bogotá que Estamos Construyendo"- Mal Parqueo, fueron los habitantes y visitantes de las diferentes zonas de la ciudad donde se implementó la campaña por la crítica situación invasión del espacio público por mal parqueo. También se continuó con la implementación de la campaña Un Pedido Por La Vida, con la cual se logró capactiar a 134 motociclistas domicliarios, y se empezó a trabajar en un protocolo para la fase con ciclistas, el público objetivo de Un Pedido Por La Vida fueron principalmente hombres motociclistas domiciliarios de la ciudad de Bogotá, mayores de 16, jóvenes adultos de los estratos 1, 2 y 3. Así mismo, se implementó la campaña Tú Eres el Corazón de la Nueva Movilidad, con la cual se alcanzaron 16.720 ciudadanos, a quienes se invitó a hacer un buen uso de los pasos y andenes peatonales. El público objetivo de Tú Eres el Corazón de la Nueva Movilidad fueron residentes y visitantes de las zonas de intervención, de todos los rangos etarios y actores viales.</t>
    </r>
  </si>
  <si>
    <r>
      <t xml:space="preserve">En perspectiva de la mejora continúa de las estrategias de cultura para la movilidad, componente que incluye campañas y pedagogía, se ha trabajado desde la OACCM en la revisión minuciosa de los instrumentos de medición y criterios de diseño e implementación de los mismos y análisis de la información resultante.  A continuación se relacionan los logros en cada línea: </t>
    </r>
    <r>
      <rPr>
        <b/>
        <sz val="11"/>
        <color theme="1"/>
        <rFont val="Calibri"/>
        <family val="2"/>
        <scheme val="minor"/>
      </rPr>
      <t>a.</t>
    </r>
    <r>
      <rPr>
        <sz val="11"/>
        <color theme="1"/>
        <rFont val="Calibri"/>
        <family val="2"/>
        <scheme val="minor"/>
      </rPr>
      <t xml:space="preserve"> </t>
    </r>
    <r>
      <rPr>
        <i/>
        <sz val="11"/>
        <color theme="1"/>
        <rFont val="Calibri"/>
        <family val="2"/>
        <scheme val="minor"/>
      </rPr>
      <t>Evaluación acciones pedagógicas:</t>
    </r>
    <r>
      <rPr>
        <sz val="11"/>
        <color theme="1"/>
        <rFont val="Calibri"/>
        <family val="2"/>
        <scheme val="minor"/>
      </rPr>
      <t xml:space="preserve"> Entre enero y abril de 2022, se llevó a cabo verificación de la implementación del pretest y postest de evaluación de las acciones pedagógicas.  Se concertó cronograma para la aplicación del instrumento y de esta manera evitar conflictos con la aplicación de la encuesta de satisfacción y se realizó el informe trimestral de análisis de datos del registro de diligenciamiento del instrumento de medición. </t>
    </r>
    <r>
      <rPr>
        <b/>
        <sz val="11"/>
        <color theme="1"/>
        <rFont val="Calibri"/>
        <family val="2"/>
        <scheme val="minor"/>
      </rPr>
      <t>b</t>
    </r>
    <r>
      <rPr>
        <sz val="11"/>
        <color theme="1"/>
        <rFont val="Calibri"/>
        <family val="2"/>
        <scheme val="minor"/>
      </rPr>
      <t>.</t>
    </r>
    <r>
      <rPr>
        <i/>
        <sz val="11"/>
        <color theme="1"/>
        <rFont val="Calibri"/>
        <family val="2"/>
        <scheme val="minor"/>
      </rPr>
      <t>Campañas de Cultura Ciudadana</t>
    </r>
    <r>
      <rPr>
        <sz val="11"/>
        <color theme="1"/>
        <rFont val="Calibri"/>
        <family val="2"/>
        <scheme val="minor"/>
      </rPr>
      <t>: Se llevó a cabo el acompañamiento, seguimiento y corrección de las herramientas de evaluación implementadas para las campañas de cultura ciudadana. A través de pilotajes y reuniones de análisis de resultados, se corrigieron las herramientas en implementación y se dieron las pautas para la construcción de herramientas hacia el futuro. Algunos resultados relevantes de los instrumentos de medición de la campaña Un Pedido por la Vida, cuyo público objetivo eran jóvenes adultos de los estratos 1, 2 y 3, fueron: el reconocimiento de la velocidad máxima permitida, pasó de un 54,7% entre los encuestados del ecosistema de domiciliarios a un 97,5% entre los participantes de las capacitaciones, y la recordación 3 meses después de la campaña fue del 84,2%; el reconocimiento de la reducción de la velocidad como principal factor de autocuidado y cuidado mutuo pasó de un 48,4%, entre el ecosistema de domiciliarios, al 87,1% entre los domiciliarios que realizaron la capacitación, la recordación se mantuvo en el 74,5%.  Entre enero y abril de 2022, se llevó a acabo verificación de la implemetación del pretest y postest de evaluación de las acciones pedagógicas y de cultura ciudadana.  Se concertó cronograma para la aplicación del instrumento y de esta manera evitar conflictos con la aplicación de la encuesta de satisfacción y se realizó el informe trimestral de análisis de datos del registro de diligenciamiento del instrumento de medición.</t>
    </r>
  </si>
  <si>
    <r>
      <t xml:space="preserve">Dando cumplimiento a Ley de Transparencia 1712 de 2014 y demás normas concordantes, se publicó el informe de PQRS mes de enero, febrero y marzo 2022 en la página web de la SDM .
</t>
    </r>
    <r>
      <rPr>
        <b/>
        <sz val="11"/>
        <color theme="4" tint="-0.249977111117893"/>
        <rFont val="Calibri"/>
        <family val="2"/>
        <scheme val="minor"/>
      </rPr>
      <t>https://www.movilidadbogota.gov.co/web/informacion_pqrs</t>
    </r>
    <r>
      <rPr>
        <sz val="11"/>
        <color theme="1"/>
        <rFont val="Calibri"/>
        <family val="2"/>
        <scheme val="minor"/>
      </rPr>
      <t xml:space="preserve">
Se adjuntan los anexos.
</t>
    </r>
  </si>
  <si>
    <r>
      <t xml:space="preserve">C2:  Se llevaron a a cabo asesorias para verificar que el desarrollo de las estrategias de intervención de cultura para la movilidad se cumplan de acuerdo con el diseño de la metodología, generando las recomencaciones para el tema de las campañas pedagógicas se adjuntan un total de 12 fichas de verificación de desarrollo de estrategias de intervención de cultura ciudadana., asi mismo,  se adjunto registor fotografico de Campaña "Mal Parqueo" mas no se soportan las revisiones que den cuenta de la aplicación del control tal como fue diseñado.  Igualmente para la  Campaña "Tu eres el Corazón" se adjunto Excel de análisis cuantativo, no se adjunta las revisiones a la campaña como evidencia del control, mientras que para la Campaña "Un pedido por la vida"   se adjunta soporte de agendamiento de la reunión para revisión de la campaña. Por lo descrito, el control no se ejecutó conforme el diseño, ya que este determino: </t>
    </r>
    <r>
      <rPr>
        <i/>
        <sz val="11"/>
        <color theme="1"/>
        <rFont val="Calibri"/>
        <family val="2"/>
        <scheme val="minor"/>
      </rPr>
      <t xml:space="preserve">dejando como registro correos  electrónicos y/o actas y/o lista de chequeo y/o informe y/o listados de asistencia y/o imagenes (pantallazos) de las reuniones o mesas de trabajo. </t>
    </r>
    <r>
      <rPr>
        <sz val="11"/>
        <color theme="1"/>
        <rFont val="Calibri"/>
        <family val="2"/>
        <scheme val="minor"/>
      </rPr>
      <t>Asi las cosas no se pudo verificar la efectividad del contorl.
AC1: De acuerdo con la periodicidad definida para la presente acción esta se encuentra con ejecución en el mes de agosto y dic del presente año, dado lo anterior las evidencias se revisaran conforme a lo determinado en la acción.</t>
    </r>
  </si>
  <si>
    <t xml:space="preserve">El profesional designado por la Dirección de Contratación para la etapa precontractual, brinda apoyo permanente a las áreas que así lo requieran, con en fin obtener estudios previos, prepliegos y pliegos de condiciones ajustados a la norma y velando por concordancia con el Plan Anual de Adquisiciones  (necesidad establecidas por el área solicitante). Este apoyo tiene como soporte los documentos contractuales establecidos en los Procedimientos de Selección PA05 - PR21 y de Contratación de Pestacion de Servicios PA05 - PR19. Se deja como registro los documentos precontractuales cargados la plataforma SECOP y las observaciones efectuadas. </t>
  </si>
  <si>
    <t>C1 Los responsables remitieron pantallazo de legalbog.secretariajuridica.gov.co, en la cual se publicó proyecto de acto administrativo para que la ciudadania conociera e hiciera observaciones en cumplimiento de los terminos establecidoe en el Decreto 069 de 2021. Por lo anterior se evidencia que el control se ejecutó como fue diseñado demostrando su efectividad, lo cual contribuye a una adecuada mitigación del riesgo.</t>
  </si>
  <si>
    <t>C1 De acuerdo con las eviencia aportadas, se observaron correos de la Jefe de la Dirección de Normatividad y Conceptos en los cuales realizó revisión de los actos administrativos solicitadando ajustes u observaciones de los proyectos de actos administrativos, por lo anterior se evidenció la efectividad del control, mitigando el riesgo. 
AC1 Se remite como avance de la ejecución de la acción, convocatorias para mesas de estudio juridico del 25/03/2022 y 28/04/2022, ademas de actualización del instructivo DNC, por lo anterior la accion adicional ha contribuido a mitigar el riesgo.</t>
  </si>
  <si>
    <t>C1 Se adjuntó PA05-IN02 INSTRUCTIVO NORMATIVIDAD Y CONCEPTOS VERSIÓN 7.0 VF ultima version, que de acuerdo con las mesas de trabajo mencionadas en la Acción 1, se observa que en las mesas de trabajo se convoco para la actualizacion del intructivo. Por lo anteiro el control contribuy a la mitigación del riesgo.</t>
  </si>
  <si>
    <t>C1  Se observó Acta Sesión 010 del 27 abril de 2022 del Comité de Conciliación en el cual se trataron los siguintes temas: 1 Verificación del Quórum, 2 Plan Maestro de Acciones Judiciales, 3 Plan Anual de Recuperación de Recursos, 4 Presentación Política de Prevención – Dirección de Gestión de Cobro, 5 Análisis de casos, 6 Proposiciones y varios. de otra parte se aprobó el PLAN DE ACCIÓN - PLAN MAESTRO PARA LA RECUPERACIÓN DE RECURSOS PÚBLICOS DEL DISTRITO CÁPITAL. Sin embargo el acta no se encuentra suscrita, No obstante el control se ejecuto de acuerdo con su diseñoel cual contibuyo a mitigar el riesgo identificado.</t>
  </si>
  <si>
    <t>C1 desde la DRJ remitieron: Seguimiento a políticas y líneas de defensa – fallos favorables y desfavorables - 3 de enero de 2022, Revisión de Informes de Actividades Mensuales (Cuentas de Cobro) 28/02/2022,  Acta de Seguimiento a Políticas y Líneas de Defensa – Fallos Favorables y Desfavorables - 7 de Marzo de 2022, Seguimiento a políticas y líneas de defensa – fallos favorables y desfavorables - 3 de marzo de 2022 y 
Seguimiento grupo de procesos abril 2022</t>
  </si>
  <si>
    <t xml:space="preserve">De forma mensual se ha realizado seguimiento, a la adeacuación gestión de los procesos al interior de la Dirección de Representación Judicial, productos de las mismas se anexa el presente reporte los listados de aistencias de las reuniones efectuadas y las actas., asi las cosas, el control se ejecutó conforme a su diseño ya que se evidenció una gestión adecuada de los procesos, con las reuniones  llevadas a cabo por la Dirección de Representación Judicial, contributendo a mitigar el riesgo. 
</t>
  </si>
  <si>
    <t xml:space="preserve">El jefe del área realiza seguimiento mensual a la contestación oportuna de las demandas, mediante la verificación en la base de datos de los Procesos Contenciosos, dejando como evidencia la base de datos y los correos electronicos con las alertas generadas a cada uno de los profesionales. </t>
  </si>
  <si>
    <t>C1  Los repsonsables remitireon AUDITORIA SIPROJ ENERO-FEBRERO-MARZO 2022, asi como CUADRO CONTROL (11) BASE DE PROCESOS JUDICIALES 28 DE ABRIL, con lo cual se evidenci+o una adecuado seguimiento a la gestión de defensa y a los procesos activos, observando que el control fue efectivo, y que contribuyó a mitigar el riesgo:
AC1: Se aportan como evidencias correos electronicos de enero a abril sobre control de terminos, asi como base de datos con dicha información, los cuales contribuyen a una adecuada mitigación del riesgo.</t>
  </si>
  <si>
    <t>C1 Los responsables remitieron correos electrónico, asi como formatos con las observaciones que surgieron de de las revisiones a los documentos precontractuales suministrados por las áreas solicitantes, de conformidad con la normatividad y procedimentos establecidos, con los cuales se observó que el control se ejecutó de acuerdo a su diseño, contribuyendo a mitigar el riesgo.
AC1:  Se aportaron las evidencias en lo correspondiente  al cargue de los estudios previos previa revision y ajustes por parte de los profesionales de la Dirección de contratación, lo anterior evidencia la debida aplicación y ejecución de la acción conforme a su diseño, la cual contribuye a mitigar el riesgos.</t>
  </si>
  <si>
    <t xml:space="preserve">C1 Se adjunto  documentos en PDF en los que se observan  aprobaciones y rechazos en SECOP II, verificando que el responsable, verificó la información registrada, y wn wl caso que correspondondió el revisor rechazó el trámite o aprobó el proceso, lo cual permite una adecuada mitigación del riesgo asi como una adecuada ejecución del control </t>
  </si>
  <si>
    <t>C1 : La DC remitió memorandos a los ordenadores del gasto generando alerta de los contratos que terminaron su plazo de ejecución y requieren ser liquidados con los numeros: 20225300047773 para SSC, 20225300047733 para SGC, 20225300047763 para SGM, 20225300047723 para SGJ, 20225300047743 SPM, del 2/03/2022 asi como base de datos de contoratos para liquidar, por lo cual, el control se ejecutó conforme su diseño contribuyendo a una adecuad amitigación del riesgo.
AC1:  La acción se llevo a cabo en la periodicidad definida, mediante reuniones y apoyos a las Subsecretarias  en cuanto al  proceso de liquidación , las evidencias dan cuenta de su ejecución, igualmente, contribuyendo a una adecuada mitigación del riesgo.</t>
  </si>
  <si>
    <t>C2: Se allego pantallazos de convocatoria a reuniones de seguimiento a liquidacion de contratos,  liberación de pasivos CPS, seguimiento supevisón de contratos, liquidación perdida de competencia, para los meses de enero a abril, evodenciando que el contorl se jecutó toda vez que el profesional designado por la DC realizó seguimiento al tema de liquidaciones a través de mesas de trabajo, contribuyendo a mitigar el riesgo.</t>
  </si>
  <si>
    <t>C1: Se aportan como evidencias pantallazos de correos de los profesionales a las areas, en los cuales se observo el acompañamiento con sus respectivas  recomendaciones y observaciones a los procesos sancionatorios,  que de acuerdo con la documentación aportada por los responsables cumplieran con la  aplicación del procedimiento sancionatorio por incumplimiento contractual, lo cual permitió verificar la adecuada aplicación del control, contribuyendo a mitigar el riesgo identificado. 
AC1: El abril 08 de 2022 se envio memoerando a toda la entidad Socialización procedimiento sancionatorio por incumplimiento contractual Cód PA05-PR16 Versión: 3.0 del 24/03/2022, contribuyendo a mitigar 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</si>
</sst>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15" x14ac:knownFonts="1">
    <font>
      <sz val="11"/>
      <color theme="1"/>
      <name val="Calibri"/>
      <family val="2"/>
      <scheme val="minor"/>
    </font>
    <font>
      <sz val="11"/>
      <color theme="1"/>
      <name val="Calibri"/>
      <family val="2"/>
      <scheme val="minor"/>
    </font>
    <font>
      <sz val="11"/>
      <color theme="1"/>
      <name val="Arial Narrow"/>
      <family val="2"/>
    </font>
    <font>
      <sz val="11"/>
      <name val="Arial Narrow"/>
      <family val="2"/>
    </font>
    <font>
      <b/>
      <sz val="11"/>
      <color theme="1"/>
      <name val="Arial Narrow"/>
      <family val="2"/>
    </font>
    <font>
      <sz val="10"/>
      <color theme="1"/>
      <name val="Arial Narrow"/>
      <family val="2"/>
    </font>
    <font>
      <b/>
      <sz val="14"/>
      <color theme="1"/>
      <name val="Arial Narrow"/>
      <family val="2"/>
    </font>
    <font>
      <sz val="11"/>
      <name val="Arial"/>
      <family val="2"/>
    </font>
    <font>
      <sz val="9"/>
      <color theme="1"/>
      <name val="Calibri"/>
      <family val="2"/>
      <scheme val="minor"/>
    </font>
    <font>
      <sz val="9"/>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1"/>
      <color theme="4" tint="-0.249977111117893"/>
      <name val="Calibri"/>
      <family val="2"/>
      <scheme val="minor"/>
    </font>
    <font>
      <sz val="10"/>
      <color theme="1"/>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s>
  <borders count="43">
    <border>
      <left/>
      <right/>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diagonal/>
    </border>
    <border>
      <left style="dashed">
        <color theme="9" tint="-0.24994659260841701"/>
      </left>
      <right/>
      <top/>
      <bottom style="dashed">
        <color theme="9" tint="-0.24994659260841701"/>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rgb="FF548135"/>
      </left>
      <right style="dotted">
        <color rgb="FF548135"/>
      </right>
      <top style="dotted">
        <color rgb="FF548135"/>
      </top>
      <bottom style="dotted">
        <color rgb="FF548135"/>
      </bottom>
      <diagonal/>
    </border>
    <border>
      <left style="dashed">
        <color theme="9" tint="-0.24994659260841701"/>
      </left>
      <right style="dashed">
        <color theme="9" tint="-0.24994659260841701"/>
      </right>
      <top/>
      <bottom style="thin">
        <color indexed="64"/>
      </bottom>
      <diagonal/>
    </border>
    <border>
      <left/>
      <right/>
      <top style="thin">
        <color indexed="64"/>
      </top>
      <bottom/>
      <diagonal/>
    </border>
    <border>
      <left style="dashed">
        <color theme="9" tint="-0.24994659260841701"/>
      </left>
      <right style="thin">
        <color indexed="64"/>
      </right>
      <top style="dashed">
        <color theme="9" tint="-0.24994659260841701"/>
      </top>
      <bottom/>
      <diagonal/>
    </border>
    <border>
      <left style="dashed">
        <color theme="9" tint="-0.24994659260841701"/>
      </left>
      <right style="thin">
        <color indexed="64"/>
      </right>
      <top/>
      <bottom/>
      <diagonal/>
    </border>
    <border>
      <left style="dashed">
        <color theme="9" tint="-0.24994659260841701"/>
      </left>
      <right style="thin">
        <color indexed="64"/>
      </right>
      <top/>
      <bottom style="dashed">
        <color theme="9" tint="-0.24994659260841701"/>
      </bottom>
      <diagonal/>
    </border>
    <border>
      <left style="dashed">
        <color theme="9" tint="-0.24994659260841701"/>
      </left>
      <right style="dashed">
        <color theme="9" tint="-0.2499465926084170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dotted">
        <color rgb="FF548135"/>
      </left>
      <right/>
      <top style="dotted">
        <color rgb="FF548135"/>
      </top>
      <bottom style="dotted">
        <color rgb="FF548135"/>
      </bottom>
      <diagonal/>
    </border>
    <border>
      <left style="thin">
        <color indexed="64"/>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right/>
      <top/>
      <bottom style="dashed">
        <color indexed="64"/>
      </bottom>
      <diagonal/>
    </border>
    <border>
      <left style="dashed">
        <color indexed="64"/>
      </left>
      <right style="dashed">
        <color indexed="64"/>
      </right>
      <top style="dashed">
        <color indexed="64"/>
      </top>
      <bottom/>
      <diagonal/>
    </border>
    <border>
      <left style="thin">
        <color indexed="64"/>
      </left>
      <right style="thin">
        <color indexed="64"/>
      </right>
      <top style="dashed">
        <color indexed="64"/>
      </top>
      <bottom/>
      <diagonal/>
    </border>
  </borders>
  <cellStyleXfs count="2">
    <xf numFmtId="0" fontId="0" fillId="0" borderId="0"/>
    <xf numFmtId="9" fontId="1" fillId="0" borderId="0" applyFont="0" applyFill="0" applyBorder="0" applyAlignment="0" applyProtection="0"/>
  </cellStyleXfs>
  <cellXfs count="297">
    <xf numFmtId="0" fontId="0" fillId="0" borderId="0" xfId="0"/>
    <xf numFmtId="0" fontId="2" fillId="0" borderId="4" xfId="0" applyFont="1" applyBorder="1" applyAlignment="1">
      <alignment horizontal="center" vertical="center"/>
    </xf>
    <xf numFmtId="0" fontId="5" fillId="0" borderId="4"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protection locked="0"/>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textRotation="90"/>
      <protection locked="0"/>
    </xf>
    <xf numFmtId="9" fontId="2" fillId="0" borderId="4" xfId="0" applyNumberFormat="1" applyFont="1" applyBorder="1" applyAlignment="1" applyProtection="1">
      <alignment horizontal="center" vertical="center"/>
      <protection hidden="1"/>
    </xf>
    <xf numFmtId="164" fontId="2" fillId="0" borderId="4" xfId="1" applyNumberFormat="1" applyFont="1" applyBorder="1" applyAlignment="1">
      <alignment horizontal="center" vertical="center"/>
    </xf>
    <xf numFmtId="164" fontId="2" fillId="2" borderId="4" xfId="1" applyNumberFormat="1" applyFont="1" applyFill="1" applyBorder="1" applyAlignment="1">
      <alignment horizontal="center" vertical="center"/>
    </xf>
    <xf numFmtId="0" fontId="4" fillId="0" borderId="4" xfId="0" applyFont="1" applyBorder="1" applyAlignment="1" applyProtection="1">
      <alignment horizontal="center" vertical="center" textRotation="90" wrapText="1"/>
      <protection hidden="1"/>
    </xf>
    <xf numFmtId="9" fontId="2" fillId="0" borderId="1"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2" fillId="0" borderId="1" xfId="0" applyFont="1" applyBorder="1" applyAlignment="1" applyProtection="1">
      <alignment horizontal="center" vertical="center" textRotation="90"/>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4" fillId="3" borderId="4" xfId="0" applyFont="1" applyFill="1" applyBorder="1" applyAlignment="1">
      <alignment horizontal="center" vertical="center" textRotation="90"/>
    </xf>
    <xf numFmtId="14" fontId="2" fillId="0" borderId="4" xfId="0" applyNumberFormat="1" applyFont="1" applyBorder="1" applyAlignment="1" applyProtection="1">
      <alignment horizontal="center" vertical="center" wrapText="1"/>
      <protection locked="0"/>
    </xf>
    <xf numFmtId="0" fontId="2" fillId="0" borderId="4" xfId="0" applyFont="1" applyBorder="1" applyAlignment="1" applyProtection="1">
      <alignment horizontal="justify" vertical="center" wrapText="1"/>
      <protection locked="0"/>
    </xf>
    <xf numFmtId="0" fontId="2" fillId="0" borderId="0" xfId="0" applyFont="1" applyProtection="1">
      <protection locked="0"/>
    </xf>
    <xf numFmtId="0" fontId="2" fillId="0" borderId="10" xfId="0" applyFont="1" applyBorder="1" applyAlignment="1">
      <alignment horizontal="center" vertical="center"/>
    </xf>
    <xf numFmtId="0" fontId="5" fillId="0" borderId="10" xfId="0" applyFont="1" applyBorder="1" applyAlignment="1">
      <alignment horizontal="left" vertical="center" wrapText="1"/>
    </xf>
    <xf numFmtId="0" fontId="2" fillId="0" borderId="10" xfId="0" applyFont="1" applyBorder="1" applyAlignment="1">
      <alignment horizontal="center" vertical="center" textRotation="90"/>
    </xf>
    <xf numFmtId="9" fontId="2" fillId="0" borderId="10"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4" fillId="0" borderId="10" xfId="0" applyFont="1" applyBorder="1" applyAlignment="1">
      <alignment horizontal="center" vertical="center" textRotation="90" wrapText="1"/>
    </xf>
    <xf numFmtId="9" fontId="2" fillId="0" borderId="11" xfId="0" applyNumberFormat="1" applyFont="1" applyBorder="1" applyAlignment="1">
      <alignment horizontal="center" vertical="center"/>
    </xf>
    <xf numFmtId="0" fontId="2" fillId="0" borderId="11" xfId="0" applyFont="1" applyBorder="1" applyAlignment="1">
      <alignment horizontal="center" vertical="center" textRotation="90"/>
    </xf>
    <xf numFmtId="165" fontId="2" fillId="0" borderId="10" xfId="0" applyNumberFormat="1" applyFont="1" applyBorder="1" applyAlignment="1">
      <alignment horizontal="center" vertical="center"/>
    </xf>
    <xf numFmtId="0" fontId="4" fillId="4" borderId="4" xfId="0" applyFont="1" applyFill="1" applyBorder="1" applyAlignment="1">
      <alignment horizontal="center" vertical="center" wrapText="1"/>
    </xf>
    <xf numFmtId="0" fontId="4" fillId="0" borderId="4" xfId="0" applyFont="1" applyBorder="1" applyAlignment="1" applyProtection="1">
      <alignment horizontal="center" vertical="center"/>
      <protection hidden="1"/>
    </xf>
    <xf numFmtId="0" fontId="4" fillId="0" borderId="10" xfId="0" applyFont="1" applyBorder="1" applyAlignment="1">
      <alignment horizontal="center" vertical="center"/>
    </xf>
    <xf numFmtId="0" fontId="2" fillId="0" borderId="5" xfId="0" applyFont="1" applyBorder="1" applyAlignment="1" applyProtection="1">
      <alignment horizontal="center" vertical="center"/>
      <protection locked="0"/>
    </xf>
    <xf numFmtId="17" fontId="2" fillId="0" borderId="19" xfId="0" applyNumberFormat="1" applyFont="1" applyBorder="1" applyAlignment="1" applyProtection="1">
      <alignment horizontal="center" vertical="center"/>
      <protection hidden="1"/>
    </xf>
    <xf numFmtId="17" fontId="2" fillId="0" borderId="19" xfId="0" applyNumberFormat="1" applyFont="1" applyBorder="1" applyAlignment="1" applyProtection="1">
      <alignment horizontal="center" vertical="center" wrapText="1"/>
      <protection hidden="1"/>
    </xf>
    <xf numFmtId="14" fontId="2" fillId="6" borderId="20" xfId="0" applyNumberFormat="1" applyFont="1" applyFill="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hidden="1"/>
    </xf>
    <xf numFmtId="0" fontId="8" fillId="0" borderId="20" xfId="0" applyFont="1" applyBorder="1" applyAlignment="1">
      <alignment vertical="center" wrapText="1"/>
    </xf>
    <xf numFmtId="0" fontId="8" fillId="0" borderId="20" xfId="0" applyFont="1" applyBorder="1" applyAlignment="1">
      <alignment vertical="center"/>
    </xf>
    <xf numFmtId="1" fontId="2" fillId="0" borderId="10" xfId="0" applyNumberFormat="1" applyFont="1" applyBorder="1" applyAlignment="1">
      <alignment horizontal="center" vertical="center" wrapText="1"/>
    </xf>
    <xf numFmtId="0" fontId="2" fillId="0" borderId="10" xfId="0" applyFont="1" applyBorder="1" applyAlignment="1">
      <alignment horizontal="center" vertical="center" indent="1"/>
    </xf>
    <xf numFmtId="0" fontId="0" fillId="0" borderId="4" xfId="0" applyBorder="1" applyAlignment="1">
      <alignment horizontal="center" vertical="center"/>
    </xf>
    <xf numFmtId="0" fontId="0" fillId="0" borderId="4" xfId="0" applyBorder="1" applyAlignment="1" applyProtection="1">
      <alignment horizontal="center" vertical="center" textRotation="90"/>
      <protection locked="0"/>
    </xf>
    <xf numFmtId="9" fontId="0" fillId="0" borderId="4" xfId="0" applyNumberFormat="1" applyBorder="1" applyAlignment="1" applyProtection="1">
      <alignment horizontal="center" vertical="center"/>
      <protection hidden="1"/>
    </xf>
    <xf numFmtId="0" fontId="0" fillId="0" borderId="4" xfId="0"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164" fontId="0" fillId="0" borderId="4" xfId="1" applyNumberFormat="1" applyFont="1" applyBorder="1" applyAlignment="1">
      <alignment horizontal="center" vertical="center"/>
    </xf>
    <xf numFmtId="0" fontId="10" fillId="0" borderId="4" xfId="0" applyFont="1" applyBorder="1" applyAlignment="1" applyProtection="1">
      <alignment horizontal="center" vertical="center" textRotation="90" wrapText="1"/>
      <protection hidden="1"/>
    </xf>
    <xf numFmtId="9" fontId="0" fillId="0" borderId="1" xfId="0" applyNumberForma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0" fillId="0" borderId="1" xfId="0" applyBorder="1" applyAlignment="1" applyProtection="1">
      <alignment horizontal="center" vertical="center" textRotation="90"/>
      <protection locked="0"/>
    </xf>
    <xf numFmtId="14" fontId="0" fillId="0" borderId="4"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wrapText="1"/>
      <protection locked="0"/>
    </xf>
    <xf numFmtId="164" fontId="0" fillId="2" borderId="4" xfId="1" applyNumberFormat="1" applyFont="1" applyFill="1" applyBorder="1" applyAlignment="1">
      <alignment horizontal="center" vertical="center"/>
    </xf>
    <xf numFmtId="0" fontId="0" fillId="0" borderId="4" xfId="0" applyBorder="1" applyAlignment="1" applyProtection="1">
      <alignment horizontal="justify" vertical="center"/>
      <protection locked="0"/>
    </xf>
    <xf numFmtId="0" fontId="0" fillId="5" borderId="4" xfId="0" applyFill="1" applyBorder="1" applyAlignment="1" applyProtection="1">
      <alignment horizontal="center" vertical="center"/>
      <protection locked="0"/>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0" borderId="5" xfId="0" applyBorder="1" applyAlignment="1" applyProtection="1">
      <alignment horizontal="center" vertical="center"/>
      <protection locked="0"/>
    </xf>
    <xf numFmtId="0" fontId="0" fillId="0" borderId="4" xfId="0" applyBorder="1" applyAlignment="1" applyProtection="1">
      <alignment horizontal="justify" vertical="center" wrapText="1"/>
      <protection locked="0"/>
    </xf>
    <xf numFmtId="0" fontId="0" fillId="0" borderId="20" xfId="0" applyBorder="1" applyAlignment="1">
      <alignment horizontal="justify" vertical="center" wrapText="1"/>
    </xf>
    <xf numFmtId="0" fontId="0" fillId="0" borderId="1" xfId="0" applyBorder="1" applyAlignment="1" applyProtection="1">
      <alignment vertical="center" wrapText="1"/>
      <protection locked="0"/>
    </xf>
    <xf numFmtId="0" fontId="0" fillId="0" borderId="2" xfId="0" applyBorder="1" applyAlignment="1" applyProtection="1">
      <alignment vertical="center" textRotation="90"/>
      <protection locked="0"/>
    </xf>
    <xf numFmtId="0" fontId="0" fillId="0" borderId="3" xfId="0" applyBorder="1" applyAlignment="1" applyProtection="1">
      <alignment vertical="center" textRotation="90"/>
      <protection locked="0"/>
    </xf>
    <xf numFmtId="0" fontId="0" fillId="0" borderId="0" xfId="0" applyAlignment="1">
      <alignment horizontal="justify" vertical="center"/>
    </xf>
    <xf numFmtId="0" fontId="0" fillId="6" borderId="4" xfId="0" applyFill="1" applyBorder="1" applyAlignment="1" applyProtection="1">
      <alignment horizontal="center" vertical="center"/>
      <protection locked="0"/>
    </xf>
    <xf numFmtId="14" fontId="0" fillId="6" borderId="4" xfId="0" applyNumberFormat="1" applyFill="1" applyBorder="1" applyAlignment="1" applyProtection="1">
      <alignment horizontal="center" vertical="center"/>
      <protection locked="0"/>
    </xf>
    <xf numFmtId="0" fontId="0" fillId="6" borderId="4" xfId="0" applyFill="1" applyBorder="1" applyAlignment="1" applyProtection="1">
      <alignment horizontal="center" vertical="center" wrapText="1"/>
      <protection locked="0"/>
    </xf>
    <xf numFmtId="15" fontId="0" fillId="0" borderId="4" xfId="0" applyNumberFormat="1" applyBorder="1" applyAlignment="1" applyProtection="1">
      <alignment horizontal="center" vertical="center"/>
      <protection locked="0"/>
    </xf>
    <xf numFmtId="0" fontId="0" fillId="6" borderId="20" xfId="0"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0" fillId="0" borderId="20" xfId="0" applyBorder="1" applyAlignment="1">
      <alignment vertical="center"/>
    </xf>
    <xf numFmtId="0" fontId="0" fillId="0" borderId="2" xfId="0" applyBorder="1" applyAlignment="1" applyProtection="1">
      <alignment vertical="center"/>
      <protection locked="0"/>
    </xf>
    <xf numFmtId="0" fontId="0" fillId="0" borderId="8" xfId="0" applyBorder="1" applyAlignment="1" applyProtection="1">
      <alignment vertical="center" textRotation="90"/>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protection locked="0"/>
    </xf>
    <xf numFmtId="0" fontId="0" fillId="0" borderId="9" xfId="0" applyBorder="1" applyAlignment="1" applyProtection="1">
      <alignment vertical="center" textRotation="90"/>
      <protection locked="0"/>
    </xf>
    <xf numFmtId="0" fontId="0" fillId="0" borderId="22" xfId="0" applyBorder="1" applyAlignment="1" applyProtection="1">
      <alignment vertical="center" wrapText="1"/>
      <protection locked="0"/>
    </xf>
    <xf numFmtId="14" fontId="0" fillId="6" borderId="20" xfId="0" applyNumberFormat="1" applyFill="1" applyBorder="1" applyAlignment="1" applyProtection="1">
      <alignment horizontal="center" vertical="center"/>
      <protection locked="0"/>
    </xf>
    <xf numFmtId="14" fontId="0" fillId="0" borderId="1" xfId="0" applyNumberFormat="1" applyBorder="1" applyAlignment="1" applyProtection="1">
      <alignment vertical="center"/>
      <protection locked="0"/>
    </xf>
    <xf numFmtId="14" fontId="0" fillId="0" borderId="2" xfId="0" applyNumberFormat="1" applyBorder="1" applyAlignment="1" applyProtection="1">
      <alignment vertical="center"/>
      <protection locked="0"/>
    </xf>
    <xf numFmtId="14" fontId="0" fillId="0" borderId="3" xfId="0" applyNumberFormat="1" applyBorder="1" applyAlignment="1" applyProtection="1">
      <alignment vertical="center"/>
      <protection locked="0"/>
    </xf>
    <xf numFmtId="14" fontId="0" fillId="0" borderId="20" xfId="0" applyNumberFormat="1" applyBorder="1" applyAlignment="1" applyProtection="1">
      <alignment horizontal="center" vertical="center" wrapText="1"/>
      <protection locked="0"/>
    </xf>
    <xf numFmtId="0" fontId="0" fillId="0" borderId="4" xfId="0" applyBorder="1" applyAlignment="1" applyProtection="1">
      <alignment horizontal="center" vertical="justify"/>
      <protection locked="0"/>
    </xf>
    <xf numFmtId="0" fontId="0" fillId="0" borderId="4" xfId="0" applyBorder="1" applyAlignment="1" applyProtection="1">
      <alignment horizontal="center" vertical="justify" wrapText="1"/>
      <protection locked="0"/>
    </xf>
    <xf numFmtId="0" fontId="0" fillId="6" borderId="4" xfId="0" applyFill="1" applyBorder="1" applyAlignment="1" applyProtection="1">
      <alignment horizontal="justify" vertical="center" wrapText="1"/>
      <protection locked="0"/>
    </xf>
    <xf numFmtId="0" fontId="0" fillId="0" borderId="10" xfId="0" applyBorder="1" applyAlignment="1" applyProtection="1">
      <alignment horizontal="left" vertical="center" wrapText="1"/>
      <protection locked="0"/>
    </xf>
    <xf numFmtId="0" fontId="0" fillId="0" borderId="33" xfId="0" applyBorder="1" applyAlignment="1">
      <alignment horizontal="center" vertical="center"/>
    </xf>
    <xf numFmtId="0" fontId="0" fillId="6" borderId="5" xfId="0" applyFill="1" applyBorder="1" applyAlignment="1" applyProtection="1">
      <alignment horizontal="center" vertical="center"/>
      <protection locked="0"/>
    </xf>
    <xf numFmtId="0" fontId="0" fillId="0" borderId="14" xfId="0" applyBorder="1" applyAlignment="1" applyProtection="1">
      <alignment vertical="center"/>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14"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8" fillId="0" borderId="34" xfId="0" applyFont="1" applyBorder="1" applyAlignment="1">
      <alignment vertical="center"/>
    </xf>
    <xf numFmtId="0" fontId="0" fillId="0" borderId="40" xfId="0" applyBorder="1"/>
    <xf numFmtId="0" fontId="14" fillId="0" borderId="0" xfId="0" applyFont="1" applyAlignment="1">
      <alignment vertical="center" wrapText="1"/>
    </xf>
    <xf numFmtId="0" fontId="14" fillId="0" borderId="0" xfId="0" applyFont="1" applyAlignment="1">
      <alignment wrapText="1"/>
    </xf>
    <xf numFmtId="0" fontId="14" fillId="0" borderId="0" xfId="0" applyFont="1"/>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14" xfId="0" applyBorder="1" applyAlignment="1" applyProtection="1">
      <alignment horizontal="center" vertical="center"/>
      <protection locked="0"/>
    </xf>
    <xf numFmtId="0" fontId="11" fillId="0" borderId="20" xfId="0" applyFont="1" applyBorder="1" applyAlignment="1" applyProtection="1">
      <alignment horizontal="justify" vertical="center" wrapText="1"/>
      <protection locked="0"/>
    </xf>
    <xf numFmtId="0" fontId="0" fillId="0" borderId="20" xfId="0" applyBorder="1" applyAlignment="1" applyProtection="1">
      <alignment horizontal="justify" vertical="center" wrapText="1"/>
      <protection locked="0"/>
    </xf>
    <xf numFmtId="0" fontId="11" fillId="0" borderId="20" xfId="0" applyFont="1" applyBorder="1" applyAlignment="1">
      <alignment horizontal="justify" vertical="center" wrapText="1"/>
    </xf>
    <xf numFmtId="0" fontId="0" fillId="0" borderId="4" xfId="0" applyBorder="1" applyAlignment="1" applyProtection="1">
      <alignment horizontal="center" vertical="center" textRotation="90" wrapText="1"/>
      <protection locked="0"/>
    </xf>
    <xf numFmtId="0" fontId="0" fillId="0" borderId="5" xfId="0" applyBorder="1" applyAlignment="1" applyProtection="1">
      <alignment horizontal="center" vertical="center" wrapText="1"/>
      <protection locked="0"/>
    </xf>
    <xf numFmtId="0" fontId="0" fillId="0" borderId="0" xfId="0" applyAlignment="1">
      <alignment wrapText="1"/>
    </xf>
    <xf numFmtId="16" fontId="0" fillId="0" borderId="20" xfId="0" applyNumberFormat="1" applyBorder="1" applyAlignment="1">
      <alignment horizontal="justify" vertical="center" wrapText="1"/>
    </xf>
    <xf numFmtId="0" fontId="0" fillId="0" borderId="1" xfId="0" applyBorder="1" applyAlignment="1" applyProtection="1">
      <alignment horizontal="justify" vertical="center" wrapText="1"/>
      <protection locked="0"/>
    </xf>
    <xf numFmtId="0" fontId="0" fillId="0" borderId="2" xfId="0" applyBorder="1" applyAlignment="1" applyProtection="1">
      <alignment horizontal="justify" vertical="center" wrapText="1"/>
      <protection locked="0"/>
    </xf>
    <xf numFmtId="0" fontId="2" fillId="0" borderId="4" xfId="0" applyFont="1" applyBorder="1" applyAlignment="1" applyProtection="1">
      <alignment horizontal="center" vertical="center" textRotation="90"/>
      <protection hidden="1"/>
    </xf>
    <xf numFmtId="0" fontId="0" fillId="0" borderId="4" xfId="0" applyBorder="1" applyAlignment="1" applyProtection="1">
      <alignment horizontal="center" vertical="center" textRotation="90"/>
      <protection hidden="1"/>
    </xf>
    <xf numFmtId="0" fontId="0" fillId="0" borderId="0" xfId="0" applyAlignment="1">
      <alignment textRotation="90"/>
    </xf>
    <xf numFmtId="0" fontId="0" fillId="0" borderId="35" xfId="0" applyBorder="1" applyAlignment="1">
      <alignment horizontal="justify" vertical="center"/>
    </xf>
    <xf numFmtId="0" fontId="0" fillId="0" borderId="36" xfId="0" applyBorder="1" applyAlignment="1">
      <alignment horizontal="justify" vertical="center"/>
    </xf>
    <xf numFmtId="0" fontId="0" fillId="0" borderId="29" xfId="0" applyBorder="1" applyAlignment="1">
      <alignment horizontal="justify" vertical="center"/>
    </xf>
    <xf numFmtId="0" fontId="0" fillId="0" borderId="30" xfId="0" applyBorder="1" applyAlignment="1">
      <alignment horizontal="justify" vertical="center"/>
    </xf>
    <xf numFmtId="0" fontId="0" fillId="0" borderId="20" xfId="0" applyBorder="1" applyAlignment="1">
      <alignment horizontal="justify" vertical="center"/>
    </xf>
    <xf numFmtId="0" fontId="0" fillId="0" borderId="28" xfId="0" applyBorder="1" applyAlignment="1">
      <alignment horizontal="justify" vertical="center"/>
    </xf>
    <xf numFmtId="0" fontId="0" fillId="0" borderId="41" xfId="0" applyBorder="1" applyAlignment="1">
      <alignment horizontal="justify" vertical="center"/>
    </xf>
    <xf numFmtId="0" fontId="0" fillId="0" borderId="39" xfId="0" applyBorder="1" applyAlignment="1">
      <alignment horizontal="justify" vertical="center"/>
    </xf>
    <xf numFmtId="0" fontId="0" fillId="0" borderId="38" xfId="0" applyBorder="1" applyAlignment="1">
      <alignment horizontal="justify" vertical="center"/>
    </xf>
    <xf numFmtId="0" fontId="0" fillId="0" borderId="37" xfId="0" applyBorder="1" applyAlignment="1">
      <alignment horizontal="justify" vertical="center"/>
    </xf>
    <xf numFmtId="0" fontId="0" fillId="0" borderId="42" xfId="0" applyBorder="1" applyAlignment="1">
      <alignment horizontal="justify" vertical="center"/>
    </xf>
    <xf numFmtId="0" fontId="4" fillId="4" borderId="4" xfId="0" applyFont="1" applyFill="1" applyBorder="1" applyAlignment="1">
      <alignment horizontal="justify" vertical="center" wrapText="1"/>
    </xf>
    <xf numFmtId="0" fontId="2" fillId="0" borderId="20" xfId="0" applyFont="1" applyBorder="1" applyAlignment="1" applyProtection="1">
      <alignment horizontal="justify" vertical="center" wrapText="1"/>
      <protection locked="0"/>
    </xf>
    <xf numFmtId="0" fontId="0" fillId="0" borderId="21" xfId="0" applyBorder="1" applyAlignment="1">
      <alignment horizontal="justify" vertical="center" wrapText="1"/>
    </xf>
    <xf numFmtId="0" fontId="0" fillId="0" borderId="0" xfId="0" applyAlignment="1">
      <alignment horizontal="justify" vertical="center" wrapText="1"/>
    </xf>
    <xf numFmtId="0" fontId="0" fillId="0" borderId="22" xfId="0" applyBorder="1" applyAlignment="1" applyProtection="1">
      <alignment horizontal="justify" vertical="center" wrapText="1"/>
      <protection locked="0"/>
    </xf>
    <xf numFmtId="0" fontId="0" fillId="6" borderId="20" xfId="0" applyFill="1" applyBorder="1" applyAlignment="1" applyProtection="1">
      <alignment horizontal="justify" vertical="center" wrapText="1"/>
      <protection locked="0"/>
    </xf>
    <xf numFmtId="14" fontId="0" fillId="0" borderId="1" xfId="0" applyNumberFormat="1" applyBorder="1" applyAlignment="1" applyProtection="1">
      <alignment horizontal="justify" vertical="center"/>
      <protection locked="0"/>
    </xf>
    <xf numFmtId="14" fontId="0" fillId="0" borderId="2" xfId="0" applyNumberFormat="1" applyBorder="1" applyAlignment="1" applyProtection="1">
      <alignment horizontal="justify" vertical="center"/>
      <protection locked="0"/>
    </xf>
    <xf numFmtId="0" fontId="0" fillId="6" borderId="7" xfId="0" applyFill="1" applyBorder="1" applyAlignment="1" applyProtection="1">
      <alignment horizontal="justify" vertical="center" wrapText="1"/>
      <protection locked="0"/>
    </xf>
    <xf numFmtId="0" fontId="8" fillId="0" borderId="20" xfId="0" applyFont="1" applyBorder="1" applyAlignment="1">
      <alignment horizontal="justify" vertical="center" wrapText="1"/>
    </xf>
    <xf numFmtId="0" fontId="9" fillId="0" borderId="20" xfId="0" applyFont="1" applyBorder="1" applyAlignment="1" applyProtection="1">
      <alignment horizontal="justify" vertical="center" wrapText="1"/>
      <protection locked="0"/>
    </xf>
    <xf numFmtId="0" fontId="9" fillId="0" borderId="28" xfId="0" applyFont="1" applyBorder="1" applyAlignment="1" applyProtection="1">
      <alignment horizontal="justify" vertical="center" wrapText="1"/>
      <protection locked="0"/>
    </xf>
    <xf numFmtId="0" fontId="2" fillId="0" borderId="10" xfId="0" applyFont="1" applyBorder="1" applyAlignment="1">
      <alignment horizontal="justify" vertical="center" wrapText="1"/>
    </xf>
    <xf numFmtId="0" fontId="0" fillId="0" borderId="0" xfId="0" applyAlignment="1">
      <alignment horizontal="center" vertical="center"/>
    </xf>
    <xf numFmtId="0" fontId="0" fillId="0" borderId="20" xfId="0" applyBorder="1" applyAlignment="1">
      <alignment vertical="center" wrapText="1"/>
    </xf>
    <xf numFmtId="0" fontId="0" fillId="0" borderId="34" xfId="0" applyBorder="1" applyAlignment="1">
      <alignment vertical="center"/>
    </xf>
    <xf numFmtId="0" fontId="0" fillId="0" borderId="31" xfId="0" applyBorder="1" applyAlignment="1">
      <alignment vertical="center" wrapText="1"/>
    </xf>
    <xf numFmtId="0" fontId="0" fillId="0" borderId="31" xfId="0" applyBorder="1" applyAlignment="1">
      <alignment horizontal="justify" vertical="center" wrapText="1"/>
    </xf>
    <xf numFmtId="0" fontId="0" fillId="0" borderId="32" xfId="0" applyBorder="1" applyAlignment="1">
      <alignment vertical="center" wrapText="1"/>
    </xf>
    <xf numFmtId="0" fontId="0" fillId="0" borderId="32" xfId="0" applyBorder="1" applyAlignment="1">
      <alignment horizontal="justify"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2" fillId="0" borderId="19"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textRotation="90"/>
      <protection locked="0"/>
    </xf>
    <xf numFmtId="0" fontId="0" fillId="0" borderId="4" xfId="0" applyBorder="1" applyAlignment="1" applyProtection="1">
      <alignment horizontal="justify" vertical="center" textRotation="90"/>
      <protection locked="0"/>
    </xf>
    <xf numFmtId="0" fontId="0" fillId="0" borderId="2" xfId="0" applyBorder="1" applyAlignment="1" applyProtection="1">
      <alignment horizontal="justify" vertical="center" textRotation="90"/>
      <protection locked="0"/>
    </xf>
    <xf numFmtId="0" fontId="0" fillId="0" borderId="3" xfId="0" applyBorder="1" applyAlignment="1" applyProtection="1">
      <alignment horizontal="justify" vertical="center" textRotation="90"/>
      <protection locked="0"/>
    </xf>
    <xf numFmtId="0" fontId="0" fillId="6" borderId="20" xfId="0" applyFill="1" applyBorder="1" applyAlignment="1">
      <alignment horizontal="justify" vertic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6" borderId="27" xfId="0" applyFill="1" applyBorder="1" applyAlignment="1">
      <alignment horizontal="justify" vertical="center" wrapText="1"/>
    </xf>
    <xf numFmtId="0" fontId="0" fillId="6" borderId="0" xfId="0" applyFill="1" applyAlignment="1">
      <alignment horizontal="justify" vertical="center" wrapText="1"/>
    </xf>
    <xf numFmtId="0" fontId="11" fillId="0" borderId="4" xfId="0" applyFont="1" applyBorder="1" applyAlignment="1" applyProtection="1">
      <alignment horizontal="justify" vertical="center" wrapText="1"/>
      <protection locked="0"/>
    </xf>
    <xf numFmtId="0" fontId="2" fillId="0" borderId="10" xfId="0" applyFont="1" applyBorder="1" applyAlignment="1">
      <alignment horizontal="justify" vertical="center" textRotation="90"/>
    </xf>
    <xf numFmtId="0" fontId="4"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9" fontId="2" fillId="0" borderId="1" xfId="0" applyNumberFormat="1" applyFont="1" applyBorder="1" applyAlignment="1" applyProtection="1">
      <alignment horizontal="center" vertical="center" wrapText="1"/>
      <protection hidden="1"/>
    </xf>
    <xf numFmtId="9" fontId="2" fillId="0" borderId="2" xfId="0" applyNumberFormat="1" applyFont="1" applyBorder="1" applyAlignment="1" applyProtection="1">
      <alignment horizontal="center" vertical="center" wrapText="1"/>
      <protection hidden="1"/>
    </xf>
    <xf numFmtId="9" fontId="2" fillId="0" borderId="3" xfId="0" applyNumberFormat="1"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9" fontId="2" fillId="0" borderId="1" xfId="0" applyNumberFormat="1" applyFont="1" applyBorder="1" applyAlignment="1" applyProtection="1">
      <alignment horizontal="center" vertical="center" wrapText="1"/>
      <protection locked="0"/>
    </xf>
    <xf numFmtId="9" fontId="2" fillId="0" borderId="2" xfId="0" applyNumberFormat="1" applyFont="1" applyBorder="1" applyAlignment="1" applyProtection="1">
      <alignment horizontal="center" vertical="center" wrapText="1"/>
      <protection locked="0"/>
    </xf>
    <xf numFmtId="9" fontId="2" fillId="0" borderId="3" xfId="0" applyNumberFormat="1" applyFont="1" applyBorder="1" applyAlignment="1" applyProtection="1">
      <alignment horizontal="center" vertical="center" wrapText="1"/>
      <protection locked="0"/>
    </xf>
    <xf numFmtId="0" fontId="4" fillId="3"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6" borderId="20" xfId="0" applyFill="1" applyBorder="1" applyAlignment="1">
      <alignment horizontal="justify" vertical="center" wrapText="1"/>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6" borderId="20" xfId="0" applyFill="1" applyBorder="1" applyAlignment="1" applyProtection="1">
      <alignment horizontal="justify" vertical="center" wrapText="1"/>
      <protection locked="0"/>
    </xf>
    <xf numFmtId="0" fontId="0" fillId="6" borderId="1" xfId="0" applyFill="1" applyBorder="1" applyAlignment="1" applyProtection="1">
      <alignment horizontal="justify" vertical="center" wrapText="1"/>
      <protection locked="0"/>
    </xf>
    <xf numFmtId="0" fontId="0" fillId="6" borderId="2" xfId="0" applyFill="1" applyBorder="1" applyAlignment="1" applyProtection="1">
      <alignment horizontal="justify" vertical="center" wrapText="1"/>
      <protection locked="0"/>
    </xf>
    <xf numFmtId="0" fontId="0" fillId="6" borderId="23" xfId="0" applyFill="1" applyBorder="1" applyAlignment="1">
      <alignment horizontal="justify" vertical="center" wrapText="1"/>
    </xf>
    <xf numFmtId="0" fontId="0" fillId="6" borderId="17" xfId="0" applyFill="1" applyBorder="1" applyAlignment="1">
      <alignment horizontal="justify"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4" fillId="3" borderId="3" xfId="0" applyFont="1" applyFill="1" applyBorder="1" applyAlignment="1">
      <alignment horizontal="center" vertical="center" textRotation="90" wrapText="1"/>
    </xf>
    <xf numFmtId="0" fontId="4" fillId="3" borderId="3" xfId="0" applyFont="1" applyFill="1" applyBorder="1" applyAlignment="1">
      <alignment horizontal="justify"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9" fontId="0" fillId="0" borderId="1" xfId="0" applyNumberFormat="1" applyBorder="1" applyAlignment="1" applyProtection="1">
      <alignment horizontal="center" vertical="center" wrapText="1"/>
      <protection hidden="1"/>
    </xf>
    <xf numFmtId="9" fontId="0" fillId="0" borderId="2" xfId="0" applyNumberFormat="1" applyBorder="1" applyAlignment="1" applyProtection="1">
      <alignment horizontal="center" vertical="center" wrapText="1"/>
      <protection hidden="1"/>
    </xf>
    <xf numFmtId="9" fontId="0" fillId="0" borderId="3" xfId="0" applyNumberFormat="1" applyBorder="1" applyAlignment="1" applyProtection="1">
      <alignment horizontal="center" vertical="center" wrapText="1"/>
      <protection hidden="1"/>
    </xf>
    <xf numFmtId="9" fontId="0" fillId="0" borderId="1" xfId="0" applyNumberFormat="1" applyBorder="1" applyAlignment="1" applyProtection="1">
      <alignment horizontal="justify" vertical="center" wrapText="1"/>
      <protection locked="0"/>
    </xf>
    <xf numFmtId="9" fontId="0" fillId="0" borderId="2" xfId="0" applyNumberFormat="1" applyBorder="1" applyAlignment="1" applyProtection="1">
      <alignment horizontal="justify" vertical="center" wrapText="1"/>
      <protection locked="0"/>
    </xf>
    <xf numFmtId="9" fontId="0" fillId="0" borderId="3" xfId="0" applyNumberFormat="1" applyBorder="1" applyAlignment="1" applyProtection="1">
      <alignment horizontal="justify" vertical="center" wrapText="1"/>
      <protection locked="0"/>
    </xf>
    <xf numFmtId="9" fontId="0" fillId="0" borderId="1" xfId="0" applyNumberFormat="1" applyBorder="1" applyAlignment="1" applyProtection="1">
      <alignment horizontal="justify" vertical="center" wrapText="1"/>
      <protection hidden="1"/>
    </xf>
    <xf numFmtId="9" fontId="0" fillId="0" borderId="2" xfId="0" applyNumberFormat="1" applyBorder="1" applyAlignment="1" applyProtection="1">
      <alignment horizontal="justify" vertical="center" wrapText="1"/>
      <protection hidden="1"/>
    </xf>
    <xf numFmtId="9" fontId="0" fillId="0" borderId="3" xfId="0" applyNumberFormat="1" applyBorder="1" applyAlignment="1" applyProtection="1">
      <alignment horizontal="justify" vertical="center" wrapText="1"/>
      <protection hidden="1"/>
    </xf>
    <xf numFmtId="0" fontId="10" fillId="0" borderId="1"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6" fillId="3" borderId="1" xfId="0" applyFont="1" applyFill="1" applyBorder="1" applyAlignment="1">
      <alignment horizontal="center" vertical="center" textRotation="90"/>
    </xf>
    <xf numFmtId="0" fontId="6" fillId="3" borderId="3" xfId="0" applyFont="1" applyFill="1" applyBorder="1" applyAlignment="1">
      <alignment horizontal="center" vertical="center" textRotation="90"/>
    </xf>
    <xf numFmtId="0" fontId="4" fillId="3" borderId="4" xfId="0" applyFont="1" applyFill="1" applyBorder="1" applyAlignment="1">
      <alignment horizontal="center" vertical="center"/>
    </xf>
    <xf numFmtId="0" fontId="4" fillId="3" borderId="4" xfId="0" applyFont="1" applyFill="1" applyBorder="1" applyAlignment="1">
      <alignment horizontal="justify" vertical="center" wrapText="1"/>
    </xf>
    <xf numFmtId="0" fontId="4" fillId="3" borderId="3" xfId="0" applyFont="1" applyFill="1" applyBorder="1" applyAlignment="1">
      <alignment horizontal="justify" vertical="center"/>
    </xf>
    <xf numFmtId="0" fontId="4" fillId="3" borderId="4" xfId="0" applyFont="1" applyFill="1" applyBorder="1" applyAlignment="1">
      <alignment horizontal="justify" vertical="center"/>
    </xf>
    <xf numFmtId="9" fontId="2" fillId="0" borderId="1" xfId="0" applyNumberFormat="1" applyFont="1" applyBorder="1" applyAlignment="1" applyProtection="1">
      <alignment horizontal="justify" vertical="center" wrapText="1"/>
      <protection locked="0"/>
    </xf>
    <xf numFmtId="9" fontId="2" fillId="0" borderId="2" xfId="0" applyNumberFormat="1" applyFont="1" applyBorder="1" applyAlignment="1" applyProtection="1">
      <alignment horizontal="justify" vertical="center" wrapText="1"/>
      <protection locked="0"/>
    </xf>
    <xf numFmtId="9" fontId="2" fillId="0" borderId="3" xfId="0" applyNumberFormat="1" applyFont="1" applyBorder="1" applyAlignment="1" applyProtection="1">
      <alignment horizontal="justify" vertical="center" wrapText="1"/>
      <protection locked="0"/>
    </xf>
    <xf numFmtId="9" fontId="2" fillId="0" borderId="1" xfId="0" applyNumberFormat="1" applyFont="1" applyBorder="1" applyAlignment="1" applyProtection="1">
      <alignment horizontal="justify" vertical="center" wrapText="1"/>
      <protection hidden="1"/>
    </xf>
    <xf numFmtId="9" fontId="2" fillId="0" borderId="2" xfId="0" applyNumberFormat="1" applyFont="1" applyBorder="1" applyAlignment="1" applyProtection="1">
      <alignment horizontal="justify" vertical="center" wrapText="1"/>
      <protection hidden="1"/>
    </xf>
    <xf numFmtId="9" fontId="2" fillId="0" borderId="3" xfId="0" applyNumberFormat="1" applyFont="1" applyBorder="1" applyAlignment="1" applyProtection="1">
      <alignment horizontal="justify" vertical="center" wrapText="1"/>
      <protection hidden="1"/>
    </xf>
    <xf numFmtId="0" fontId="4" fillId="4" borderId="4" xfId="0" applyFont="1" applyFill="1" applyBorder="1" applyAlignment="1">
      <alignment horizontal="justify"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justify" vertical="center" wrapText="1"/>
      <protection locked="0"/>
    </xf>
    <xf numFmtId="0" fontId="0" fillId="0" borderId="2" xfId="0" applyBorder="1" applyAlignment="1" applyProtection="1">
      <alignment horizontal="justify" vertical="center" wrapText="1"/>
      <protection locked="0"/>
    </xf>
    <xf numFmtId="0" fontId="0" fillId="0" borderId="3" xfId="0" applyBorder="1" applyAlignment="1" applyProtection="1">
      <alignment horizontal="justify" vertical="center" wrapText="1"/>
      <protection locked="0"/>
    </xf>
    <xf numFmtId="0" fontId="11" fillId="0" borderId="1" xfId="0" applyFont="1" applyBorder="1" applyAlignment="1" applyProtection="1">
      <alignment horizontal="justify" vertical="center" wrapText="1"/>
      <protection locked="0"/>
    </xf>
    <xf numFmtId="0" fontId="11" fillId="0" borderId="2" xfId="0" applyFont="1" applyBorder="1" applyAlignment="1" applyProtection="1">
      <alignment horizontal="justify" vertical="center" wrapText="1"/>
      <protection locked="0"/>
    </xf>
    <xf numFmtId="0" fontId="11" fillId="0" borderId="3" xfId="0" applyFont="1" applyBorder="1" applyAlignment="1" applyProtection="1">
      <alignment horizontal="justify" vertical="center" wrapText="1"/>
      <protection locked="0"/>
    </xf>
    <xf numFmtId="0" fontId="4" fillId="4"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3" fillId="0" borderId="1" xfId="0" applyFont="1" applyBorder="1" applyAlignment="1" applyProtection="1">
      <alignment horizontal="justify" vertical="center" wrapText="1"/>
      <protection locked="0"/>
    </xf>
    <xf numFmtId="0" fontId="3" fillId="0" borderId="2" xfId="0" applyFont="1" applyBorder="1" applyAlignment="1" applyProtection="1">
      <alignment horizontal="justify" vertical="center" wrapText="1"/>
      <protection locked="0"/>
    </xf>
    <xf numFmtId="0" fontId="3" fillId="0" borderId="3" xfId="0" applyFont="1" applyBorder="1" applyAlignment="1" applyProtection="1">
      <alignment horizontal="justify" vertical="center" wrapText="1"/>
      <protection locked="0"/>
    </xf>
    <xf numFmtId="0" fontId="4" fillId="3" borderId="4" xfId="0" applyFont="1" applyFill="1" applyBorder="1" applyAlignment="1">
      <alignment horizontal="center" vertical="center" textRotation="90" wrapText="1"/>
    </xf>
    <xf numFmtId="0" fontId="4" fillId="3" borderId="8"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9" fontId="2" fillId="0" borderId="11" xfId="0" applyNumberFormat="1" applyFont="1" applyBorder="1" applyAlignment="1">
      <alignment horizontal="center" vertical="center" wrapText="1"/>
    </xf>
    <xf numFmtId="0" fontId="7" fillId="0" borderId="12" xfId="0" applyFont="1" applyBorder="1"/>
    <xf numFmtId="0" fontId="7" fillId="0" borderId="13" xfId="0" applyFont="1" applyBorder="1"/>
    <xf numFmtId="0" fontId="4" fillId="0" borderId="11" xfId="0" applyFont="1" applyBorder="1" applyAlignment="1">
      <alignment horizontal="center" vertical="center"/>
    </xf>
    <xf numFmtId="0" fontId="2" fillId="0" borderId="11" xfId="0" applyFont="1" applyBorder="1" applyAlignment="1">
      <alignment horizontal="center" vertical="center"/>
    </xf>
    <xf numFmtId="0" fontId="4" fillId="0" borderId="11" xfId="0" applyFont="1" applyBorder="1" applyAlignment="1">
      <alignment horizontal="center" vertical="center" wrapText="1"/>
    </xf>
    <xf numFmtId="9" fontId="2" fillId="0" borderId="11" xfId="0" applyNumberFormat="1" applyFont="1" applyBorder="1" applyAlignment="1">
      <alignment horizontal="justify" vertical="center" wrapText="1"/>
    </xf>
    <xf numFmtId="0" fontId="7" fillId="0" borderId="12" xfId="0" applyFont="1" applyBorder="1" applyAlignment="1">
      <alignment horizontal="justify" vertical="center"/>
    </xf>
    <xf numFmtId="0" fontId="7" fillId="0" borderId="13" xfId="0" applyFont="1" applyBorder="1" applyAlignment="1">
      <alignment horizontal="justify" vertical="center"/>
    </xf>
    <xf numFmtId="0" fontId="2" fillId="5" borderId="11" xfId="0" applyFont="1" applyFill="1" applyBorder="1" applyAlignment="1">
      <alignment horizontal="center" vertical="center" wrapText="1"/>
    </xf>
    <xf numFmtId="0" fontId="7" fillId="5" borderId="12" xfId="0" applyFont="1" applyFill="1" applyBorder="1" applyAlignment="1">
      <alignment wrapText="1"/>
    </xf>
    <xf numFmtId="0" fontId="7" fillId="5" borderId="13" xfId="0" applyFont="1" applyFill="1" applyBorder="1" applyAlignment="1">
      <alignment wrapText="1"/>
    </xf>
    <xf numFmtId="0" fontId="2" fillId="0" borderId="11" xfId="0" applyFont="1" applyBorder="1" applyAlignment="1">
      <alignment horizontal="center" vertical="center" wrapText="1"/>
    </xf>
    <xf numFmtId="0" fontId="2" fillId="0" borderId="11" xfId="0" applyFont="1" applyBorder="1" applyAlignment="1">
      <alignment horizontal="justify" vertical="center" wrapText="1"/>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xf>
    <xf numFmtId="0" fontId="0" fillId="0" borderId="0" xfId="0" applyAlignment="1">
      <alignment vertical="center"/>
    </xf>
  </cellXfs>
  <cellStyles count="2">
    <cellStyle name="Normal" xfId="0" builtinId="0"/>
    <cellStyle name="Porcentaje" xfId="1" builtinId="5"/>
  </cellStyles>
  <dxfs count="1868">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yste/Desktop/Mapas%20de%20riesgos%20de%20gesti&#243;n%202022/Mapa%20de%20riesgos%20de%20gestion%20Control%20Disciplinario%20V%201.0%20del%2025.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Control de cambios"/>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J33"/>
  <sheetViews>
    <sheetView zoomScale="40" zoomScaleNormal="40" workbookViewId="0">
      <selection activeCell="A3" sqref="A3"/>
    </sheetView>
  </sheetViews>
  <sheetFormatPr baseColWidth="10" defaultRowHeight="15" x14ac:dyDescent="0.25"/>
  <cols>
    <col min="31" max="31" width="29.28515625" customWidth="1"/>
    <col min="32" max="32" width="31.140625" customWidth="1"/>
    <col min="33" max="33" width="23.5703125" customWidth="1"/>
  </cols>
  <sheetData>
    <row r="4" spans="1:36" ht="409.5" x14ac:dyDescent="0.25">
      <c r="A4" s="167">
        <v>1</v>
      </c>
      <c r="B4" s="170" t="s">
        <v>0</v>
      </c>
      <c r="C4" s="170" t="s">
        <v>1</v>
      </c>
      <c r="D4" s="170" t="s">
        <v>2</v>
      </c>
      <c r="E4" s="173" t="s">
        <v>3</v>
      </c>
      <c r="F4" s="170" t="s">
        <v>4</v>
      </c>
      <c r="G4" s="182">
        <v>16</v>
      </c>
      <c r="H4" s="164" t="s">
        <v>5</v>
      </c>
      <c r="I4" s="179">
        <v>0.4</v>
      </c>
      <c r="J4" s="185" t="s">
        <v>6</v>
      </c>
      <c r="K4" s="179" t="s">
        <v>6</v>
      </c>
      <c r="L4" s="164" t="s">
        <v>7</v>
      </c>
      <c r="M4" s="179">
        <v>0.6</v>
      </c>
      <c r="N4" s="176" t="s">
        <v>7</v>
      </c>
      <c r="O4" s="1">
        <v>1</v>
      </c>
      <c r="P4" s="2" t="s">
        <v>8</v>
      </c>
      <c r="Q4" s="4" t="s">
        <v>9</v>
      </c>
      <c r="R4" s="5" t="s">
        <v>10</v>
      </c>
      <c r="S4" s="5" t="s">
        <v>11</v>
      </c>
      <c r="T4" s="6" t="s">
        <v>12</v>
      </c>
      <c r="U4" s="5" t="s">
        <v>13</v>
      </c>
      <c r="V4" s="5" t="s">
        <v>14</v>
      </c>
      <c r="W4" s="5" t="s">
        <v>15</v>
      </c>
      <c r="X4" s="7">
        <f>IFERROR(IF(Q4="Probabilidad",(I4-(+I4*T4)),IF(Q4="Impacto",I4,"")),"")</f>
        <v>0.24</v>
      </c>
      <c r="Y4" s="9" t="s">
        <v>5</v>
      </c>
      <c r="Z4" s="10">
        <v>0.24</v>
      </c>
      <c r="AA4" s="9" t="s">
        <v>7</v>
      </c>
      <c r="AB4" s="10">
        <v>0.6</v>
      </c>
      <c r="AC4" s="11" t="s">
        <v>7</v>
      </c>
      <c r="AD4" s="12" t="s">
        <v>16</v>
      </c>
      <c r="AE4" s="13" t="s">
        <v>17</v>
      </c>
      <c r="AF4" s="14" t="s">
        <v>18</v>
      </c>
      <c r="AG4" s="15" t="s">
        <v>19</v>
      </c>
      <c r="AH4" s="15"/>
      <c r="AI4" s="13"/>
      <c r="AJ4" s="14"/>
    </row>
    <row r="5" spans="1:36" ht="409.5" x14ac:dyDescent="0.25">
      <c r="A5" s="168"/>
      <c r="B5" s="171"/>
      <c r="C5" s="171"/>
      <c r="D5" s="171"/>
      <c r="E5" s="174"/>
      <c r="F5" s="171"/>
      <c r="G5" s="183"/>
      <c r="H5" s="165"/>
      <c r="I5" s="180"/>
      <c r="J5" s="186"/>
      <c r="K5" s="180">
        <v>0</v>
      </c>
      <c r="L5" s="165"/>
      <c r="M5" s="180"/>
      <c r="N5" s="177"/>
      <c r="O5" s="1">
        <v>2</v>
      </c>
      <c r="P5" s="2" t="s">
        <v>20</v>
      </c>
      <c r="Q5" s="4" t="s">
        <v>9</v>
      </c>
      <c r="R5" s="5" t="s">
        <v>10</v>
      </c>
      <c r="S5" s="5" t="s">
        <v>11</v>
      </c>
      <c r="T5" s="6" t="s">
        <v>12</v>
      </c>
      <c r="U5" s="5" t="s">
        <v>13</v>
      </c>
      <c r="V5" s="5" t="s">
        <v>14</v>
      </c>
      <c r="W5" s="5" t="s">
        <v>15</v>
      </c>
      <c r="X5" s="7">
        <f>IFERROR(IF(AND(Q4="Probabilidad",Q5="Probabilidad"),(Z4-(+Z4*T5)),IF(Q5="Probabilidad",(I4-(+I4*T5)),IF(Q5="Impacto",Z4,""))),"")</f>
        <v>0.14399999999999999</v>
      </c>
      <c r="Y5" s="9" t="s">
        <v>21</v>
      </c>
      <c r="Z5" s="10">
        <v>0.14399999999999999</v>
      </c>
      <c r="AA5" s="9" t="s">
        <v>7</v>
      </c>
      <c r="AB5" s="10">
        <v>0.6</v>
      </c>
      <c r="AC5" s="11" t="s">
        <v>7</v>
      </c>
      <c r="AD5" s="12"/>
      <c r="AE5" s="13"/>
      <c r="AF5" s="14"/>
      <c r="AG5" s="15"/>
      <c r="AH5" s="15"/>
      <c r="AI5" s="13"/>
      <c r="AJ5" s="14"/>
    </row>
    <row r="6" spans="1:36" ht="409.5" x14ac:dyDescent="0.25">
      <c r="A6" s="168"/>
      <c r="B6" s="171"/>
      <c r="C6" s="171"/>
      <c r="D6" s="171"/>
      <c r="E6" s="174"/>
      <c r="F6" s="171"/>
      <c r="G6" s="183"/>
      <c r="H6" s="165"/>
      <c r="I6" s="180"/>
      <c r="J6" s="186"/>
      <c r="K6" s="180">
        <v>0</v>
      </c>
      <c r="L6" s="165"/>
      <c r="M6" s="180"/>
      <c r="N6" s="177"/>
      <c r="O6" s="1">
        <v>3</v>
      </c>
      <c r="P6" s="2" t="s">
        <v>22</v>
      </c>
      <c r="Q6" s="4" t="s">
        <v>9</v>
      </c>
      <c r="R6" s="5" t="s">
        <v>23</v>
      </c>
      <c r="S6" s="5" t="s">
        <v>11</v>
      </c>
      <c r="T6" s="6" t="s">
        <v>24</v>
      </c>
      <c r="U6" s="5" t="s">
        <v>13</v>
      </c>
      <c r="V6" s="5" t="s">
        <v>14</v>
      </c>
      <c r="W6" s="5"/>
      <c r="X6" s="7">
        <f>IFERROR(IF(AND(Q5="Probabilidad",Q6="Probabilidad"),(Z5-(+Z5*T6)),IF(AND(Q5="Impacto",Q6="Probabilidad"),(Z4-(+Z4*T6)),IF(Q6="Impacto",Z5,""))),"")</f>
        <v>0.1008</v>
      </c>
      <c r="Y6" s="9" t="s">
        <v>21</v>
      </c>
      <c r="Z6" s="10">
        <v>0.1008</v>
      </c>
      <c r="AA6" s="9" t="s">
        <v>7</v>
      </c>
      <c r="AB6" s="10">
        <v>0.6</v>
      </c>
      <c r="AC6" s="11" t="s">
        <v>7</v>
      </c>
      <c r="AD6" s="12"/>
      <c r="AE6" s="13"/>
      <c r="AF6" s="14"/>
      <c r="AG6" s="15"/>
      <c r="AH6" s="15"/>
      <c r="AI6" s="13"/>
      <c r="AJ6" s="14"/>
    </row>
    <row r="7" spans="1:36" ht="318.75" x14ac:dyDescent="0.25">
      <c r="A7" s="168"/>
      <c r="B7" s="171"/>
      <c r="C7" s="171"/>
      <c r="D7" s="171"/>
      <c r="E7" s="174"/>
      <c r="F7" s="171"/>
      <c r="G7" s="183"/>
      <c r="H7" s="165"/>
      <c r="I7" s="180"/>
      <c r="J7" s="186"/>
      <c r="K7" s="180">
        <v>0</v>
      </c>
      <c r="L7" s="165"/>
      <c r="M7" s="180"/>
      <c r="N7" s="177"/>
      <c r="O7" s="1">
        <v>4</v>
      </c>
      <c r="P7" s="2" t="s">
        <v>25</v>
      </c>
      <c r="Q7" s="4" t="s">
        <v>26</v>
      </c>
      <c r="R7" s="5" t="s">
        <v>27</v>
      </c>
      <c r="S7" s="5" t="s">
        <v>11</v>
      </c>
      <c r="T7" s="6" t="s">
        <v>28</v>
      </c>
      <c r="U7" s="5" t="s">
        <v>13</v>
      </c>
      <c r="V7" s="5"/>
      <c r="W7" s="5"/>
      <c r="X7" s="7">
        <f t="shared" ref="X7:X9" si="0">IFERROR(IF(AND(Q6="Probabilidad",Q7="Probabilidad"),(Z6-(+Z6*T7)),IF(AND(Q6="Impacto",Q7="Probabilidad"),(Z5-(+Z5*T7)),IF(Q7="Impacto",Z6,""))),"")</f>
        <v>0.1008</v>
      </c>
      <c r="Y7" s="9" t="s">
        <v>21</v>
      </c>
      <c r="Z7" s="10">
        <v>0.1008</v>
      </c>
      <c r="AA7" s="9" t="s">
        <v>7</v>
      </c>
      <c r="AB7" s="10">
        <v>0.44999999999999996</v>
      </c>
      <c r="AC7" s="11" t="s">
        <v>7</v>
      </c>
      <c r="AD7" s="12"/>
      <c r="AE7" s="13"/>
      <c r="AF7" s="14"/>
      <c r="AG7" s="15"/>
      <c r="AH7" s="15"/>
      <c r="AI7" s="13"/>
      <c r="AJ7" s="14"/>
    </row>
    <row r="8" spans="1:36" ht="382.5" x14ac:dyDescent="0.25">
      <c r="A8" s="168"/>
      <c r="B8" s="171"/>
      <c r="C8" s="171"/>
      <c r="D8" s="171"/>
      <c r="E8" s="174"/>
      <c r="F8" s="171"/>
      <c r="G8" s="183"/>
      <c r="H8" s="165"/>
      <c r="I8" s="180"/>
      <c r="J8" s="186"/>
      <c r="K8" s="180">
        <v>0</v>
      </c>
      <c r="L8" s="165"/>
      <c r="M8" s="180"/>
      <c r="N8" s="177"/>
      <c r="O8" s="1">
        <v>5</v>
      </c>
      <c r="P8" s="2" t="s">
        <v>29</v>
      </c>
      <c r="Q8" s="4" t="s">
        <v>9</v>
      </c>
      <c r="R8" s="5" t="s">
        <v>10</v>
      </c>
      <c r="S8" s="5" t="s">
        <v>11</v>
      </c>
      <c r="T8" s="6" t="s">
        <v>12</v>
      </c>
      <c r="U8" s="5" t="s">
        <v>13</v>
      </c>
      <c r="V8" s="5"/>
      <c r="W8" s="5"/>
      <c r="X8" s="7">
        <f t="shared" si="0"/>
        <v>6.0479999999999999E-2</v>
      </c>
      <c r="Y8" s="9" t="s">
        <v>21</v>
      </c>
      <c r="Z8" s="10">
        <v>6.0479999999999999E-2</v>
      </c>
      <c r="AA8" s="9" t="s">
        <v>7</v>
      </c>
      <c r="AB8" s="10">
        <v>0.44999999999999996</v>
      </c>
      <c r="AC8" s="11" t="s">
        <v>7</v>
      </c>
      <c r="AD8" s="12"/>
      <c r="AE8" s="13"/>
      <c r="AF8" s="14"/>
      <c r="AG8" s="15"/>
      <c r="AH8" s="15"/>
      <c r="AI8" s="13"/>
      <c r="AJ8" s="14"/>
    </row>
    <row r="9" spans="1:36" ht="369.75" x14ac:dyDescent="0.25">
      <c r="A9" s="169"/>
      <c r="B9" s="172"/>
      <c r="C9" s="172"/>
      <c r="D9" s="172"/>
      <c r="E9" s="175"/>
      <c r="F9" s="172"/>
      <c r="G9" s="184"/>
      <c r="H9" s="166"/>
      <c r="I9" s="181"/>
      <c r="J9" s="187"/>
      <c r="K9" s="181">
        <v>0</v>
      </c>
      <c r="L9" s="166"/>
      <c r="M9" s="181"/>
      <c r="N9" s="178"/>
      <c r="O9" s="1">
        <v>6</v>
      </c>
      <c r="P9" s="2" t="s">
        <v>30</v>
      </c>
      <c r="Q9" s="4" t="s">
        <v>9</v>
      </c>
      <c r="R9" s="5" t="s">
        <v>10</v>
      </c>
      <c r="S9" s="5" t="s">
        <v>11</v>
      </c>
      <c r="T9" s="6" t="s">
        <v>12</v>
      </c>
      <c r="U9" s="5" t="s">
        <v>13</v>
      </c>
      <c r="V9" s="5"/>
      <c r="W9" s="5"/>
      <c r="X9" s="7">
        <f t="shared" si="0"/>
        <v>3.6288000000000001E-2</v>
      </c>
      <c r="Y9" s="9" t="s">
        <v>21</v>
      </c>
      <c r="Z9" s="10">
        <v>3.6288000000000001E-2</v>
      </c>
      <c r="AA9" s="9" t="s">
        <v>7</v>
      </c>
      <c r="AB9" s="10">
        <v>0.44999999999999996</v>
      </c>
      <c r="AC9" s="11" t="s">
        <v>7</v>
      </c>
      <c r="AD9" s="12"/>
      <c r="AE9" s="13"/>
      <c r="AF9" s="14"/>
      <c r="AG9" s="15"/>
      <c r="AH9" s="15"/>
      <c r="AI9" s="13"/>
      <c r="AJ9" s="14"/>
    </row>
    <row r="10" spans="1:36" ht="382.5" x14ac:dyDescent="0.25">
      <c r="A10" s="167">
        <v>2</v>
      </c>
      <c r="B10" s="170"/>
      <c r="C10" s="170" t="s">
        <v>31</v>
      </c>
      <c r="D10" s="170" t="s">
        <v>32</v>
      </c>
      <c r="E10" s="173" t="s">
        <v>33</v>
      </c>
      <c r="F10" s="170" t="s">
        <v>4</v>
      </c>
      <c r="G10" s="182">
        <v>52</v>
      </c>
      <c r="H10" s="164" t="s">
        <v>34</v>
      </c>
      <c r="I10" s="179">
        <v>0.6</v>
      </c>
      <c r="J10" s="185" t="s">
        <v>6</v>
      </c>
      <c r="K10" s="179" t="s">
        <v>6</v>
      </c>
      <c r="L10" s="164" t="s">
        <v>7</v>
      </c>
      <c r="M10" s="179">
        <v>0.6</v>
      </c>
      <c r="N10" s="176" t="s">
        <v>7</v>
      </c>
      <c r="O10" s="1">
        <v>1</v>
      </c>
      <c r="P10" s="2" t="s">
        <v>35</v>
      </c>
      <c r="Q10" s="4" t="s">
        <v>9</v>
      </c>
      <c r="R10" s="5" t="s">
        <v>10</v>
      </c>
      <c r="S10" s="5" t="s">
        <v>11</v>
      </c>
      <c r="T10" s="6" t="s">
        <v>12</v>
      </c>
      <c r="U10" s="5" t="s">
        <v>13</v>
      </c>
      <c r="V10" s="5" t="s">
        <v>14</v>
      </c>
      <c r="W10" s="5" t="s">
        <v>15</v>
      </c>
      <c r="X10" s="7">
        <f>IFERROR(IF(Q10="Probabilidad",(I10-(+I10*T10)),IF(Q10="Impacto",I10,"")),"")</f>
        <v>0.36</v>
      </c>
      <c r="Y10" s="9" t="s">
        <v>5</v>
      </c>
      <c r="Z10" s="10">
        <v>0.36</v>
      </c>
      <c r="AA10" s="9" t="s">
        <v>7</v>
      </c>
      <c r="AB10" s="10">
        <v>0.6</v>
      </c>
      <c r="AC10" s="11" t="s">
        <v>7</v>
      </c>
      <c r="AD10" s="12" t="s">
        <v>16</v>
      </c>
      <c r="AE10" s="13" t="s">
        <v>36</v>
      </c>
      <c r="AF10" s="14" t="s">
        <v>37</v>
      </c>
      <c r="AG10" s="15" t="s">
        <v>38</v>
      </c>
      <c r="AH10" s="15"/>
      <c r="AI10" s="13"/>
      <c r="AJ10" s="14"/>
    </row>
    <row r="11" spans="1:36" ht="409.5" x14ac:dyDescent="0.25">
      <c r="A11" s="168"/>
      <c r="B11" s="171"/>
      <c r="C11" s="171"/>
      <c r="D11" s="171"/>
      <c r="E11" s="174"/>
      <c r="F11" s="171"/>
      <c r="G11" s="183"/>
      <c r="H11" s="165"/>
      <c r="I11" s="180"/>
      <c r="J11" s="186"/>
      <c r="K11" s="180">
        <v>0</v>
      </c>
      <c r="L11" s="165"/>
      <c r="M11" s="180"/>
      <c r="N11" s="177"/>
      <c r="O11" s="1">
        <v>2</v>
      </c>
      <c r="P11" s="2" t="s">
        <v>39</v>
      </c>
      <c r="Q11" s="4" t="s">
        <v>9</v>
      </c>
      <c r="R11" s="5" t="s">
        <v>23</v>
      </c>
      <c r="S11" s="5" t="s">
        <v>11</v>
      </c>
      <c r="T11" s="6" t="s">
        <v>24</v>
      </c>
      <c r="U11" s="5" t="s">
        <v>13</v>
      </c>
      <c r="V11" s="5" t="s">
        <v>14</v>
      </c>
      <c r="W11" s="5" t="s">
        <v>15</v>
      </c>
      <c r="X11" s="7">
        <f>IFERROR(IF(AND(Q10="Probabilidad",Q11="Probabilidad"),(Z10-(+Z10*T11)),IF(Q11="Probabilidad",(I10-(+I10*T11)),IF(Q11="Impacto",Z10,""))),"")</f>
        <v>0.252</v>
      </c>
      <c r="Y11" s="9" t="s">
        <v>5</v>
      </c>
      <c r="Z11" s="10">
        <v>0.252</v>
      </c>
      <c r="AA11" s="9" t="s">
        <v>7</v>
      </c>
      <c r="AB11" s="10">
        <v>0.6</v>
      </c>
      <c r="AC11" s="11" t="s">
        <v>7</v>
      </c>
      <c r="AD11" s="12"/>
      <c r="AE11" s="13"/>
      <c r="AF11" s="14"/>
      <c r="AG11" s="15"/>
      <c r="AH11" s="15"/>
      <c r="AI11" s="13"/>
      <c r="AJ11" s="14"/>
    </row>
    <row r="12" spans="1:36" ht="409.5" x14ac:dyDescent="0.25">
      <c r="A12" s="168"/>
      <c r="B12" s="171"/>
      <c r="C12" s="171"/>
      <c r="D12" s="171"/>
      <c r="E12" s="174"/>
      <c r="F12" s="171"/>
      <c r="G12" s="183"/>
      <c r="H12" s="165"/>
      <c r="I12" s="180"/>
      <c r="J12" s="186"/>
      <c r="K12" s="180">
        <v>0</v>
      </c>
      <c r="L12" s="165"/>
      <c r="M12" s="180"/>
      <c r="N12" s="177"/>
      <c r="O12" s="1">
        <v>3</v>
      </c>
      <c r="P12" s="3" t="s">
        <v>40</v>
      </c>
      <c r="Q12" s="4" t="s">
        <v>9</v>
      </c>
      <c r="R12" s="5" t="s">
        <v>23</v>
      </c>
      <c r="S12" s="5" t="s">
        <v>11</v>
      </c>
      <c r="T12" s="6" t="s">
        <v>24</v>
      </c>
      <c r="U12" s="5" t="s">
        <v>13</v>
      </c>
      <c r="V12" s="5" t="s">
        <v>14</v>
      </c>
      <c r="W12" s="5" t="s">
        <v>15</v>
      </c>
      <c r="X12" s="7">
        <f>IFERROR(IF(AND(Q11="Probabilidad",Q12="Probabilidad"),(Z11-(+Z11*T12)),IF(AND(Q11="Impacto",Q12="Probabilidad"),(Z10-(+Z10*T12)),IF(Q12="Impacto",Z11,""))),"")</f>
        <v>0.1764</v>
      </c>
      <c r="Y12" s="9" t="s">
        <v>21</v>
      </c>
      <c r="Z12" s="10">
        <v>0.1764</v>
      </c>
      <c r="AA12" s="9" t="s">
        <v>7</v>
      </c>
      <c r="AB12" s="10">
        <v>0.6</v>
      </c>
      <c r="AC12" s="11" t="s">
        <v>7</v>
      </c>
      <c r="AD12" s="12"/>
      <c r="AE12" s="13"/>
      <c r="AF12" s="14"/>
      <c r="AG12" s="15"/>
      <c r="AH12" s="15"/>
      <c r="AI12" s="13"/>
      <c r="AJ12" s="14"/>
    </row>
    <row r="13" spans="1:36" ht="409.5" x14ac:dyDescent="0.25">
      <c r="A13" s="168"/>
      <c r="B13" s="171"/>
      <c r="C13" s="171"/>
      <c r="D13" s="171"/>
      <c r="E13" s="174"/>
      <c r="F13" s="171"/>
      <c r="G13" s="183"/>
      <c r="H13" s="165"/>
      <c r="I13" s="180"/>
      <c r="J13" s="186"/>
      <c r="K13" s="180">
        <v>0</v>
      </c>
      <c r="L13" s="165"/>
      <c r="M13" s="180"/>
      <c r="N13" s="177"/>
      <c r="O13" s="1">
        <v>4</v>
      </c>
      <c r="P13" s="3" t="s">
        <v>41</v>
      </c>
      <c r="Q13" s="4" t="s">
        <v>9</v>
      </c>
      <c r="R13" s="5" t="s">
        <v>23</v>
      </c>
      <c r="S13" s="5" t="s">
        <v>11</v>
      </c>
      <c r="T13" s="6" t="s">
        <v>24</v>
      </c>
      <c r="U13" s="5" t="s">
        <v>13</v>
      </c>
      <c r="V13" s="5" t="s">
        <v>14</v>
      </c>
      <c r="W13" s="5" t="s">
        <v>15</v>
      </c>
      <c r="X13" s="7">
        <f t="shared" ref="X13:X15" si="1">IFERROR(IF(AND(Q12="Probabilidad",Q13="Probabilidad"),(Z12-(+Z12*T13)),IF(AND(Q12="Impacto",Q13="Probabilidad"),(Z11-(+Z11*T13)),IF(Q13="Impacto",Z12,""))),"")</f>
        <v>0.12348000000000001</v>
      </c>
      <c r="Y13" s="9" t="s">
        <v>21</v>
      </c>
      <c r="Z13" s="10">
        <v>0.12348000000000001</v>
      </c>
      <c r="AA13" s="9" t="s">
        <v>7</v>
      </c>
      <c r="AB13" s="10">
        <v>0.6</v>
      </c>
      <c r="AC13" s="11" t="s">
        <v>7</v>
      </c>
      <c r="AD13" s="12"/>
      <c r="AE13" s="13"/>
      <c r="AF13" s="14"/>
      <c r="AG13" s="15"/>
      <c r="AH13" s="15"/>
      <c r="AI13" s="13"/>
      <c r="AJ13" s="14"/>
    </row>
    <row r="14" spans="1:36" ht="16.5" x14ac:dyDescent="0.25">
      <c r="A14" s="168"/>
      <c r="B14" s="171"/>
      <c r="C14" s="171"/>
      <c r="D14" s="171"/>
      <c r="E14" s="174"/>
      <c r="F14" s="171"/>
      <c r="G14" s="183"/>
      <c r="H14" s="165"/>
      <c r="I14" s="180"/>
      <c r="J14" s="186"/>
      <c r="K14" s="180">
        <v>0</v>
      </c>
      <c r="L14" s="165"/>
      <c r="M14" s="180"/>
      <c r="N14" s="177"/>
      <c r="O14" s="1">
        <v>5</v>
      </c>
      <c r="P14" s="2"/>
      <c r="Q14" s="4" t="s">
        <v>42</v>
      </c>
      <c r="R14" s="5"/>
      <c r="S14" s="5"/>
      <c r="T14" s="6" t="s">
        <v>42</v>
      </c>
      <c r="U14" s="5"/>
      <c r="V14" s="5"/>
      <c r="W14" s="5"/>
      <c r="X14" s="7" t="str">
        <f t="shared" si="1"/>
        <v/>
      </c>
      <c r="Y14" s="9" t="s">
        <v>42</v>
      </c>
      <c r="Z14" s="10" t="s">
        <v>42</v>
      </c>
      <c r="AA14" s="9" t="s">
        <v>42</v>
      </c>
      <c r="AB14" s="10" t="s">
        <v>42</v>
      </c>
      <c r="AC14" s="11" t="s">
        <v>42</v>
      </c>
      <c r="AD14" s="12"/>
      <c r="AE14" s="13"/>
      <c r="AF14" s="14"/>
      <c r="AG14" s="15"/>
      <c r="AH14" s="15"/>
      <c r="AI14" s="13"/>
      <c r="AJ14" s="14"/>
    </row>
    <row r="15" spans="1:36" ht="16.5" x14ac:dyDescent="0.25">
      <c r="A15" s="169"/>
      <c r="B15" s="172"/>
      <c r="C15" s="172"/>
      <c r="D15" s="172"/>
      <c r="E15" s="175"/>
      <c r="F15" s="172"/>
      <c r="G15" s="184"/>
      <c r="H15" s="166"/>
      <c r="I15" s="181"/>
      <c r="J15" s="187"/>
      <c r="K15" s="181">
        <v>0</v>
      </c>
      <c r="L15" s="166"/>
      <c r="M15" s="181"/>
      <c r="N15" s="178"/>
      <c r="O15" s="1">
        <v>6</v>
      </c>
      <c r="P15" s="2"/>
      <c r="Q15" s="4" t="s">
        <v>42</v>
      </c>
      <c r="R15" s="5"/>
      <c r="S15" s="5"/>
      <c r="T15" s="6" t="s">
        <v>42</v>
      </c>
      <c r="U15" s="5"/>
      <c r="V15" s="5"/>
      <c r="W15" s="5"/>
      <c r="X15" s="7" t="str">
        <f t="shared" si="1"/>
        <v/>
      </c>
      <c r="Y15" s="9" t="s">
        <v>42</v>
      </c>
      <c r="Z15" s="10" t="s">
        <v>42</v>
      </c>
      <c r="AA15" s="9" t="s">
        <v>42</v>
      </c>
      <c r="AB15" s="10" t="s">
        <v>42</v>
      </c>
      <c r="AC15" s="11" t="s">
        <v>42</v>
      </c>
      <c r="AD15" s="12"/>
      <c r="AE15" s="13"/>
      <c r="AF15" s="14"/>
      <c r="AG15" s="15"/>
      <c r="AH15" s="15"/>
      <c r="AI15" s="13"/>
      <c r="AJ15" s="14"/>
    </row>
    <row r="16" spans="1:36" ht="293.25" x14ac:dyDescent="0.25">
      <c r="A16" s="167">
        <v>3</v>
      </c>
      <c r="B16" s="170"/>
      <c r="C16" s="170" t="s">
        <v>43</v>
      </c>
      <c r="D16" s="170" t="s">
        <v>44</v>
      </c>
      <c r="E16" s="173" t="s">
        <v>45</v>
      </c>
      <c r="F16" s="170" t="s">
        <v>46</v>
      </c>
      <c r="G16" s="182">
        <v>11</v>
      </c>
      <c r="H16" s="164" t="s">
        <v>5</v>
      </c>
      <c r="I16" s="179">
        <v>0.4</v>
      </c>
      <c r="J16" s="185" t="s">
        <v>47</v>
      </c>
      <c r="K16" s="179" t="s">
        <v>47</v>
      </c>
      <c r="L16" s="164" t="s">
        <v>48</v>
      </c>
      <c r="M16" s="179">
        <v>0.8</v>
      </c>
      <c r="N16" s="176" t="s">
        <v>49</v>
      </c>
      <c r="O16" s="1">
        <v>1</v>
      </c>
      <c r="P16" s="2" t="s">
        <v>50</v>
      </c>
      <c r="Q16" s="4" t="s">
        <v>9</v>
      </c>
      <c r="R16" s="5" t="s">
        <v>10</v>
      </c>
      <c r="S16" s="5" t="s">
        <v>11</v>
      </c>
      <c r="T16" s="6" t="s">
        <v>12</v>
      </c>
      <c r="U16" s="5" t="s">
        <v>13</v>
      </c>
      <c r="V16" s="5" t="s">
        <v>14</v>
      </c>
      <c r="W16" s="5" t="s">
        <v>15</v>
      </c>
      <c r="X16" s="7">
        <f>IFERROR(IF(Q16="Probabilidad",(I16-(+I16*T16)),IF(Q16="Impacto",I16,"")),"")</f>
        <v>0.24</v>
      </c>
      <c r="Y16" s="9" t="s">
        <v>5</v>
      </c>
      <c r="Z16" s="10">
        <v>0.24</v>
      </c>
      <c r="AA16" s="9" t="s">
        <v>48</v>
      </c>
      <c r="AB16" s="10">
        <v>0.8</v>
      </c>
      <c r="AC16" s="11" t="s">
        <v>49</v>
      </c>
      <c r="AD16" s="12" t="s">
        <v>16</v>
      </c>
      <c r="AE16" s="13" t="s">
        <v>51</v>
      </c>
      <c r="AF16" s="14" t="s">
        <v>37</v>
      </c>
      <c r="AG16" s="15" t="s">
        <v>52</v>
      </c>
      <c r="AH16" s="15"/>
      <c r="AI16" s="13"/>
      <c r="AJ16" s="14"/>
    </row>
    <row r="17" spans="1:36" ht="409.5" x14ac:dyDescent="0.25">
      <c r="A17" s="168"/>
      <c r="B17" s="171"/>
      <c r="C17" s="171"/>
      <c r="D17" s="171"/>
      <c r="E17" s="174"/>
      <c r="F17" s="171"/>
      <c r="G17" s="183"/>
      <c r="H17" s="165"/>
      <c r="I17" s="180"/>
      <c r="J17" s="186"/>
      <c r="K17" s="180">
        <v>0</v>
      </c>
      <c r="L17" s="165"/>
      <c r="M17" s="180"/>
      <c r="N17" s="177"/>
      <c r="O17" s="1">
        <v>2</v>
      </c>
      <c r="P17" s="2" t="s">
        <v>53</v>
      </c>
      <c r="Q17" s="4" t="s">
        <v>9</v>
      </c>
      <c r="R17" s="5" t="s">
        <v>10</v>
      </c>
      <c r="S17" s="5" t="s">
        <v>11</v>
      </c>
      <c r="T17" s="6" t="s">
        <v>12</v>
      </c>
      <c r="U17" s="5" t="s">
        <v>13</v>
      </c>
      <c r="V17" s="5" t="s">
        <v>14</v>
      </c>
      <c r="W17" s="5" t="s">
        <v>15</v>
      </c>
      <c r="X17" s="8">
        <f>IFERROR(IF(AND(Q16="Probabilidad",Q17="Probabilidad"),(Z16-(+Z16*T17)),IF(Q17="Probabilidad",(I16-(+I16*T17)),IF(Q17="Impacto",Z16,""))),"")</f>
        <v>0.14399999999999999</v>
      </c>
      <c r="Y17" s="9" t="s">
        <v>21</v>
      </c>
      <c r="Z17" s="10">
        <v>0.14399999999999999</v>
      </c>
      <c r="AA17" s="9" t="s">
        <v>7</v>
      </c>
      <c r="AB17" s="10">
        <v>0.6</v>
      </c>
      <c r="AC17" s="11" t="s">
        <v>7</v>
      </c>
      <c r="AD17" s="12"/>
      <c r="AE17" s="13"/>
      <c r="AF17" s="14"/>
      <c r="AG17" s="15"/>
      <c r="AH17" s="15"/>
      <c r="AI17" s="13"/>
      <c r="AJ17" s="14"/>
    </row>
    <row r="18" spans="1:36" ht="409.5" x14ac:dyDescent="0.25">
      <c r="A18" s="168"/>
      <c r="B18" s="171"/>
      <c r="C18" s="171"/>
      <c r="D18" s="171"/>
      <c r="E18" s="174"/>
      <c r="F18" s="171"/>
      <c r="G18" s="183"/>
      <c r="H18" s="165"/>
      <c r="I18" s="180"/>
      <c r="J18" s="186"/>
      <c r="K18" s="180">
        <v>0</v>
      </c>
      <c r="L18" s="165"/>
      <c r="M18" s="180"/>
      <c r="N18" s="177"/>
      <c r="O18" s="1">
        <v>3</v>
      </c>
      <c r="P18" s="3" t="s">
        <v>54</v>
      </c>
      <c r="Q18" s="4" t="s">
        <v>9</v>
      </c>
      <c r="R18" s="5" t="s">
        <v>23</v>
      </c>
      <c r="S18" s="5" t="s">
        <v>11</v>
      </c>
      <c r="T18" s="6" t="s">
        <v>24</v>
      </c>
      <c r="U18" s="5" t="s">
        <v>13</v>
      </c>
      <c r="V18" s="5" t="s">
        <v>14</v>
      </c>
      <c r="W18" s="5" t="s">
        <v>15</v>
      </c>
      <c r="X18" s="7">
        <f>IFERROR(IF(AND(Q17="Probabilidad",Q18="Probabilidad"),(Z17-(+Z17*T18)),IF(AND(Q17="Impacto",Q18="Probabilidad"),(Z16-(+Z16*T18)),IF(Q18="Impacto",Z17,""))),"")</f>
        <v>0.1008</v>
      </c>
      <c r="Y18" s="9" t="s">
        <v>21</v>
      </c>
      <c r="Z18" s="10">
        <v>0.1008</v>
      </c>
      <c r="AA18" s="9" t="s">
        <v>7</v>
      </c>
      <c r="AB18" s="10">
        <v>0.6</v>
      </c>
      <c r="AC18" s="11" t="s">
        <v>7</v>
      </c>
      <c r="AD18" s="12"/>
      <c r="AE18" s="13"/>
      <c r="AF18" s="14"/>
      <c r="AG18" s="15"/>
      <c r="AH18" s="15"/>
      <c r="AI18" s="13"/>
      <c r="AJ18" s="14"/>
    </row>
    <row r="19" spans="1:36" ht="178.5" x14ac:dyDescent="0.25">
      <c r="A19" s="168"/>
      <c r="B19" s="171"/>
      <c r="C19" s="171"/>
      <c r="D19" s="171"/>
      <c r="E19" s="174"/>
      <c r="F19" s="171"/>
      <c r="G19" s="183"/>
      <c r="H19" s="165"/>
      <c r="I19" s="180"/>
      <c r="J19" s="186"/>
      <c r="K19" s="180">
        <v>0</v>
      </c>
      <c r="L19" s="165"/>
      <c r="M19" s="180"/>
      <c r="N19" s="177"/>
      <c r="O19" s="1">
        <v>4</v>
      </c>
      <c r="P19" s="2" t="s">
        <v>55</v>
      </c>
      <c r="Q19" s="4" t="s">
        <v>9</v>
      </c>
      <c r="R19" s="5" t="s">
        <v>23</v>
      </c>
      <c r="S19" s="5" t="s">
        <v>11</v>
      </c>
      <c r="T19" s="6" t="s">
        <v>24</v>
      </c>
      <c r="U19" s="5" t="s">
        <v>13</v>
      </c>
      <c r="V19" s="5" t="s">
        <v>14</v>
      </c>
      <c r="W19" s="5" t="s">
        <v>15</v>
      </c>
      <c r="X19" s="7">
        <f t="shared" ref="X19:X21" si="2">IFERROR(IF(AND(Q18="Probabilidad",Q19="Probabilidad"),(Z18-(+Z18*T19)),IF(AND(Q18="Impacto",Q19="Probabilidad"),(Z17-(+Z17*T19)),IF(Q19="Impacto",Z18,""))),"")</f>
        <v>7.0559999999999998E-2</v>
      </c>
      <c r="Y19" s="9" t="s">
        <v>21</v>
      </c>
      <c r="Z19" s="10">
        <v>7.0559999999999998E-2</v>
      </c>
      <c r="AA19" s="9" t="s">
        <v>7</v>
      </c>
      <c r="AB19" s="10">
        <v>0.6</v>
      </c>
      <c r="AC19" s="11" t="s">
        <v>7</v>
      </c>
      <c r="AD19" s="12"/>
      <c r="AE19" s="13"/>
      <c r="AF19" s="14"/>
      <c r="AG19" s="15"/>
      <c r="AH19" s="15"/>
      <c r="AI19" s="13"/>
      <c r="AJ19" s="14"/>
    </row>
    <row r="20" spans="1:36" ht="16.5" x14ac:dyDescent="0.25">
      <c r="A20" s="168"/>
      <c r="B20" s="171"/>
      <c r="C20" s="171"/>
      <c r="D20" s="171"/>
      <c r="E20" s="174"/>
      <c r="F20" s="171"/>
      <c r="G20" s="183"/>
      <c r="H20" s="165"/>
      <c r="I20" s="180"/>
      <c r="J20" s="186"/>
      <c r="K20" s="180">
        <v>0</v>
      </c>
      <c r="L20" s="165"/>
      <c r="M20" s="180"/>
      <c r="N20" s="177"/>
      <c r="O20" s="1">
        <v>5</v>
      </c>
      <c r="P20" s="2"/>
      <c r="Q20" s="4" t="s">
        <v>42</v>
      </c>
      <c r="R20" s="5"/>
      <c r="S20" s="5"/>
      <c r="T20" s="6" t="s">
        <v>42</v>
      </c>
      <c r="U20" s="5"/>
      <c r="V20" s="5"/>
      <c r="W20" s="5"/>
      <c r="X20" s="7" t="str">
        <f t="shared" si="2"/>
        <v/>
      </c>
      <c r="Y20" s="9" t="s">
        <v>42</v>
      </c>
      <c r="Z20" s="10" t="s">
        <v>42</v>
      </c>
      <c r="AA20" s="9" t="s">
        <v>42</v>
      </c>
      <c r="AB20" s="10" t="s">
        <v>42</v>
      </c>
      <c r="AC20" s="11" t="s">
        <v>42</v>
      </c>
      <c r="AD20" s="12"/>
      <c r="AE20" s="13"/>
      <c r="AF20" s="14"/>
      <c r="AG20" s="15"/>
      <c r="AH20" s="15"/>
      <c r="AI20" s="13"/>
      <c r="AJ20" s="14"/>
    </row>
    <row r="21" spans="1:36" ht="16.5" x14ac:dyDescent="0.25">
      <c r="A21" s="169"/>
      <c r="B21" s="172"/>
      <c r="C21" s="172"/>
      <c r="D21" s="172"/>
      <c r="E21" s="175"/>
      <c r="F21" s="172"/>
      <c r="G21" s="184"/>
      <c r="H21" s="166"/>
      <c r="I21" s="181"/>
      <c r="J21" s="187"/>
      <c r="K21" s="181">
        <v>0</v>
      </c>
      <c r="L21" s="166"/>
      <c r="M21" s="181"/>
      <c r="N21" s="178"/>
      <c r="O21" s="1">
        <v>6</v>
      </c>
      <c r="P21" s="2"/>
      <c r="Q21" s="4" t="s">
        <v>42</v>
      </c>
      <c r="R21" s="5"/>
      <c r="S21" s="5"/>
      <c r="T21" s="6" t="s">
        <v>42</v>
      </c>
      <c r="U21" s="5"/>
      <c r="V21" s="5"/>
      <c r="W21" s="5"/>
      <c r="X21" s="7" t="str">
        <f t="shared" si="2"/>
        <v/>
      </c>
      <c r="Y21" s="9" t="s">
        <v>42</v>
      </c>
      <c r="Z21" s="10" t="s">
        <v>42</v>
      </c>
      <c r="AA21" s="9" t="s">
        <v>42</v>
      </c>
      <c r="AB21" s="10" t="s">
        <v>42</v>
      </c>
      <c r="AC21" s="11" t="s">
        <v>42</v>
      </c>
      <c r="AD21" s="12"/>
      <c r="AE21" s="13"/>
      <c r="AF21" s="14"/>
      <c r="AG21" s="15"/>
      <c r="AH21" s="15"/>
      <c r="AI21" s="13"/>
      <c r="AJ21" s="14"/>
    </row>
    <row r="22" spans="1:36" ht="280.5" x14ac:dyDescent="0.25">
      <c r="A22" s="167">
        <v>4</v>
      </c>
      <c r="B22" s="170"/>
      <c r="C22" s="170"/>
      <c r="D22" s="170"/>
      <c r="E22" s="173" t="s">
        <v>56</v>
      </c>
      <c r="F22" s="170" t="s">
        <v>4</v>
      </c>
      <c r="G22" s="182">
        <v>365</v>
      </c>
      <c r="H22" s="164" t="s">
        <v>34</v>
      </c>
      <c r="I22" s="179">
        <v>0.6</v>
      </c>
      <c r="J22" s="185" t="s">
        <v>57</v>
      </c>
      <c r="K22" s="179" t="s">
        <v>57</v>
      </c>
      <c r="L22" s="164" t="s">
        <v>58</v>
      </c>
      <c r="M22" s="179">
        <v>0.2</v>
      </c>
      <c r="N22" s="176" t="s">
        <v>7</v>
      </c>
      <c r="O22" s="1">
        <v>1</v>
      </c>
      <c r="P22" s="2" t="s">
        <v>59</v>
      </c>
      <c r="Q22" s="4" t="s">
        <v>9</v>
      </c>
      <c r="R22" s="5" t="s">
        <v>10</v>
      </c>
      <c r="S22" s="5" t="s">
        <v>11</v>
      </c>
      <c r="T22" s="6" t="s">
        <v>12</v>
      </c>
      <c r="U22" s="5" t="s">
        <v>13</v>
      </c>
      <c r="V22" s="5" t="s">
        <v>14</v>
      </c>
      <c r="W22" s="5" t="s">
        <v>15</v>
      </c>
      <c r="X22" s="7">
        <f>IFERROR(IF(Q22="Probabilidad",(I22-(+I22*T22)),IF(Q22="Impacto",I22,"")),"")</f>
        <v>0.36</v>
      </c>
      <c r="Y22" s="9" t="s">
        <v>5</v>
      </c>
      <c r="Z22" s="10">
        <v>0.36</v>
      </c>
      <c r="AA22" s="9" t="s">
        <v>58</v>
      </c>
      <c r="AB22" s="10">
        <v>0.2</v>
      </c>
      <c r="AC22" s="11" t="s">
        <v>60</v>
      </c>
      <c r="AD22" s="12" t="s">
        <v>61</v>
      </c>
      <c r="AE22" s="13"/>
      <c r="AF22" s="14"/>
      <c r="AG22" s="15"/>
      <c r="AH22" s="15"/>
      <c r="AI22" s="13"/>
      <c r="AJ22" s="14"/>
    </row>
    <row r="23" spans="1:36" ht="369.75" x14ac:dyDescent="0.25">
      <c r="A23" s="168"/>
      <c r="B23" s="171"/>
      <c r="C23" s="171"/>
      <c r="D23" s="171"/>
      <c r="E23" s="174"/>
      <c r="F23" s="171"/>
      <c r="G23" s="183"/>
      <c r="H23" s="165"/>
      <c r="I23" s="180"/>
      <c r="J23" s="186"/>
      <c r="K23" s="180">
        <v>0</v>
      </c>
      <c r="L23" s="165"/>
      <c r="M23" s="180"/>
      <c r="N23" s="177"/>
      <c r="O23" s="1">
        <v>2</v>
      </c>
      <c r="P23" s="2" t="s">
        <v>62</v>
      </c>
      <c r="Q23" s="4" t="s">
        <v>9</v>
      </c>
      <c r="R23" s="5" t="s">
        <v>23</v>
      </c>
      <c r="S23" s="5" t="s">
        <v>11</v>
      </c>
      <c r="T23" s="6" t="s">
        <v>24</v>
      </c>
      <c r="U23" s="5" t="s">
        <v>13</v>
      </c>
      <c r="V23" s="5" t="s">
        <v>14</v>
      </c>
      <c r="W23" s="5" t="s">
        <v>15</v>
      </c>
      <c r="X23" s="7">
        <f>IFERROR(IF(AND(Q22="Probabilidad",Q23="Probabilidad"),(Z22-(+Z22*T23)),IF(Q23="Probabilidad",(I22-(+I22*T23)),IF(Q23="Impacto",Z22,""))),"")</f>
        <v>0.252</v>
      </c>
      <c r="Y23" s="9" t="s">
        <v>5</v>
      </c>
      <c r="Z23" s="10">
        <v>0.252</v>
      </c>
      <c r="AA23" s="9" t="s">
        <v>48</v>
      </c>
      <c r="AB23" s="10">
        <v>0.8</v>
      </c>
      <c r="AC23" s="11" t="s">
        <v>49</v>
      </c>
      <c r="AD23" s="12"/>
      <c r="AE23" s="13"/>
      <c r="AF23" s="14"/>
      <c r="AG23" s="15"/>
      <c r="AH23" s="15"/>
      <c r="AI23" s="13"/>
      <c r="AJ23" s="14"/>
    </row>
    <row r="24" spans="1:36" ht="409.5" x14ac:dyDescent="0.25">
      <c r="A24" s="168"/>
      <c r="B24" s="171"/>
      <c r="C24" s="171"/>
      <c r="D24" s="171"/>
      <c r="E24" s="174"/>
      <c r="F24" s="171"/>
      <c r="G24" s="183"/>
      <c r="H24" s="165"/>
      <c r="I24" s="180"/>
      <c r="J24" s="186"/>
      <c r="K24" s="180">
        <v>0</v>
      </c>
      <c r="L24" s="165"/>
      <c r="M24" s="180"/>
      <c r="N24" s="177"/>
      <c r="O24" s="1">
        <v>3</v>
      </c>
      <c r="P24" s="3" t="s">
        <v>63</v>
      </c>
      <c r="Q24" s="4" t="s">
        <v>9</v>
      </c>
      <c r="R24" s="5" t="s">
        <v>23</v>
      </c>
      <c r="S24" s="5" t="s">
        <v>11</v>
      </c>
      <c r="T24" s="6" t="s">
        <v>24</v>
      </c>
      <c r="U24" s="5" t="s">
        <v>13</v>
      </c>
      <c r="V24" s="5" t="s">
        <v>14</v>
      </c>
      <c r="W24" s="5" t="s">
        <v>15</v>
      </c>
      <c r="X24" s="7">
        <f>IFERROR(IF(AND(Q23="Probabilidad",Q24="Probabilidad"),(Z23-(+Z23*T24)),IF(AND(Q23="Impacto",Q24="Probabilidad"),(Z22-(+Z22*T24)),IF(Q24="Impacto",Z23,""))),"")</f>
        <v>0.1764</v>
      </c>
      <c r="Y24" s="9" t="s">
        <v>21</v>
      </c>
      <c r="Z24" s="10">
        <v>0.1764</v>
      </c>
      <c r="AA24" s="9" t="s">
        <v>48</v>
      </c>
      <c r="AB24" s="10">
        <v>0.8</v>
      </c>
      <c r="AC24" s="11" t="s">
        <v>49</v>
      </c>
      <c r="AD24" s="12"/>
      <c r="AE24" s="13"/>
      <c r="AF24" s="14"/>
      <c r="AG24" s="15"/>
      <c r="AH24" s="15"/>
      <c r="AI24" s="13"/>
      <c r="AJ24" s="14"/>
    </row>
    <row r="25" spans="1:36" ht="16.5" x14ac:dyDescent="0.25">
      <c r="A25" s="168"/>
      <c r="B25" s="171"/>
      <c r="C25" s="171"/>
      <c r="D25" s="171"/>
      <c r="E25" s="174"/>
      <c r="F25" s="171"/>
      <c r="G25" s="183"/>
      <c r="H25" s="165"/>
      <c r="I25" s="180"/>
      <c r="J25" s="186"/>
      <c r="K25" s="180">
        <v>0</v>
      </c>
      <c r="L25" s="165"/>
      <c r="M25" s="180"/>
      <c r="N25" s="177"/>
      <c r="O25" s="1">
        <v>4</v>
      </c>
      <c r="P25" s="2"/>
      <c r="Q25" s="4" t="s">
        <v>42</v>
      </c>
      <c r="R25" s="5"/>
      <c r="S25" s="5"/>
      <c r="T25" s="6" t="s">
        <v>42</v>
      </c>
      <c r="U25" s="5"/>
      <c r="V25" s="5"/>
      <c r="W25" s="5"/>
      <c r="X25" s="7" t="str">
        <f t="shared" ref="X25:X27" si="3">IFERROR(IF(AND(Q24="Probabilidad",Q25="Probabilidad"),(Z24-(+Z24*T25)),IF(AND(Q24="Impacto",Q25="Probabilidad"),(Z23-(+Z23*T25)),IF(Q25="Impacto",Z24,""))),"")</f>
        <v/>
      </c>
      <c r="Y25" s="9" t="s">
        <v>42</v>
      </c>
      <c r="Z25" s="10" t="s">
        <v>42</v>
      </c>
      <c r="AA25" s="9" t="s">
        <v>42</v>
      </c>
      <c r="AB25" s="10" t="s">
        <v>42</v>
      </c>
      <c r="AC25" s="11" t="s">
        <v>42</v>
      </c>
      <c r="AD25" s="12"/>
      <c r="AE25" s="13"/>
      <c r="AF25" s="14"/>
      <c r="AG25" s="15"/>
      <c r="AH25" s="15"/>
      <c r="AI25" s="13"/>
      <c r="AJ25" s="14"/>
    </row>
    <row r="26" spans="1:36" ht="16.5" x14ac:dyDescent="0.25">
      <c r="A26" s="168"/>
      <c r="B26" s="171"/>
      <c r="C26" s="171"/>
      <c r="D26" s="171"/>
      <c r="E26" s="174"/>
      <c r="F26" s="171"/>
      <c r="G26" s="183"/>
      <c r="H26" s="165"/>
      <c r="I26" s="180"/>
      <c r="J26" s="186"/>
      <c r="K26" s="180">
        <v>0</v>
      </c>
      <c r="L26" s="165"/>
      <c r="M26" s="180"/>
      <c r="N26" s="177"/>
      <c r="O26" s="1">
        <v>5</v>
      </c>
      <c r="P26" s="2"/>
      <c r="Q26" s="4" t="s">
        <v>42</v>
      </c>
      <c r="R26" s="5"/>
      <c r="S26" s="5"/>
      <c r="T26" s="6" t="s">
        <v>42</v>
      </c>
      <c r="U26" s="5"/>
      <c r="V26" s="5"/>
      <c r="W26" s="5"/>
      <c r="X26" s="8" t="str">
        <f t="shared" si="3"/>
        <v/>
      </c>
      <c r="Y26" s="9" t="s">
        <v>42</v>
      </c>
      <c r="Z26" s="10" t="s">
        <v>42</v>
      </c>
      <c r="AA26" s="9" t="s">
        <v>42</v>
      </c>
      <c r="AB26" s="10" t="s">
        <v>42</v>
      </c>
      <c r="AC26" s="11" t="s">
        <v>42</v>
      </c>
      <c r="AD26" s="12"/>
      <c r="AE26" s="13"/>
      <c r="AF26" s="14"/>
      <c r="AG26" s="15"/>
      <c r="AH26" s="15"/>
      <c r="AI26" s="13"/>
      <c r="AJ26" s="14"/>
    </row>
    <row r="27" spans="1:36" ht="16.5" x14ac:dyDescent="0.25">
      <c r="A27" s="169"/>
      <c r="B27" s="172"/>
      <c r="C27" s="172"/>
      <c r="D27" s="172"/>
      <c r="E27" s="175"/>
      <c r="F27" s="172"/>
      <c r="G27" s="184"/>
      <c r="H27" s="166"/>
      <c r="I27" s="181"/>
      <c r="J27" s="187"/>
      <c r="K27" s="181">
        <v>0</v>
      </c>
      <c r="L27" s="166"/>
      <c r="M27" s="181"/>
      <c r="N27" s="178"/>
      <c r="O27" s="1">
        <v>6</v>
      </c>
      <c r="P27" s="2"/>
      <c r="Q27" s="4" t="s">
        <v>42</v>
      </c>
      <c r="R27" s="5"/>
      <c r="S27" s="5"/>
      <c r="T27" s="6" t="s">
        <v>42</v>
      </c>
      <c r="U27" s="5"/>
      <c r="V27" s="5"/>
      <c r="W27" s="5"/>
      <c r="X27" s="7" t="str">
        <f t="shared" si="3"/>
        <v/>
      </c>
      <c r="Y27" s="9" t="s">
        <v>42</v>
      </c>
      <c r="Z27" s="10" t="s">
        <v>42</v>
      </c>
      <c r="AA27" s="9" t="s">
        <v>42</v>
      </c>
      <c r="AB27" s="10" t="s">
        <v>42</v>
      </c>
      <c r="AC27" s="11" t="s">
        <v>42</v>
      </c>
      <c r="AD27" s="12"/>
      <c r="AE27" s="13"/>
      <c r="AF27" s="14"/>
      <c r="AG27" s="15"/>
      <c r="AH27" s="15"/>
      <c r="AI27" s="13"/>
      <c r="AJ27" s="14"/>
    </row>
    <row r="28" spans="1:36" ht="255" x14ac:dyDescent="0.25">
      <c r="A28" s="167">
        <v>5</v>
      </c>
      <c r="B28" s="170" t="s">
        <v>0</v>
      </c>
      <c r="C28" s="170" t="s">
        <v>64</v>
      </c>
      <c r="D28" s="170" t="s">
        <v>65</v>
      </c>
      <c r="E28" s="173" t="s">
        <v>66</v>
      </c>
      <c r="F28" s="170" t="s">
        <v>4</v>
      </c>
      <c r="G28" s="182">
        <v>4</v>
      </c>
      <c r="H28" s="164" t="s">
        <v>5</v>
      </c>
      <c r="I28" s="179">
        <v>0.4</v>
      </c>
      <c r="J28" s="185" t="s">
        <v>6</v>
      </c>
      <c r="K28" s="179" t="s">
        <v>6</v>
      </c>
      <c r="L28" s="164" t="s">
        <v>7</v>
      </c>
      <c r="M28" s="179">
        <v>0.6</v>
      </c>
      <c r="N28" s="176" t="s">
        <v>7</v>
      </c>
      <c r="O28" s="1">
        <v>1</v>
      </c>
      <c r="P28" s="2" t="s">
        <v>67</v>
      </c>
      <c r="Q28" s="4" t="s">
        <v>9</v>
      </c>
      <c r="R28" s="5" t="s">
        <v>10</v>
      </c>
      <c r="S28" s="5" t="s">
        <v>11</v>
      </c>
      <c r="T28" s="6" t="s">
        <v>12</v>
      </c>
      <c r="U28" s="5" t="s">
        <v>13</v>
      </c>
      <c r="V28" s="5" t="s">
        <v>14</v>
      </c>
      <c r="W28" s="5" t="s">
        <v>15</v>
      </c>
      <c r="X28" s="7">
        <f>IFERROR(IF(Q28="Probabilidad",(I28-(+I28*T28)),IF(Q28="Impacto",I28,"")),"")</f>
        <v>0.24</v>
      </c>
      <c r="Y28" s="9" t="s">
        <v>5</v>
      </c>
      <c r="Z28" s="10">
        <v>0.24</v>
      </c>
      <c r="AA28" s="9" t="s">
        <v>7</v>
      </c>
      <c r="AB28" s="10">
        <v>0.6</v>
      </c>
      <c r="AC28" s="11" t="s">
        <v>7</v>
      </c>
      <c r="AD28" s="12" t="s">
        <v>16</v>
      </c>
      <c r="AE28" s="13" t="s">
        <v>68</v>
      </c>
      <c r="AF28" s="14" t="s">
        <v>69</v>
      </c>
      <c r="AG28" s="15" t="s">
        <v>70</v>
      </c>
      <c r="AH28" s="15"/>
      <c r="AI28" s="13"/>
      <c r="AJ28" s="14"/>
    </row>
    <row r="29" spans="1:36" ht="293.25" x14ac:dyDescent="0.25">
      <c r="A29" s="168"/>
      <c r="B29" s="171"/>
      <c r="C29" s="171"/>
      <c r="D29" s="171"/>
      <c r="E29" s="174"/>
      <c r="F29" s="171"/>
      <c r="G29" s="183"/>
      <c r="H29" s="165"/>
      <c r="I29" s="180"/>
      <c r="J29" s="186"/>
      <c r="K29" s="180">
        <v>0</v>
      </c>
      <c r="L29" s="165"/>
      <c r="M29" s="180"/>
      <c r="N29" s="177"/>
      <c r="O29" s="1">
        <v>2</v>
      </c>
      <c r="P29" s="2" t="s">
        <v>71</v>
      </c>
      <c r="Q29" s="4" t="s">
        <v>9</v>
      </c>
      <c r="R29" s="5" t="s">
        <v>23</v>
      </c>
      <c r="S29" s="5" t="s">
        <v>11</v>
      </c>
      <c r="T29" s="6" t="s">
        <v>24</v>
      </c>
      <c r="U29" s="5" t="s">
        <v>13</v>
      </c>
      <c r="V29" s="5" t="s">
        <v>14</v>
      </c>
      <c r="W29" s="5" t="s">
        <v>15</v>
      </c>
      <c r="X29" s="7">
        <f>IFERROR(IF(AND(Q28="Probabilidad",Q29="Probabilidad"),(Z28-(+Z28*T29)),IF(Q29="Probabilidad",(I28-(+I28*T29)),IF(Q29="Impacto",Z28,""))),"")</f>
        <v>0.16799999999999998</v>
      </c>
      <c r="Y29" s="9" t="s">
        <v>21</v>
      </c>
      <c r="Z29" s="10">
        <v>0.16799999999999998</v>
      </c>
      <c r="AA29" s="9" t="s">
        <v>58</v>
      </c>
      <c r="AB29" s="10">
        <v>0.2</v>
      </c>
      <c r="AC29" s="11" t="s">
        <v>60</v>
      </c>
      <c r="AD29" s="12"/>
      <c r="AE29" s="13"/>
      <c r="AF29" s="14"/>
      <c r="AG29" s="15"/>
      <c r="AH29" s="15"/>
      <c r="AI29" s="13"/>
      <c r="AJ29" s="14"/>
    </row>
    <row r="30" spans="1:36" ht="280.5" x14ac:dyDescent="0.25">
      <c r="A30" s="168"/>
      <c r="B30" s="171"/>
      <c r="C30" s="171"/>
      <c r="D30" s="171"/>
      <c r="E30" s="174"/>
      <c r="F30" s="171"/>
      <c r="G30" s="183"/>
      <c r="H30" s="165"/>
      <c r="I30" s="180"/>
      <c r="J30" s="186"/>
      <c r="K30" s="180">
        <v>0</v>
      </c>
      <c r="L30" s="165"/>
      <c r="M30" s="180"/>
      <c r="N30" s="177"/>
      <c r="O30" s="1">
        <v>3</v>
      </c>
      <c r="P30" s="2" t="s">
        <v>72</v>
      </c>
      <c r="Q30" s="4" t="s">
        <v>9</v>
      </c>
      <c r="R30" s="5" t="s">
        <v>23</v>
      </c>
      <c r="S30" s="5" t="s">
        <v>11</v>
      </c>
      <c r="T30" s="6" t="s">
        <v>24</v>
      </c>
      <c r="U30" s="5" t="s">
        <v>13</v>
      </c>
      <c r="V30" s="5" t="s">
        <v>14</v>
      </c>
      <c r="W30" s="5" t="s">
        <v>15</v>
      </c>
      <c r="X30" s="7">
        <f>IFERROR(IF(AND(Q29="Probabilidad",Q30="Probabilidad"),(Z29-(+Z29*T30)),IF(AND(Q29="Impacto",Q30="Probabilidad"),(Z28-(+Z28*T30)),IF(Q30="Impacto",Z29,""))),"")</f>
        <v>0.11759999999999998</v>
      </c>
      <c r="Y30" s="9" t="s">
        <v>21</v>
      </c>
      <c r="Z30" s="10">
        <v>0.11759999999999998</v>
      </c>
      <c r="AA30" s="9" t="s">
        <v>58</v>
      </c>
      <c r="AB30" s="10">
        <v>0.2</v>
      </c>
      <c r="AC30" s="11" t="s">
        <v>60</v>
      </c>
      <c r="AD30" s="12"/>
      <c r="AE30" s="13"/>
      <c r="AF30" s="14"/>
      <c r="AG30" s="15"/>
      <c r="AH30" s="15"/>
      <c r="AI30" s="13"/>
      <c r="AJ30" s="14"/>
    </row>
    <row r="31" spans="1:36" ht="267.75" x14ac:dyDescent="0.25">
      <c r="A31" s="168"/>
      <c r="B31" s="171"/>
      <c r="C31" s="171"/>
      <c r="D31" s="171"/>
      <c r="E31" s="174"/>
      <c r="F31" s="171"/>
      <c r="G31" s="183"/>
      <c r="H31" s="165"/>
      <c r="I31" s="180"/>
      <c r="J31" s="186"/>
      <c r="K31" s="180">
        <v>0</v>
      </c>
      <c r="L31" s="165"/>
      <c r="M31" s="180"/>
      <c r="N31" s="177"/>
      <c r="O31" s="1">
        <v>4</v>
      </c>
      <c r="P31" s="2" t="s">
        <v>73</v>
      </c>
      <c r="Q31" s="4" t="s">
        <v>9</v>
      </c>
      <c r="R31" s="5" t="s">
        <v>10</v>
      </c>
      <c r="S31" s="5" t="s">
        <v>11</v>
      </c>
      <c r="T31" s="6" t="s">
        <v>12</v>
      </c>
      <c r="U31" s="5" t="s">
        <v>13</v>
      </c>
      <c r="V31" s="5" t="s">
        <v>14</v>
      </c>
      <c r="W31" s="5" t="s">
        <v>15</v>
      </c>
      <c r="X31" s="7">
        <f t="shared" ref="X31:X33" si="4">IFERROR(IF(AND(Q30="Probabilidad",Q31="Probabilidad"),(Z30-(+Z30*T31)),IF(AND(Q30="Impacto",Q31="Probabilidad"),(Z29-(+Z29*T31)),IF(Q31="Impacto",Z30,""))),"")</f>
        <v>7.0559999999999984E-2</v>
      </c>
      <c r="Y31" s="9" t="s">
        <v>21</v>
      </c>
      <c r="Z31" s="10">
        <v>7.0559999999999984E-2</v>
      </c>
      <c r="AA31" s="9" t="s">
        <v>58</v>
      </c>
      <c r="AB31" s="10">
        <v>0.2</v>
      </c>
      <c r="AC31" s="11" t="s">
        <v>60</v>
      </c>
      <c r="AD31" s="12"/>
      <c r="AE31" s="13"/>
      <c r="AF31" s="14"/>
      <c r="AG31" s="15"/>
      <c r="AH31" s="15"/>
      <c r="AI31" s="13"/>
      <c r="AJ31" s="14"/>
    </row>
    <row r="32" spans="1:36" ht="280.5" x14ac:dyDescent="0.25">
      <c r="A32" s="168"/>
      <c r="B32" s="171"/>
      <c r="C32" s="171"/>
      <c r="D32" s="171"/>
      <c r="E32" s="174"/>
      <c r="F32" s="171"/>
      <c r="G32" s="183"/>
      <c r="H32" s="165"/>
      <c r="I32" s="180"/>
      <c r="J32" s="186"/>
      <c r="K32" s="180">
        <v>0</v>
      </c>
      <c r="L32" s="165"/>
      <c r="M32" s="180"/>
      <c r="N32" s="177"/>
      <c r="O32" s="1">
        <v>5</v>
      </c>
      <c r="P32" s="2" t="s">
        <v>74</v>
      </c>
      <c r="Q32" s="4" t="s">
        <v>9</v>
      </c>
      <c r="R32" s="5" t="s">
        <v>23</v>
      </c>
      <c r="S32" s="5" t="s">
        <v>11</v>
      </c>
      <c r="T32" s="6" t="s">
        <v>24</v>
      </c>
      <c r="U32" s="5" t="s">
        <v>13</v>
      </c>
      <c r="V32" s="5" t="s">
        <v>14</v>
      </c>
      <c r="W32" s="5" t="s">
        <v>15</v>
      </c>
      <c r="X32" s="7">
        <f t="shared" si="4"/>
        <v>4.9391999999999991E-2</v>
      </c>
      <c r="Y32" s="9" t="s">
        <v>21</v>
      </c>
      <c r="Z32" s="10">
        <v>4.9391999999999991E-2</v>
      </c>
      <c r="AA32" s="9" t="s">
        <v>58</v>
      </c>
      <c r="AB32" s="10">
        <v>0.2</v>
      </c>
      <c r="AC32" s="11" t="s">
        <v>60</v>
      </c>
      <c r="AD32" s="12"/>
      <c r="AE32" s="13"/>
      <c r="AF32" s="14"/>
      <c r="AG32" s="15"/>
      <c r="AH32" s="15"/>
      <c r="AI32" s="13"/>
      <c r="AJ32" s="14"/>
    </row>
    <row r="33" spans="1:36" ht="16.5" x14ac:dyDescent="0.25">
      <c r="A33" s="169"/>
      <c r="B33" s="172"/>
      <c r="C33" s="172"/>
      <c r="D33" s="172"/>
      <c r="E33" s="175"/>
      <c r="F33" s="172"/>
      <c r="G33" s="184"/>
      <c r="H33" s="166"/>
      <c r="I33" s="181"/>
      <c r="J33" s="187"/>
      <c r="K33" s="181">
        <v>0</v>
      </c>
      <c r="L33" s="166"/>
      <c r="M33" s="181"/>
      <c r="N33" s="178"/>
      <c r="O33" s="1">
        <v>6</v>
      </c>
      <c r="P33" s="2"/>
      <c r="Q33" s="4" t="s">
        <v>42</v>
      </c>
      <c r="R33" s="5"/>
      <c r="S33" s="5"/>
      <c r="T33" s="6" t="s">
        <v>42</v>
      </c>
      <c r="U33" s="5"/>
      <c r="V33" s="5"/>
      <c r="W33" s="5"/>
      <c r="X33" s="7" t="str">
        <f t="shared" si="4"/>
        <v/>
      </c>
      <c r="Y33" s="9" t="s">
        <v>42</v>
      </c>
      <c r="Z33" s="10" t="s">
        <v>42</v>
      </c>
      <c r="AA33" s="9" t="s">
        <v>42</v>
      </c>
      <c r="AB33" s="10" t="s">
        <v>42</v>
      </c>
      <c r="AC33" s="11" t="s">
        <v>42</v>
      </c>
      <c r="AD33" s="12"/>
      <c r="AE33" s="13"/>
      <c r="AF33" s="14"/>
      <c r="AG33" s="15"/>
      <c r="AH33" s="15"/>
      <c r="AI33" s="13"/>
      <c r="AJ33" s="14"/>
    </row>
  </sheetData>
  <mergeCells count="70">
    <mergeCell ref="M28:M33"/>
    <mergeCell ref="N28:N33"/>
    <mergeCell ref="G28:G33"/>
    <mergeCell ref="H28:H33"/>
    <mergeCell ref="I28:I33"/>
    <mergeCell ref="J28:J33"/>
    <mergeCell ref="K28:K33"/>
    <mergeCell ref="L28:L33"/>
    <mergeCell ref="A28:A33"/>
    <mergeCell ref="B28:B33"/>
    <mergeCell ref="C28:C33"/>
    <mergeCell ref="D28:D33"/>
    <mergeCell ref="E28:E33"/>
    <mergeCell ref="F28:F33"/>
    <mergeCell ref="I22:I27"/>
    <mergeCell ref="J22:J27"/>
    <mergeCell ref="K22:K27"/>
    <mergeCell ref="L22:L27"/>
    <mergeCell ref="M22:M27"/>
    <mergeCell ref="N22:N27"/>
    <mergeCell ref="M16:M21"/>
    <mergeCell ref="N16:N21"/>
    <mergeCell ref="A22:A27"/>
    <mergeCell ref="B22:B27"/>
    <mergeCell ref="C22:C27"/>
    <mergeCell ref="D22:D27"/>
    <mergeCell ref="E22:E27"/>
    <mergeCell ref="F22:F27"/>
    <mergeCell ref="G22:G27"/>
    <mergeCell ref="H22:H27"/>
    <mergeCell ref="G16:G21"/>
    <mergeCell ref="H16:H21"/>
    <mergeCell ref="I16:I21"/>
    <mergeCell ref="J16:J21"/>
    <mergeCell ref="K16:K21"/>
    <mergeCell ref="L16:L21"/>
    <mergeCell ref="A16:A21"/>
    <mergeCell ref="B16:B21"/>
    <mergeCell ref="C16:C21"/>
    <mergeCell ref="D16:D21"/>
    <mergeCell ref="E16:E21"/>
    <mergeCell ref="F16:F21"/>
    <mergeCell ref="I10:I15"/>
    <mergeCell ref="J10:J15"/>
    <mergeCell ref="K10:K15"/>
    <mergeCell ref="L10:L15"/>
    <mergeCell ref="M10:M15"/>
    <mergeCell ref="N10:N15"/>
    <mergeCell ref="M4:M9"/>
    <mergeCell ref="N4:N9"/>
    <mergeCell ref="A10:A15"/>
    <mergeCell ref="B10:B15"/>
    <mergeCell ref="C10:C15"/>
    <mergeCell ref="D10:D15"/>
    <mergeCell ref="E10:E15"/>
    <mergeCell ref="F10:F15"/>
    <mergeCell ref="G10:G15"/>
    <mergeCell ref="H10:H15"/>
    <mergeCell ref="G4:G9"/>
    <mergeCell ref="H4:H9"/>
    <mergeCell ref="I4:I9"/>
    <mergeCell ref="J4:J9"/>
    <mergeCell ref="K4:K9"/>
    <mergeCell ref="L4:L9"/>
    <mergeCell ref="A4:A9"/>
    <mergeCell ref="B4:B9"/>
    <mergeCell ref="C4:C9"/>
    <mergeCell ref="D4:D9"/>
    <mergeCell ref="E4:E9"/>
    <mergeCell ref="F4:F9"/>
  </mergeCells>
  <conditionalFormatting sqref="H4 H10">
    <cfRule type="cellIs" dxfId="1867" priority="112" operator="equal">
      <formula>"Muy Alta"</formula>
    </cfRule>
    <cfRule type="cellIs" dxfId="1866" priority="113" operator="equal">
      <formula>"Alta"</formula>
    </cfRule>
    <cfRule type="cellIs" dxfId="1865" priority="114" operator="equal">
      <formula>"Media"</formula>
    </cfRule>
    <cfRule type="cellIs" dxfId="1864" priority="115" operator="equal">
      <formula>"Baja"</formula>
    </cfRule>
    <cfRule type="cellIs" dxfId="1863" priority="116" operator="equal">
      <formula>"Muy Baja"</formula>
    </cfRule>
  </conditionalFormatting>
  <conditionalFormatting sqref="L4 L10 L16 L22 L28">
    <cfRule type="cellIs" dxfId="1862" priority="107" operator="equal">
      <formula>"Catastrófico"</formula>
    </cfRule>
    <cfRule type="cellIs" dxfId="1861" priority="108" operator="equal">
      <formula>"Mayor"</formula>
    </cfRule>
    <cfRule type="cellIs" dxfId="1860" priority="109" operator="equal">
      <formula>"Moderado"</formula>
    </cfRule>
    <cfRule type="cellIs" dxfId="1859" priority="110" operator="equal">
      <formula>"Menor"</formula>
    </cfRule>
    <cfRule type="cellIs" dxfId="1858" priority="111" operator="equal">
      <formula>"Leve"</formula>
    </cfRule>
  </conditionalFormatting>
  <conditionalFormatting sqref="N4">
    <cfRule type="cellIs" dxfId="1857" priority="103" operator="equal">
      <formula>"Extremo"</formula>
    </cfRule>
    <cfRule type="cellIs" dxfId="1856" priority="104" operator="equal">
      <formula>"Alto"</formula>
    </cfRule>
    <cfRule type="cellIs" dxfId="1855" priority="105" operator="equal">
      <formula>"Moderado"</formula>
    </cfRule>
    <cfRule type="cellIs" dxfId="1854" priority="106" operator="equal">
      <formula>"Bajo"</formula>
    </cfRule>
  </conditionalFormatting>
  <conditionalFormatting sqref="Y4:Y9">
    <cfRule type="cellIs" dxfId="1853" priority="98" operator="equal">
      <formula>"Muy Alta"</formula>
    </cfRule>
    <cfRule type="cellIs" dxfId="1852" priority="99" operator="equal">
      <formula>"Alta"</formula>
    </cfRule>
    <cfRule type="cellIs" dxfId="1851" priority="100" operator="equal">
      <formula>"Media"</formula>
    </cfRule>
    <cfRule type="cellIs" dxfId="1850" priority="101" operator="equal">
      <formula>"Baja"</formula>
    </cfRule>
    <cfRule type="cellIs" dxfId="1849" priority="102" operator="equal">
      <formula>"Muy Baja"</formula>
    </cfRule>
  </conditionalFormatting>
  <conditionalFormatting sqref="AA4:AA9">
    <cfRule type="cellIs" dxfId="1848" priority="93" operator="equal">
      <formula>"Catastrófico"</formula>
    </cfRule>
    <cfRule type="cellIs" dxfId="1847" priority="94" operator="equal">
      <formula>"Mayor"</formula>
    </cfRule>
    <cfRule type="cellIs" dxfId="1846" priority="95" operator="equal">
      <formula>"Moderado"</formula>
    </cfRule>
    <cfRule type="cellIs" dxfId="1845" priority="96" operator="equal">
      <formula>"Menor"</formula>
    </cfRule>
    <cfRule type="cellIs" dxfId="1844" priority="97" operator="equal">
      <formula>"Leve"</formula>
    </cfRule>
  </conditionalFormatting>
  <conditionalFormatting sqref="AC4:AC9">
    <cfRule type="cellIs" dxfId="1843" priority="89" operator="equal">
      <formula>"Extremo"</formula>
    </cfRule>
    <cfRule type="cellIs" dxfId="1842" priority="90" operator="equal">
      <formula>"Alto"</formula>
    </cfRule>
    <cfRule type="cellIs" dxfId="1841" priority="91" operator="equal">
      <formula>"Moderado"</formula>
    </cfRule>
    <cfRule type="cellIs" dxfId="1840" priority="92" operator="equal">
      <formula>"Bajo"</formula>
    </cfRule>
  </conditionalFormatting>
  <conditionalFormatting sqref="N10">
    <cfRule type="cellIs" dxfId="1839" priority="85" operator="equal">
      <formula>"Extremo"</formula>
    </cfRule>
    <cfRule type="cellIs" dxfId="1838" priority="86" operator="equal">
      <formula>"Alto"</formula>
    </cfRule>
    <cfRule type="cellIs" dxfId="1837" priority="87" operator="equal">
      <formula>"Moderado"</formula>
    </cfRule>
    <cfRule type="cellIs" dxfId="1836" priority="88" operator="equal">
      <formula>"Bajo"</formula>
    </cfRule>
  </conditionalFormatting>
  <conditionalFormatting sqref="Y10:Y15">
    <cfRule type="cellIs" dxfId="1835" priority="80" operator="equal">
      <formula>"Muy Alta"</formula>
    </cfRule>
    <cfRule type="cellIs" dxfId="1834" priority="81" operator="equal">
      <formula>"Alta"</formula>
    </cfRule>
    <cfRule type="cellIs" dxfId="1833" priority="82" operator="equal">
      <formula>"Media"</formula>
    </cfRule>
    <cfRule type="cellIs" dxfId="1832" priority="83" operator="equal">
      <formula>"Baja"</formula>
    </cfRule>
    <cfRule type="cellIs" dxfId="1831" priority="84" operator="equal">
      <formula>"Muy Baja"</formula>
    </cfRule>
  </conditionalFormatting>
  <conditionalFormatting sqref="AA10:AA15">
    <cfRule type="cellIs" dxfId="1830" priority="75" operator="equal">
      <formula>"Catastrófico"</formula>
    </cfRule>
    <cfRule type="cellIs" dxfId="1829" priority="76" operator="equal">
      <formula>"Mayor"</formula>
    </cfRule>
    <cfRule type="cellIs" dxfId="1828" priority="77" operator="equal">
      <formula>"Moderado"</formula>
    </cfRule>
    <cfRule type="cellIs" dxfId="1827" priority="78" operator="equal">
      <formula>"Menor"</formula>
    </cfRule>
    <cfRule type="cellIs" dxfId="1826" priority="79" operator="equal">
      <formula>"Leve"</formula>
    </cfRule>
  </conditionalFormatting>
  <conditionalFormatting sqref="AC10:AC15">
    <cfRule type="cellIs" dxfId="1825" priority="71" operator="equal">
      <formula>"Extremo"</formula>
    </cfRule>
    <cfRule type="cellIs" dxfId="1824" priority="72" operator="equal">
      <formula>"Alto"</formula>
    </cfRule>
    <cfRule type="cellIs" dxfId="1823" priority="73" operator="equal">
      <formula>"Moderado"</formula>
    </cfRule>
    <cfRule type="cellIs" dxfId="1822" priority="74" operator="equal">
      <formula>"Bajo"</formula>
    </cfRule>
  </conditionalFormatting>
  <conditionalFormatting sqref="H16">
    <cfRule type="cellIs" dxfId="1821" priority="66" operator="equal">
      <formula>"Muy Alta"</formula>
    </cfRule>
    <cfRule type="cellIs" dxfId="1820" priority="67" operator="equal">
      <formula>"Alta"</formula>
    </cfRule>
    <cfRule type="cellIs" dxfId="1819" priority="68" operator="equal">
      <formula>"Media"</formula>
    </cfRule>
    <cfRule type="cellIs" dxfId="1818" priority="69" operator="equal">
      <formula>"Baja"</formula>
    </cfRule>
    <cfRule type="cellIs" dxfId="1817" priority="70" operator="equal">
      <formula>"Muy Baja"</formula>
    </cfRule>
  </conditionalFormatting>
  <conditionalFormatting sqref="N16">
    <cfRule type="cellIs" dxfId="1816" priority="62" operator="equal">
      <formula>"Extremo"</formula>
    </cfRule>
    <cfRule type="cellIs" dxfId="1815" priority="63" operator="equal">
      <formula>"Alto"</formula>
    </cfRule>
    <cfRule type="cellIs" dxfId="1814" priority="64" operator="equal">
      <formula>"Moderado"</formula>
    </cfRule>
    <cfRule type="cellIs" dxfId="1813" priority="65" operator="equal">
      <formula>"Bajo"</formula>
    </cfRule>
  </conditionalFormatting>
  <conditionalFormatting sqref="Y16:Y21">
    <cfRule type="cellIs" dxfId="1812" priority="57" operator="equal">
      <formula>"Muy Alta"</formula>
    </cfRule>
    <cfRule type="cellIs" dxfId="1811" priority="58" operator="equal">
      <formula>"Alta"</formula>
    </cfRule>
    <cfRule type="cellIs" dxfId="1810" priority="59" operator="equal">
      <formula>"Media"</formula>
    </cfRule>
    <cfRule type="cellIs" dxfId="1809" priority="60" operator="equal">
      <formula>"Baja"</formula>
    </cfRule>
    <cfRule type="cellIs" dxfId="1808" priority="61" operator="equal">
      <formula>"Muy Baja"</formula>
    </cfRule>
  </conditionalFormatting>
  <conditionalFormatting sqref="AA16:AA21">
    <cfRule type="cellIs" dxfId="1807" priority="52" operator="equal">
      <formula>"Catastrófico"</formula>
    </cfRule>
    <cfRule type="cellIs" dxfId="1806" priority="53" operator="equal">
      <formula>"Mayor"</formula>
    </cfRule>
    <cfRule type="cellIs" dxfId="1805" priority="54" operator="equal">
      <formula>"Moderado"</formula>
    </cfRule>
    <cfRule type="cellIs" dxfId="1804" priority="55" operator="equal">
      <formula>"Menor"</formula>
    </cfRule>
    <cfRule type="cellIs" dxfId="1803" priority="56" operator="equal">
      <formula>"Leve"</formula>
    </cfRule>
  </conditionalFormatting>
  <conditionalFormatting sqref="AC16:AC21">
    <cfRule type="cellIs" dxfId="1802" priority="48" operator="equal">
      <formula>"Extremo"</formula>
    </cfRule>
    <cfRule type="cellIs" dxfId="1801" priority="49" operator="equal">
      <formula>"Alto"</formula>
    </cfRule>
    <cfRule type="cellIs" dxfId="1800" priority="50" operator="equal">
      <formula>"Moderado"</formula>
    </cfRule>
    <cfRule type="cellIs" dxfId="1799" priority="51" operator="equal">
      <formula>"Bajo"</formula>
    </cfRule>
  </conditionalFormatting>
  <conditionalFormatting sqref="H22">
    <cfRule type="cellIs" dxfId="1798" priority="43" operator="equal">
      <formula>"Muy Alta"</formula>
    </cfRule>
    <cfRule type="cellIs" dxfId="1797" priority="44" operator="equal">
      <formula>"Alta"</formula>
    </cfRule>
    <cfRule type="cellIs" dxfId="1796" priority="45" operator="equal">
      <formula>"Media"</formula>
    </cfRule>
    <cfRule type="cellIs" dxfId="1795" priority="46" operator="equal">
      <formula>"Baja"</formula>
    </cfRule>
    <cfRule type="cellIs" dxfId="1794" priority="47" operator="equal">
      <formula>"Muy Baja"</formula>
    </cfRule>
  </conditionalFormatting>
  <conditionalFormatting sqref="N22">
    <cfRule type="cellIs" dxfId="1793" priority="39" operator="equal">
      <formula>"Extremo"</formula>
    </cfRule>
    <cfRule type="cellIs" dxfId="1792" priority="40" operator="equal">
      <formula>"Alto"</formula>
    </cfRule>
    <cfRule type="cellIs" dxfId="1791" priority="41" operator="equal">
      <formula>"Moderado"</formula>
    </cfRule>
    <cfRule type="cellIs" dxfId="1790" priority="42" operator="equal">
      <formula>"Bajo"</formula>
    </cfRule>
  </conditionalFormatting>
  <conditionalFormatting sqref="Y22:Y27">
    <cfRule type="cellIs" dxfId="1789" priority="34" operator="equal">
      <formula>"Muy Alta"</formula>
    </cfRule>
    <cfRule type="cellIs" dxfId="1788" priority="35" operator="equal">
      <formula>"Alta"</formula>
    </cfRule>
    <cfRule type="cellIs" dxfId="1787" priority="36" operator="equal">
      <formula>"Media"</formula>
    </cfRule>
    <cfRule type="cellIs" dxfId="1786" priority="37" operator="equal">
      <formula>"Baja"</formula>
    </cfRule>
    <cfRule type="cellIs" dxfId="1785" priority="38" operator="equal">
      <formula>"Muy Baja"</formula>
    </cfRule>
  </conditionalFormatting>
  <conditionalFormatting sqref="AA22:AA27">
    <cfRule type="cellIs" dxfId="1784" priority="29" operator="equal">
      <formula>"Catastrófico"</formula>
    </cfRule>
    <cfRule type="cellIs" dxfId="1783" priority="30" operator="equal">
      <formula>"Mayor"</formula>
    </cfRule>
    <cfRule type="cellIs" dxfId="1782" priority="31" operator="equal">
      <formula>"Moderado"</formula>
    </cfRule>
    <cfRule type="cellIs" dxfId="1781" priority="32" operator="equal">
      <formula>"Menor"</formula>
    </cfRule>
    <cfRule type="cellIs" dxfId="1780" priority="33" operator="equal">
      <formula>"Leve"</formula>
    </cfRule>
  </conditionalFormatting>
  <conditionalFormatting sqref="AC22:AC27">
    <cfRule type="cellIs" dxfId="1779" priority="25" operator="equal">
      <formula>"Extremo"</formula>
    </cfRule>
    <cfRule type="cellIs" dxfId="1778" priority="26" operator="equal">
      <formula>"Alto"</formula>
    </cfRule>
    <cfRule type="cellIs" dxfId="1777" priority="27" operator="equal">
      <formula>"Moderado"</formula>
    </cfRule>
    <cfRule type="cellIs" dxfId="1776" priority="28" operator="equal">
      <formula>"Bajo"</formula>
    </cfRule>
  </conditionalFormatting>
  <conditionalFormatting sqref="H28">
    <cfRule type="cellIs" dxfId="1775" priority="20" operator="equal">
      <formula>"Muy Alta"</formula>
    </cfRule>
    <cfRule type="cellIs" dxfId="1774" priority="21" operator="equal">
      <formula>"Alta"</formula>
    </cfRule>
    <cfRule type="cellIs" dxfId="1773" priority="22" operator="equal">
      <formula>"Media"</formula>
    </cfRule>
    <cfRule type="cellIs" dxfId="1772" priority="23" operator="equal">
      <formula>"Baja"</formula>
    </cfRule>
    <cfRule type="cellIs" dxfId="1771" priority="24" operator="equal">
      <formula>"Muy Baja"</formula>
    </cfRule>
  </conditionalFormatting>
  <conditionalFormatting sqref="N28">
    <cfRule type="cellIs" dxfId="1770" priority="16" operator="equal">
      <formula>"Extremo"</formula>
    </cfRule>
    <cfRule type="cellIs" dxfId="1769" priority="17" operator="equal">
      <formula>"Alto"</formula>
    </cfRule>
    <cfRule type="cellIs" dxfId="1768" priority="18" operator="equal">
      <formula>"Moderado"</formula>
    </cfRule>
    <cfRule type="cellIs" dxfId="1767" priority="19" operator="equal">
      <formula>"Bajo"</formula>
    </cfRule>
  </conditionalFormatting>
  <conditionalFormatting sqref="Y28:Y33">
    <cfRule type="cellIs" dxfId="1766" priority="11" operator="equal">
      <formula>"Muy Alta"</formula>
    </cfRule>
    <cfRule type="cellIs" dxfId="1765" priority="12" operator="equal">
      <formula>"Alta"</formula>
    </cfRule>
    <cfRule type="cellIs" dxfId="1764" priority="13" operator="equal">
      <formula>"Media"</formula>
    </cfRule>
    <cfRule type="cellIs" dxfId="1763" priority="14" operator="equal">
      <formula>"Baja"</formula>
    </cfRule>
    <cfRule type="cellIs" dxfId="1762" priority="15" operator="equal">
      <formula>"Muy Baja"</formula>
    </cfRule>
  </conditionalFormatting>
  <conditionalFormatting sqref="AA28:AA33">
    <cfRule type="cellIs" dxfId="1761" priority="6" operator="equal">
      <formula>"Catastrófico"</formula>
    </cfRule>
    <cfRule type="cellIs" dxfId="1760" priority="7" operator="equal">
      <formula>"Mayor"</formula>
    </cfRule>
    <cfRule type="cellIs" dxfId="1759" priority="8" operator="equal">
      <formula>"Moderado"</formula>
    </cfRule>
    <cfRule type="cellIs" dxfId="1758" priority="9" operator="equal">
      <formula>"Menor"</formula>
    </cfRule>
    <cfRule type="cellIs" dxfId="1757" priority="10" operator="equal">
      <formula>"Leve"</formula>
    </cfRule>
  </conditionalFormatting>
  <conditionalFormatting sqref="AC28:AC33">
    <cfRule type="cellIs" dxfId="1756" priority="2" operator="equal">
      <formula>"Extremo"</formula>
    </cfRule>
    <cfRule type="cellIs" dxfId="1755" priority="3" operator="equal">
      <formula>"Alto"</formula>
    </cfRule>
    <cfRule type="cellIs" dxfId="1754" priority="4" operator="equal">
      <formula>"Moderado"</formula>
    </cfRule>
    <cfRule type="cellIs" dxfId="1753" priority="5" operator="equal">
      <formula>"Bajo"</formula>
    </cfRule>
  </conditionalFormatting>
  <conditionalFormatting sqref="K4:K33">
    <cfRule type="containsText" dxfId="1752" priority="1" operator="containsText" text="❌">
      <formula>NOT(ISERROR(SEARCH("❌",K4)))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438"/>
  <sheetViews>
    <sheetView tabSelected="1" zoomScale="64" zoomScaleNormal="64" workbookViewId="0">
      <selection activeCell="AA16" sqref="AA16"/>
    </sheetView>
  </sheetViews>
  <sheetFormatPr baseColWidth="10" defaultRowHeight="15" x14ac:dyDescent="0.25"/>
  <cols>
    <col min="1" max="1" width="16.85546875" customWidth="1"/>
    <col min="2" max="2" width="19.140625" hidden="1" customWidth="1"/>
    <col min="3" max="3" width="25.85546875" style="64" hidden="1" customWidth="1"/>
    <col min="4" max="4" width="26" style="64" hidden="1" customWidth="1"/>
    <col min="5" max="5" width="10.42578125" style="141" customWidth="1"/>
    <col min="6" max="6" width="24" style="64" customWidth="1"/>
    <col min="7" max="7" width="20.42578125" style="64" hidden="1" customWidth="1"/>
    <col min="8" max="8" width="13.5703125" hidden="1" customWidth="1"/>
    <col min="9" max="9" width="15.42578125" hidden="1" customWidth="1"/>
    <col min="10" max="10" width="12.140625" hidden="1" customWidth="1"/>
    <col min="11" max="11" width="25.42578125" style="64" hidden="1" customWidth="1"/>
    <col min="12" max="12" width="21.7109375" style="64" hidden="1" customWidth="1"/>
    <col min="13" max="13" width="18.5703125" hidden="1" customWidth="1"/>
    <col min="14" max="14" width="11.42578125" hidden="1" customWidth="1"/>
    <col min="15" max="15" width="11.5703125" customWidth="1"/>
    <col min="16" max="16" width="5.7109375" customWidth="1"/>
    <col min="17" max="17" width="53" customWidth="1"/>
    <col min="18" max="18" width="5" style="116" customWidth="1"/>
    <col min="19" max="24" width="4.85546875" customWidth="1"/>
    <col min="25" max="25" width="17.7109375" customWidth="1"/>
    <col min="26" max="26" width="18.28515625" style="110" customWidth="1"/>
    <col min="27" max="27" width="73.42578125" style="64" customWidth="1"/>
    <col min="28" max="31" width="10.5703125" hidden="1" customWidth="1"/>
    <col min="32" max="32" width="6.28515625" hidden="1" customWidth="1"/>
    <col min="33" max="33" width="16.28515625" hidden="1" customWidth="1"/>
    <col min="34" max="34" width="6.5703125" hidden="1" customWidth="1"/>
    <col min="35" max="35" width="30.42578125" style="64" customWidth="1"/>
    <col min="36" max="36" width="21.85546875" customWidth="1"/>
    <col min="37" max="37" width="22.5703125" customWidth="1"/>
    <col min="38" max="38" width="14" customWidth="1"/>
    <col min="39" max="39" width="58.7109375" style="64" customWidth="1"/>
    <col min="40" max="40" width="14.42578125" customWidth="1"/>
    <col min="41" max="41" width="80.85546875" style="64" customWidth="1"/>
    <col min="42" max="42" width="28.5703125" customWidth="1"/>
  </cols>
  <sheetData>
    <row r="1" spans="1:75" ht="16.5" x14ac:dyDescent="0.25">
      <c r="A1" s="228" t="s">
        <v>75</v>
      </c>
      <c r="B1" s="229"/>
      <c r="C1" s="229"/>
      <c r="D1" s="229"/>
      <c r="E1" s="229"/>
      <c r="F1" s="229"/>
      <c r="G1" s="229"/>
      <c r="H1" s="230"/>
      <c r="I1" s="228" t="s">
        <v>76</v>
      </c>
      <c r="J1" s="229"/>
      <c r="K1" s="229"/>
      <c r="L1" s="229"/>
      <c r="M1" s="229"/>
      <c r="N1" s="229"/>
      <c r="O1" s="230"/>
      <c r="P1" s="228" t="s">
        <v>77</v>
      </c>
      <c r="Q1" s="229"/>
      <c r="R1" s="229"/>
      <c r="S1" s="229"/>
      <c r="T1" s="229"/>
      <c r="U1" s="229"/>
      <c r="V1" s="229"/>
      <c r="W1" s="229"/>
      <c r="X1" s="230"/>
      <c r="Y1" s="290" t="s">
        <v>636</v>
      </c>
      <c r="Z1" s="291"/>
      <c r="AA1" s="292"/>
      <c r="AB1" s="228" t="s">
        <v>78</v>
      </c>
      <c r="AC1" s="229"/>
      <c r="AD1" s="229"/>
      <c r="AE1" s="229"/>
      <c r="AF1" s="229"/>
      <c r="AG1" s="229"/>
      <c r="AH1" s="230"/>
      <c r="AI1" s="228" t="s">
        <v>79</v>
      </c>
      <c r="AJ1" s="229"/>
      <c r="AK1" s="229"/>
      <c r="AL1" s="288" t="s">
        <v>637</v>
      </c>
      <c r="AM1" s="288"/>
      <c r="AN1" s="289"/>
      <c r="AO1" s="188" t="s">
        <v>903</v>
      </c>
      <c r="BW1" t="s">
        <v>638</v>
      </c>
    </row>
    <row r="2" spans="1:75" ht="16.5" x14ac:dyDescent="0.25">
      <c r="A2" s="231" t="s">
        <v>80</v>
      </c>
      <c r="B2" s="233" t="s">
        <v>26</v>
      </c>
      <c r="C2" s="208" t="s">
        <v>81</v>
      </c>
      <c r="D2" s="208" t="s">
        <v>82</v>
      </c>
      <c r="E2" s="103"/>
      <c r="F2" s="235" t="s">
        <v>83</v>
      </c>
      <c r="G2" s="188" t="s">
        <v>84</v>
      </c>
      <c r="H2" s="209" t="s">
        <v>85</v>
      </c>
      <c r="I2" s="210" t="s">
        <v>86</v>
      </c>
      <c r="J2" s="211" t="s">
        <v>87</v>
      </c>
      <c r="K2" s="188" t="s">
        <v>88</v>
      </c>
      <c r="L2" s="188" t="s">
        <v>89</v>
      </c>
      <c r="M2" s="267" t="s">
        <v>90</v>
      </c>
      <c r="N2" s="211" t="s">
        <v>87</v>
      </c>
      <c r="O2" s="209" t="s">
        <v>91</v>
      </c>
      <c r="P2" s="206" t="s">
        <v>92</v>
      </c>
      <c r="Q2" s="205" t="s">
        <v>93</v>
      </c>
      <c r="R2" s="206" t="s">
        <v>94</v>
      </c>
      <c r="S2" s="205" t="s">
        <v>95</v>
      </c>
      <c r="T2" s="205"/>
      <c r="U2" s="205"/>
      <c r="V2" s="205"/>
      <c r="W2" s="205"/>
      <c r="X2" s="205"/>
      <c r="Y2" s="293"/>
      <c r="Z2" s="294"/>
      <c r="AA2" s="295"/>
      <c r="AB2" s="266" t="s">
        <v>96</v>
      </c>
      <c r="AC2" s="266" t="s">
        <v>97</v>
      </c>
      <c r="AD2" s="266" t="s">
        <v>87</v>
      </c>
      <c r="AE2" s="266" t="s">
        <v>98</v>
      </c>
      <c r="AF2" s="266" t="s">
        <v>87</v>
      </c>
      <c r="AG2" s="205" t="s">
        <v>99</v>
      </c>
      <c r="AH2" s="206" t="s">
        <v>100</v>
      </c>
      <c r="AI2" s="234" t="s">
        <v>79</v>
      </c>
      <c r="AJ2" s="205" t="s">
        <v>101</v>
      </c>
      <c r="AK2" s="205" t="s">
        <v>102</v>
      </c>
      <c r="AL2" s="256" t="s">
        <v>103</v>
      </c>
      <c r="AM2" s="243" t="s">
        <v>104</v>
      </c>
      <c r="AN2" s="256" t="s">
        <v>105</v>
      </c>
      <c r="AO2" s="189"/>
      <c r="BW2" t="s">
        <v>639</v>
      </c>
    </row>
    <row r="3" spans="1:75" ht="79.5" x14ac:dyDescent="0.25">
      <c r="A3" s="232"/>
      <c r="B3" s="233"/>
      <c r="C3" s="234"/>
      <c r="D3" s="234"/>
      <c r="E3" s="102" t="s">
        <v>635</v>
      </c>
      <c r="F3" s="236"/>
      <c r="G3" s="208"/>
      <c r="H3" s="205"/>
      <c r="I3" s="209"/>
      <c r="J3" s="212"/>
      <c r="K3" s="208"/>
      <c r="L3" s="208"/>
      <c r="M3" s="212"/>
      <c r="N3" s="212"/>
      <c r="O3" s="205"/>
      <c r="P3" s="207"/>
      <c r="Q3" s="205"/>
      <c r="R3" s="207"/>
      <c r="S3" s="16" t="s">
        <v>106</v>
      </c>
      <c r="T3" s="16" t="s">
        <v>107</v>
      </c>
      <c r="U3" s="16" t="s">
        <v>108</v>
      </c>
      <c r="V3" s="16" t="s">
        <v>109</v>
      </c>
      <c r="W3" s="16" t="s">
        <v>110</v>
      </c>
      <c r="X3" s="16" t="s">
        <v>111</v>
      </c>
      <c r="Y3" s="29" t="s">
        <v>632</v>
      </c>
      <c r="Z3" s="29" t="s">
        <v>633</v>
      </c>
      <c r="AA3" s="128" t="s">
        <v>634</v>
      </c>
      <c r="AB3" s="266"/>
      <c r="AC3" s="266"/>
      <c r="AD3" s="266"/>
      <c r="AE3" s="266"/>
      <c r="AF3" s="266"/>
      <c r="AG3" s="205"/>
      <c r="AH3" s="207"/>
      <c r="AI3" s="234"/>
      <c r="AJ3" s="205"/>
      <c r="AK3" s="205"/>
      <c r="AL3" s="256"/>
      <c r="AM3" s="243"/>
      <c r="AN3" s="256"/>
      <c r="AO3" s="189"/>
      <c r="BW3" t="s">
        <v>640</v>
      </c>
    </row>
    <row r="4" spans="1:75" ht="229.5" hidden="1" customHeight="1" x14ac:dyDescent="0.25">
      <c r="A4" s="257" t="s">
        <v>121</v>
      </c>
      <c r="B4" s="170" t="s">
        <v>0</v>
      </c>
      <c r="C4" s="260" t="s">
        <v>1</v>
      </c>
      <c r="D4" s="260" t="s">
        <v>2</v>
      </c>
      <c r="E4" s="170">
        <v>1</v>
      </c>
      <c r="F4" s="263" t="s">
        <v>3</v>
      </c>
      <c r="G4" s="260" t="s">
        <v>4</v>
      </c>
      <c r="H4" s="182">
        <v>16</v>
      </c>
      <c r="I4" s="164" t="s">
        <v>5</v>
      </c>
      <c r="J4" s="179">
        <v>0.4</v>
      </c>
      <c r="K4" s="237" t="s">
        <v>6</v>
      </c>
      <c r="L4" s="240" t="s">
        <v>6</v>
      </c>
      <c r="M4" s="164" t="s">
        <v>7</v>
      </c>
      <c r="N4" s="179">
        <v>0.6</v>
      </c>
      <c r="O4" s="176" t="s">
        <v>7</v>
      </c>
      <c r="P4" s="1">
        <v>1</v>
      </c>
      <c r="Q4" s="2" t="s">
        <v>8</v>
      </c>
      <c r="R4" s="114" t="s">
        <v>9</v>
      </c>
      <c r="S4" s="5" t="s">
        <v>10</v>
      </c>
      <c r="T4" s="5" t="s">
        <v>11</v>
      </c>
      <c r="U4" s="6" t="s">
        <v>12</v>
      </c>
      <c r="V4" s="5" t="s">
        <v>13</v>
      </c>
      <c r="W4" s="5" t="s">
        <v>14</v>
      </c>
      <c r="X4" s="5" t="s">
        <v>15</v>
      </c>
      <c r="Y4" s="32" t="s">
        <v>638</v>
      </c>
      <c r="Z4" s="33" t="s">
        <v>641</v>
      </c>
      <c r="AA4" s="151" t="s">
        <v>642</v>
      </c>
      <c r="AB4" s="7">
        <f>IFERROR(IF(R4="Probabilidad",(J4-(+J4*U4)),IF(R4="Impacto",J4,"")),"")</f>
        <v>0.24</v>
      </c>
      <c r="AC4" s="9" t="s">
        <v>5</v>
      </c>
      <c r="AD4" s="10">
        <v>0.24</v>
      </c>
      <c r="AE4" s="9" t="s">
        <v>7</v>
      </c>
      <c r="AF4" s="10">
        <v>0.6</v>
      </c>
      <c r="AG4" s="30" t="s">
        <v>7</v>
      </c>
      <c r="AH4" s="12" t="s">
        <v>16</v>
      </c>
      <c r="AI4" s="18" t="s">
        <v>17</v>
      </c>
      <c r="AJ4" s="14" t="s">
        <v>18</v>
      </c>
      <c r="AK4" s="17" t="s">
        <v>19</v>
      </c>
      <c r="AL4" s="35" t="s">
        <v>647</v>
      </c>
      <c r="AM4" s="129" t="s">
        <v>648</v>
      </c>
      <c r="AN4" s="32" t="s">
        <v>638</v>
      </c>
      <c r="AO4" s="117"/>
    </row>
    <row r="5" spans="1:75" ht="81" hidden="1" customHeight="1" x14ac:dyDescent="0.25">
      <c r="A5" s="258"/>
      <c r="B5" s="171"/>
      <c r="C5" s="261"/>
      <c r="D5" s="261"/>
      <c r="E5" s="171"/>
      <c r="F5" s="264"/>
      <c r="G5" s="261"/>
      <c r="H5" s="183"/>
      <c r="I5" s="165"/>
      <c r="J5" s="180"/>
      <c r="K5" s="238"/>
      <c r="L5" s="241">
        <v>0</v>
      </c>
      <c r="M5" s="165"/>
      <c r="N5" s="180"/>
      <c r="O5" s="177"/>
      <c r="P5" s="1">
        <v>2</v>
      </c>
      <c r="Q5" s="2" t="s">
        <v>20</v>
      </c>
      <c r="R5" s="114" t="s">
        <v>9</v>
      </c>
      <c r="S5" s="5" t="s">
        <v>10</v>
      </c>
      <c r="T5" s="5" t="s">
        <v>11</v>
      </c>
      <c r="U5" s="6" t="s">
        <v>12</v>
      </c>
      <c r="V5" s="5" t="s">
        <v>13</v>
      </c>
      <c r="W5" s="5" t="s">
        <v>14</v>
      </c>
      <c r="X5" s="5" t="s">
        <v>15</v>
      </c>
      <c r="Y5" s="32" t="s">
        <v>638</v>
      </c>
      <c r="Z5" s="34" t="s">
        <v>643</v>
      </c>
      <c r="AA5" s="151" t="s">
        <v>644</v>
      </c>
      <c r="AB5" s="7">
        <f>IFERROR(IF(AND(R4="Probabilidad",R5="Probabilidad"),(AD4-(+AD4*U5)),IF(R5="Probabilidad",(J4-(+J4*U5)),IF(R5="Impacto",AD4,""))),"")</f>
        <v>0.14399999999999999</v>
      </c>
      <c r="AC5" s="9" t="s">
        <v>21</v>
      </c>
      <c r="AD5" s="10">
        <v>0.14399999999999999</v>
      </c>
      <c r="AE5" s="9" t="s">
        <v>7</v>
      </c>
      <c r="AF5" s="10">
        <v>0.6</v>
      </c>
      <c r="AG5" s="30" t="s">
        <v>7</v>
      </c>
      <c r="AH5" s="12"/>
      <c r="AI5" s="18"/>
      <c r="AJ5" s="14"/>
      <c r="AK5" s="15"/>
      <c r="AL5" s="15"/>
      <c r="AM5" s="18"/>
      <c r="AN5" s="32"/>
      <c r="AO5" s="118"/>
    </row>
    <row r="6" spans="1:75" ht="99" hidden="1" x14ac:dyDescent="0.25">
      <c r="A6" s="258"/>
      <c r="B6" s="171"/>
      <c r="C6" s="261"/>
      <c r="D6" s="261"/>
      <c r="E6" s="171"/>
      <c r="F6" s="264"/>
      <c r="G6" s="261"/>
      <c r="H6" s="183"/>
      <c r="I6" s="165"/>
      <c r="J6" s="180"/>
      <c r="K6" s="238"/>
      <c r="L6" s="241">
        <v>0</v>
      </c>
      <c r="M6" s="165"/>
      <c r="N6" s="180"/>
      <c r="O6" s="177"/>
      <c r="P6" s="1">
        <v>3</v>
      </c>
      <c r="Q6" s="2" t="s">
        <v>22</v>
      </c>
      <c r="R6" s="114" t="s">
        <v>9</v>
      </c>
      <c r="S6" s="5" t="s">
        <v>23</v>
      </c>
      <c r="T6" s="5" t="s">
        <v>11</v>
      </c>
      <c r="U6" s="6" t="s">
        <v>24</v>
      </c>
      <c r="V6" s="5" t="s">
        <v>13</v>
      </c>
      <c r="W6" s="5" t="s">
        <v>14</v>
      </c>
      <c r="X6" s="5"/>
      <c r="Y6" s="32" t="s">
        <v>638</v>
      </c>
      <c r="Z6" s="34" t="s">
        <v>645</v>
      </c>
      <c r="AA6" s="151" t="s">
        <v>646</v>
      </c>
      <c r="AB6" s="7">
        <f>IFERROR(IF(AND(R5="Probabilidad",R6="Probabilidad"),(AD5-(+AD5*U6)),IF(AND(R5="Impacto",R6="Probabilidad"),(AD4-(+AD4*U6)),IF(R6="Impacto",AD5,""))),"")</f>
        <v>0.1008</v>
      </c>
      <c r="AC6" s="9" t="s">
        <v>21</v>
      </c>
      <c r="AD6" s="10">
        <v>0.1008</v>
      </c>
      <c r="AE6" s="9" t="s">
        <v>7</v>
      </c>
      <c r="AF6" s="10">
        <v>0.6</v>
      </c>
      <c r="AG6" s="30" t="s">
        <v>7</v>
      </c>
      <c r="AH6" s="12"/>
      <c r="AI6" s="18"/>
      <c r="AJ6" s="14"/>
      <c r="AK6" s="15"/>
      <c r="AL6" s="15"/>
      <c r="AM6" s="18"/>
      <c r="AN6" s="32"/>
      <c r="AO6" s="119"/>
    </row>
    <row r="7" spans="1:75" ht="82.5" hidden="1" x14ac:dyDescent="0.25">
      <c r="A7" s="258"/>
      <c r="B7" s="171"/>
      <c r="C7" s="261"/>
      <c r="D7" s="261"/>
      <c r="E7" s="171"/>
      <c r="F7" s="264"/>
      <c r="G7" s="261"/>
      <c r="H7" s="183"/>
      <c r="I7" s="165"/>
      <c r="J7" s="180"/>
      <c r="K7" s="238"/>
      <c r="L7" s="241">
        <v>0</v>
      </c>
      <c r="M7" s="165"/>
      <c r="N7" s="180"/>
      <c r="O7" s="177"/>
      <c r="P7" s="1">
        <v>4</v>
      </c>
      <c r="Q7" s="2" t="s">
        <v>25</v>
      </c>
      <c r="R7" s="114" t="s">
        <v>26</v>
      </c>
      <c r="S7" s="5" t="s">
        <v>27</v>
      </c>
      <c r="T7" s="5" t="s">
        <v>11</v>
      </c>
      <c r="U7" s="6" t="s">
        <v>28</v>
      </c>
      <c r="V7" s="5" t="s">
        <v>13</v>
      </c>
      <c r="W7" s="5"/>
      <c r="X7" s="5"/>
      <c r="Y7" s="32" t="s">
        <v>638</v>
      </c>
      <c r="Z7" s="35" t="s">
        <v>647</v>
      </c>
      <c r="AA7" s="129" t="s">
        <v>648</v>
      </c>
      <c r="AB7" s="7">
        <f t="shared" ref="AB7:AB9" si="0">IFERROR(IF(AND(R6="Probabilidad",R7="Probabilidad"),(AD6-(+AD6*U7)),IF(AND(R6="Impacto",R7="Probabilidad"),(AD5-(+AD5*U7)),IF(R7="Impacto",AD6,""))),"")</f>
        <v>0.1008</v>
      </c>
      <c r="AC7" s="9" t="s">
        <v>21</v>
      </c>
      <c r="AD7" s="10">
        <v>0.1008</v>
      </c>
      <c r="AE7" s="9" t="s">
        <v>7</v>
      </c>
      <c r="AF7" s="10">
        <v>0.44999999999999996</v>
      </c>
      <c r="AG7" s="30" t="s">
        <v>7</v>
      </c>
      <c r="AH7" s="12"/>
      <c r="AI7" s="18"/>
      <c r="AJ7" s="14"/>
      <c r="AK7" s="15"/>
      <c r="AL7" s="15"/>
      <c r="AM7" s="18"/>
      <c r="AN7" s="32"/>
      <c r="AO7" s="117"/>
    </row>
    <row r="8" spans="1:75" ht="126" hidden="1" customHeight="1" x14ac:dyDescent="0.25">
      <c r="A8" s="258"/>
      <c r="B8" s="171"/>
      <c r="C8" s="261"/>
      <c r="D8" s="261"/>
      <c r="E8" s="171"/>
      <c r="F8" s="264"/>
      <c r="G8" s="261"/>
      <c r="H8" s="183"/>
      <c r="I8" s="165"/>
      <c r="J8" s="180"/>
      <c r="K8" s="238"/>
      <c r="L8" s="241">
        <v>0</v>
      </c>
      <c r="M8" s="165"/>
      <c r="N8" s="180"/>
      <c r="O8" s="177"/>
      <c r="P8" s="1">
        <v>5</v>
      </c>
      <c r="Q8" s="2" t="s">
        <v>29</v>
      </c>
      <c r="R8" s="114" t="s">
        <v>9</v>
      </c>
      <c r="S8" s="5" t="s">
        <v>10</v>
      </c>
      <c r="T8" s="5" t="s">
        <v>11</v>
      </c>
      <c r="U8" s="6" t="s">
        <v>12</v>
      </c>
      <c r="V8" s="5" t="s">
        <v>13</v>
      </c>
      <c r="W8" s="5"/>
      <c r="X8" s="5"/>
      <c r="Y8" s="32" t="s">
        <v>638</v>
      </c>
      <c r="Z8" s="35" t="s">
        <v>647</v>
      </c>
      <c r="AA8" s="129" t="s">
        <v>648</v>
      </c>
      <c r="AB8" s="7">
        <f t="shared" si="0"/>
        <v>6.0479999999999999E-2</v>
      </c>
      <c r="AC8" s="9" t="s">
        <v>21</v>
      </c>
      <c r="AD8" s="10">
        <v>6.0479999999999999E-2</v>
      </c>
      <c r="AE8" s="9" t="s">
        <v>7</v>
      </c>
      <c r="AF8" s="10">
        <v>0.44999999999999996</v>
      </c>
      <c r="AG8" s="30" t="s">
        <v>7</v>
      </c>
      <c r="AH8" s="12"/>
      <c r="AI8" s="18"/>
      <c r="AJ8" s="14"/>
      <c r="AK8" s="15"/>
      <c r="AL8" s="15"/>
      <c r="AM8" s="18"/>
      <c r="AN8" s="32"/>
      <c r="AO8" s="117"/>
    </row>
    <row r="9" spans="1:75" ht="110.25" hidden="1" customHeight="1" x14ac:dyDescent="0.25">
      <c r="A9" s="259"/>
      <c r="B9" s="172"/>
      <c r="C9" s="262"/>
      <c r="D9" s="262"/>
      <c r="E9" s="172"/>
      <c r="F9" s="265"/>
      <c r="G9" s="262"/>
      <c r="H9" s="184"/>
      <c r="I9" s="166"/>
      <c r="J9" s="181"/>
      <c r="K9" s="239"/>
      <c r="L9" s="242">
        <v>0</v>
      </c>
      <c r="M9" s="166"/>
      <c r="N9" s="181"/>
      <c r="O9" s="178"/>
      <c r="P9" s="1">
        <v>6</v>
      </c>
      <c r="Q9" s="2" t="s">
        <v>30</v>
      </c>
      <c r="R9" s="114" t="s">
        <v>9</v>
      </c>
      <c r="S9" s="5" t="s">
        <v>10</v>
      </c>
      <c r="T9" s="5" t="s">
        <v>11</v>
      </c>
      <c r="U9" s="6" t="s">
        <v>12</v>
      </c>
      <c r="V9" s="5" t="s">
        <v>13</v>
      </c>
      <c r="W9" s="5"/>
      <c r="X9" s="5"/>
      <c r="Y9" s="14" t="s">
        <v>638</v>
      </c>
      <c r="Z9" s="36" t="s">
        <v>649</v>
      </c>
      <c r="AA9" s="151" t="s">
        <v>650</v>
      </c>
      <c r="AB9" s="7">
        <f t="shared" si="0"/>
        <v>3.6288000000000001E-2</v>
      </c>
      <c r="AC9" s="9" t="s">
        <v>21</v>
      </c>
      <c r="AD9" s="10">
        <v>3.6288000000000001E-2</v>
      </c>
      <c r="AE9" s="9" t="s">
        <v>7</v>
      </c>
      <c r="AF9" s="10">
        <v>0.44999999999999996</v>
      </c>
      <c r="AG9" s="30" t="s">
        <v>7</v>
      </c>
      <c r="AH9" s="12"/>
      <c r="AI9" s="18"/>
      <c r="AJ9" s="14"/>
      <c r="AK9" s="15"/>
      <c r="AL9" s="15"/>
      <c r="AM9" s="18"/>
      <c r="AN9" s="32"/>
      <c r="AO9" s="120"/>
    </row>
    <row r="10" spans="1:75" ht="83.25" hidden="1" customHeight="1" x14ac:dyDescent="0.25">
      <c r="A10" s="257" t="s">
        <v>121</v>
      </c>
      <c r="B10" s="170"/>
      <c r="C10" s="260" t="s">
        <v>31</v>
      </c>
      <c r="D10" s="260" t="s">
        <v>32</v>
      </c>
      <c r="E10" s="170">
        <v>2</v>
      </c>
      <c r="F10" s="263" t="s">
        <v>33</v>
      </c>
      <c r="G10" s="260" t="s">
        <v>4</v>
      </c>
      <c r="H10" s="182">
        <v>52</v>
      </c>
      <c r="I10" s="164" t="s">
        <v>34</v>
      </c>
      <c r="J10" s="179">
        <v>0.6</v>
      </c>
      <c r="K10" s="237" t="s">
        <v>6</v>
      </c>
      <c r="L10" s="240" t="s">
        <v>6</v>
      </c>
      <c r="M10" s="164" t="s">
        <v>7</v>
      </c>
      <c r="N10" s="179">
        <v>0.6</v>
      </c>
      <c r="O10" s="176" t="s">
        <v>7</v>
      </c>
      <c r="P10" s="1">
        <v>1</v>
      </c>
      <c r="Q10" s="2" t="s">
        <v>35</v>
      </c>
      <c r="R10" s="114" t="s">
        <v>9</v>
      </c>
      <c r="S10" s="5" t="s">
        <v>10</v>
      </c>
      <c r="T10" s="5" t="s">
        <v>11</v>
      </c>
      <c r="U10" s="6" t="s">
        <v>12</v>
      </c>
      <c r="V10" s="5" t="s">
        <v>13</v>
      </c>
      <c r="W10" s="5" t="s">
        <v>14</v>
      </c>
      <c r="X10" s="5" t="s">
        <v>15</v>
      </c>
      <c r="Y10" s="14" t="s">
        <v>640</v>
      </c>
      <c r="Z10" s="15" t="s">
        <v>641</v>
      </c>
      <c r="AA10" s="18" t="s">
        <v>651</v>
      </c>
      <c r="AB10" s="7">
        <f>IFERROR(IF(R10="Probabilidad",(J10-(+J10*U10)),IF(R10="Impacto",J10,"")),"")</f>
        <v>0.36</v>
      </c>
      <c r="AC10" s="9" t="s">
        <v>5</v>
      </c>
      <c r="AD10" s="10">
        <v>0.36</v>
      </c>
      <c r="AE10" s="9" t="s">
        <v>7</v>
      </c>
      <c r="AF10" s="10">
        <v>0.6</v>
      </c>
      <c r="AG10" s="30" t="s">
        <v>7</v>
      </c>
      <c r="AH10" s="12" t="s">
        <v>16</v>
      </c>
      <c r="AI10" s="18" t="s">
        <v>36</v>
      </c>
      <c r="AJ10" s="14" t="s">
        <v>37</v>
      </c>
      <c r="AK10" s="15" t="s">
        <v>38</v>
      </c>
      <c r="AL10" s="15" t="s">
        <v>641</v>
      </c>
      <c r="AM10" s="18" t="s">
        <v>657</v>
      </c>
      <c r="AN10" s="32" t="s">
        <v>640</v>
      </c>
      <c r="AO10" s="121"/>
    </row>
    <row r="11" spans="1:75" ht="79.5" hidden="1" customHeight="1" x14ac:dyDescent="0.25">
      <c r="A11" s="258"/>
      <c r="B11" s="171"/>
      <c r="C11" s="261"/>
      <c r="D11" s="261"/>
      <c r="E11" s="171"/>
      <c r="F11" s="264"/>
      <c r="G11" s="261"/>
      <c r="H11" s="183"/>
      <c r="I11" s="165"/>
      <c r="J11" s="180"/>
      <c r="K11" s="238"/>
      <c r="L11" s="241">
        <v>0</v>
      </c>
      <c r="M11" s="165"/>
      <c r="N11" s="180"/>
      <c r="O11" s="177"/>
      <c r="P11" s="1">
        <v>2</v>
      </c>
      <c r="Q11" s="2" t="s">
        <v>39</v>
      </c>
      <c r="R11" s="114" t="s">
        <v>9</v>
      </c>
      <c r="S11" s="5" t="s">
        <v>23</v>
      </c>
      <c r="T11" s="5" t="s">
        <v>11</v>
      </c>
      <c r="U11" s="6" t="s">
        <v>24</v>
      </c>
      <c r="V11" s="5" t="s">
        <v>13</v>
      </c>
      <c r="W11" s="5" t="s">
        <v>14</v>
      </c>
      <c r="X11" s="5" t="s">
        <v>15</v>
      </c>
      <c r="Y11" s="14" t="s">
        <v>640</v>
      </c>
      <c r="Z11" s="5" t="s">
        <v>641</v>
      </c>
      <c r="AA11" s="18" t="s">
        <v>652</v>
      </c>
      <c r="AB11" s="7">
        <f>IFERROR(IF(AND(R10="Probabilidad",R11="Probabilidad"),(AD10-(+AD10*U11)),IF(R11="Probabilidad",(J10-(+J10*U11)),IF(R11="Impacto",AD10,""))),"")</f>
        <v>0.252</v>
      </c>
      <c r="AC11" s="9" t="s">
        <v>5</v>
      </c>
      <c r="AD11" s="10">
        <v>0.252</v>
      </c>
      <c r="AE11" s="9" t="s">
        <v>7</v>
      </c>
      <c r="AF11" s="10">
        <v>0.6</v>
      </c>
      <c r="AG11" s="30" t="s">
        <v>7</v>
      </c>
      <c r="AH11" s="12"/>
      <c r="AI11" s="18"/>
      <c r="AJ11" s="14"/>
      <c r="AK11" s="15"/>
      <c r="AL11" s="15"/>
      <c r="AM11" s="18"/>
      <c r="AN11" s="32"/>
      <c r="AO11" s="121"/>
    </row>
    <row r="12" spans="1:75" ht="82.5" hidden="1" customHeight="1" x14ac:dyDescent="0.25">
      <c r="A12" s="258"/>
      <c r="B12" s="171"/>
      <c r="C12" s="261"/>
      <c r="D12" s="261"/>
      <c r="E12" s="171"/>
      <c r="F12" s="264"/>
      <c r="G12" s="261"/>
      <c r="H12" s="183"/>
      <c r="I12" s="165"/>
      <c r="J12" s="180"/>
      <c r="K12" s="238"/>
      <c r="L12" s="241">
        <v>0</v>
      </c>
      <c r="M12" s="165"/>
      <c r="N12" s="180"/>
      <c r="O12" s="177"/>
      <c r="P12" s="1">
        <v>3</v>
      </c>
      <c r="Q12" s="3" t="s">
        <v>40</v>
      </c>
      <c r="R12" s="114" t="s">
        <v>9</v>
      </c>
      <c r="S12" s="5" t="s">
        <v>23</v>
      </c>
      <c r="T12" s="5" t="s">
        <v>11</v>
      </c>
      <c r="U12" s="6" t="s">
        <v>24</v>
      </c>
      <c r="V12" s="5" t="s">
        <v>13</v>
      </c>
      <c r="W12" s="5" t="s">
        <v>14</v>
      </c>
      <c r="X12" s="5" t="s">
        <v>15</v>
      </c>
      <c r="Y12" s="14" t="s">
        <v>640</v>
      </c>
      <c r="Z12" s="14" t="s">
        <v>653</v>
      </c>
      <c r="AA12" s="18" t="s">
        <v>654</v>
      </c>
      <c r="AB12" s="7">
        <f>IFERROR(IF(AND(R11="Probabilidad",R12="Probabilidad"),(AD11-(+AD11*U12)),IF(AND(R11="Impacto",R12="Probabilidad"),(AD10-(+AD10*U12)),IF(R12="Impacto",AD11,""))),"")</f>
        <v>0.1764</v>
      </c>
      <c r="AC12" s="9" t="s">
        <v>21</v>
      </c>
      <c r="AD12" s="10">
        <v>0.1764</v>
      </c>
      <c r="AE12" s="9" t="s">
        <v>7</v>
      </c>
      <c r="AF12" s="10">
        <v>0.6</v>
      </c>
      <c r="AG12" s="30" t="s">
        <v>7</v>
      </c>
      <c r="AH12" s="12"/>
      <c r="AI12" s="18"/>
      <c r="AJ12" s="14"/>
      <c r="AK12" s="15"/>
      <c r="AL12" s="15"/>
      <c r="AM12" s="18"/>
      <c r="AN12" s="32"/>
      <c r="AO12" s="121"/>
    </row>
    <row r="13" spans="1:75" ht="87" hidden="1" customHeight="1" x14ac:dyDescent="0.25">
      <c r="A13" s="258"/>
      <c r="B13" s="171"/>
      <c r="C13" s="261"/>
      <c r="D13" s="261"/>
      <c r="E13" s="171"/>
      <c r="F13" s="264"/>
      <c r="G13" s="261"/>
      <c r="H13" s="183"/>
      <c r="I13" s="165"/>
      <c r="J13" s="180"/>
      <c r="K13" s="238"/>
      <c r="L13" s="241">
        <v>0</v>
      </c>
      <c r="M13" s="165"/>
      <c r="N13" s="180"/>
      <c r="O13" s="177"/>
      <c r="P13" s="1">
        <v>4</v>
      </c>
      <c r="Q13" s="3" t="s">
        <v>41</v>
      </c>
      <c r="R13" s="114" t="s">
        <v>9</v>
      </c>
      <c r="S13" s="5" t="s">
        <v>23</v>
      </c>
      <c r="T13" s="5" t="s">
        <v>11</v>
      </c>
      <c r="U13" s="6" t="s">
        <v>24</v>
      </c>
      <c r="V13" s="5" t="s">
        <v>13</v>
      </c>
      <c r="W13" s="5" t="s">
        <v>14</v>
      </c>
      <c r="X13" s="5" t="s">
        <v>15</v>
      </c>
      <c r="Y13" s="14" t="s">
        <v>640</v>
      </c>
      <c r="Z13" s="14" t="s">
        <v>655</v>
      </c>
      <c r="AA13" s="18" t="s">
        <v>656</v>
      </c>
      <c r="AB13" s="7">
        <f t="shared" ref="AB13:AB15" si="1">IFERROR(IF(AND(R12="Probabilidad",R13="Probabilidad"),(AD12-(+AD12*U13)),IF(AND(R12="Impacto",R13="Probabilidad"),(AD11-(+AD11*U13)),IF(R13="Impacto",AD12,""))),"")</f>
        <v>0.12348000000000001</v>
      </c>
      <c r="AC13" s="9" t="s">
        <v>21</v>
      </c>
      <c r="AD13" s="10">
        <v>0.12348000000000001</v>
      </c>
      <c r="AE13" s="9" t="s">
        <v>7</v>
      </c>
      <c r="AF13" s="10">
        <v>0.6</v>
      </c>
      <c r="AG13" s="30" t="s">
        <v>7</v>
      </c>
      <c r="AH13" s="12"/>
      <c r="AI13" s="18"/>
      <c r="AJ13" s="14"/>
      <c r="AK13" s="15"/>
      <c r="AL13" s="15"/>
      <c r="AM13" s="18"/>
      <c r="AN13" s="32"/>
      <c r="AO13" s="122"/>
    </row>
    <row r="14" spans="1:75" ht="16.5" hidden="1" x14ac:dyDescent="0.25">
      <c r="A14" s="258"/>
      <c r="B14" s="171"/>
      <c r="C14" s="261"/>
      <c r="D14" s="261"/>
      <c r="E14" s="171"/>
      <c r="F14" s="264"/>
      <c r="G14" s="261"/>
      <c r="H14" s="183"/>
      <c r="I14" s="165"/>
      <c r="J14" s="180"/>
      <c r="K14" s="238"/>
      <c r="L14" s="241">
        <v>0</v>
      </c>
      <c r="M14" s="165"/>
      <c r="N14" s="180"/>
      <c r="O14" s="177"/>
      <c r="P14" s="1">
        <v>5</v>
      </c>
      <c r="Q14" s="2"/>
      <c r="R14" s="114" t="s">
        <v>42</v>
      </c>
      <c r="S14" s="5"/>
      <c r="T14" s="5"/>
      <c r="U14" s="6" t="s">
        <v>42</v>
      </c>
      <c r="V14" s="5"/>
      <c r="W14" s="5"/>
      <c r="X14" s="5"/>
      <c r="Y14" s="14"/>
      <c r="Z14" s="5"/>
      <c r="AA14" s="152"/>
      <c r="AB14" s="7" t="str">
        <f t="shared" si="1"/>
        <v/>
      </c>
      <c r="AC14" s="9" t="s">
        <v>42</v>
      </c>
      <c r="AD14" s="10" t="s">
        <v>42</v>
      </c>
      <c r="AE14" s="9" t="s">
        <v>42</v>
      </c>
      <c r="AF14" s="10" t="s">
        <v>42</v>
      </c>
      <c r="AG14" s="30" t="s">
        <v>42</v>
      </c>
      <c r="AH14" s="12"/>
      <c r="AI14" s="18"/>
      <c r="AJ14" s="14"/>
      <c r="AK14" s="15"/>
      <c r="AL14" s="15"/>
      <c r="AM14" s="18"/>
      <c r="AN14" s="32"/>
      <c r="AO14" s="117"/>
    </row>
    <row r="15" spans="1:75" ht="16.5" hidden="1" x14ac:dyDescent="0.25">
      <c r="A15" s="259"/>
      <c r="B15" s="172"/>
      <c r="C15" s="262"/>
      <c r="D15" s="262"/>
      <c r="E15" s="172"/>
      <c r="F15" s="265"/>
      <c r="G15" s="262"/>
      <c r="H15" s="184"/>
      <c r="I15" s="166"/>
      <c r="J15" s="181"/>
      <c r="K15" s="239"/>
      <c r="L15" s="242">
        <v>0</v>
      </c>
      <c r="M15" s="166"/>
      <c r="N15" s="181"/>
      <c r="O15" s="178"/>
      <c r="P15" s="1">
        <v>6</v>
      </c>
      <c r="Q15" s="2"/>
      <c r="R15" s="114" t="s">
        <v>42</v>
      </c>
      <c r="S15" s="5"/>
      <c r="T15" s="5"/>
      <c r="U15" s="6" t="s">
        <v>42</v>
      </c>
      <c r="V15" s="5"/>
      <c r="W15" s="5"/>
      <c r="X15" s="5"/>
      <c r="Y15" s="14"/>
      <c r="Z15" s="5"/>
      <c r="AA15" s="152"/>
      <c r="AB15" s="7" t="str">
        <f t="shared" si="1"/>
        <v/>
      </c>
      <c r="AC15" s="9" t="s">
        <v>42</v>
      </c>
      <c r="AD15" s="10" t="s">
        <v>42</v>
      </c>
      <c r="AE15" s="9" t="s">
        <v>42</v>
      </c>
      <c r="AF15" s="10" t="s">
        <v>42</v>
      </c>
      <c r="AG15" s="30" t="s">
        <v>42</v>
      </c>
      <c r="AH15" s="12"/>
      <c r="AI15" s="18"/>
      <c r="AJ15" s="14"/>
      <c r="AK15" s="15"/>
      <c r="AL15" s="15"/>
      <c r="AM15" s="18"/>
      <c r="AN15" s="32"/>
      <c r="AO15" s="123"/>
    </row>
    <row r="16" spans="1:75" ht="220.5" customHeight="1" x14ac:dyDescent="0.25">
      <c r="A16" s="244" t="s">
        <v>121</v>
      </c>
      <c r="B16" s="247"/>
      <c r="C16" s="250" t="s">
        <v>43</v>
      </c>
      <c r="D16" s="250" t="s">
        <v>44</v>
      </c>
      <c r="E16" s="247">
        <v>3</v>
      </c>
      <c r="F16" s="253" t="s">
        <v>45</v>
      </c>
      <c r="G16" s="250" t="s">
        <v>46</v>
      </c>
      <c r="H16" s="190">
        <v>11</v>
      </c>
      <c r="I16" s="222" t="s">
        <v>5</v>
      </c>
      <c r="J16" s="213">
        <v>0.4</v>
      </c>
      <c r="K16" s="216" t="s">
        <v>47</v>
      </c>
      <c r="L16" s="219" t="s">
        <v>47</v>
      </c>
      <c r="M16" s="222" t="s">
        <v>48</v>
      </c>
      <c r="N16" s="213">
        <v>0.8</v>
      </c>
      <c r="O16" s="225" t="s">
        <v>49</v>
      </c>
      <c r="P16" s="41">
        <v>1</v>
      </c>
      <c r="Q16" s="59" t="s">
        <v>50</v>
      </c>
      <c r="R16" s="115" t="s">
        <v>9</v>
      </c>
      <c r="S16" s="42" t="s">
        <v>10</v>
      </c>
      <c r="T16" s="42" t="s">
        <v>11</v>
      </c>
      <c r="U16" s="43" t="s">
        <v>12</v>
      </c>
      <c r="V16" s="42" t="s">
        <v>13</v>
      </c>
      <c r="W16" s="42" t="s">
        <v>14</v>
      </c>
      <c r="X16" s="42" t="s">
        <v>15</v>
      </c>
      <c r="Y16" s="44" t="s">
        <v>638</v>
      </c>
      <c r="Z16" s="45" t="s">
        <v>658</v>
      </c>
      <c r="AA16" s="59" t="s">
        <v>659</v>
      </c>
      <c r="AB16" s="46">
        <f>IFERROR(IF(R16="Probabilidad",(J16-(+J16*U16)),IF(R16="Impacto",J16,"")),"")</f>
        <v>0.24</v>
      </c>
      <c r="AC16" s="47" t="s">
        <v>5</v>
      </c>
      <c r="AD16" s="48">
        <v>0.24</v>
      </c>
      <c r="AE16" s="47" t="s">
        <v>48</v>
      </c>
      <c r="AF16" s="48">
        <v>0.8</v>
      </c>
      <c r="AG16" s="49" t="s">
        <v>49</v>
      </c>
      <c r="AH16" s="50" t="s">
        <v>16</v>
      </c>
      <c r="AI16" s="59" t="s">
        <v>51</v>
      </c>
      <c r="AJ16" s="44" t="s">
        <v>37</v>
      </c>
      <c r="AK16" s="51" t="s">
        <v>52</v>
      </c>
      <c r="AL16" s="52" t="s">
        <v>666</v>
      </c>
      <c r="AM16" s="59" t="s">
        <v>667</v>
      </c>
      <c r="AN16" s="58" t="s">
        <v>638</v>
      </c>
      <c r="AO16" s="60" t="s">
        <v>936</v>
      </c>
    </row>
    <row r="17" spans="1:42" ht="103.5" customHeight="1" x14ac:dyDescent="0.25">
      <c r="A17" s="245"/>
      <c r="B17" s="248"/>
      <c r="C17" s="251"/>
      <c r="D17" s="251"/>
      <c r="E17" s="248"/>
      <c r="F17" s="254"/>
      <c r="G17" s="251"/>
      <c r="H17" s="191"/>
      <c r="I17" s="223"/>
      <c r="J17" s="214"/>
      <c r="K17" s="217"/>
      <c r="L17" s="220">
        <v>0</v>
      </c>
      <c r="M17" s="223"/>
      <c r="N17" s="214"/>
      <c r="O17" s="226"/>
      <c r="P17" s="41">
        <v>2</v>
      </c>
      <c r="Q17" s="59" t="s">
        <v>53</v>
      </c>
      <c r="R17" s="115" t="s">
        <v>9</v>
      </c>
      <c r="S17" s="42" t="s">
        <v>10</v>
      </c>
      <c r="T17" s="42" t="s">
        <v>11</v>
      </c>
      <c r="U17" s="43" t="s">
        <v>12</v>
      </c>
      <c r="V17" s="42" t="s">
        <v>13</v>
      </c>
      <c r="W17" s="42" t="s">
        <v>14</v>
      </c>
      <c r="X17" s="42" t="s">
        <v>15</v>
      </c>
      <c r="Y17" s="44" t="s">
        <v>638</v>
      </c>
      <c r="Z17" s="45" t="s">
        <v>660</v>
      </c>
      <c r="AA17" s="59" t="s">
        <v>661</v>
      </c>
      <c r="AB17" s="53">
        <f>IFERROR(IF(AND(R16="Probabilidad",R17="Probabilidad"),(AD16-(+AD16*U17)),IF(R17="Probabilidad",(J16-(+J16*U17)),IF(R17="Impacto",AD16,""))),"")</f>
        <v>0.14399999999999999</v>
      </c>
      <c r="AC17" s="47" t="s">
        <v>21</v>
      </c>
      <c r="AD17" s="48">
        <v>0.14399999999999999</v>
      </c>
      <c r="AE17" s="47" t="s">
        <v>7</v>
      </c>
      <c r="AF17" s="48">
        <v>0.6</v>
      </c>
      <c r="AG17" s="49" t="s">
        <v>7</v>
      </c>
      <c r="AH17" s="50"/>
      <c r="AI17" s="59"/>
      <c r="AJ17" s="44"/>
      <c r="AK17" s="51"/>
      <c r="AL17" s="51"/>
      <c r="AM17" s="59"/>
      <c r="AN17" s="58"/>
      <c r="AO17" s="60" t="s">
        <v>930</v>
      </c>
    </row>
    <row r="18" spans="1:42" ht="83.25" customHeight="1" x14ac:dyDescent="0.25">
      <c r="A18" s="245"/>
      <c r="B18" s="248"/>
      <c r="C18" s="251"/>
      <c r="D18" s="251"/>
      <c r="E18" s="248"/>
      <c r="F18" s="254"/>
      <c r="G18" s="251"/>
      <c r="H18" s="191"/>
      <c r="I18" s="223"/>
      <c r="J18" s="214"/>
      <c r="K18" s="217"/>
      <c r="L18" s="220">
        <v>0</v>
      </c>
      <c r="M18" s="223"/>
      <c r="N18" s="214"/>
      <c r="O18" s="226"/>
      <c r="P18" s="41">
        <v>3</v>
      </c>
      <c r="Q18" s="54" t="s">
        <v>54</v>
      </c>
      <c r="R18" s="115" t="s">
        <v>9</v>
      </c>
      <c r="S18" s="42" t="s">
        <v>23</v>
      </c>
      <c r="T18" s="42" t="s">
        <v>11</v>
      </c>
      <c r="U18" s="43" t="s">
        <v>24</v>
      </c>
      <c r="V18" s="42" t="s">
        <v>13</v>
      </c>
      <c r="W18" s="42" t="s">
        <v>14</v>
      </c>
      <c r="X18" s="42" t="s">
        <v>15</v>
      </c>
      <c r="Y18" s="44" t="s">
        <v>640</v>
      </c>
      <c r="Z18" s="45" t="s">
        <v>662</v>
      </c>
      <c r="AA18" s="59" t="s">
        <v>663</v>
      </c>
      <c r="AB18" s="46">
        <f>IFERROR(IF(AND(R17="Probabilidad",R18="Probabilidad"),(AD17-(+AD17*U18)),IF(AND(R17="Impacto",R18="Probabilidad"),(AD16-(+AD16*U18)),IF(R18="Impacto",AD17,""))),"")</f>
        <v>0.1008</v>
      </c>
      <c r="AC18" s="47" t="s">
        <v>21</v>
      </c>
      <c r="AD18" s="48">
        <v>0.1008</v>
      </c>
      <c r="AE18" s="47" t="s">
        <v>7</v>
      </c>
      <c r="AF18" s="48">
        <v>0.6</v>
      </c>
      <c r="AG18" s="49" t="s">
        <v>7</v>
      </c>
      <c r="AH18" s="50"/>
      <c r="AI18" s="59"/>
      <c r="AJ18" s="44"/>
      <c r="AK18" s="51"/>
      <c r="AL18" s="51"/>
      <c r="AM18" s="59"/>
      <c r="AN18" s="58"/>
      <c r="AO18" s="60" t="s">
        <v>931</v>
      </c>
    </row>
    <row r="19" spans="1:42" ht="73.5" customHeight="1" x14ac:dyDescent="0.25">
      <c r="A19" s="245"/>
      <c r="B19" s="248"/>
      <c r="C19" s="251"/>
      <c r="D19" s="251"/>
      <c r="E19" s="248"/>
      <c r="F19" s="254"/>
      <c r="G19" s="251"/>
      <c r="H19" s="191"/>
      <c r="I19" s="223"/>
      <c r="J19" s="214"/>
      <c r="K19" s="217"/>
      <c r="L19" s="220">
        <v>0</v>
      </c>
      <c r="M19" s="223"/>
      <c r="N19" s="214"/>
      <c r="O19" s="226"/>
      <c r="P19" s="41">
        <v>4</v>
      </c>
      <c r="Q19" s="59" t="s">
        <v>55</v>
      </c>
      <c r="R19" s="115" t="s">
        <v>9</v>
      </c>
      <c r="S19" s="42" t="s">
        <v>23</v>
      </c>
      <c r="T19" s="42" t="s">
        <v>11</v>
      </c>
      <c r="U19" s="43" t="s">
        <v>24</v>
      </c>
      <c r="V19" s="42" t="s">
        <v>13</v>
      </c>
      <c r="W19" s="42" t="s">
        <v>14</v>
      </c>
      <c r="X19" s="42" t="s">
        <v>15</v>
      </c>
      <c r="Y19" s="44" t="s">
        <v>640</v>
      </c>
      <c r="Z19" s="44" t="s">
        <v>664</v>
      </c>
      <c r="AA19" s="59" t="s">
        <v>665</v>
      </c>
      <c r="AB19" s="46">
        <f t="shared" ref="AB19:AB21" si="2">IFERROR(IF(AND(R18="Probabilidad",R19="Probabilidad"),(AD18-(+AD18*U19)),IF(AND(R18="Impacto",R19="Probabilidad"),(AD17-(+AD17*U19)),IF(R19="Impacto",AD18,""))),"")</f>
        <v>7.0559999999999998E-2</v>
      </c>
      <c r="AC19" s="47" t="s">
        <v>21</v>
      </c>
      <c r="AD19" s="48">
        <v>7.0559999999999998E-2</v>
      </c>
      <c r="AE19" s="47" t="s">
        <v>7</v>
      </c>
      <c r="AF19" s="48">
        <v>0.6</v>
      </c>
      <c r="AG19" s="49" t="s">
        <v>7</v>
      </c>
      <c r="AH19" s="50"/>
      <c r="AI19" s="59"/>
      <c r="AJ19" s="44"/>
      <c r="AK19" s="51"/>
      <c r="AL19" s="51"/>
      <c r="AM19" s="59"/>
      <c r="AN19" s="58"/>
      <c r="AO19" s="60" t="s">
        <v>932</v>
      </c>
    </row>
    <row r="20" spans="1:42" hidden="1" x14ac:dyDescent="0.25">
      <c r="A20" s="245"/>
      <c r="B20" s="248"/>
      <c r="C20" s="251"/>
      <c r="D20" s="251"/>
      <c r="E20" s="248"/>
      <c r="F20" s="254"/>
      <c r="G20" s="251"/>
      <c r="H20" s="191"/>
      <c r="I20" s="223"/>
      <c r="J20" s="214"/>
      <c r="K20" s="217"/>
      <c r="L20" s="220">
        <v>0</v>
      </c>
      <c r="M20" s="223"/>
      <c r="N20" s="214"/>
      <c r="O20" s="226"/>
      <c r="P20" s="41">
        <v>5</v>
      </c>
      <c r="Q20" s="59"/>
      <c r="R20" s="115" t="s">
        <v>42</v>
      </c>
      <c r="S20" s="42"/>
      <c r="T20" s="42"/>
      <c r="U20" s="43" t="s">
        <v>42</v>
      </c>
      <c r="V20" s="42"/>
      <c r="W20" s="42"/>
      <c r="X20" s="42"/>
      <c r="Y20" s="44"/>
      <c r="Z20" s="42"/>
      <c r="AA20" s="153"/>
      <c r="AB20" s="46" t="str">
        <f t="shared" si="2"/>
        <v/>
      </c>
      <c r="AC20" s="47" t="s">
        <v>42</v>
      </c>
      <c r="AD20" s="48" t="s">
        <v>42</v>
      </c>
      <c r="AE20" s="47" t="s">
        <v>42</v>
      </c>
      <c r="AF20" s="48" t="s">
        <v>42</v>
      </c>
      <c r="AG20" s="49" t="s">
        <v>42</v>
      </c>
      <c r="AH20" s="50"/>
      <c r="AI20" s="59"/>
      <c r="AJ20" s="44"/>
      <c r="AK20" s="51"/>
      <c r="AL20" s="51"/>
      <c r="AM20" s="59"/>
      <c r="AN20" s="58"/>
      <c r="AO20" s="124"/>
    </row>
    <row r="21" spans="1:42" hidden="1" x14ac:dyDescent="0.25">
      <c r="A21" s="246"/>
      <c r="B21" s="249"/>
      <c r="C21" s="252"/>
      <c r="D21" s="252"/>
      <c r="E21" s="249"/>
      <c r="F21" s="255"/>
      <c r="G21" s="252"/>
      <c r="H21" s="192"/>
      <c r="I21" s="224"/>
      <c r="J21" s="215"/>
      <c r="K21" s="218"/>
      <c r="L21" s="221">
        <v>0</v>
      </c>
      <c r="M21" s="224"/>
      <c r="N21" s="215"/>
      <c r="O21" s="227"/>
      <c r="P21" s="41">
        <v>6</v>
      </c>
      <c r="Q21" s="59"/>
      <c r="R21" s="115" t="s">
        <v>42</v>
      </c>
      <c r="S21" s="42"/>
      <c r="T21" s="42"/>
      <c r="U21" s="43" t="s">
        <v>42</v>
      </c>
      <c r="V21" s="42"/>
      <c r="W21" s="42"/>
      <c r="X21" s="42"/>
      <c r="Y21" s="44"/>
      <c r="Z21" s="42"/>
      <c r="AA21" s="153"/>
      <c r="AB21" s="46" t="str">
        <f t="shared" si="2"/>
        <v/>
      </c>
      <c r="AC21" s="47" t="s">
        <v>42</v>
      </c>
      <c r="AD21" s="48" t="s">
        <v>42</v>
      </c>
      <c r="AE21" s="47" t="s">
        <v>42</v>
      </c>
      <c r="AF21" s="48" t="s">
        <v>42</v>
      </c>
      <c r="AG21" s="49" t="s">
        <v>42</v>
      </c>
      <c r="AH21" s="50"/>
      <c r="AI21" s="59"/>
      <c r="AJ21" s="44"/>
      <c r="AK21" s="51"/>
      <c r="AL21" s="51"/>
      <c r="AM21" s="59"/>
      <c r="AN21" s="58"/>
      <c r="AO21" s="117"/>
    </row>
    <row r="22" spans="1:42" ht="116.25" hidden="1" customHeight="1" x14ac:dyDescent="0.25">
      <c r="A22" s="244" t="s">
        <v>121</v>
      </c>
      <c r="B22" s="247"/>
      <c r="C22" s="250"/>
      <c r="D22" s="250"/>
      <c r="E22" s="247">
        <v>4</v>
      </c>
      <c r="F22" s="253" t="s">
        <v>56</v>
      </c>
      <c r="G22" s="250" t="s">
        <v>4</v>
      </c>
      <c r="H22" s="190">
        <v>365</v>
      </c>
      <c r="I22" s="222" t="s">
        <v>34</v>
      </c>
      <c r="J22" s="213">
        <v>0.6</v>
      </c>
      <c r="K22" s="216" t="s">
        <v>57</v>
      </c>
      <c r="L22" s="219" t="s">
        <v>57</v>
      </c>
      <c r="M22" s="222" t="s">
        <v>58</v>
      </c>
      <c r="N22" s="213">
        <v>0.2</v>
      </c>
      <c r="O22" s="225" t="s">
        <v>7</v>
      </c>
      <c r="P22" s="41">
        <v>1</v>
      </c>
      <c r="Q22" s="59" t="s">
        <v>59</v>
      </c>
      <c r="R22" s="115" t="s">
        <v>9</v>
      </c>
      <c r="S22" s="42" t="s">
        <v>10</v>
      </c>
      <c r="T22" s="42" t="s">
        <v>11</v>
      </c>
      <c r="U22" s="43" t="s">
        <v>12</v>
      </c>
      <c r="V22" s="42" t="s">
        <v>13</v>
      </c>
      <c r="W22" s="42" t="s">
        <v>14</v>
      </c>
      <c r="X22" s="42" t="s">
        <v>15</v>
      </c>
      <c r="Y22" s="44" t="s">
        <v>640</v>
      </c>
      <c r="Z22" s="44" t="s">
        <v>664</v>
      </c>
      <c r="AA22" s="59" t="s">
        <v>672</v>
      </c>
      <c r="AB22" s="46">
        <f>IFERROR(IF(R22="Probabilidad",(J22-(+J22*U22)),IF(R22="Impacto",J22,"")),"")</f>
        <v>0.36</v>
      </c>
      <c r="AC22" s="47" t="s">
        <v>5</v>
      </c>
      <c r="AD22" s="48">
        <v>0.36</v>
      </c>
      <c r="AE22" s="47" t="s">
        <v>58</v>
      </c>
      <c r="AF22" s="48">
        <v>0.2</v>
      </c>
      <c r="AG22" s="49" t="s">
        <v>60</v>
      </c>
      <c r="AH22" s="50" t="s">
        <v>61</v>
      </c>
      <c r="AI22" s="59"/>
      <c r="AJ22" s="44"/>
      <c r="AK22" s="51"/>
      <c r="AL22" s="51"/>
      <c r="AM22" s="59"/>
      <c r="AN22" s="58"/>
      <c r="AO22" s="117"/>
    </row>
    <row r="23" spans="1:42" ht="75" hidden="1" customHeight="1" x14ac:dyDescent="0.25">
      <c r="A23" s="245"/>
      <c r="B23" s="248"/>
      <c r="C23" s="251"/>
      <c r="D23" s="251"/>
      <c r="E23" s="248"/>
      <c r="F23" s="254"/>
      <c r="G23" s="251"/>
      <c r="H23" s="191"/>
      <c r="I23" s="223"/>
      <c r="J23" s="214"/>
      <c r="K23" s="217"/>
      <c r="L23" s="220">
        <v>0</v>
      </c>
      <c r="M23" s="223"/>
      <c r="N23" s="214"/>
      <c r="O23" s="226"/>
      <c r="P23" s="41">
        <v>2</v>
      </c>
      <c r="Q23" s="59" t="s">
        <v>62</v>
      </c>
      <c r="R23" s="115" t="s">
        <v>9</v>
      </c>
      <c r="S23" s="42" t="s">
        <v>23</v>
      </c>
      <c r="T23" s="42" t="s">
        <v>11</v>
      </c>
      <c r="U23" s="43" t="s">
        <v>24</v>
      </c>
      <c r="V23" s="42" t="s">
        <v>13</v>
      </c>
      <c r="W23" s="42" t="s">
        <v>14</v>
      </c>
      <c r="X23" s="42" t="s">
        <v>15</v>
      </c>
      <c r="Y23" s="44" t="s">
        <v>640</v>
      </c>
      <c r="Z23" s="44" t="s">
        <v>664</v>
      </c>
      <c r="AA23" s="59" t="s">
        <v>676</v>
      </c>
      <c r="AB23" s="46">
        <f>IFERROR(IF(AND(R22="Probabilidad",R23="Probabilidad"),(AD22-(+AD22*U23)),IF(R23="Probabilidad",(J22-(+J22*U23)),IF(R23="Impacto",AD22,""))),"")</f>
        <v>0.252</v>
      </c>
      <c r="AC23" s="47" t="s">
        <v>5</v>
      </c>
      <c r="AD23" s="48">
        <v>0.252</v>
      </c>
      <c r="AE23" s="47" t="s">
        <v>48</v>
      </c>
      <c r="AF23" s="48">
        <v>0.8</v>
      </c>
      <c r="AG23" s="49" t="s">
        <v>49</v>
      </c>
      <c r="AH23" s="50"/>
      <c r="AI23" s="59"/>
      <c r="AJ23" s="44"/>
      <c r="AK23" s="51"/>
      <c r="AL23" s="51"/>
      <c r="AM23" s="59"/>
      <c r="AN23" s="58"/>
      <c r="AO23" s="117"/>
    </row>
    <row r="24" spans="1:42" ht="98.25" hidden="1" customHeight="1" x14ac:dyDescent="0.25">
      <c r="A24" s="245"/>
      <c r="B24" s="248"/>
      <c r="C24" s="251"/>
      <c r="D24" s="251"/>
      <c r="E24" s="248"/>
      <c r="F24" s="254"/>
      <c r="G24" s="251"/>
      <c r="H24" s="191"/>
      <c r="I24" s="223"/>
      <c r="J24" s="214"/>
      <c r="K24" s="217"/>
      <c r="L24" s="220">
        <v>0</v>
      </c>
      <c r="M24" s="223"/>
      <c r="N24" s="214"/>
      <c r="O24" s="226"/>
      <c r="P24" s="41">
        <v>3</v>
      </c>
      <c r="Q24" s="54" t="s">
        <v>63</v>
      </c>
      <c r="R24" s="115" t="s">
        <v>9</v>
      </c>
      <c r="S24" s="42" t="s">
        <v>23</v>
      </c>
      <c r="T24" s="42" t="s">
        <v>11</v>
      </c>
      <c r="U24" s="43" t="s">
        <v>24</v>
      </c>
      <c r="V24" s="42" t="s">
        <v>13</v>
      </c>
      <c r="W24" s="42" t="s">
        <v>14</v>
      </c>
      <c r="X24" s="42" t="s">
        <v>15</v>
      </c>
      <c r="Y24" s="44" t="s">
        <v>640</v>
      </c>
      <c r="Z24" s="44" t="s">
        <v>664</v>
      </c>
      <c r="AA24" s="59" t="s">
        <v>671</v>
      </c>
      <c r="AB24" s="46">
        <f>IFERROR(IF(AND(R23="Probabilidad",R24="Probabilidad"),(AD23-(+AD23*U24)),IF(AND(R23="Impacto",R24="Probabilidad"),(AD22-(+AD22*U24)),IF(R24="Impacto",AD23,""))),"")</f>
        <v>0.1764</v>
      </c>
      <c r="AC24" s="47" t="s">
        <v>21</v>
      </c>
      <c r="AD24" s="48">
        <v>0.1764</v>
      </c>
      <c r="AE24" s="47" t="s">
        <v>48</v>
      </c>
      <c r="AF24" s="48">
        <v>0.8</v>
      </c>
      <c r="AG24" s="49" t="s">
        <v>49</v>
      </c>
      <c r="AH24" s="50"/>
      <c r="AI24" s="59"/>
      <c r="AJ24" s="44"/>
      <c r="AK24" s="51"/>
      <c r="AL24" s="51"/>
      <c r="AM24" s="59"/>
      <c r="AN24" s="58"/>
      <c r="AO24" s="117"/>
    </row>
    <row r="25" spans="1:42" hidden="1" x14ac:dyDescent="0.25">
      <c r="A25" s="245"/>
      <c r="B25" s="248"/>
      <c r="C25" s="251"/>
      <c r="D25" s="251"/>
      <c r="E25" s="248"/>
      <c r="F25" s="254"/>
      <c r="G25" s="251"/>
      <c r="H25" s="191"/>
      <c r="I25" s="223"/>
      <c r="J25" s="214"/>
      <c r="K25" s="217"/>
      <c r="L25" s="220">
        <v>0</v>
      </c>
      <c r="M25" s="223"/>
      <c r="N25" s="214"/>
      <c r="O25" s="226"/>
      <c r="P25" s="41">
        <v>4</v>
      </c>
      <c r="Q25" s="59"/>
      <c r="R25" s="115" t="s">
        <v>42</v>
      </c>
      <c r="S25" s="42"/>
      <c r="T25" s="42"/>
      <c r="U25" s="43" t="s">
        <v>42</v>
      </c>
      <c r="V25" s="42"/>
      <c r="W25" s="42"/>
      <c r="X25" s="42"/>
      <c r="Y25" s="44"/>
      <c r="Z25" s="42"/>
      <c r="AA25" s="153"/>
      <c r="AB25" s="46" t="str">
        <f t="shared" ref="AB25:AB27" si="3">IFERROR(IF(AND(R24="Probabilidad",R25="Probabilidad"),(AD24-(+AD24*U25)),IF(AND(R24="Impacto",R25="Probabilidad"),(AD23-(+AD23*U25)),IF(R25="Impacto",AD24,""))),"")</f>
        <v/>
      </c>
      <c r="AC25" s="47" t="s">
        <v>42</v>
      </c>
      <c r="AD25" s="48" t="s">
        <v>42</v>
      </c>
      <c r="AE25" s="47" t="s">
        <v>42</v>
      </c>
      <c r="AF25" s="48" t="s">
        <v>42</v>
      </c>
      <c r="AG25" s="49" t="s">
        <v>42</v>
      </c>
      <c r="AH25" s="50"/>
      <c r="AI25" s="59"/>
      <c r="AJ25" s="44"/>
      <c r="AK25" s="51"/>
      <c r="AL25" s="51"/>
      <c r="AM25" s="59"/>
      <c r="AN25" s="58"/>
      <c r="AO25" s="117"/>
    </row>
    <row r="26" spans="1:42" hidden="1" x14ac:dyDescent="0.25">
      <c r="A26" s="245"/>
      <c r="B26" s="248"/>
      <c r="C26" s="251"/>
      <c r="D26" s="251"/>
      <c r="E26" s="248"/>
      <c r="F26" s="254"/>
      <c r="G26" s="251"/>
      <c r="H26" s="191"/>
      <c r="I26" s="223"/>
      <c r="J26" s="214"/>
      <c r="K26" s="217"/>
      <c r="L26" s="220">
        <v>0</v>
      </c>
      <c r="M26" s="223"/>
      <c r="N26" s="214"/>
      <c r="O26" s="226"/>
      <c r="P26" s="41">
        <v>5</v>
      </c>
      <c r="Q26" s="59"/>
      <c r="R26" s="115" t="s">
        <v>42</v>
      </c>
      <c r="S26" s="42"/>
      <c r="T26" s="42"/>
      <c r="U26" s="43" t="s">
        <v>42</v>
      </c>
      <c r="V26" s="42"/>
      <c r="W26" s="42"/>
      <c r="X26" s="42"/>
      <c r="Y26" s="44"/>
      <c r="Z26" s="42"/>
      <c r="AA26" s="153"/>
      <c r="AB26" s="53" t="str">
        <f t="shared" si="3"/>
        <v/>
      </c>
      <c r="AC26" s="47" t="s">
        <v>42</v>
      </c>
      <c r="AD26" s="48" t="s">
        <v>42</v>
      </c>
      <c r="AE26" s="47" t="s">
        <v>42</v>
      </c>
      <c r="AF26" s="48" t="s">
        <v>42</v>
      </c>
      <c r="AG26" s="49" t="s">
        <v>42</v>
      </c>
      <c r="AH26" s="50"/>
      <c r="AI26" s="59"/>
      <c r="AJ26" s="44"/>
      <c r="AK26" s="51"/>
      <c r="AL26" s="51"/>
      <c r="AM26" s="59"/>
      <c r="AN26" s="58"/>
      <c r="AO26" s="124"/>
    </row>
    <row r="27" spans="1:42" hidden="1" x14ac:dyDescent="0.25">
      <c r="A27" s="246"/>
      <c r="B27" s="249"/>
      <c r="C27" s="252"/>
      <c r="D27" s="252"/>
      <c r="E27" s="249"/>
      <c r="F27" s="255"/>
      <c r="G27" s="252"/>
      <c r="H27" s="192"/>
      <c r="I27" s="224"/>
      <c r="J27" s="215"/>
      <c r="K27" s="218"/>
      <c r="L27" s="221">
        <v>0</v>
      </c>
      <c r="M27" s="224"/>
      <c r="N27" s="215"/>
      <c r="O27" s="227"/>
      <c r="P27" s="41">
        <v>6</v>
      </c>
      <c r="Q27" s="59"/>
      <c r="R27" s="115" t="s">
        <v>42</v>
      </c>
      <c r="S27" s="42"/>
      <c r="T27" s="42"/>
      <c r="U27" s="43" t="s">
        <v>42</v>
      </c>
      <c r="V27" s="42"/>
      <c r="W27" s="42"/>
      <c r="X27" s="42"/>
      <c r="Y27" s="44"/>
      <c r="Z27" s="42"/>
      <c r="AA27" s="153"/>
      <c r="AB27" s="46" t="str">
        <f t="shared" si="3"/>
        <v/>
      </c>
      <c r="AC27" s="47" t="s">
        <v>42</v>
      </c>
      <c r="AD27" s="48" t="s">
        <v>42</v>
      </c>
      <c r="AE27" s="47" t="s">
        <v>42</v>
      </c>
      <c r="AF27" s="48" t="s">
        <v>42</v>
      </c>
      <c r="AG27" s="49" t="s">
        <v>42</v>
      </c>
      <c r="AH27" s="50"/>
      <c r="AI27" s="59"/>
      <c r="AJ27" s="44"/>
      <c r="AK27" s="51"/>
      <c r="AL27" s="51"/>
      <c r="AM27" s="59"/>
      <c r="AN27" s="58"/>
      <c r="AO27" s="117"/>
    </row>
    <row r="28" spans="1:42" ht="72.75" hidden="1" customHeight="1" x14ac:dyDescent="0.25">
      <c r="A28" s="244" t="s">
        <v>121</v>
      </c>
      <c r="B28" s="247" t="s">
        <v>0</v>
      </c>
      <c r="C28" s="250" t="s">
        <v>64</v>
      </c>
      <c r="D28" s="250" t="s">
        <v>65</v>
      </c>
      <c r="E28" s="247">
        <v>5</v>
      </c>
      <c r="F28" s="253" t="s">
        <v>66</v>
      </c>
      <c r="G28" s="250" t="s">
        <v>4</v>
      </c>
      <c r="H28" s="190">
        <v>4</v>
      </c>
      <c r="I28" s="222" t="s">
        <v>5</v>
      </c>
      <c r="J28" s="213">
        <v>0.4</v>
      </c>
      <c r="K28" s="216" t="s">
        <v>6</v>
      </c>
      <c r="L28" s="219" t="s">
        <v>6</v>
      </c>
      <c r="M28" s="222" t="s">
        <v>7</v>
      </c>
      <c r="N28" s="213">
        <v>0.6</v>
      </c>
      <c r="O28" s="225" t="s">
        <v>7</v>
      </c>
      <c r="P28" s="41">
        <v>1</v>
      </c>
      <c r="Q28" s="59" t="s">
        <v>67</v>
      </c>
      <c r="R28" s="115" t="s">
        <v>9</v>
      </c>
      <c r="S28" s="42" t="s">
        <v>10</v>
      </c>
      <c r="T28" s="42" t="s">
        <v>11</v>
      </c>
      <c r="U28" s="43" t="s">
        <v>12</v>
      </c>
      <c r="V28" s="42" t="s">
        <v>13</v>
      </c>
      <c r="W28" s="42" t="s">
        <v>14</v>
      </c>
      <c r="X28" s="42" t="s">
        <v>15</v>
      </c>
      <c r="Y28" s="44" t="s">
        <v>638</v>
      </c>
      <c r="Z28" s="51">
        <v>44651</v>
      </c>
      <c r="AA28" s="59" t="s">
        <v>668</v>
      </c>
      <c r="AB28" s="46">
        <f>IFERROR(IF(R28="Probabilidad",(J28-(+J28*U28)),IF(R28="Impacto",J28,"")),"")</f>
        <v>0.24</v>
      </c>
      <c r="AC28" s="47" t="s">
        <v>5</v>
      </c>
      <c r="AD28" s="48">
        <v>0.24</v>
      </c>
      <c r="AE28" s="47" t="s">
        <v>7</v>
      </c>
      <c r="AF28" s="48">
        <v>0.6</v>
      </c>
      <c r="AG28" s="49" t="s">
        <v>7</v>
      </c>
      <c r="AH28" s="50" t="s">
        <v>16</v>
      </c>
      <c r="AI28" s="59" t="s">
        <v>68</v>
      </c>
      <c r="AJ28" s="44" t="s">
        <v>69</v>
      </c>
      <c r="AK28" s="51" t="s">
        <v>70</v>
      </c>
      <c r="AL28" s="51" t="s">
        <v>674</v>
      </c>
      <c r="AM28" s="59" t="s">
        <v>675</v>
      </c>
      <c r="AN28" s="58" t="s">
        <v>640</v>
      </c>
      <c r="AO28" s="125"/>
      <c r="AP28" s="96"/>
    </row>
    <row r="29" spans="1:42" ht="67.5" hidden="1" customHeight="1" x14ac:dyDescent="0.25">
      <c r="A29" s="245"/>
      <c r="B29" s="248"/>
      <c r="C29" s="251"/>
      <c r="D29" s="251"/>
      <c r="E29" s="248"/>
      <c r="F29" s="254"/>
      <c r="G29" s="251"/>
      <c r="H29" s="191"/>
      <c r="I29" s="223"/>
      <c r="J29" s="214"/>
      <c r="K29" s="217"/>
      <c r="L29" s="220">
        <v>0</v>
      </c>
      <c r="M29" s="223"/>
      <c r="N29" s="214"/>
      <c r="O29" s="226"/>
      <c r="P29" s="41">
        <v>2</v>
      </c>
      <c r="Q29" s="59" t="s">
        <v>71</v>
      </c>
      <c r="R29" s="115" t="s">
        <v>9</v>
      </c>
      <c r="S29" s="42" t="s">
        <v>23</v>
      </c>
      <c r="T29" s="42" t="s">
        <v>11</v>
      </c>
      <c r="U29" s="43" t="s">
        <v>24</v>
      </c>
      <c r="V29" s="42" t="s">
        <v>13</v>
      </c>
      <c r="W29" s="42" t="s">
        <v>14</v>
      </c>
      <c r="X29" s="42" t="s">
        <v>15</v>
      </c>
      <c r="Y29" s="44" t="s">
        <v>640</v>
      </c>
      <c r="Z29" s="51">
        <v>44655</v>
      </c>
      <c r="AA29" s="59" t="s">
        <v>669</v>
      </c>
      <c r="AB29" s="46">
        <f>IFERROR(IF(AND(R28="Probabilidad",R29="Probabilidad"),(AD28-(+AD28*U29)),IF(R29="Probabilidad",(J28-(+J28*U29)),IF(R29="Impacto",AD28,""))),"")</f>
        <v>0.16799999999999998</v>
      </c>
      <c r="AC29" s="47" t="s">
        <v>21</v>
      </c>
      <c r="AD29" s="48">
        <v>0.16799999999999998</v>
      </c>
      <c r="AE29" s="47" t="s">
        <v>58</v>
      </c>
      <c r="AF29" s="48">
        <v>0.2</v>
      </c>
      <c r="AG29" s="49" t="s">
        <v>60</v>
      </c>
      <c r="AH29" s="50"/>
      <c r="AI29" s="59"/>
      <c r="AJ29" s="44"/>
      <c r="AK29" s="51"/>
      <c r="AL29" s="51"/>
      <c r="AM29" s="59"/>
      <c r="AN29" s="58"/>
      <c r="AO29" s="117"/>
    </row>
    <row r="30" spans="1:42" ht="86.25" hidden="1" customHeight="1" x14ac:dyDescent="0.25">
      <c r="A30" s="245"/>
      <c r="B30" s="248"/>
      <c r="C30" s="251"/>
      <c r="D30" s="251"/>
      <c r="E30" s="248"/>
      <c r="F30" s="254"/>
      <c r="G30" s="251"/>
      <c r="H30" s="191"/>
      <c r="I30" s="223"/>
      <c r="J30" s="214"/>
      <c r="K30" s="217"/>
      <c r="L30" s="220">
        <v>0</v>
      </c>
      <c r="M30" s="223"/>
      <c r="N30" s="214"/>
      <c r="O30" s="226"/>
      <c r="P30" s="41">
        <v>3</v>
      </c>
      <c r="Q30" s="59" t="s">
        <v>72</v>
      </c>
      <c r="R30" s="115" t="s">
        <v>9</v>
      </c>
      <c r="S30" s="42" t="s">
        <v>23</v>
      </c>
      <c r="T30" s="42" t="s">
        <v>11</v>
      </c>
      <c r="U30" s="43" t="s">
        <v>24</v>
      </c>
      <c r="V30" s="42" t="s">
        <v>13</v>
      </c>
      <c r="W30" s="42" t="s">
        <v>14</v>
      </c>
      <c r="X30" s="42" t="s">
        <v>15</v>
      </c>
      <c r="Y30" s="44" t="s">
        <v>640</v>
      </c>
      <c r="Z30" s="51">
        <v>44666</v>
      </c>
      <c r="AA30" s="59" t="s">
        <v>670</v>
      </c>
      <c r="AB30" s="46">
        <f>IFERROR(IF(AND(R29="Probabilidad",R30="Probabilidad"),(AD29-(+AD29*U30)),IF(AND(R29="Impacto",R30="Probabilidad"),(AD28-(+AD28*U30)),IF(R30="Impacto",AD29,""))),"")</f>
        <v>0.11759999999999998</v>
      </c>
      <c r="AC30" s="47" t="s">
        <v>21</v>
      </c>
      <c r="AD30" s="48">
        <v>0.11759999999999998</v>
      </c>
      <c r="AE30" s="47" t="s">
        <v>58</v>
      </c>
      <c r="AF30" s="48">
        <v>0.2</v>
      </c>
      <c r="AG30" s="49" t="s">
        <v>60</v>
      </c>
      <c r="AH30" s="50"/>
      <c r="AI30" s="59"/>
      <c r="AJ30" s="44"/>
      <c r="AK30" s="51"/>
      <c r="AL30" s="51"/>
      <c r="AM30" s="59"/>
      <c r="AN30" s="58"/>
      <c r="AO30" s="117"/>
    </row>
    <row r="31" spans="1:42" ht="70.5" hidden="1" customHeight="1" x14ac:dyDescent="0.25">
      <c r="A31" s="245"/>
      <c r="B31" s="248"/>
      <c r="C31" s="251"/>
      <c r="D31" s="251"/>
      <c r="E31" s="248"/>
      <c r="F31" s="254"/>
      <c r="G31" s="251"/>
      <c r="H31" s="191"/>
      <c r="I31" s="223"/>
      <c r="J31" s="214"/>
      <c r="K31" s="217"/>
      <c r="L31" s="220">
        <v>0</v>
      </c>
      <c r="M31" s="223"/>
      <c r="N31" s="214"/>
      <c r="O31" s="226"/>
      <c r="P31" s="41">
        <v>4</v>
      </c>
      <c r="Q31" s="59" t="s">
        <v>73</v>
      </c>
      <c r="R31" s="115" t="s">
        <v>9</v>
      </c>
      <c r="S31" s="42" t="s">
        <v>10</v>
      </c>
      <c r="T31" s="42" t="s">
        <v>11</v>
      </c>
      <c r="U31" s="43" t="s">
        <v>12</v>
      </c>
      <c r="V31" s="42" t="s">
        <v>13</v>
      </c>
      <c r="W31" s="42" t="s">
        <v>14</v>
      </c>
      <c r="X31" s="42" t="s">
        <v>15</v>
      </c>
      <c r="Y31" s="44" t="s">
        <v>638</v>
      </c>
      <c r="Z31" s="51">
        <v>44635</v>
      </c>
      <c r="AA31" s="59" t="s">
        <v>673</v>
      </c>
      <c r="AB31" s="46">
        <f t="shared" ref="AB31:AB33" si="4">IFERROR(IF(AND(R30="Probabilidad",R31="Probabilidad"),(AD30-(+AD30*U31)),IF(AND(R30="Impacto",R31="Probabilidad"),(AD29-(+AD29*U31)),IF(R31="Impacto",AD30,""))),"")</f>
        <v>7.0559999999999984E-2</v>
      </c>
      <c r="AC31" s="47" t="s">
        <v>21</v>
      </c>
      <c r="AD31" s="48">
        <v>7.0559999999999984E-2</v>
      </c>
      <c r="AE31" s="47" t="s">
        <v>58</v>
      </c>
      <c r="AF31" s="48">
        <v>0.2</v>
      </c>
      <c r="AG31" s="49" t="s">
        <v>60</v>
      </c>
      <c r="AH31" s="50"/>
      <c r="AI31" s="59"/>
      <c r="AJ31" s="44"/>
      <c r="AK31" s="51"/>
      <c r="AL31" s="51"/>
      <c r="AM31" s="59"/>
      <c r="AN31" s="58"/>
      <c r="AO31" s="117"/>
    </row>
    <row r="32" spans="1:42" ht="409.6" hidden="1" customHeight="1" x14ac:dyDescent="0.25">
      <c r="A32" s="245"/>
      <c r="B32" s="248"/>
      <c r="C32" s="251"/>
      <c r="D32" s="251"/>
      <c r="E32" s="248"/>
      <c r="F32" s="254"/>
      <c r="G32" s="251"/>
      <c r="H32" s="191"/>
      <c r="I32" s="223"/>
      <c r="J32" s="214"/>
      <c r="K32" s="217"/>
      <c r="L32" s="220">
        <v>0</v>
      </c>
      <c r="M32" s="223"/>
      <c r="N32" s="214"/>
      <c r="O32" s="226"/>
      <c r="P32" s="41">
        <v>5</v>
      </c>
      <c r="Q32" s="59" t="s">
        <v>74</v>
      </c>
      <c r="R32" s="115" t="s">
        <v>9</v>
      </c>
      <c r="S32" s="42" t="s">
        <v>23</v>
      </c>
      <c r="T32" s="42" t="s">
        <v>11</v>
      </c>
      <c r="U32" s="43" t="s">
        <v>24</v>
      </c>
      <c r="V32" s="42" t="s">
        <v>13</v>
      </c>
      <c r="W32" s="42" t="s">
        <v>14</v>
      </c>
      <c r="X32" s="42" t="s">
        <v>15</v>
      </c>
      <c r="Y32" s="55" t="s">
        <v>640</v>
      </c>
      <c r="Z32" s="44" t="s">
        <v>683</v>
      </c>
      <c r="AA32" s="59" t="s">
        <v>981</v>
      </c>
      <c r="AB32" s="46">
        <f t="shared" si="4"/>
        <v>4.9391999999999991E-2</v>
      </c>
      <c r="AC32" s="47" t="s">
        <v>21</v>
      </c>
      <c r="AD32" s="48">
        <v>4.9391999999999991E-2</v>
      </c>
      <c r="AE32" s="47" t="s">
        <v>58</v>
      </c>
      <c r="AF32" s="48">
        <v>0.2</v>
      </c>
      <c r="AG32" s="49" t="s">
        <v>60</v>
      </c>
      <c r="AH32" s="50"/>
      <c r="AI32" s="59"/>
      <c r="AJ32" s="44"/>
      <c r="AK32" s="51"/>
      <c r="AL32" s="51"/>
      <c r="AM32" s="59"/>
      <c r="AN32" s="58"/>
      <c r="AO32" s="117"/>
    </row>
    <row r="33" spans="1:41" hidden="1" x14ac:dyDescent="0.25">
      <c r="A33" s="246"/>
      <c r="B33" s="249"/>
      <c r="C33" s="252"/>
      <c r="D33" s="252"/>
      <c r="E33" s="249"/>
      <c r="F33" s="255"/>
      <c r="G33" s="252"/>
      <c r="H33" s="192"/>
      <c r="I33" s="224"/>
      <c r="J33" s="215"/>
      <c r="K33" s="218"/>
      <c r="L33" s="221">
        <v>0</v>
      </c>
      <c r="M33" s="224"/>
      <c r="N33" s="215"/>
      <c r="O33" s="227"/>
      <c r="P33" s="41">
        <v>6</v>
      </c>
      <c r="Q33" s="59"/>
      <c r="R33" s="115" t="s">
        <v>42</v>
      </c>
      <c r="S33" s="42"/>
      <c r="T33" s="42"/>
      <c r="U33" s="43" t="s">
        <v>42</v>
      </c>
      <c r="V33" s="42"/>
      <c r="W33" s="42"/>
      <c r="X33" s="42"/>
      <c r="Y33" s="44"/>
      <c r="Z33" s="42"/>
      <c r="AA33" s="153"/>
      <c r="AB33" s="46" t="str">
        <f t="shared" si="4"/>
        <v/>
      </c>
      <c r="AC33" s="47" t="s">
        <v>42</v>
      </c>
      <c r="AD33" s="48" t="s">
        <v>42</v>
      </c>
      <c r="AE33" s="47" t="s">
        <v>42</v>
      </c>
      <c r="AF33" s="48" t="s">
        <v>42</v>
      </c>
      <c r="AG33" s="49" t="s">
        <v>42</v>
      </c>
      <c r="AH33" s="50"/>
      <c r="AI33" s="59"/>
      <c r="AJ33" s="44"/>
      <c r="AK33" s="51"/>
      <c r="AL33" s="51"/>
      <c r="AM33" s="59"/>
      <c r="AN33" s="58"/>
      <c r="AO33" s="117"/>
    </row>
    <row r="34" spans="1:41" ht="262.5" hidden="1" customHeight="1" x14ac:dyDescent="0.25">
      <c r="A34" s="244" t="s">
        <v>122</v>
      </c>
      <c r="B34" s="247" t="s">
        <v>0</v>
      </c>
      <c r="C34" s="250" t="s">
        <v>112</v>
      </c>
      <c r="D34" s="250" t="s">
        <v>113</v>
      </c>
      <c r="E34" s="247">
        <v>6</v>
      </c>
      <c r="F34" s="253" t="s">
        <v>114</v>
      </c>
      <c r="G34" s="250" t="s">
        <v>4</v>
      </c>
      <c r="H34" s="190">
        <v>81</v>
      </c>
      <c r="I34" s="222" t="s">
        <v>34</v>
      </c>
      <c r="J34" s="213">
        <v>0.6</v>
      </c>
      <c r="K34" s="216" t="s">
        <v>6</v>
      </c>
      <c r="L34" s="219" t="s">
        <v>6</v>
      </c>
      <c r="M34" s="222" t="s">
        <v>7</v>
      </c>
      <c r="N34" s="213">
        <v>0.6</v>
      </c>
      <c r="O34" s="225" t="s">
        <v>7</v>
      </c>
      <c r="P34" s="41">
        <v>1</v>
      </c>
      <c r="Q34" s="59" t="s">
        <v>115</v>
      </c>
      <c r="R34" s="115" t="s">
        <v>9</v>
      </c>
      <c r="S34" s="42" t="s">
        <v>10</v>
      </c>
      <c r="T34" s="42" t="s">
        <v>11</v>
      </c>
      <c r="U34" s="43" t="s">
        <v>12</v>
      </c>
      <c r="V34" s="42" t="s">
        <v>13</v>
      </c>
      <c r="W34" s="42" t="s">
        <v>14</v>
      </c>
      <c r="X34" s="42" t="s">
        <v>15</v>
      </c>
      <c r="Y34" s="56" t="s">
        <v>638</v>
      </c>
      <c r="Z34" s="56" t="s">
        <v>677</v>
      </c>
      <c r="AA34" s="130" t="s">
        <v>678</v>
      </c>
      <c r="AB34" s="46">
        <f>IFERROR(IF(R34="Probabilidad",(J34-(+J34*U34)),IF(R34="Impacto",J34,"")),"")</f>
        <v>0.36</v>
      </c>
      <c r="AC34" s="47" t="s">
        <v>5</v>
      </c>
      <c r="AD34" s="48">
        <v>0.36</v>
      </c>
      <c r="AE34" s="47" t="s">
        <v>7</v>
      </c>
      <c r="AF34" s="48">
        <v>0.6</v>
      </c>
      <c r="AG34" s="49" t="s">
        <v>7</v>
      </c>
      <c r="AH34" s="50" t="s">
        <v>16</v>
      </c>
      <c r="AI34" s="59" t="s">
        <v>116</v>
      </c>
      <c r="AJ34" s="45" t="s">
        <v>117</v>
      </c>
      <c r="AK34" s="51" t="s">
        <v>118</v>
      </c>
      <c r="AL34" s="57" t="s">
        <v>681</v>
      </c>
      <c r="AM34" s="130" t="s">
        <v>682</v>
      </c>
      <c r="AN34" s="87" t="s">
        <v>640</v>
      </c>
      <c r="AO34" s="117"/>
    </row>
    <row r="35" spans="1:41" ht="255" hidden="1" x14ac:dyDescent="0.25">
      <c r="A35" s="245"/>
      <c r="B35" s="248"/>
      <c r="C35" s="251"/>
      <c r="D35" s="251"/>
      <c r="E35" s="248"/>
      <c r="F35" s="254"/>
      <c r="G35" s="251"/>
      <c r="H35" s="191"/>
      <c r="I35" s="223"/>
      <c r="J35" s="214"/>
      <c r="K35" s="217"/>
      <c r="L35" s="220">
        <v>0</v>
      </c>
      <c r="M35" s="223"/>
      <c r="N35" s="214"/>
      <c r="O35" s="226"/>
      <c r="P35" s="41">
        <v>2</v>
      </c>
      <c r="Q35" s="59" t="s">
        <v>119</v>
      </c>
      <c r="R35" s="115" t="s">
        <v>9</v>
      </c>
      <c r="S35" s="42" t="s">
        <v>23</v>
      </c>
      <c r="T35" s="42" t="s">
        <v>11</v>
      </c>
      <c r="U35" s="43" t="s">
        <v>24</v>
      </c>
      <c r="V35" s="42" t="s">
        <v>13</v>
      </c>
      <c r="W35" s="42" t="s">
        <v>14</v>
      </c>
      <c r="X35" s="42" t="s">
        <v>15</v>
      </c>
      <c r="Y35" s="56" t="s">
        <v>640</v>
      </c>
      <c r="Z35" s="57" t="s">
        <v>679</v>
      </c>
      <c r="AA35" s="130" t="s">
        <v>680</v>
      </c>
      <c r="AB35" s="46">
        <f>IFERROR(IF(AND(R34="Probabilidad",R35="Probabilidad"),(AD34-(+AD34*U35)),IF(R35="Probabilidad",(J34-(+J34*U35)),IF(R35="Impacto",AD34,""))),"")</f>
        <v>0.252</v>
      </c>
      <c r="AC35" s="47" t="s">
        <v>5</v>
      </c>
      <c r="AD35" s="48">
        <v>0.252</v>
      </c>
      <c r="AE35" s="47" t="s">
        <v>7</v>
      </c>
      <c r="AF35" s="48">
        <v>0.6</v>
      </c>
      <c r="AG35" s="49" t="s">
        <v>7</v>
      </c>
      <c r="AH35" s="50"/>
      <c r="AI35" s="59"/>
      <c r="AJ35" s="44"/>
      <c r="AK35" s="51"/>
      <c r="AL35" s="51"/>
      <c r="AM35" s="59"/>
      <c r="AN35" s="58"/>
      <c r="AO35" s="120"/>
    </row>
    <row r="36" spans="1:41" ht="210" hidden="1" x14ac:dyDescent="0.25">
      <c r="A36" s="245"/>
      <c r="B36" s="248"/>
      <c r="C36" s="251"/>
      <c r="D36" s="251"/>
      <c r="E36" s="248"/>
      <c r="F36" s="254"/>
      <c r="G36" s="251"/>
      <c r="H36" s="191"/>
      <c r="I36" s="223"/>
      <c r="J36" s="214"/>
      <c r="K36" s="217"/>
      <c r="L36" s="220">
        <v>0</v>
      </c>
      <c r="M36" s="223"/>
      <c r="N36" s="214"/>
      <c r="O36" s="226"/>
      <c r="P36" s="41">
        <v>3</v>
      </c>
      <c r="Q36" s="54" t="s">
        <v>120</v>
      </c>
      <c r="R36" s="115" t="s">
        <v>9</v>
      </c>
      <c r="S36" s="42" t="s">
        <v>23</v>
      </c>
      <c r="T36" s="42" t="s">
        <v>11</v>
      </c>
      <c r="U36" s="43" t="s">
        <v>24</v>
      </c>
      <c r="V36" s="42" t="s">
        <v>13</v>
      </c>
      <c r="W36" s="42" t="s">
        <v>14</v>
      </c>
      <c r="X36" s="42" t="s">
        <v>15</v>
      </c>
      <c r="Y36" s="56" t="s">
        <v>640</v>
      </c>
      <c r="Z36" s="56" t="s">
        <v>677</v>
      </c>
      <c r="AA36" s="130" t="s">
        <v>678</v>
      </c>
      <c r="AB36" s="46">
        <f>IFERROR(IF(AND(R35="Probabilidad",R36="Probabilidad"),(AD35-(+AD35*U36)),IF(AND(R35="Impacto",R36="Probabilidad"),(AD34-(+AD34*U36)),IF(R36="Impacto",AD35,""))),"")</f>
        <v>0.1764</v>
      </c>
      <c r="AC36" s="47" t="s">
        <v>21</v>
      </c>
      <c r="AD36" s="48">
        <v>0.1764</v>
      </c>
      <c r="AE36" s="47" t="s">
        <v>7</v>
      </c>
      <c r="AF36" s="48">
        <v>0.6</v>
      </c>
      <c r="AG36" s="49" t="s">
        <v>7</v>
      </c>
      <c r="AH36" s="50"/>
      <c r="AI36" s="59"/>
      <c r="AJ36" s="44"/>
      <c r="AK36" s="51"/>
      <c r="AL36" s="51"/>
      <c r="AM36" s="59"/>
      <c r="AN36" s="58"/>
      <c r="AO36" s="121"/>
    </row>
    <row r="37" spans="1:41" hidden="1" x14ac:dyDescent="0.25">
      <c r="A37" s="245"/>
      <c r="B37" s="248"/>
      <c r="C37" s="251"/>
      <c r="D37" s="251"/>
      <c r="E37" s="248"/>
      <c r="F37" s="254"/>
      <c r="G37" s="251"/>
      <c r="H37" s="191"/>
      <c r="I37" s="223"/>
      <c r="J37" s="214"/>
      <c r="K37" s="217"/>
      <c r="L37" s="220">
        <v>0</v>
      </c>
      <c r="M37" s="223"/>
      <c r="N37" s="214"/>
      <c r="O37" s="226"/>
      <c r="P37" s="41">
        <v>4</v>
      </c>
      <c r="Q37" s="59"/>
      <c r="R37" s="115" t="s">
        <v>42</v>
      </c>
      <c r="S37" s="42"/>
      <c r="T37" s="42"/>
      <c r="U37" s="43" t="s">
        <v>42</v>
      </c>
      <c r="V37" s="42"/>
      <c r="W37" s="42"/>
      <c r="X37" s="42"/>
      <c r="Y37" s="44"/>
      <c r="Z37" s="42"/>
      <c r="AA37" s="153"/>
      <c r="AB37" s="46" t="str">
        <f t="shared" ref="AB37:AB39" si="5">IFERROR(IF(AND(R36="Probabilidad",R37="Probabilidad"),(AD36-(+AD36*U37)),IF(AND(R36="Impacto",R37="Probabilidad"),(AD35-(+AD35*U37)),IF(R37="Impacto",AD36,""))),"")</f>
        <v/>
      </c>
      <c r="AC37" s="47" t="s">
        <v>42</v>
      </c>
      <c r="AD37" s="48" t="s">
        <v>42</v>
      </c>
      <c r="AE37" s="47" t="s">
        <v>42</v>
      </c>
      <c r="AF37" s="48" t="s">
        <v>42</v>
      </c>
      <c r="AG37" s="49" t="s">
        <v>42</v>
      </c>
      <c r="AH37" s="50"/>
      <c r="AI37" s="59"/>
      <c r="AJ37" s="44"/>
      <c r="AK37" s="51"/>
      <c r="AL37" s="51"/>
      <c r="AM37" s="59"/>
      <c r="AN37" s="58"/>
      <c r="AO37" s="126"/>
    </row>
    <row r="38" spans="1:41" hidden="1" x14ac:dyDescent="0.25">
      <c r="A38" s="245"/>
      <c r="B38" s="248"/>
      <c r="C38" s="251"/>
      <c r="D38" s="251"/>
      <c r="E38" s="248"/>
      <c r="F38" s="254"/>
      <c r="G38" s="251"/>
      <c r="H38" s="191"/>
      <c r="I38" s="223"/>
      <c r="J38" s="214"/>
      <c r="K38" s="217"/>
      <c r="L38" s="220">
        <v>0</v>
      </c>
      <c r="M38" s="223"/>
      <c r="N38" s="214"/>
      <c r="O38" s="226"/>
      <c r="P38" s="41">
        <v>5</v>
      </c>
      <c r="Q38" s="59"/>
      <c r="R38" s="115" t="s">
        <v>42</v>
      </c>
      <c r="S38" s="42"/>
      <c r="T38" s="42"/>
      <c r="U38" s="43" t="s">
        <v>42</v>
      </c>
      <c r="V38" s="42"/>
      <c r="W38" s="42"/>
      <c r="X38" s="42"/>
      <c r="Y38" s="44"/>
      <c r="Z38" s="42"/>
      <c r="AA38" s="153"/>
      <c r="AB38" s="46" t="str">
        <f t="shared" si="5"/>
        <v/>
      </c>
      <c r="AC38" s="47" t="s">
        <v>42</v>
      </c>
      <c r="AD38" s="48" t="s">
        <v>42</v>
      </c>
      <c r="AE38" s="47" t="s">
        <v>42</v>
      </c>
      <c r="AF38" s="48" t="s">
        <v>42</v>
      </c>
      <c r="AG38" s="49" t="s">
        <v>42</v>
      </c>
      <c r="AH38" s="50"/>
      <c r="AI38" s="59"/>
      <c r="AJ38" s="44"/>
      <c r="AK38" s="51"/>
      <c r="AL38" s="51"/>
      <c r="AM38" s="59"/>
      <c r="AN38" s="58"/>
      <c r="AO38" s="117"/>
    </row>
    <row r="39" spans="1:41" hidden="1" x14ac:dyDescent="0.25">
      <c r="A39" s="246"/>
      <c r="B39" s="249"/>
      <c r="C39" s="252"/>
      <c r="D39" s="252"/>
      <c r="E39" s="249"/>
      <c r="F39" s="255"/>
      <c r="G39" s="252"/>
      <c r="H39" s="192"/>
      <c r="I39" s="224"/>
      <c r="J39" s="215"/>
      <c r="K39" s="218"/>
      <c r="L39" s="221">
        <v>0</v>
      </c>
      <c r="M39" s="224"/>
      <c r="N39" s="215"/>
      <c r="O39" s="227"/>
      <c r="P39" s="41">
        <v>6</v>
      </c>
      <c r="Q39" s="59"/>
      <c r="R39" s="115" t="s">
        <v>42</v>
      </c>
      <c r="S39" s="42"/>
      <c r="T39" s="42"/>
      <c r="U39" s="43" t="s">
        <v>42</v>
      </c>
      <c r="V39" s="42"/>
      <c r="W39" s="42"/>
      <c r="X39" s="42"/>
      <c r="Y39" s="44"/>
      <c r="Z39" s="42"/>
      <c r="AA39" s="153"/>
      <c r="AB39" s="46" t="str">
        <f t="shared" si="5"/>
        <v/>
      </c>
      <c r="AC39" s="47" t="s">
        <v>42</v>
      </c>
      <c r="AD39" s="48" t="s">
        <v>42</v>
      </c>
      <c r="AE39" s="47" t="s">
        <v>42</v>
      </c>
      <c r="AF39" s="48" t="s">
        <v>42</v>
      </c>
      <c r="AG39" s="49" t="s">
        <v>42</v>
      </c>
      <c r="AH39" s="50"/>
      <c r="AI39" s="59"/>
      <c r="AJ39" s="44"/>
      <c r="AK39" s="51"/>
      <c r="AL39" s="51"/>
      <c r="AM39" s="59"/>
      <c r="AN39" s="58"/>
      <c r="AO39" s="117"/>
    </row>
    <row r="40" spans="1:41" ht="126" hidden="1" customHeight="1" x14ac:dyDescent="0.25">
      <c r="A40" s="244" t="s">
        <v>140</v>
      </c>
      <c r="B40" s="247" t="s">
        <v>0</v>
      </c>
      <c r="C40" s="250" t="s">
        <v>123</v>
      </c>
      <c r="D40" s="250" t="s">
        <v>124</v>
      </c>
      <c r="E40" s="247">
        <v>7</v>
      </c>
      <c r="F40" s="253" t="s">
        <v>125</v>
      </c>
      <c r="G40" s="250" t="s">
        <v>4</v>
      </c>
      <c r="H40" s="190">
        <v>12</v>
      </c>
      <c r="I40" s="222" t="s">
        <v>5</v>
      </c>
      <c r="J40" s="213">
        <v>0.4</v>
      </c>
      <c r="K40" s="216" t="s">
        <v>6</v>
      </c>
      <c r="L40" s="219" t="s">
        <v>6</v>
      </c>
      <c r="M40" s="222" t="s">
        <v>7</v>
      </c>
      <c r="N40" s="213">
        <v>0.6</v>
      </c>
      <c r="O40" s="225" t="s">
        <v>7</v>
      </c>
      <c r="P40" s="41">
        <v>1</v>
      </c>
      <c r="Q40" s="59" t="s">
        <v>126</v>
      </c>
      <c r="R40" s="115" t="s">
        <v>9</v>
      </c>
      <c r="S40" s="42" t="s">
        <v>10</v>
      </c>
      <c r="T40" s="42" t="s">
        <v>11</v>
      </c>
      <c r="U40" s="43" t="s">
        <v>12</v>
      </c>
      <c r="V40" s="42" t="s">
        <v>13</v>
      </c>
      <c r="W40" s="42" t="s">
        <v>14</v>
      </c>
      <c r="X40" s="42" t="s">
        <v>15</v>
      </c>
      <c r="Y40" s="58" t="s">
        <v>638</v>
      </c>
      <c r="Z40" s="45" t="s">
        <v>683</v>
      </c>
      <c r="AA40" s="59" t="s">
        <v>684</v>
      </c>
      <c r="AB40" s="46">
        <f>IFERROR(IF(R40="Probabilidad",(J40-(+J40*U40)),IF(R40="Impacto",J40,"")),"")</f>
        <v>0.24</v>
      </c>
      <c r="AC40" s="47" t="s">
        <v>5</v>
      </c>
      <c r="AD40" s="48">
        <v>0.24</v>
      </c>
      <c r="AE40" s="47" t="s">
        <v>7</v>
      </c>
      <c r="AF40" s="48">
        <v>0.6</v>
      </c>
      <c r="AG40" s="49" t="s">
        <v>7</v>
      </c>
      <c r="AH40" s="50" t="s">
        <v>16</v>
      </c>
      <c r="AI40" s="59" t="s">
        <v>127</v>
      </c>
      <c r="AJ40" s="44" t="s">
        <v>128</v>
      </c>
      <c r="AK40" s="51">
        <v>44772</v>
      </c>
      <c r="AL40" s="51" t="s">
        <v>674</v>
      </c>
      <c r="AM40" s="59" t="s">
        <v>690</v>
      </c>
      <c r="AN40" s="58" t="s">
        <v>640</v>
      </c>
      <c r="AO40" s="119"/>
    </row>
    <row r="41" spans="1:41" ht="150" hidden="1" x14ac:dyDescent="0.25">
      <c r="A41" s="245"/>
      <c r="B41" s="248"/>
      <c r="C41" s="251"/>
      <c r="D41" s="251"/>
      <c r="E41" s="248"/>
      <c r="F41" s="254"/>
      <c r="G41" s="251"/>
      <c r="H41" s="191"/>
      <c r="I41" s="223"/>
      <c r="J41" s="214"/>
      <c r="K41" s="217"/>
      <c r="L41" s="220">
        <v>0</v>
      </c>
      <c r="M41" s="223"/>
      <c r="N41" s="214"/>
      <c r="O41" s="226"/>
      <c r="P41" s="41">
        <v>2</v>
      </c>
      <c r="Q41" s="59" t="s">
        <v>129</v>
      </c>
      <c r="R41" s="115" t="s">
        <v>9</v>
      </c>
      <c r="S41" s="42" t="s">
        <v>23</v>
      </c>
      <c r="T41" s="42" t="s">
        <v>11</v>
      </c>
      <c r="U41" s="43" t="s">
        <v>24</v>
      </c>
      <c r="V41" s="42" t="s">
        <v>13</v>
      </c>
      <c r="W41" s="42" t="s">
        <v>14</v>
      </c>
      <c r="X41" s="42" t="s">
        <v>15</v>
      </c>
      <c r="Y41" s="44" t="s">
        <v>638</v>
      </c>
      <c r="Z41" s="45" t="s">
        <v>683</v>
      </c>
      <c r="AA41" s="59" t="s">
        <v>685</v>
      </c>
      <c r="AB41" s="46">
        <f>IFERROR(IF(AND(R40="Probabilidad",R41="Probabilidad"),(AD40-(+AD40*U41)),IF(R41="Probabilidad",(J40-(+J40*U41)),IF(R41="Impacto",AD40,""))),"")</f>
        <v>0.16799999999999998</v>
      </c>
      <c r="AC41" s="47" t="s">
        <v>21</v>
      </c>
      <c r="AD41" s="48">
        <v>0.16799999999999998</v>
      </c>
      <c r="AE41" s="47" t="s">
        <v>7</v>
      </c>
      <c r="AF41" s="48">
        <v>0.6</v>
      </c>
      <c r="AG41" s="49" t="s">
        <v>7</v>
      </c>
      <c r="AH41" s="50"/>
      <c r="AI41" s="59"/>
      <c r="AJ41" s="44"/>
      <c r="AK41" s="51"/>
      <c r="AL41" s="51"/>
      <c r="AM41" s="59"/>
      <c r="AN41" s="58"/>
      <c r="AO41" s="117"/>
    </row>
    <row r="42" spans="1:41" hidden="1" x14ac:dyDescent="0.25">
      <c r="A42" s="245"/>
      <c r="B42" s="248"/>
      <c r="C42" s="251"/>
      <c r="D42" s="251"/>
      <c r="E42" s="248"/>
      <c r="F42" s="254"/>
      <c r="G42" s="251"/>
      <c r="H42" s="191"/>
      <c r="I42" s="223"/>
      <c r="J42" s="214"/>
      <c r="K42" s="217"/>
      <c r="L42" s="220">
        <v>0</v>
      </c>
      <c r="M42" s="223"/>
      <c r="N42" s="214"/>
      <c r="O42" s="226"/>
      <c r="P42" s="41">
        <v>3</v>
      </c>
      <c r="Q42" s="54"/>
      <c r="R42" s="115" t="s">
        <v>42</v>
      </c>
      <c r="S42" s="42"/>
      <c r="T42" s="42"/>
      <c r="U42" s="43" t="s">
        <v>42</v>
      </c>
      <c r="V42" s="42"/>
      <c r="W42" s="42"/>
      <c r="X42" s="42"/>
      <c r="Y42" s="44"/>
      <c r="Z42" s="42"/>
      <c r="AA42" s="153"/>
      <c r="AB42" s="46" t="str">
        <f>IFERROR(IF(AND(R41="Probabilidad",R42="Probabilidad"),(AD41-(+AD41*U42)),IF(AND(R41="Impacto",R42="Probabilidad"),(AD40-(+AD40*U42)),IF(R42="Impacto",AD41,""))),"")</f>
        <v/>
      </c>
      <c r="AC42" s="47" t="s">
        <v>42</v>
      </c>
      <c r="AD42" s="48" t="s">
        <v>42</v>
      </c>
      <c r="AE42" s="47" t="s">
        <v>42</v>
      </c>
      <c r="AF42" s="48" t="s">
        <v>42</v>
      </c>
      <c r="AG42" s="49" t="s">
        <v>42</v>
      </c>
      <c r="AH42" s="50"/>
      <c r="AI42" s="59"/>
      <c r="AJ42" s="44"/>
      <c r="AK42" s="51"/>
      <c r="AL42" s="51"/>
      <c r="AM42" s="59"/>
      <c r="AN42" s="58"/>
      <c r="AO42" s="117"/>
    </row>
    <row r="43" spans="1:41" hidden="1" x14ac:dyDescent="0.25">
      <c r="A43" s="245"/>
      <c r="B43" s="248"/>
      <c r="C43" s="251"/>
      <c r="D43" s="251"/>
      <c r="E43" s="248"/>
      <c r="F43" s="254"/>
      <c r="G43" s="251"/>
      <c r="H43" s="191"/>
      <c r="I43" s="223"/>
      <c r="J43" s="214"/>
      <c r="K43" s="217"/>
      <c r="L43" s="220">
        <v>0</v>
      </c>
      <c r="M43" s="223"/>
      <c r="N43" s="214"/>
      <c r="O43" s="226"/>
      <c r="P43" s="41">
        <v>4</v>
      </c>
      <c r="Q43" s="59"/>
      <c r="R43" s="115" t="s">
        <v>42</v>
      </c>
      <c r="S43" s="42"/>
      <c r="T43" s="42"/>
      <c r="U43" s="43" t="s">
        <v>42</v>
      </c>
      <c r="V43" s="42"/>
      <c r="W43" s="42"/>
      <c r="X43" s="42"/>
      <c r="Y43" s="44"/>
      <c r="Z43" s="42"/>
      <c r="AA43" s="153"/>
      <c r="AB43" s="46" t="str">
        <f t="shared" ref="AB43:AB45" si="6">IFERROR(IF(AND(R42="Probabilidad",R43="Probabilidad"),(AD42-(+AD42*U43)),IF(AND(R42="Impacto",R43="Probabilidad"),(AD41-(+AD41*U43)),IF(R43="Impacto",AD42,""))),"")</f>
        <v/>
      </c>
      <c r="AC43" s="47" t="s">
        <v>42</v>
      </c>
      <c r="AD43" s="48" t="s">
        <v>42</v>
      </c>
      <c r="AE43" s="47" t="s">
        <v>42</v>
      </c>
      <c r="AF43" s="48" t="s">
        <v>42</v>
      </c>
      <c r="AG43" s="49" t="s">
        <v>42</v>
      </c>
      <c r="AH43" s="50"/>
      <c r="AI43" s="59"/>
      <c r="AJ43" s="44"/>
      <c r="AK43" s="51"/>
      <c r="AL43" s="51"/>
      <c r="AM43" s="59"/>
      <c r="AN43" s="58"/>
      <c r="AO43" s="117"/>
    </row>
    <row r="44" spans="1:41" hidden="1" x14ac:dyDescent="0.25">
      <c r="A44" s="245"/>
      <c r="B44" s="248"/>
      <c r="C44" s="251"/>
      <c r="D44" s="251"/>
      <c r="E44" s="248"/>
      <c r="F44" s="254"/>
      <c r="G44" s="251"/>
      <c r="H44" s="191"/>
      <c r="I44" s="223"/>
      <c r="J44" s="214"/>
      <c r="K44" s="217"/>
      <c r="L44" s="220">
        <v>0</v>
      </c>
      <c r="M44" s="223"/>
      <c r="N44" s="214"/>
      <c r="O44" s="226"/>
      <c r="P44" s="41">
        <v>5</v>
      </c>
      <c r="Q44" s="59"/>
      <c r="R44" s="115" t="s">
        <v>42</v>
      </c>
      <c r="S44" s="42"/>
      <c r="T44" s="42"/>
      <c r="U44" s="43" t="s">
        <v>42</v>
      </c>
      <c r="V44" s="42"/>
      <c r="W44" s="42"/>
      <c r="X44" s="42"/>
      <c r="Y44" s="44"/>
      <c r="Z44" s="42"/>
      <c r="AA44" s="153"/>
      <c r="AB44" s="46" t="str">
        <f t="shared" si="6"/>
        <v/>
      </c>
      <c r="AC44" s="47" t="s">
        <v>42</v>
      </c>
      <c r="AD44" s="48" t="s">
        <v>42</v>
      </c>
      <c r="AE44" s="47" t="s">
        <v>42</v>
      </c>
      <c r="AF44" s="48" t="s">
        <v>42</v>
      </c>
      <c r="AG44" s="49" t="s">
        <v>42</v>
      </c>
      <c r="AH44" s="50"/>
      <c r="AI44" s="59"/>
      <c r="AJ44" s="44"/>
      <c r="AK44" s="51"/>
      <c r="AL44" s="51"/>
      <c r="AM44" s="59"/>
      <c r="AN44" s="58"/>
      <c r="AO44" s="117"/>
    </row>
    <row r="45" spans="1:41" hidden="1" x14ac:dyDescent="0.25">
      <c r="A45" s="246"/>
      <c r="B45" s="249"/>
      <c r="C45" s="252"/>
      <c r="D45" s="252"/>
      <c r="E45" s="249"/>
      <c r="F45" s="255"/>
      <c r="G45" s="252"/>
      <c r="H45" s="192"/>
      <c r="I45" s="224"/>
      <c r="J45" s="215"/>
      <c r="K45" s="218"/>
      <c r="L45" s="221">
        <v>0</v>
      </c>
      <c r="M45" s="224"/>
      <c r="N45" s="215"/>
      <c r="O45" s="227"/>
      <c r="P45" s="41">
        <v>6</v>
      </c>
      <c r="Q45" s="59"/>
      <c r="R45" s="115" t="s">
        <v>42</v>
      </c>
      <c r="S45" s="42"/>
      <c r="T45" s="42"/>
      <c r="U45" s="43" t="s">
        <v>42</v>
      </c>
      <c r="V45" s="42"/>
      <c r="W45" s="42"/>
      <c r="X45" s="42"/>
      <c r="Y45" s="44"/>
      <c r="Z45" s="42"/>
      <c r="AA45" s="153"/>
      <c r="AB45" s="46" t="str">
        <f t="shared" si="6"/>
        <v/>
      </c>
      <c r="AC45" s="47" t="s">
        <v>42</v>
      </c>
      <c r="AD45" s="48" t="s">
        <v>42</v>
      </c>
      <c r="AE45" s="47" t="s">
        <v>42</v>
      </c>
      <c r="AF45" s="48" t="s">
        <v>42</v>
      </c>
      <c r="AG45" s="49" t="s">
        <v>42</v>
      </c>
      <c r="AH45" s="50"/>
      <c r="AI45" s="59"/>
      <c r="AJ45" s="44"/>
      <c r="AK45" s="51"/>
      <c r="AL45" s="51"/>
      <c r="AM45" s="59"/>
      <c r="AN45" s="58"/>
      <c r="AO45" s="117"/>
    </row>
    <row r="46" spans="1:41" ht="103.5" hidden="1" customHeight="1" x14ac:dyDescent="0.25">
      <c r="A46" s="244" t="s">
        <v>140</v>
      </c>
      <c r="B46" s="247" t="s">
        <v>0</v>
      </c>
      <c r="C46" s="250" t="s">
        <v>123</v>
      </c>
      <c r="D46" s="250" t="s">
        <v>130</v>
      </c>
      <c r="E46" s="247">
        <v>8</v>
      </c>
      <c r="F46" s="253" t="s">
        <v>131</v>
      </c>
      <c r="G46" s="250" t="s">
        <v>4</v>
      </c>
      <c r="H46" s="190">
        <v>30</v>
      </c>
      <c r="I46" s="222" t="s">
        <v>34</v>
      </c>
      <c r="J46" s="213">
        <v>0.6</v>
      </c>
      <c r="K46" s="216" t="s">
        <v>6</v>
      </c>
      <c r="L46" s="219" t="s">
        <v>6</v>
      </c>
      <c r="M46" s="222" t="s">
        <v>7</v>
      </c>
      <c r="N46" s="213">
        <v>0.6</v>
      </c>
      <c r="O46" s="225" t="s">
        <v>7</v>
      </c>
      <c r="P46" s="41">
        <v>1</v>
      </c>
      <c r="Q46" s="59" t="s">
        <v>132</v>
      </c>
      <c r="R46" s="115" t="s">
        <v>9</v>
      </c>
      <c r="S46" s="42" t="s">
        <v>23</v>
      </c>
      <c r="T46" s="42" t="s">
        <v>11</v>
      </c>
      <c r="U46" s="43" t="s">
        <v>24</v>
      </c>
      <c r="V46" s="42" t="s">
        <v>13</v>
      </c>
      <c r="W46" s="42" t="s">
        <v>14</v>
      </c>
      <c r="X46" s="42" t="s">
        <v>15</v>
      </c>
      <c r="Y46" s="44" t="s">
        <v>638</v>
      </c>
      <c r="Z46" s="45" t="s">
        <v>683</v>
      </c>
      <c r="AA46" s="60" t="s">
        <v>686</v>
      </c>
      <c r="AB46" s="46">
        <f>IFERROR(IF(R46="Probabilidad",(J46-(+J46*U46)),IF(R46="Impacto",J46,"")),"")</f>
        <v>0.42</v>
      </c>
      <c r="AC46" s="47" t="s">
        <v>34</v>
      </c>
      <c r="AD46" s="48">
        <v>0.42</v>
      </c>
      <c r="AE46" s="47" t="s">
        <v>7</v>
      </c>
      <c r="AF46" s="48">
        <v>0.6</v>
      </c>
      <c r="AG46" s="49" t="s">
        <v>7</v>
      </c>
      <c r="AH46" s="50" t="s">
        <v>16</v>
      </c>
      <c r="AI46" s="59" t="s">
        <v>133</v>
      </c>
      <c r="AJ46" s="44" t="s">
        <v>128</v>
      </c>
      <c r="AK46" s="51">
        <v>44772</v>
      </c>
      <c r="AL46" s="51" t="s">
        <v>674</v>
      </c>
      <c r="AM46" s="59" t="s">
        <v>690</v>
      </c>
      <c r="AN46" s="58" t="s">
        <v>640</v>
      </c>
      <c r="AO46" s="117"/>
    </row>
    <row r="47" spans="1:41" ht="105" hidden="1" x14ac:dyDescent="0.25">
      <c r="A47" s="245"/>
      <c r="B47" s="248"/>
      <c r="C47" s="251"/>
      <c r="D47" s="251"/>
      <c r="E47" s="248"/>
      <c r="F47" s="254"/>
      <c r="G47" s="251"/>
      <c r="H47" s="191"/>
      <c r="I47" s="223"/>
      <c r="J47" s="214"/>
      <c r="K47" s="217"/>
      <c r="L47" s="220">
        <v>0</v>
      </c>
      <c r="M47" s="223"/>
      <c r="N47" s="214"/>
      <c r="O47" s="226"/>
      <c r="P47" s="41">
        <v>2</v>
      </c>
      <c r="Q47" s="59" t="s">
        <v>134</v>
      </c>
      <c r="R47" s="115" t="s">
        <v>9</v>
      </c>
      <c r="S47" s="42" t="s">
        <v>10</v>
      </c>
      <c r="T47" s="42" t="s">
        <v>11</v>
      </c>
      <c r="U47" s="43" t="s">
        <v>12</v>
      </c>
      <c r="V47" s="42" t="s">
        <v>13</v>
      </c>
      <c r="W47" s="42" t="s">
        <v>14</v>
      </c>
      <c r="X47" s="42" t="s">
        <v>15</v>
      </c>
      <c r="Y47" s="44" t="s">
        <v>638</v>
      </c>
      <c r="Z47" s="45" t="s">
        <v>683</v>
      </c>
      <c r="AA47" s="60" t="s">
        <v>687</v>
      </c>
      <c r="AB47" s="46">
        <f>IFERROR(IF(AND(R46="Probabilidad",R47="Probabilidad"),(AD46-(+AD46*U47)),IF(R47="Probabilidad",(J46-(+J46*U47)),IF(R47="Impacto",AD46,""))),"")</f>
        <v>0.252</v>
      </c>
      <c r="AC47" s="47" t="s">
        <v>5</v>
      </c>
      <c r="AD47" s="48">
        <v>0.252</v>
      </c>
      <c r="AE47" s="47" t="s">
        <v>7</v>
      </c>
      <c r="AF47" s="48">
        <v>0.6</v>
      </c>
      <c r="AG47" s="49" t="s">
        <v>7</v>
      </c>
      <c r="AH47" s="50"/>
      <c r="AI47" s="59"/>
      <c r="AJ47" s="44"/>
      <c r="AK47" s="51"/>
      <c r="AL47" s="51"/>
      <c r="AM47" s="59"/>
      <c r="AN47" s="58"/>
      <c r="AO47" s="117"/>
    </row>
    <row r="48" spans="1:41" hidden="1" x14ac:dyDescent="0.25">
      <c r="A48" s="245"/>
      <c r="B48" s="248"/>
      <c r="C48" s="251"/>
      <c r="D48" s="251"/>
      <c r="E48" s="248"/>
      <c r="F48" s="254"/>
      <c r="G48" s="251"/>
      <c r="H48" s="191"/>
      <c r="I48" s="223"/>
      <c r="J48" s="214"/>
      <c r="K48" s="217"/>
      <c r="L48" s="220">
        <v>0</v>
      </c>
      <c r="M48" s="223"/>
      <c r="N48" s="214"/>
      <c r="O48" s="226"/>
      <c r="P48" s="41">
        <v>3</v>
      </c>
      <c r="Q48" s="54"/>
      <c r="R48" s="115" t="s">
        <v>42</v>
      </c>
      <c r="S48" s="42"/>
      <c r="T48" s="42"/>
      <c r="U48" s="43" t="s">
        <v>42</v>
      </c>
      <c r="V48" s="42"/>
      <c r="W48" s="42"/>
      <c r="X48" s="42"/>
      <c r="Y48" s="44"/>
      <c r="Z48" s="42"/>
      <c r="AA48" s="153"/>
      <c r="AB48" s="46" t="str">
        <f>IFERROR(IF(AND(R47="Probabilidad",R48="Probabilidad"),(AD47-(+AD47*U48)),IF(AND(R47="Impacto",R48="Probabilidad"),(AD46-(+AD46*U48)),IF(R48="Impacto",AD47,""))),"")</f>
        <v/>
      </c>
      <c r="AC48" s="47" t="s">
        <v>42</v>
      </c>
      <c r="AD48" s="48" t="s">
        <v>42</v>
      </c>
      <c r="AE48" s="47" t="s">
        <v>42</v>
      </c>
      <c r="AF48" s="48" t="s">
        <v>42</v>
      </c>
      <c r="AG48" s="49" t="s">
        <v>42</v>
      </c>
      <c r="AH48" s="50"/>
      <c r="AI48" s="59"/>
      <c r="AJ48" s="44"/>
      <c r="AK48" s="51"/>
      <c r="AL48" s="51"/>
      <c r="AM48" s="59"/>
      <c r="AN48" s="58"/>
      <c r="AO48" s="117"/>
    </row>
    <row r="49" spans="1:42" hidden="1" x14ac:dyDescent="0.25">
      <c r="A49" s="245"/>
      <c r="B49" s="248"/>
      <c r="C49" s="251"/>
      <c r="D49" s="251"/>
      <c r="E49" s="248"/>
      <c r="F49" s="254"/>
      <c r="G49" s="251"/>
      <c r="H49" s="191"/>
      <c r="I49" s="223"/>
      <c r="J49" s="214"/>
      <c r="K49" s="217"/>
      <c r="L49" s="220">
        <v>0</v>
      </c>
      <c r="M49" s="223"/>
      <c r="N49" s="214"/>
      <c r="O49" s="226"/>
      <c r="P49" s="41">
        <v>4</v>
      </c>
      <c r="Q49" s="59"/>
      <c r="R49" s="115" t="s">
        <v>42</v>
      </c>
      <c r="S49" s="42"/>
      <c r="T49" s="42"/>
      <c r="U49" s="43" t="s">
        <v>42</v>
      </c>
      <c r="V49" s="42"/>
      <c r="W49" s="42"/>
      <c r="X49" s="42"/>
      <c r="Y49" s="44"/>
      <c r="Z49" s="42"/>
      <c r="AA49" s="153"/>
      <c r="AB49" s="46" t="str">
        <f t="shared" ref="AB49:AB51" si="7">IFERROR(IF(AND(R48="Probabilidad",R49="Probabilidad"),(AD48-(+AD48*U49)),IF(AND(R48="Impacto",R49="Probabilidad"),(AD47-(+AD47*U49)),IF(R49="Impacto",AD48,""))),"")</f>
        <v/>
      </c>
      <c r="AC49" s="47" t="s">
        <v>42</v>
      </c>
      <c r="AD49" s="48" t="s">
        <v>42</v>
      </c>
      <c r="AE49" s="47" t="s">
        <v>42</v>
      </c>
      <c r="AF49" s="48" t="s">
        <v>42</v>
      </c>
      <c r="AG49" s="49" t="s">
        <v>42</v>
      </c>
      <c r="AH49" s="50"/>
      <c r="AI49" s="59"/>
      <c r="AJ49" s="44"/>
      <c r="AK49" s="51"/>
      <c r="AL49" s="51"/>
      <c r="AM49" s="59"/>
      <c r="AN49" s="58"/>
      <c r="AO49" s="117"/>
    </row>
    <row r="50" spans="1:42" hidden="1" x14ac:dyDescent="0.25">
      <c r="A50" s="245"/>
      <c r="B50" s="248"/>
      <c r="C50" s="251"/>
      <c r="D50" s="251"/>
      <c r="E50" s="248"/>
      <c r="F50" s="254"/>
      <c r="G50" s="251"/>
      <c r="H50" s="191"/>
      <c r="I50" s="223"/>
      <c r="J50" s="214"/>
      <c r="K50" s="217"/>
      <c r="L50" s="220">
        <v>0</v>
      </c>
      <c r="M50" s="223"/>
      <c r="N50" s="214"/>
      <c r="O50" s="226"/>
      <c r="P50" s="41">
        <v>5</v>
      </c>
      <c r="Q50" s="59"/>
      <c r="R50" s="115" t="s">
        <v>42</v>
      </c>
      <c r="S50" s="42"/>
      <c r="T50" s="42"/>
      <c r="U50" s="43" t="s">
        <v>42</v>
      </c>
      <c r="V50" s="42"/>
      <c r="W50" s="42"/>
      <c r="X50" s="42"/>
      <c r="Y50" s="44"/>
      <c r="Z50" s="42"/>
      <c r="AA50" s="153"/>
      <c r="AB50" s="46" t="str">
        <f t="shared" si="7"/>
        <v/>
      </c>
      <c r="AC50" s="47" t="s">
        <v>42</v>
      </c>
      <c r="AD50" s="48" t="s">
        <v>42</v>
      </c>
      <c r="AE50" s="47" t="s">
        <v>42</v>
      </c>
      <c r="AF50" s="48" t="s">
        <v>42</v>
      </c>
      <c r="AG50" s="49" t="s">
        <v>42</v>
      </c>
      <c r="AH50" s="50"/>
      <c r="AI50" s="59"/>
      <c r="AJ50" s="44"/>
      <c r="AK50" s="51"/>
      <c r="AL50" s="51"/>
      <c r="AM50" s="59"/>
      <c r="AN50" s="58"/>
      <c r="AO50" s="117"/>
    </row>
    <row r="51" spans="1:42" hidden="1" x14ac:dyDescent="0.25">
      <c r="A51" s="246"/>
      <c r="B51" s="249"/>
      <c r="C51" s="252"/>
      <c r="D51" s="252"/>
      <c r="E51" s="249"/>
      <c r="F51" s="255"/>
      <c r="G51" s="252"/>
      <c r="H51" s="192"/>
      <c r="I51" s="224"/>
      <c r="J51" s="215"/>
      <c r="K51" s="218"/>
      <c r="L51" s="221">
        <v>0</v>
      </c>
      <c r="M51" s="224"/>
      <c r="N51" s="215"/>
      <c r="O51" s="227"/>
      <c r="P51" s="41">
        <v>6</v>
      </c>
      <c r="Q51" s="59"/>
      <c r="R51" s="115" t="s">
        <v>42</v>
      </c>
      <c r="S51" s="42"/>
      <c r="T51" s="42"/>
      <c r="U51" s="43" t="s">
        <v>42</v>
      </c>
      <c r="V51" s="42"/>
      <c r="W51" s="42"/>
      <c r="X51" s="42"/>
      <c r="Y51" s="44"/>
      <c r="Z51" s="42"/>
      <c r="AA51" s="153"/>
      <c r="AB51" s="46" t="str">
        <f t="shared" si="7"/>
        <v/>
      </c>
      <c r="AC51" s="47" t="s">
        <v>42</v>
      </c>
      <c r="AD51" s="48" t="s">
        <v>42</v>
      </c>
      <c r="AE51" s="47" t="s">
        <v>42</v>
      </c>
      <c r="AF51" s="48" t="s">
        <v>42</v>
      </c>
      <c r="AG51" s="49" t="s">
        <v>42</v>
      </c>
      <c r="AH51" s="50"/>
      <c r="AI51" s="59"/>
      <c r="AJ51" s="44"/>
      <c r="AK51" s="51"/>
      <c r="AL51" s="51"/>
      <c r="AM51" s="59"/>
      <c r="AN51" s="58"/>
      <c r="AO51" s="117"/>
    </row>
    <row r="52" spans="1:42" ht="96" hidden="1" customHeight="1" x14ac:dyDescent="0.25">
      <c r="A52" s="244" t="s">
        <v>140</v>
      </c>
      <c r="B52" s="247" t="s">
        <v>0</v>
      </c>
      <c r="C52" s="250" t="s">
        <v>123</v>
      </c>
      <c r="D52" s="250" t="s">
        <v>135</v>
      </c>
      <c r="E52" s="247">
        <v>9</v>
      </c>
      <c r="F52" s="253" t="s">
        <v>136</v>
      </c>
      <c r="G52" s="250" t="s">
        <v>4</v>
      </c>
      <c r="H52" s="190">
        <v>20</v>
      </c>
      <c r="I52" s="222" t="s">
        <v>5</v>
      </c>
      <c r="J52" s="213">
        <v>0.4</v>
      </c>
      <c r="K52" s="216" t="s">
        <v>6</v>
      </c>
      <c r="L52" s="219" t="s">
        <v>6</v>
      </c>
      <c r="M52" s="222" t="s">
        <v>7</v>
      </c>
      <c r="N52" s="213">
        <v>0.6</v>
      </c>
      <c r="O52" s="225" t="s">
        <v>7</v>
      </c>
      <c r="P52" s="41">
        <v>1</v>
      </c>
      <c r="Q52" s="59" t="s">
        <v>137</v>
      </c>
      <c r="R52" s="115" t="s">
        <v>9</v>
      </c>
      <c r="S52" s="42" t="s">
        <v>10</v>
      </c>
      <c r="T52" s="42" t="s">
        <v>11</v>
      </c>
      <c r="U52" s="43" t="s">
        <v>12</v>
      </c>
      <c r="V52" s="42" t="s">
        <v>13</v>
      </c>
      <c r="W52" s="42" t="s">
        <v>14</v>
      </c>
      <c r="X52" s="42" t="s">
        <v>15</v>
      </c>
      <c r="Y52" s="44" t="s">
        <v>638</v>
      </c>
      <c r="Z52" s="45" t="s">
        <v>683</v>
      </c>
      <c r="AA52" s="60" t="s">
        <v>688</v>
      </c>
      <c r="AB52" s="46">
        <f>IFERROR(IF(R52="Probabilidad",(J52-(+J52*U52)),IF(R52="Impacto",J52,"")),"")</f>
        <v>0.24</v>
      </c>
      <c r="AC52" s="47" t="s">
        <v>5</v>
      </c>
      <c r="AD52" s="48">
        <v>0.24</v>
      </c>
      <c r="AE52" s="47" t="s">
        <v>7</v>
      </c>
      <c r="AF52" s="48">
        <v>0.6</v>
      </c>
      <c r="AG52" s="49" t="s">
        <v>7</v>
      </c>
      <c r="AH52" s="50" t="s">
        <v>16</v>
      </c>
      <c r="AI52" s="59" t="s">
        <v>138</v>
      </c>
      <c r="AJ52" s="44" t="s">
        <v>128</v>
      </c>
      <c r="AK52" s="51">
        <v>44772</v>
      </c>
      <c r="AL52" s="51" t="s">
        <v>674</v>
      </c>
      <c r="AM52" s="60" t="s">
        <v>690</v>
      </c>
      <c r="AN52" s="58" t="s">
        <v>640</v>
      </c>
      <c r="AO52" s="117"/>
    </row>
    <row r="53" spans="1:42" ht="195" hidden="1" x14ac:dyDescent="0.25">
      <c r="A53" s="245"/>
      <c r="B53" s="248"/>
      <c r="C53" s="251"/>
      <c r="D53" s="251"/>
      <c r="E53" s="248"/>
      <c r="F53" s="254"/>
      <c r="G53" s="251"/>
      <c r="H53" s="191"/>
      <c r="I53" s="223"/>
      <c r="J53" s="214"/>
      <c r="K53" s="217"/>
      <c r="L53" s="220">
        <v>0</v>
      </c>
      <c r="M53" s="223"/>
      <c r="N53" s="214"/>
      <c r="O53" s="226"/>
      <c r="P53" s="41">
        <v>2</v>
      </c>
      <c r="Q53" s="59" t="s">
        <v>139</v>
      </c>
      <c r="R53" s="115" t="s">
        <v>9</v>
      </c>
      <c r="S53" s="42" t="s">
        <v>23</v>
      </c>
      <c r="T53" s="42" t="s">
        <v>11</v>
      </c>
      <c r="U53" s="43" t="s">
        <v>24</v>
      </c>
      <c r="V53" s="42" t="s">
        <v>13</v>
      </c>
      <c r="W53" s="42" t="s">
        <v>14</v>
      </c>
      <c r="X53" s="42" t="s">
        <v>15</v>
      </c>
      <c r="Y53" s="44" t="s">
        <v>638</v>
      </c>
      <c r="Z53" s="45" t="s">
        <v>683</v>
      </c>
      <c r="AA53" s="60" t="s">
        <v>689</v>
      </c>
      <c r="AB53" s="53">
        <f>IFERROR(IF(AND(R52="Probabilidad",R53="Probabilidad"),(AD52-(+AD52*U53)),IF(R53="Probabilidad",(J52-(+J52*U53)),IF(R53="Impacto",AD52,""))),"")</f>
        <v>0.16799999999999998</v>
      </c>
      <c r="AC53" s="47" t="s">
        <v>21</v>
      </c>
      <c r="AD53" s="48">
        <v>0.16799999999999998</v>
      </c>
      <c r="AE53" s="47" t="s">
        <v>7</v>
      </c>
      <c r="AF53" s="48">
        <v>0.6</v>
      </c>
      <c r="AG53" s="49" t="s">
        <v>7</v>
      </c>
      <c r="AH53" s="50"/>
      <c r="AI53" s="59"/>
      <c r="AJ53" s="44"/>
      <c r="AK53" s="51"/>
      <c r="AL53" s="51"/>
      <c r="AM53" s="60"/>
      <c r="AN53" s="58"/>
      <c r="AO53" s="117"/>
    </row>
    <row r="54" spans="1:42" hidden="1" x14ac:dyDescent="0.25">
      <c r="A54" s="245"/>
      <c r="B54" s="248"/>
      <c r="C54" s="251"/>
      <c r="D54" s="251"/>
      <c r="E54" s="248"/>
      <c r="F54" s="254"/>
      <c r="G54" s="251"/>
      <c r="H54" s="191"/>
      <c r="I54" s="223"/>
      <c r="J54" s="214"/>
      <c r="K54" s="217"/>
      <c r="L54" s="220">
        <v>0</v>
      </c>
      <c r="M54" s="223"/>
      <c r="N54" s="214"/>
      <c r="O54" s="226"/>
      <c r="P54" s="41">
        <v>3</v>
      </c>
      <c r="Q54" s="54"/>
      <c r="R54" s="115" t="s">
        <v>42</v>
      </c>
      <c r="S54" s="42"/>
      <c r="T54" s="42"/>
      <c r="U54" s="43" t="s">
        <v>42</v>
      </c>
      <c r="V54" s="42"/>
      <c r="W54" s="42"/>
      <c r="X54" s="42"/>
      <c r="Y54" s="44"/>
      <c r="Z54" s="42"/>
      <c r="AA54" s="153"/>
      <c r="AB54" s="46" t="str">
        <f>IFERROR(IF(AND(R53="Probabilidad",R54="Probabilidad"),(AD53-(+AD53*U54)),IF(AND(R53="Impacto",R54="Probabilidad"),(AD52-(+AD52*U54)),IF(R54="Impacto",AD53,""))),"")</f>
        <v/>
      </c>
      <c r="AC54" s="47" t="s">
        <v>42</v>
      </c>
      <c r="AD54" s="48" t="s">
        <v>42</v>
      </c>
      <c r="AE54" s="47" t="s">
        <v>42</v>
      </c>
      <c r="AF54" s="48" t="s">
        <v>42</v>
      </c>
      <c r="AG54" s="49" t="s">
        <v>42</v>
      </c>
      <c r="AH54" s="50"/>
      <c r="AI54" s="59"/>
      <c r="AJ54" s="44"/>
      <c r="AK54" s="51"/>
      <c r="AL54" s="51"/>
      <c r="AM54" s="59"/>
      <c r="AN54" s="58"/>
      <c r="AO54" s="117"/>
    </row>
    <row r="55" spans="1:42" hidden="1" x14ac:dyDescent="0.25">
      <c r="A55" s="245"/>
      <c r="B55" s="248"/>
      <c r="C55" s="251"/>
      <c r="D55" s="251"/>
      <c r="E55" s="248"/>
      <c r="F55" s="254"/>
      <c r="G55" s="251"/>
      <c r="H55" s="191"/>
      <c r="I55" s="223"/>
      <c r="J55" s="214"/>
      <c r="K55" s="217"/>
      <c r="L55" s="220">
        <v>0</v>
      </c>
      <c r="M55" s="223"/>
      <c r="N55" s="214"/>
      <c r="O55" s="226"/>
      <c r="P55" s="41">
        <v>4</v>
      </c>
      <c r="Q55" s="59"/>
      <c r="R55" s="115" t="s">
        <v>42</v>
      </c>
      <c r="S55" s="42"/>
      <c r="T55" s="42"/>
      <c r="U55" s="43" t="s">
        <v>42</v>
      </c>
      <c r="V55" s="42"/>
      <c r="W55" s="42"/>
      <c r="X55" s="42"/>
      <c r="Y55" s="44"/>
      <c r="Z55" s="42"/>
      <c r="AA55" s="153"/>
      <c r="AB55" s="46" t="str">
        <f t="shared" ref="AB55:AB57" si="8">IFERROR(IF(AND(R54="Probabilidad",R55="Probabilidad"),(AD54-(+AD54*U55)),IF(AND(R54="Impacto",R55="Probabilidad"),(AD53-(+AD53*U55)),IF(R55="Impacto",AD54,""))),"")</f>
        <v/>
      </c>
      <c r="AC55" s="47" t="s">
        <v>42</v>
      </c>
      <c r="AD55" s="48" t="s">
        <v>42</v>
      </c>
      <c r="AE55" s="47" t="s">
        <v>42</v>
      </c>
      <c r="AF55" s="48" t="s">
        <v>42</v>
      </c>
      <c r="AG55" s="49" t="s">
        <v>42</v>
      </c>
      <c r="AH55" s="50"/>
      <c r="AI55" s="59"/>
      <c r="AJ55" s="44"/>
      <c r="AK55" s="51"/>
      <c r="AL55" s="51"/>
      <c r="AM55" s="59"/>
      <c r="AN55" s="58"/>
      <c r="AO55" s="124"/>
    </row>
    <row r="56" spans="1:42" hidden="1" x14ac:dyDescent="0.25">
      <c r="A56" s="245"/>
      <c r="B56" s="248"/>
      <c r="C56" s="251"/>
      <c r="D56" s="251"/>
      <c r="E56" s="248"/>
      <c r="F56" s="254"/>
      <c r="G56" s="251"/>
      <c r="H56" s="191"/>
      <c r="I56" s="223"/>
      <c r="J56" s="214"/>
      <c r="K56" s="217"/>
      <c r="L56" s="220">
        <v>0</v>
      </c>
      <c r="M56" s="223"/>
      <c r="N56" s="214"/>
      <c r="O56" s="226"/>
      <c r="P56" s="41">
        <v>5</v>
      </c>
      <c r="Q56" s="59"/>
      <c r="R56" s="115" t="s">
        <v>42</v>
      </c>
      <c r="S56" s="42"/>
      <c r="T56" s="42"/>
      <c r="U56" s="43" t="s">
        <v>42</v>
      </c>
      <c r="V56" s="42"/>
      <c r="W56" s="42"/>
      <c r="X56" s="42"/>
      <c r="Y56" s="44"/>
      <c r="Z56" s="42"/>
      <c r="AA56" s="153"/>
      <c r="AB56" s="46" t="str">
        <f t="shared" si="8"/>
        <v/>
      </c>
      <c r="AC56" s="47" t="s">
        <v>42</v>
      </c>
      <c r="AD56" s="48" t="s">
        <v>42</v>
      </c>
      <c r="AE56" s="47" t="s">
        <v>42</v>
      </c>
      <c r="AF56" s="48" t="s">
        <v>42</v>
      </c>
      <c r="AG56" s="49" t="s">
        <v>42</v>
      </c>
      <c r="AH56" s="50"/>
      <c r="AI56" s="59"/>
      <c r="AJ56" s="44"/>
      <c r="AK56" s="51"/>
      <c r="AL56" s="51"/>
      <c r="AM56" s="59"/>
      <c r="AN56" s="58"/>
      <c r="AO56" s="117"/>
    </row>
    <row r="57" spans="1:42" hidden="1" x14ac:dyDescent="0.25">
      <c r="A57" s="246"/>
      <c r="B57" s="249"/>
      <c r="C57" s="252"/>
      <c r="D57" s="252"/>
      <c r="E57" s="249"/>
      <c r="F57" s="255"/>
      <c r="G57" s="252"/>
      <c r="H57" s="192"/>
      <c r="I57" s="224"/>
      <c r="J57" s="215"/>
      <c r="K57" s="218"/>
      <c r="L57" s="221">
        <v>0</v>
      </c>
      <c r="M57" s="224"/>
      <c r="N57" s="215"/>
      <c r="O57" s="227"/>
      <c r="P57" s="41">
        <v>6</v>
      </c>
      <c r="Q57" s="59"/>
      <c r="R57" s="115" t="s">
        <v>42</v>
      </c>
      <c r="S57" s="42"/>
      <c r="T57" s="42"/>
      <c r="U57" s="43" t="s">
        <v>42</v>
      </c>
      <c r="V57" s="42"/>
      <c r="W57" s="42"/>
      <c r="X57" s="42"/>
      <c r="Y57" s="44"/>
      <c r="Z57" s="42"/>
      <c r="AA57" s="153"/>
      <c r="AB57" s="46" t="str">
        <f t="shared" si="8"/>
        <v/>
      </c>
      <c r="AC57" s="47" t="s">
        <v>42</v>
      </c>
      <c r="AD57" s="48" t="s">
        <v>42</v>
      </c>
      <c r="AE57" s="47" t="s">
        <v>42</v>
      </c>
      <c r="AF57" s="48" t="s">
        <v>42</v>
      </c>
      <c r="AG57" s="49" t="s">
        <v>42</v>
      </c>
      <c r="AH57" s="50"/>
      <c r="AI57" s="59"/>
      <c r="AJ57" s="44"/>
      <c r="AK57" s="51"/>
      <c r="AL57" s="51"/>
      <c r="AM57" s="59"/>
      <c r="AN57" s="58"/>
      <c r="AO57" s="127"/>
    </row>
    <row r="58" spans="1:42" ht="163.5" customHeight="1" x14ac:dyDescent="0.25">
      <c r="A58" s="244" t="s">
        <v>161</v>
      </c>
      <c r="B58" s="247" t="s">
        <v>0</v>
      </c>
      <c r="C58" s="250" t="s">
        <v>141</v>
      </c>
      <c r="D58" s="250" t="s">
        <v>142</v>
      </c>
      <c r="E58" s="247">
        <v>10</v>
      </c>
      <c r="F58" s="253" t="s">
        <v>143</v>
      </c>
      <c r="G58" s="250" t="s">
        <v>4</v>
      </c>
      <c r="H58" s="190">
        <v>864</v>
      </c>
      <c r="I58" s="222" t="s">
        <v>144</v>
      </c>
      <c r="J58" s="213">
        <v>0.8</v>
      </c>
      <c r="K58" s="216" t="s">
        <v>6</v>
      </c>
      <c r="L58" s="219" t="s">
        <v>6</v>
      </c>
      <c r="M58" s="222" t="s">
        <v>7</v>
      </c>
      <c r="N58" s="213">
        <v>0.6</v>
      </c>
      <c r="O58" s="225" t="s">
        <v>49</v>
      </c>
      <c r="P58" s="41">
        <v>1</v>
      </c>
      <c r="Q58" s="59" t="s">
        <v>145</v>
      </c>
      <c r="R58" s="115" t="s">
        <v>9</v>
      </c>
      <c r="S58" s="42" t="s">
        <v>10</v>
      </c>
      <c r="T58" s="42" t="s">
        <v>11</v>
      </c>
      <c r="U58" s="43" t="s">
        <v>12</v>
      </c>
      <c r="V58" s="42" t="s">
        <v>13</v>
      </c>
      <c r="W58" s="42" t="s">
        <v>14</v>
      </c>
      <c r="X58" s="42" t="s">
        <v>15</v>
      </c>
      <c r="Y58" s="44" t="s">
        <v>640</v>
      </c>
      <c r="Z58" s="45" t="s">
        <v>691</v>
      </c>
      <c r="AA58" s="60" t="s">
        <v>692</v>
      </c>
      <c r="AB58" s="46">
        <f>IFERROR(IF(R58="Probabilidad",(J58-(+J58*U58)),IF(R58="Impacto",J58,"")),"")</f>
        <v>0.48</v>
      </c>
      <c r="AC58" s="47" t="s">
        <v>34</v>
      </c>
      <c r="AD58" s="48">
        <v>0.48</v>
      </c>
      <c r="AE58" s="47" t="s">
        <v>7</v>
      </c>
      <c r="AF58" s="48">
        <v>0.6</v>
      </c>
      <c r="AG58" s="49" t="s">
        <v>7</v>
      </c>
      <c r="AH58" s="50"/>
      <c r="AI58" s="59" t="s">
        <v>146</v>
      </c>
      <c r="AJ58" s="44" t="s">
        <v>147</v>
      </c>
      <c r="AK58" s="51">
        <v>44742</v>
      </c>
      <c r="AL58" s="51" t="s">
        <v>694</v>
      </c>
      <c r="AM58" s="60" t="s">
        <v>695</v>
      </c>
      <c r="AN58" s="58" t="s">
        <v>640</v>
      </c>
      <c r="AO58" s="60" t="s">
        <v>926</v>
      </c>
      <c r="AP58" s="97"/>
    </row>
    <row r="59" spans="1:42" ht="270.75" customHeight="1" x14ac:dyDescent="0.25">
      <c r="A59" s="245"/>
      <c r="B59" s="248"/>
      <c r="C59" s="251"/>
      <c r="D59" s="251"/>
      <c r="E59" s="248"/>
      <c r="F59" s="254"/>
      <c r="G59" s="251"/>
      <c r="H59" s="191"/>
      <c r="I59" s="223"/>
      <c r="J59" s="214"/>
      <c r="K59" s="217"/>
      <c r="L59" s="220">
        <v>0</v>
      </c>
      <c r="M59" s="223"/>
      <c r="N59" s="214"/>
      <c r="O59" s="226"/>
      <c r="P59" s="41">
        <v>2</v>
      </c>
      <c r="Q59" s="59" t="s">
        <v>148</v>
      </c>
      <c r="R59" s="115" t="s">
        <v>9</v>
      </c>
      <c r="S59" s="42" t="s">
        <v>10</v>
      </c>
      <c r="T59" s="42" t="s">
        <v>11</v>
      </c>
      <c r="U59" s="43" t="s">
        <v>12</v>
      </c>
      <c r="V59" s="42" t="s">
        <v>13</v>
      </c>
      <c r="W59" s="42" t="s">
        <v>14</v>
      </c>
      <c r="X59" s="42" t="s">
        <v>15</v>
      </c>
      <c r="Y59" s="44" t="s">
        <v>640</v>
      </c>
      <c r="Z59" s="44" t="s">
        <v>691</v>
      </c>
      <c r="AA59" s="60" t="s">
        <v>982</v>
      </c>
      <c r="AB59" s="46">
        <f>IFERROR(IF(AND(R58="Probabilidad",R59="Probabilidad"),(AD58-(+AD58*U59)),IF(R59="Probabilidad",(J58-(+J58*U59)),IF(R59="Impacto",AD58,""))),"")</f>
        <v>0.28799999999999998</v>
      </c>
      <c r="AC59" s="47" t="s">
        <v>5</v>
      </c>
      <c r="AD59" s="48">
        <v>0.28799999999999998</v>
      </c>
      <c r="AE59" s="47" t="s">
        <v>7</v>
      </c>
      <c r="AF59" s="48">
        <v>0.6</v>
      </c>
      <c r="AG59" s="49" t="s">
        <v>7</v>
      </c>
      <c r="AH59" s="50"/>
      <c r="AI59" s="59" t="s">
        <v>149</v>
      </c>
      <c r="AJ59" s="44" t="s">
        <v>147</v>
      </c>
      <c r="AK59" s="52" t="s">
        <v>150</v>
      </c>
      <c r="AL59" s="51" t="s">
        <v>691</v>
      </c>
      <c r="AM59" s="60" t="s">
        <v>696</v>
      </c>
      <c r="AN59" s="58" t="s">
        <v>640</v>
      </c>
      <c r="AO59" s="60" t="s">
        <v>985</v>
      </c>
      <c r="AP59" s="98"/>
    </row>
    <row r="60" spans="1:42" ht="409.5" x14ac:dyDescent="0.25">
      <c r="A60" s="245"/>
      <c r="B60" s="248"/>
      <c r="C60" s="251"/>
      <c r="D60" s="251"/>
      <c r="E60" s="248"/>
      <c r="F60" s="254"/>
      <c r="G60" s="251"/>
      <c r="H60" s="191"/>
      <c r="I60" s="223"/>
      <c r="J60" s="214"/>
      <c r="K60" s="217"/>
      <c r="L60" s="220">
        <v>0</v>
      </c>
      <c r="M60" s="223"/>
      <c r="N60" s="214"/>
      <c r="O60" s="226"/>
      <c r="P60" s="41">
        <v>3</v>
      </c>
      <c r="Q60" s="54" t="s">
        <v>151</v>
      </c>
      <c r="R60" s="115" t="s">
        <v>9</v>
      </c>
      <c r="S60" s="42" t="s">
        <v>23</v>
      </c>
      <c r="T60" s="42" t="s">
        <v>11</v>
      </c>
      <c r="U60" s="43" t="s">
        <v>24</v>
      </c>
      <c r="V60" s="42" t="s">
        <v>13</v>
      </c>
      <c r="W60" s="42" t="s">
        <v>14</v>
      </c>
      <c r="X60" s="42" t="s">
        <v>15</v>
      </c>
      <c r="Y60" s="44" t="s">
        <v>640</v>
      </c>
      <c r="Z60" s="44" t="s">
        <v>691</v>
      </c>
      <c r="AA60" s="60" t="s">
        <v>983</v>
      </c>
      <c r="AB60" s="46">
        <f>IFERROR(IF(AND(R59="Probabilidad",R60="Probabilidad"),(AD59-(+AD59*U60)),IF(AND(R59="Impacto",R60="Probabilidad"),(AD58-(+AD58*U60)),IF(R60="Impacto",AD59,""))),"")</f>
        <v>0.2016</v>
      </c>
      <c r="AC60" s="47" t="s">
        <v>5</v>
      </c>
      <c r="AD60" s="48">
        <v>0.2016</v>
      </c>
      <c r="AE60" s="47" t="s">
        <v>7</v>
      </c>
      <c r="AF60" s="48">
        <v>0.6</v>
      </c>
      <c r="AG60" s="49" t="s">
        <v>7</v>
      </c>
      <c r="AH60" s="50"/>
      <c r="AI60" s="59"/>
      <c r="AJ60" s="44"/>
      <c r="AK60" s="51"/>
      <c r="AL60" s="51"/>
      <c r="AM60" s="59"/>
      <c r="AN60" s="58"/>
      <c r="AO60" s="60" t="s">
        <v>904</v>
      </c>
      <c r="AP60" s="99"/>
    </row>
    <row r="61" spans="1:42" ht="210" x14ac:dyDescent="0.25">
      <c r="A61" s="245"/>
      <c r="B61" s="248"/>
      <c r="C61" s="251"/>
      <c r="D61" s="251"/>
      <c r="E61" s="248"/>
      <c r="F61" s="254"/>
      <c r="G61" s="251"/>
      <c r="H61" s="191"/>
      <c r="I61" s="223"/>
      <c r="J61" s="214"/>
      <c r="K61" s="217"/>
      <c r="L61" s="220">
        <v>0</v>
      </c>
      <c r="M61" s="223"/>
      <c r="N61" s="214"/>
      <c r="O61" s="226"/>
      <c r="P61" s="41">
        <v>4</v>
      </c>
      <c r="Q61" s="59" t="s">
        <v>152</v>
      </c>
      <c r="R61" s="115" t="s">
        <v>9</v>
      </c>
      <c r="S61" s="42" t="s">
        <v>23</v>
      </c>
      <c r="T61" s="42" t="s">
        <v>11</v>
      </c>
      <c r="U61" s="43" t="s">
        <v>24</v>
      </c>
      <c r="V61" s="42" t="s">
        <v>13</v>
      </c>
      <c r="W61" s="42" t="s">
        <v>14</v>
      </c>
      <c r="X61" s="42" t="s">
        <v>15</v>
      </c>
      <c r="Y61" s="44" t="s">
        <v>640</v>
      </c>
      <c r="Z61" s="44" t="s">
        <v>691</v>
      </c>
      <c r="AA61" s="60" t="s">
        <v>693</v>
      </c>
      <c r="AB61" s="46">
        <f t="shared" ref="AB61:AB63" si="9">IFERROR(IF(AND(R60="Probabilidad",R61="Probabilidad"),(AD60-(+AD60*U61)),IF(AND(R60="Impacto",R61="Probabilidad"),(AD59-(+AD59*U61)),IF(R61="Impacto",AD60,""))),"")</f>
        <v>0.14112</v>
      </c>
      <c r="AC61" s="47" t="s">
        <v>21</v>
      </c>
      <c r="AD61" s="48">
        <v>0.14112</v>
      </c>
      <c r="AE61" s="47" t="s">
        <v>7</v>
      </c>
      <c r="AF61" s="48">
        <v>0.6</v>
      </c>
      <c r="AG61" s="49" t="s">
        <v>7</v>
      </c>
      <c r="AH61" s="50"/>
      <c r="AI61" s="59"/>
      <c r="AJ61" s="44"/>
      <c r="AK61" s="51"/>
      <c r="AL61" s="51"/>
      <c r="AM61" s="59"/>
      <c r="AN61" s="58"/>
      <c r="AO61" s="60" t="s">
        <v>917</v>
      </c>
      <c r="AP61" s="99"/>
    </row>
    <row r="62" spans="1:42" hidden="1" x14ac:dyDescent="0.25">
      <c r="A62" s="245"/>
      <c r="B62" s="248"/>
      <c r="C62" s="251"/>
      <c r="D62" s="251"/>
      <c r="E62" s="248"/>
      <c r="F62" s="254"/>
      <c r="G62" s="251"/>
      <c r="H62" s="191"/>
      <c r="I62" s="223"/>
      <c r="J62" s="214"/>
      <c r="K62" s="217"/>
      <c r="L62" s="220">
        <v>0</v>
      </c>
      <c r="M62" s="223"/>
      <c r="N62" s="214"/>
      <c r="O62" s="226"/>
      <c r="P62" s="41">
        <v>5</v>
      </c>
      <c r="Q62" s="59"/>
      <c r="R62" s="115" t="s">
        <v>42</v>
      </c>
      <c r="S62" s="42"/>
      <c r="T62" s="42"/>
      <c r="U62" s="43" t="s">
        <v>42</v>
      </c>
      <c r="V62" s="42"/>
      <c r="W62" s="42"/>
      <c r="X62" s="42"/>
      <c r="Y62" s="44"/>
      <c r="Z62" s="42"/>
      <c r="AA62" s="60"/>
      <c r="AB62" s="46" t="str">
        <f t="shared" si="9"/>
        <v/>
      </c>
      <c r="AC62" s="47" t="s">
        <v>42</v>
      </c>
      <c r="AD62" s="48" t="s">
        <v>42</v>
      </c>
      <c r="AE62" s="47" t="s">
        <v>42</v>
      </c>
      <c r="AF62" s="48" t="s">
        <v>42</v>
      </c>
      <c r="AG62" s="49" t="s">
        <v>42</v>
      </c>
      <c r="AH62" s="50"/>
      <c r="AI62" s="59"/>
      <c r="AJ62" s="44"/>
      <c r="AK62" s="51"/>
      <c r="AL62" s="51"/>
      <c r="AM62" s="59"/>
      <c r="AN62" s="58"/>
      <c r="AO62" s="125"/>
    </row>
    <row r="63" spans="1:42" hidden="1" x14ac:dyDescent="0.25">
      <c r="A63" s="246"/>
      <c r="B63" s="249"/>
      <c r="C63" s="252"/>
      <c r="D63" s="252"/>
      <c r="E63" s="249"/>
      <c r="F63" s="255"/>
      <c r="G63" s="252"/>
      <c r="H63" s="192"/>
      <c r="I63" s="224"/>
      <c r="J63" s="215"/>
      <c r="K63" s="218"/>
      <c r="L63" s="221">
        <v>0</v>
      </c>
      <c r="M63" s="224"/>
      <c r="N63" s="215"/>
      <c r="O63" s="227"/>
      <c r="P63" s="41">
        <v>6</v>
      </c>
      <c r="Q63" s="59"/>
      <c r="R63" s="115" t="s">
        <v>42</v>
      </c>
      <c r="S63" s="42"/>
      <c r="T63" s="42"/>
      <c r="U63" s="43" t="s">
        <v>42</v>
      </c>
      <c r="V63" s="42"/>
      <c r="W63" s="42"/>
      <c r="X63" s="42"/>
      <c r="Y63" s="44"/>
      <c r="Z63" s="42"/>
      <c r="AA63" s="60"/>
      <c r="AB63" s="46" t="str">
        <f t="shared" si="9"/>
        <v/>
      </c>
      <c r="AC63" s="47" t="s">
        <v>42</v>
      </c>
      <c r="AD63" s="48" t="s">
        <v>42</v>
      </c>
      <c r="AE63" s="47" t="s">
        <v>42</v>
      </c>
      <c r="AF63" s="48" t="s">
        <v>42</v>
      </c>
      <c r="AG63" s="49" t="s">
        <v>42</v>
      </c>
      <c r="AH63" s="50"/>
      <c r="AI63" s="59"/>
      <c r="AJ63" s="44"/>
      <c r="AK63" s="51"/>
      <c r="AL63" s="51"/>
      <c r="AM63" s="59"/>
      <c r="AN63" s="58"/>
      <c r="AO63" s="123"/>
    </row>
    <row r="64" spans="1:42" ht="217.5" customHeight="1" x14ac:dyDescent="0.25">
      <c r="A64" s="244" t="s">
        <v>161</v>
      </c>
      <c r="B64" s="247" t="s">
        <v>0</v>
      </c>
      <c r="C64" s="250" t="s">
        <v>153</v>
      </c>
      <c r="D64" s="250" t="s">
        <v>154</v>
      </c>
      <c r="E64" s="247">
        <v>11</v>
      </c>
      <c r="F64" s="253" t="s">
        <v>155</v>
      </c>
      <c r="G64" s="250" t="s">
        <v>4</v>
      </c>
      <c r="H64" s="190">
        <v>864</v>
      </c>
      <c r="I64" s="222" t="s">
        <v>144</v>
      </c>
      <c r="J64" s="213">
        <v>0.8</v>
      </c>
      <c r="K64" s="216" t="s">
        <v>6</v>
      </c>
      <c r="L64" s="219" t="s">
        <v>6</v>
      </c>
      <c r="M64" s="222" t="s">
        <v>7</v>
      </c>
      <c r="N64" s="213">
        <v>0.6</v>
      </c>
      <c r="O64" s="225" t="s">
        <v>49</v>
      </c>
      <c r="P64" s="41">
        <v>1</v>
      </c>
      <c r="Q64" s="59" t="s">
        <v>156</v>
      </c>
      <c r="R64" s="115" t="s">
        <v>9</v>
      </c>
      <c r="S64" s="42" t="s">
        <v>10</v>
      </c>
      <c r="T64" s="42" t="s">
        <v>11</v>
      </c>
      <c r="U64" s="43" t="s">
        <v>12</v>
      </c>
      <c r="V64" s="42" t="s">
        <v>13</v>
      </c>
      <c r="W64" s="42" t="s">
        <v>14</v>
      </c>
      <c r="X64" s="42" t="s">
        <v>15</v>
      </c>
      <c r="Y64" s="44" t="s">
        <v>640</v>
      </c>
      <c r="Z64" s="45" t="s">
        <v>691</v>
      </c>
      <c r="AA64" s="60" t="s">
        <v>697</v>
      </c>
      <c r="AB64" s="46">
        <f>IFERROR(IF(R64="Probabilidad",(J64-(+J64*U64)),IF(R64="Impacto",J64,"")),"")</f>
        <v>0.48</v>
      </c>
      <c r="AC64" s="47" t="s">
        <v>34</v>
      </c>
      <c r="AD64" s="48">
        <v>0.48</v>
      </c>
      <c r="AE64" s="47" t="s">
        <v>7</v>
      </c>
      <c r="AF64" s="48">
        <v>0.6</v>
      </c>
      <c r="AG64" s="49" t="s">
        <v>7</v>
      </c>
      <c r="AH64" s="50" t="s">
        <v>16</v>
      </c>
      <c r="AI64" s="59" t="s">
        <v>157</v>
      </c>
      <c r="AJ64" s="45" t="s">
        <v>158</v>
      </c>
      <c r="AK64" s="52" t="s">
        <v>150</v>
      </c>
      <c r="AL64" s="52" t="s">
        <v>691</v>
      </c>
      <c r="AM64" s="59" t="s">
        <v>698</v>
      </c>
      <c r="AN64" s="58" t="s">
        <v>640</v>
      </c>
      <c r="AO64" s="60" t="s">
        <v>905</v>
      </c>
    </row>
    <row r="65" spans="1:41" ht="201" customHeight="1" x14ac:dyDescent="0.25">
      <c r="A65" s="245"/>
      <c r="B65" s="248"/>
      <c r="C65" s="251"/>
      <c r="D65" s="251"/>
      <c r="E65" s="248"/>
      <c r="F65" s="254"/>
      <c r="G65" s="251"/>
      <c r="H65" s="191"/>
      <c r="I65" s="223"/>
      <c r="J65" s="214"/>
      <c r="K65" s="217"/>
      <c r="L65" s="220">
        <v>0</v>
      </c>
      <c r="M65" s="223"/>
      <c r="N65" s="214"/>
      <c r="O65" s="226"/>
      <c r="P65" s="41">
        <v>2</v>
      </c>
      <c r="Q65" s="59" t="s">
        <v>159</v>
      </c>
      <c r="R65" s="115" t="s">
        <v>9</v>
      </c>
      <c r="S65" s="42" t="s">
        <v>23</v>
      </c>
      <c r="T65" s="42" t="s">
        <v>11</v>
      </c>
      <c r="U65" s="43" t="s">
        <v>24</v>
      </c>
      <c r="V65" s="42" t="s">
        <v>13</v>
      </c>
      <c r="W65" s="42" t="s">
        <v>160</v>
      </c>
      <c r="X65" s="42" t="s">
        <v>15</v>
      </c>
      <c r="Y65" s="44" t="s">
        <v>640</v>
      </c>
      <c r="Z65" s="44" t="s">
        <v>691</v>
      </c>
      <c r="AA65" s="111">
        <v>44593</v>
      </c>
      <c r="AB65" s="46">
        <f>IFERROR(IF(AND(R64="Probabilidad",R65="Probabilidad"),(AD64-(+AD64*U65)),IF(R65="Probabilidad",(J64-(+J64*U65)),IF(R65="Impacto",AD64,""))),"")</f>
        <v>0.33599999999999997</v>
      </c>
      <c r="AC65" s="47" t="s">
        <v>5</v>
      </c>
      <c r="AD65" s="48">
        <v>0.33599999999999997</v>
      </c>
      <c r="AE65" s="47" t="s">
        <v>7</v>
      </c>
      <c r="AF65" s="48">
        <v>0.6</v>
      </c>
      <c r="AG65" s="49" t="s">
        <v>7</v>
      </c>
      <c r="AH65" s="50"/>
      <c r="AI65" s="59"/>
      <c r="AJ65" s="44"/>
      <c r="AK65" s="51"/>
      <c r="AL65" s="51"/>
      <c r="AM65" s="59"/>
      <c r="AN65" s="58"/>
      <c r="AO65" s="60" t="s">
        <v>918</v>
      </c>
    </row>
    <row r="66" spans="1:41" hidden="1" x14ac:dyDescent="0.25">
      <c r="A66" s="245"/>
      <c r="B66" s="248"/>
      <c r="C66" s="251"/>
      <c r="D66" s="251"/>
      <c r="E66" s="248"/>
      <c r="F66" s="254"/>
      <c r="G66" s="251"/>
      <c r="H66" s="191"/>
      <c r="I66" s="223"/>
      <c r="J66" s="214"/>
      <c r="K66" s="217"/>
      <c r="L66" s="220">
        <v>0</v>
      </c>
      <c r="M66" s="223"/>
      <c r="N66" s="214"/>
      <c r="O66" s="226"/>
      <c r="P66" s="41">
        <v>3</v>
      </c>
      <c r="Q66" s="54"/>
      <c r="R66" s="115" t="s">
        <v>42</v>
      </c>
      <c r="S66" s="42"/>
      <c r="T66" s="42"/>
      <c r="U66" s="43" t="s">
        <v>42</v>
      </c>
      <c r="V66" s="42"/>
      <c r="W66" s="42"/>
      <c r="X66" s="42"/>
      <c r="Y66" s="44"/>
      <c r="Z66" s="42"/>
      <c r="AA66" s="60"/>
      <c r="AB66" s="46" t="str">
        <f>IFERROR(IF(AND(R65="Probabilidad",R66="Probabilidad"),(AD65-(+AD65*U66)),IF(AND(R65="Impacto",R66="Probabilidad"),(AD64-(+AD64*U66)),IF(R66="Impacto",AD65,""))),"")</f>
        <v/>
      </c>
      <c r="AC66" s="47" t="s">
        <v>42</v>
      </c>
      <c r="AD66" s="48" t="s">
        <v>42</v>
      </c>
      <c r="AE66" s="47" t="s">
        <v>42</v>
      </c>
      <c r="AF66" s="48" t="s">
        <v>42</v>
      </c>
      <c r="AG66" s="49" t="s">
        <v>42</v>
      </c>
      <c r="AH66" s="50"/>
      <c r="AI66" s="59"/>
      <c r="AJ66" s="44"/>
      <c r="AK66" s="51"/>
      <c r="AL66" s="51"/>
      <c r="AM66" s="59"/>
      <c r="AN66" s="58"/>
      <c r="AO66" s="124"/>
    </row>
    <row r="67" spans="1:41" hidden="1" x14ac:dyDescent="0.25">
      <c r="A67" s="245"/>
      <c r="B67" s="248"/>
      <c r="C67" s="251"/>
      <c r="D67" s="251"/>
      <c r="E67" s="248"/>
      <c r="F67" s="254"/>
      <c r="G67" s="251"/>
      <c r="H67" s="191"/>
      <c r="I67" s="223"/>
      <c r="J67" s="214"/>
      <c r="K67" s="217"/>
      <c r="L67" s="220">
        <v>0</v>
      </c>
      <c r="M67" s="223"/>
      <c r="N67" s="214"/>
      <c r="O67" s="226"/>
      <c r="P67" s="41">
        <v>4</v>
      </c>
      <c r="Q67" s="59"/>
      <c r="R67" s="115" t="s">
        <v>42</v>
      </c>
      <c r="S67" s="42"/>
      <c r="T67" s="42"/>
      <c r="U67" s="43" t="s">
        <v>42</v>
      </c>
      <c r="V67" s="42"/>
      <c r="W67" s="42"/>
      <c r="X67" s="42"/>
      <c r="Y67" s="44"/>
      <c r="Z67" s="42"/>
      <c r="AA67" s="60"/>
      <c r="AB67" s="46" t="str">
        <f t="shared" ref="AB67:AB69" si="10">IFERROR(IF(AND(R66="Probabilidad",R67="Probabilidad"),(AD66-(+AD66*U67)),IF(AND(R66="Impacto",R67="Probabilidad"),(AD65-(+AD65*U67)),IF(R67="Impacto",AD66,""))),"")</f>
        <v/>
      </c>
      <c r="AC67" s="47" t="s">
        <v>42</v>
      </c>
      <c r="AD67" s="48" t="s">
        <v>42</v>
      </c>
      <c r="AE67" s="47" t="s">
        <v>42</v>
      </c>
      <c r="AF67" s="48" t="s">
        <v>42</v>
      </c>
      <c r="AG67" s="49" t="s">
        <v>42</v>
      </c>
      <c r="AH67" s="50"/>
      <c r="AI67" s="59"/>
      <c r="AJ67" s="44"/>
      <c r="AK67" s="51"/>
      <c r="AL67" s="51"/>
      <c r="AM67" s="59"/>
      <c r="AN67" s="58"/>
      <c r="AO67" s="120"/>
    </row>
    <row r="68" spans="1:41" hidden="1" x14ac:dyDescent="0.25">
      <c r="A68" s="245"/>
      <c r="B68" s="248"/>
      <c r="C68" s="251"/>
      <c r="D68" s="251"/>
      <c r="E68" s="248"/>
      <c r="F68" s="254"/>
      <c r="G68" s="251"/>
      <c r="H68" s="191"/>
      <c r="I68" s="223"/>
      <c r="J68" s="214"/>
      <c r="K68" s="217"/>
      <c r="L68" s="220">
        <v>0</v>
      </c>
      <c r="M68" s="223"/>
      <c r="N68" s="214"/>
      <c r="O68" s="226"/>
      <c r="P68" s="41">
        <v>5</v>
      </c>
      <c r="Q68" s="59"/>
      <c r="R68" s="115" t="s">
        <v>42</v>
      </c>
      <c r="S68" s="42"/>
      <c r="T68" s="42"/>
      <c r="U68" s="43" t="s">
        <v>42</v>
      </c>
      <c r="V68" s="42"/>
      <c r="W68" s="42"/>
      <c r="X68" s="42"/>
      <c r="Y68" s="44"/>
      <c r="Z68" s="42"/>
      <c r="AA68" s="60"/>
      <c r="AB68" s="46" t="str">
        <f t="shared" si="10"/>
        <v/>
      </c>
      <c r="AC68" s="47" t="s">
        <v>42</v>
      </c>
      <c r="AD68" s="48" t="s">
        <v>42</v>
      </c>
      <c r="AE68" s="47" t="s">
        <v>42</v>
      </c>
      <c r="AF68" s="48" t="s">
        <v>42</v>
      </c>
      <c r="AG68" s="49" t="s">
        <v>42</v>
      </c>
      <c r="AH68" s="50"/>
      <c r="AI68" s="59"/>
      <c r="AJ68" s="44"/>
      <c r="AK68" s="51"/>
      <c r="AL68" s="51"/>
      <c r="AM68" s="59"/>
      <c r="AN68" s="58"/>
      <c r="AO68" s="121"/>
    </row>
    <row r="69" spans="1:41" hidden="1" x14ac:dyDescent="0.25">
      <c r="A69" s="246"/>
      <c r="B69" s="249"/>
      <c r="C69" s="252"/>
      <c r="D69" s="252"/>
      <c r="E69" s="249"/>
      <c r="F69" s="255"/>
      <c r="G69" s="252"/>
      <c r="H69" s="192"/>
      <c r="I69" s="224"/>
      <c r="J69" s="215"/>
      <c r="K69" s="218"/>
      <c r="L69" s="221">
        <v>0</v>
      </c>
      <c r="M69" s="224"/>
      <c r="N69" s="215"/>
      <c r="O69" s="227"/>
      <c r="P69" s="41">
        <v>6</v>
      </c>
      <c r="Q69" s="59"/>
      <c r="R69" s="115" t="s">
        <v>42</v>
      </c>
      <c r="S69" s="42"/>
      <c r="T69" s="42"/>
      <c r="U69" s="43" t="s">
        <v>42</v>
      </c>
      <c r="V69" s="42"/>
      <c r="W69" s="42"/>
      <c r="X69" s="42"/>
      <c r="Y69" s="44"/>
      <c r="Z69" s="42"/>
      <c r="AA69" s="60"/>
      <c r="AB69" s="46" t="str">
        <f t="shared" si="10"/>
        <v/>
      </c>
      <c r="AC69" s="47" t="s">
        <v>42</v>
      </c>
      <c r="AD69" s="48" t="s">
        <v>42</v>
      </c>
      <c r="AE69" s="47" t="s">
        <v>42</v>
      </c>
      <c r="AF69" s="48" t="s">
        <v>42</v>
      </c>
      <c r="AG69" s="49" t="s">
        <v>42</v>
      </c>
      <c r="AH69" s="50"/>
      <c r="AI69" s="59"/>
      <c r="AJ69" s="44"/>
      <c r="AK69" s="51"/>
      <c r="AL69" s="51"/>
      <c r="AM69" s="59"/>
      <c r="AN69" s="58"/>
      <c r="AO69" s="121"/>
    </row>
    <row r="70" spans="1:41" ht="84.75" hidden="1" customHeight="1" x14ac:dyDescent="0.25">
      <c r="A70" s="244" t="s">
        <v>187</v>
      </c>
      <c r="B70" s="247" t="s">
        <v>0</v>
      </c>
      <c r="C70" s="250" t="s">
        <v>162</v>
      </c>
      <c r="D70" s="250" t="s">
        <v>163</v>
      </c>
      <c r="E70" s="247">
        <v>12</v>
      </c>
      <c r="F70" s="253" t="s">
        <v>164</v>
      </c>
      <c r="G70" s="250" t="s">
        <v>4</v>
      </c>
      <c r="H70" s="190">
        <v>13</v>
      </c>
      <c r="I70" s="222" t="s">
        <v>5</v>
      </c>
      <c r="J70" s="213">
        <v>0.4</v>
      </c>
      <c r="K70" s="216" t="s">
        <v>6</v>
      </c>
      <c r="L70" s="219" t="s">
        <v>6</v>
      </c>
      <c r="M70" s="222" t="s">
        <v>7</v>
      </c>
      <c r="N70" s="213">
        <v>0.6</v>
      </c>
      <c r="O70" s="225" t="s">
        <v>7</v>
      </c>
      <c r="P70" s="41">
        <v>1</v>
      </c>
      <c r="Q70" s="59" t="s">
        <v>165</v>
      </c>
      <c r="R70" s="115" t="s">
        <v>9</v>
      </c>
      <c r="S70" s="42" t="s">
        <v>10</v>
      </c>
      <c r="T70" s="42" t="s">
        <v>11</v>
      </c>
      <c r="U70" s="43" t="s">
        <v>12</v>
      </c>
      <c r="V70" s="42" t="s">
        <v>13</v>
      </c>
      <c r="W70" s="42" t="s">
        <v>14</v>
      </c>
      <c r="X70" s="42" t="s">
        <v>15</v>
      </c>
      <c r="Y70" s="44" t="s">
        <v>638</v>
      </c>
      <c r="Z70" s="59" t="s">
        <v>699</v>
      </c>
      <c r="AA70" s="59" t="s">
        <v>700</v>
      </c>
      <c r="AB70" s="46">
        <f>IFERROR(IF(R70="Probabilidad",(J70-(+J70*U70)),IF(R70="Impacto",J70,"")),"")</f>
        <v>0.24</v>
      </c>
      <c r="AC70" s="47" t="s">
        <v>5</v>
      </c>
      <c r="AD70" s="48">
        <v>0.24</v>
      </c>
      <c r="AE70" s="47" t="s">
        <v>7</v>
      </c>
      <c r="AF70" s="48">
        <v>0.6</v>
      </c>
      <c r="AG70" s="49" t="s">
        <v>7</v>
      </c>
      <c r="AH70" s="50" t="s">
        <v>16</v>
      </c>
      <c r="AI70" s="59" t="s">
        <v>166</v>
      </c>
      <c r="AJ70" s="45" t="s">
        <v>167</v>
      </c>
      <c r="AK70" s="51">
        <v>44926</v>
      </c>
      <c r="AL70" s="59" t="s">
        <v>699</v>
      </c>
      <c r="AM70" s="59" t="s">
        <v>707</v>
      </c>
      <c r="AN70" s="58" t="s">
        <v>640</v>
      </c>
      <c r="AO70" s="121"/>
    </row>
    <row r="71" spans="1:41" ht="90" hidden="1" x14ac:dyDescent="0.25">
      <c r="A71" s="245"/>
      <c r="B71" s="248"/>
      <c r="C71" s="251"/>
      <c r="D71" s="251"/>
      <c r="E71" s="248"/>
      <c r="F71" s="254"/>
      <c r="G71" s="251"/>
      <c r="H71" s="191"/>
      <c r="I71" s="223"/>
      <c r="J71" s="214"/>
      <c r="K71" s="217"/>
      <c r="L71" s="220">
        <v>0</v>
      </c>
      <c r="M71" s="223"/>
      <c r="N71" s="214"/>
      <c r="O71" s="226"/>
      <c r="P71" s="41">
        <v>2</v>
      </c>
      <c r="Q71" s="59" t="s">
        <v>168</v>
      </c>
      <c r="R71" s="115" t="s">
        <v>9</v>
      </c>
      <c r="S71" s="42" t="s">
        <v>23</v>
      </c>
      <c r="T71" s="42" t="s">
        <v>11</v>
      </c>
      <c r="U71" s="43" t="s">
        <v>24</v>
      </c>
      <c r="V71" s="42" t="s">
        <v>169</v>
      </c>
      <c r="W71" s="42" t="s">
        <v>160</v>
      </c>
      <c r="X71" s="42" t="s">
        <v>170</v>
      </c>
      <c r="Y71" s="44" t="s">
        <v>638</v>
      </c>
      <c r="Z71" s="59" t="s">
        <v>699</v>
      </c>
      <c r="AA71" s="59" t="s">
        <v>701</v>
      </c>
      <c r="AB71" s="46">
        <f>IFERROR(IF(AND(R70="Probabilidad",R71="Probabilidad"),(AD70-(+AD70*U71)),IF(R71="Probabilidad",(J70-(+J70*U71)),IF(R71="Impacto",AD70,""))),"")</f>
        <v>0.16799999999999998</v>
      </c>
      <c r="AC71" s="47" t="s">
        <v>21</v>
      </c>
      <c r="AD71" s="48">
        <v>0.16799999999999998</v>
      </c>
      <c r="AE71" s="47" t="s">
        <v>7</v>
      </c>
      <c r="AF71" s="48">
        <v>0.6</v>
      </c>
      <c r="AG71" s="49" t="s">
        <v>7</v>
      </c>
      <c r="AH71" s="50"/>
      <c r="AI71" s="59"/>
      <c r="AJ71" s="44"/>
      <c r="AK71" s="51"/>
      <c r="AL71" s="51"/>
      <c r="AM71" s="59"/>
      <c r="AN71" s="58"/>
      <c r="AO71" s="121"/>
    </row>
    <row r="72" spans="1:41" hidden="1" x14ac:dyDescent="0.25">
      <c r="A72" s="245"/>
      <c r="B72" s="248"/>
      <c r="C72" s="251"/>
      <c r="D72" s="251"/>
      <c r="E72" s="248"/>
      <c r="F72" s="254"/>
      <c r="G72" s="251"/>
      <c r="H72" s="191"/>
      <c r="I72" s="223"/>
      <c r="J72" s="214"/>
      <c r="K72" s="217"/>
      <c r="L72" s="220">
        <v>0</v>
      </c>
      <c r="M72" s="223"/>
      <c r="N72" s="214"/>
      <c r="O72" s="226"/>
      <c r="P72" s="41">
        <v>3</v>
      </c>
      <c r="Q72" s="54"/>
      <c r="R72" s="115" t="s">
        <v>42</v>
      </c>
      <c r="S72" s="42"/>
      <c r="T72" s="42"/>
      <c r="U72" s="43" t="s">
        <v>42</v>
      </c>
      <c r="V72" s="42"/>
      <c r="W72" s="42"/>
      <c r="X72" s="42"/>
      <c r="Y72" s="44"/>
      <c r="Z72" s="42"/>
      <c r="AA72" s="60"/>
      <c r="AB72" s="46" t="str">
        <f>IFERROR(IF(AND(R71="Probabilidad",R72="Probabilidad"),(AD71-(+AD71*U72)),IF(AND(R71="Impacto",R72="Probabilidad"),(AD70-(+AD70*U72)),IF(R72="Impacto",AD71,""))),"")</f>
        <v/>
      </c>
      <c r="AC72" s="47" t="s">
        <v>42</v>
      </c>
      <c r="AD72" s="48" t="s">
        <v>42</v>
      </c>
      <c r="AE72" s="47" t="s">
        <v>42</v>
      </c>
      <c r="AF72" s="48" t="s">
        <v>42</v>
      </c>
      <c r="AG72" s="49" t="s">
        <v>42</v>
      </c>
      <c r="AH72" s="50"/>
      <c r="AI72" s="59"/>
      <c r="AJ72" s="44"/>
      <c r="AK72" s="51"/>
      <c r="AL72" s="51"/>
      <c r="AM72" s="59"/>
      <c r="AN72" s="58"/>
      <c r="AO72" s="121"/>
    </row>
    <row r="73" spans="1:41" hidden="1" x14ac:dyDescent="0.25">
      <c r="A73" s="245"/>
      <c r="B73" s="248"/>
      <c r="C73" s="251"/>
      <c r="D73" s="251"/>
      <c r="E73" s="248"/>
      <c r="F73" s="254"/>
      <c r="G73" s="251"/>
      <c r="H73" s="191"/>
      <c r="I73" s="223"/>
      <c r="J73" s="214"/>
      <c r="K73" s="217"/>
      <c r="L73" s="220">
        <v>0</v>
      </c>
      <c r="M73" s="223"/>
      <c r="N73" s="214"/>
      <c r="O73" s="226"/>
      <c r="P73" s="41">
        <v>4</v>
      </c>
      <c r="Q73" s="59"/>
      <c r="R73" s="115" t="s">
        <v>42</v>
      </c>
      <c r="S73" s="42"/>
      <c r="T73" s="42"/>
      <c r="U73" s="43" t="s">
        <v>42</v>
      </c>
      <c r="V73" s="42"/>
      <c r="W73" s="42"/>
      <c r="X73" s="42"/>
      <c r="Y73" s="44"/>
      <c r="Z73" s="42"/>
      <c r="AA73" s="60"/>
      <c r="AB73" s="46" t="str">
        <f t="shared" ref="AB73:AB75" si="11">IFERROR(IF(AND(R72="Probabilidad",R73="Probabilidad"),(AD72-(+AD72*U73)),IF(AND(R72="Impacto",R73="Probabilidad"),(AD71-(+AD71*U73)),IF(R73="Impacto",AD72,""))),"")</f>
        <v/>
      </c>
      <c r="AC73" s="47" t="s">
        <v>42</v>
      </c>
      <c r="AD73" s="48" t="s">
        <v>42</v>
      </c>
      <c r="AE73" s="47" t="s">
        <v>42</v>
      </c>
      <c r="AF73" s="48" t="s">
        <v>42</v>
      </c>
      <c r="AG73" s="49" t="s">
        <v>42</v>
      </c>
      <c r="AH73" s="50"/>
      <c r="AI73" s="59"/>
      <c r="AJ73" s="44"/>
      <c r="AK73" s="51"/>
      <c r="AL73" s="51"/>
      <c r="AM73" s="59"/>
      <c r="AN73" s="58"/>
      <c r="AO73" s="121"/>
    </row>
    <row r="74" spans="1:41" hidden="1" x14ac:dyDescent="0.25">
      <c r="A74" s="245"/>
      <c r="B74" s="248"/>
      <c r="C74" s="251"/>
      <c r="D74" s="251"/>
      <c r="E74" s="248"/>
      <c r="F74" s="254"/>
      <c r="G74" s="251"/>
      <c r="H74" s="191"/>
      <c r="I74" s="223"/>
      <c r="J74" s="214"/>
      <c r="K74" s="217"/>
      <c r="L74" s="220">
        <v>0</v>
      </c>
      <c r="M74" s="223"/>
      <c r="N74" s="214"/>
      <c r="O74" s="226"/>
      <c r="P74" s="41">
        <v>5</v>
      </c>
      <c r="Q74" s="59"/>
      <c r="R74" s="115" t="s">
        <v>42</v>
      </c>
      <c r="S74" s="42"/>
      <c r="T74" s="42"/>
      <c r="U74" s="43" t="s">
        <v>42</v>
      </c>
      <c r="V74" s="42"/>
      <c r="W74" s="42"/>
      <c r="X74" s="42"/>
      <c r="Y74" s="44"/>
      <c r="Z74" s="42"/>
      <c r="AA74" s="60"/>
      <c r="AB74" s="46" t="str">
        <f t="shared" si="11"/>
        <v/>
      </c>
      <c r="AC74" s="47" t="s">
        <v>42</v>
      </c>
      <c r="AD74" s="48" t="s">
        <v>42</v>
      </c>
      <c r="AE74" s="47" t="s">
        <v>42</v>
      </c>
      <c r="AF74" s="48" t="s">
        <v>42</v>
      </c>
      <c r="AG74" s="49" t="s">
        <v>42</v>
      </c>
      <c r="AH74" s="50"/>
      <c r="AI74" s="59"/>
      <c r="AJ74" s="44"/>
      <c r="AK74" s="51"/>
      <c r="AL74" s="51"/>
      <c r="AM74" s="59"/>
      <c r="AN74" s="58"/>
      <c r="AO74" s="121"/>
    </row>
    <row r="75" spans="1:41" hidden="1" x14ac:dyDescent="0.25">
      <c r="A75" s="246"/>
      <c r="B75" s="249"/>
      <c r="C75" s="252"/>
      <c r="D75" s="252"/>
      <c r="E75" s="249"/>
      <c r="F75" s="255"/>
      <c r="G75" s="252"/>
      <c r="H75" s="192"/>
      <c r="I75" s="224"/>
      <c r="J75" s="215"/>
      <c r="K75" s="218"/>
      <c r="L75" s="221">
        <v>0</v>
      </c>
      <c r="M75" s="224"/>
      <c r="N75" s="215"/>
      <c r="O75" s="227"/>
      <c r="P75" s="41">
        <v>6</v>
      </c>
      <c r="Q75" s="59"/>
      <c r="R75" s="115" t="s">
        <v>42</v>
      </c>
      <c r="S75" s="42"/>
      <c r="T75" s="42"/>
      <c r="U75" s="43" t="s">
        <v>42</v>
      </c>
      <c r="V75" s="42"/>
      <c r="W75" s="42"/>
      <c r="X75" s="42"/>
      <c r="Y75" s="44"/>
      <c r="Z75" s="42"/>
      <c r="AA75" s="60"/>
      <c r="AB75" s="46" t="str">
        <f t="shared" si="11"/>
        <v/>
      </c>
      <c r="AC75" s="47" t="s">
        <v>42</v>
      </c>
      <c r="AD75" s="48" t="s">
        <v>42</v>
      </c>
      <c r="AE75" s="47" t="s">
        <v>42</v>
      </c>
      <c r="AF75" s="48" t="s">
        <v>42</v>
      </c>
      <c r="AG75" s="49" t="s">
        <v>42</v>
      </c>
      <c r="AH75" s="50"/>
      <c r="AI75" s="59"/>
      <c r="AJ75" s="44"/>
      <c r="AK75" s="51"/>
      <c r="AL75" s="51"/>
      <c r="AM75" s="59"/>
      <c r="AN75" s="58"/>
      <c r="AO75" s="122"/>
    </row>
    <row r="76" spans="1:41" ht="171.75" customHeight="1" x14ac:dyDescent="0.25">
      <c r="A76" s="244" t="s">
        <v>187</v>
      </c>
      <c r="B76" s="247" t="s">
        <v>0</v>
      </c>
      <c r="C76" s="250" t="s">
        <v>171</v>
      </c>
      <c r="D76" s="250" t="s">
        <v>172</v>
      </c>
      <c r="E76" s="247">
        <v>13</v>
      </c>
      <c r="F76" s="253" t="s">
        <v>173</v>
      </c>
      <c r="G76" s="250" t="s">
        <v>4</v>
      </c>
      <c r="H76" s="190">
        <v>600</v>
      </c>
      <c r="I76" s="222" t="s">
        <v>144</v>
      </c>
      <c r="J76" s="213">
        <v>0.8</v>
      </c>
      <c r="K76" s="216" t="s">
        <v>6</v>
      </c>
      <c r="L76" s="219" t="s">
        <v>6</v>
      </c>
      <c r="M76" s="222" t="s">
        <v>7</v>
      </c>
      <c r="N76" s="213">
        <v>0.6</v>
      </c>
      <c r="O76" s="225" t="s">
        <v>49</v>
      </c>
      <c r="P76" s="41">
        <v>1</v>
      </c>
      <c r="Q76" s="59" t="s">
        <v>174</v>
      </c>
      <c r="R76" s="115" t="s">
        <v>9</v>
      </c>
      <c r="S76" s="42" t="s">
        <v>10</v>
      </c>
      <c r="T76" s="42" t="s">
        <v>11</v>
      </c>
      <c r="U76" s="43" t="s">
        <v>12</v>
      </c>
      <c r="V76" s="42" t="s">
        <v>13</v>
      </c>
      <c r="W76" s="42" t="s">
        <v>14</v>
      </c>
      <c r="X76" s="42" t="s">
        <v>15</v>
      </c>
      <c r="Y76" s="44" t="s">
        <v>638</v>
      </c>
      <c r="Z76" s="59" t="s">
        <v>699</v>
      </c>
      <c r="AA76" s="59" t="s">
        <v>702</v>
      </c>
      <c r="AB76" s="46">
        <f>IFERROR(IF(R76="Probabilidad",(J76-(+J76*U76)),IF(R76="Impacto",J76,"")),"")</f>
        <v>0.48</v>
      </c>
      <c r="AC76" s="47" t="s">
        <v>34</v>
      </c>
      <c r="AD76" s="48">
        <v>0.48</v>
      </c>
      <c r="AE76" s="47" t="s">
        <v>7</v>
      </c>
      <c r="AF76" s="48">
        <v>0.6</v>
      </c>
      <c r="AG76" s="49" t="s">
        <v>7</v>
      </c>
      <c r="AH76" s="50" t="s">
        <v>16</v>
      </c>
      <c r="AI76" s="59" t="s">
        <v>175</v>
      </c>
      <c r="AJ76" s="45" t="s">
        <v>167</v>
      </c>
      <c r="AK76" s="51">
        <v>44926</v>
      </c>
      <c r="AL76" s="59" t="s">
        <v>699</v>
      </c>
      <c r="AM76" s="59" t="s">
        <v>707</v>
      </c>
      <c r="AN76" s="58" t="s">
        <v>640</v>
      </c>
      <c r="AO76" s="105" t="s">
        <v>933</v>
      </c>
    </row>
    <row r="77" spans="1:41" ht="132.75" customHeight="1" x14ac:dyDescent="0.25">
      <c r="A77" s="245"/>
      <c r="B77" s="248"/>
      <c r="C77" s="251"/>
      <c r="D77" s="251"/>
      <c r="E77" s="248"/>
      <c r="F77" s="254"/>
      <c r="G77" s="251"/>
      <c r="H77" s="191"/>
      <c r="I77" s="223"/>
      <c r="J77" s="214"/>
      <c r="K77" s="217"/>
      <c r="L77" s="220">
        <v>0</v>
      </c>
      <c r="M77" s="223"/>
      <c r="N77" s="214"/>
      <c r="O77" s="226"/>
      <c r="P77" s="41">
        <v>2</v>
      </c>
      <c r="Q77" s="59" t="s">
        <v>176</v>
      </c>
      <c r="R77" s="115" t="s">
        <v>9</v>
      </c>
      <c r="S77" s="42" t="s">
        <v>23</v>
      </c>
      <c r="T77" s="42" t="s">
        <v>11</v>
      </c>
      <c r="U77" s="43" t="s">
        <v>24</v>
      </c>
      <c r="V77" s="42" t="s">
        <v>169</v>
      </c>
      <c r="W77" s="42" t="s">
        <v>160</v>
      </c>
      <c r="X77" s="42" t="s">
        <v>170</v>
      </c>
      <c r="Y77" s="44" t="s">
        <v>638</v>
      </c>
      <c r="Z77" s="59" t="s">
        <v>699</v>
      </c>
      <c r="AA77" s="59" t="s">
        <v>703</v>
      </c>
      <c r="AB77" s="46">
        <f>IFERROR(IF(AND(R76="Probabilidad",R77="Probabilidad"),(AD76-(+AD76*U77)),IF(R77="Probabilidad",(J76-(+J76*U77)),IF(R77="Impacto",AD76,""))),"")</f>
        <v>0.33599999999999997</v>
      </c>
      <c r="AC77" s="47" t="s">
        <v>5</v>
      </c>
      <c r="AD77" s="48">
        <v>0.33599999999999997</v>
      </c>
      <c r="AE77" s="47" t="s">
        <v>7</v>
      </c>
      <c r="AF77" s="48">
        <v>0.6</v>
      </c>
      <c r="AG77" s="49" t="s">
        <v>7</v>
      </c>
      <c r="AH77" s="50"/>
      <c r="AI77" s="59"/>
      <c r="AJ77" s="44"/>
      <c r="AK77" s="51"/>
      <c r="AL77" s="51"/>
      <c r="AM77" s="59"/>
      <c r="AN77" s="58"/>
      <c r="AO77" s="106" t="s">
        <v>934</v>
      </c>
    </row>
    <row r="78" spans="1:41" hidden="1" x14ac:dyDescent="0.25">
      <c r="A78" s="245"/>
      <c r="B78" s="248"/>
      <c r="C78" s="251"/>
      <c r="D78" s="251"/>
      <c r="E78" s="248"/>
      <c r="F78" s="254"/>
      <c r="G78" s="251"/>
      <c r="H78" s="191"/>
      <c r="I78" s="223"/>
      <c r="J78" s="214"/>
      <c r="K78" s="217"/>
      <c r="L78" s="220">
        <v>0</v>
      </c>
      <c r="M78" s="223"/>
      <c r="N78" s="214"/>
      <c r="O78" s="226"/>
      <c r="P78" s="41">
        <v>3</v>
      </c>
      <c r="Q78" s="59"/>
      <c r="R78" s="115" t="s">
        <v>42</v>
      </c>
      <c r="S78" s="42"/>
      <c r="T78" s="42"/>
      <c r="U78" s="43" t="s">
        <v>42</v>
      </c>
      <c r="V78" s="42"/>
      <c r="W78" s="42"/>
      <c r="X78" s="42"/>
      <c r="Y78" s="44"/>
      <c r="Z78" s="42"/>
      <c r="AA78" s="153"/>
      <c r="AB78" s="46" t="str">
        <f>IFERROR(IF(AND(R77="Probabilidad",R78="Probabilidad"),(AD77-(+AD77*U78)),IF(AND(R77="Impacto",R78="Probabilidad"),(AD76-(+AD76*U78)),IF(R78="Impacto",AD77,""))),"")</f>
        <v/>
      </c>
      <c r="AC78" s="47" t="s">
        <v>42</v>
      </c>
      <c r="AD78" s="48" t="s">
        <v>42</v>
      </c>
      <c r="AE78" s="47" t="s">
        <v>42</v>
      </c>
      <c r="AF78" s="48" t="s">
        <v>42</v>
      </c>
      <c r="AG78" s="49" t="s">
        <v>42</v>
      </c>
      <c r="AH78" s="50"/>
      <c r="AI78" s="59"/>
      <c r="AJ78" s="44"/>
      <c r="AK78" s="51"/>
      <c r="AL78" s="51"/>
      <c r="AM78" s="59"/>
      <c r="AN78" s="58"/>
      <c r="AO78" s="120"/>
    </row>
    <row r="79" spans="1:41" hidden="1" x14ac:dyDescent="0.25">
      <c r="A79" s="245"/>
      <c r="B79" s="248"/>
      <c r="C79" s="251"/>
      <c r="D79" s="251"/>
      <c r="E79" s="248"/>
      <c r="F79" s="254"/>
      <c r="G79" s="251"/>
      <c r="H79" s="191"/>
      <c r="I79" s="223"/>
      <c r="J79" s="214"/>
      <c r="K79" s="217"/>
      <c r="L79" s="220">
        <v>0</v>
      </c>
      <c r="M79" s="223"/>
      <c r="N79" s="214"/>
      <c r="O79" s="226"/>
      <c r="P79" s="41">
        <v>4</v>
      </c>
      <c r="Q79" s="59"/>
      <c r="R79" s="115" t="s">
        <v>42</v>
      </c>
      <c r="S79" s="42"/>
      <c r="T79" s="42"/>
      <c r="U79" s="43" t="s">
        <v>42</v>
      </c>
      <c r="V79" s="42"/>
      <c r="W79" s="42"/>
      <c r="X79" s="42"/>
      <c r="Y79" s="44"/>
      <c r="Z79" s="42"/>
      <c r="AA79" s="153"/>
      <c r="AB79" s="46" t="str">
        <f t="shared" ref="AB79:AB81" si="12">IFERROR(IF(AND(R78="Probabilidad",R79="Probabilidad"),(AD78-(+AD78*U79)),IF(AND(R78="Impacto",R79="Probabilidad"),(AD77-(+AD77*U79)),IF(R79="Impacto",AD78,""))),"")</f>
        <v/>
      </c>
      <c r="AC79" s="47" t="s">
        <v>42</v>
      </c>
      <c r="AD79" s="48" t="s">
        <v>42</v>
      </c>
      <c r="AE79" s="47" t="s">
        <v>42</v>
      </c>
      <c r="AF79" s="48" t="s">
        <v>42</v>
      </c>
      <c r="AG79" s="49" t="s">
        <v>42</v>
      </c>
      <c r="AH79" s="50"/>
      <c r="AI79" s="59"/>
      <c r="AJ79" s="44"/>
      <c r="AK79" s="51"/>
      <c r="AL79" s="51"/>
      <c r="AM79" s="59"/>
      <c r="AN79" s="58"/>
      <c r="AO79" s="121"/>
    </row>
    <row r="80" spans="1:41" hidden="1" x14ac:dyDescent="0.25">
      <c r="A80" s="245"/>
      <c r="B80" s="248"/>
      <c r="C80" s="251"/>
      <c r="D80" s="251"/>
      <c r="E80" s="248"/>
      <c r="F80" s="254"/>
      <c r="G80" s="251"/>
      <c r="H80" s="191"/>
      <c r="I80" s="223"/>
      <c r="J80" s="214"/>
      <c r="K80" s="217"/>
      <c r="L80" s="220">
        <v>0</v>
      </c>
      <c r="M80" s="223"/>
      <c r="N80" s="214"/>
      <c r="O80" s="226"/>
      <c r="P80" s="41">
        <v>5</v>
      </c>
      <c r="Q80" s="59"/>
      <c r="R80" s="115" t="s">
        <v>42</v>
      </c>
      <c r="S80" s="42"/>
      <c r="T80" s="42"/>
      <c r="U80" s="43" t="s">
        <v>42</v>
      </c>
      <c r="V80" s="42"/>
      <c r="W80" s="42"/>
      <c r="X80" s="42"/>
      <c r="Y80" s="44"/>
      <c r="Z80" s="42"/>
      <c r="AA80" s="153"/>
      <c r="AB80" s="46" t="str">
        <f t="shared" si="12"/>
        <v/>
      </c>
      <c r="AC80" s="47" t="s">
        <v>42</v>
      </c>
      <c r="AD80" s="48" t="s">
        <v>42</v>
      </c>
      <c r="AE80" s="47" t="s">
        <v>42</v>
      </c>
      <c r="AF80" s="48" t="s">
        <v>42</v>
      </c>
      <c r="AG80" s="49" t="s">
        <v>42</v>
      </c>
      <c r="AH80" s="50"/>
      <c r="AI80" s="59"/>
      <c r="AJ80" s="44"/>
      <c r="AK80" s="51"/>
      <c r="AL80" s="51"/>
      <c r="AM80" s="59"/>
      <c r="AN80" s="58"/>
      <c r="AO80" s="121"/>
    </row>
    <row r="81" spans="1:41" hidden="1" x14ac:dyDescent="0.25">
      <c r="A81" s="246"/>
      <c r="B81" s="249"/>
      <c r="C81" s="252"/>
      <c r="D81" s="252"/>
      <c r="E81" s="249"/>
      <c r="F81" s="255"/>
      <c r="G81" s="252"/>
      <c r="H81" s="192"/>
      <c r="I81" s="224"/>
      <c r="J81" s="215"/>
      <c r="K81" s="218"/>
      <c r="L81" s="221">
        <v>0</v>
      </c>
      <c r="M81" s="224"/>
      <c r="N81" s="215"/>
      <c r="O81" s="227"/>
      <c r="P81" s="41">
        <v>6</v>
      </c>
      <c r="Q81" s="59"/>
      <c r="R81" s="115" t="s">
        <v>42</v>
      </c>
      <c r="S81" s="42"/>
      <c r="T81" s="42"/>
      <c r="U81" s="43" t="s">
        <v>42</v>
      </c>
      <c r="V81" s="42"/>
      <c r="W81" s="42"/>
      <c r="X81" s="42"/>
      <c r="Y81" s="44"/>
      <c r="Z81" s="42"/>
      <c r="AA81" s="153"/>
      <c r="AB81" s="46" t="str">
        <f t="shared" si="12"/>
        <v/>
      </c>
      <c r="AC81" s="47" t="s">
        <v>42</v>
      </c>
      <c r="AD81" s="48" t="s">
        <v>42</v>
      </c>
      <c r="AE81" s="47" t="s">
        <v>42</v>
      </c>
      <c r="AF81" s="48" t="s">
        <v>42</v>
      </c>
      <c r="AG81" s="49" t="s">
        <v>42</v>
      </c>
      <c r="AH81" s="50"/>
      <c r="AI81" s="59"/>
      <c r="AJ81" s="44"/>
      <c r="AK81" s="51"/>
      <c r="AL81" s="51"/>
      <c r="AM81" s="59"/>
      <c r="AN81" s="58"/>
      <c r="AO81" s="121"/>
    </row>
    <row r="82" spans="1:41" ht="79.5" hidden="1" customHeight="1" x14ac:dyDescent="0.25">
      <c r="A82" s="244" t="s">
        <v>187</v>
      </c>
      <c r="B82" s="247" t="s">
        <v>0</v>
      </c>
      <c r="C82" s="250" t="s">
        <v>177</v>
      </c>
      <c r="D82" s="250" t="s">
        <v>178</v>
      </c>
      <c r="E82" s="247">
        <v>14</v>
      </c>
      <c r="F82" s="253" t="s">
        <v>179</v>
      </c>
      <c r="G82" s="250" t="s">
        <v>4</v>
      </c>
      <c r="H82" s="190">
        <v>8</v>
      </c>
      <c r="I82" s="222" t="s">
        <v>5</v>
      </c>
      <c r="J82" s="213">
        <v>0.4</v>
      </c>
      <c r="K82" s="216" t="s">
        <v>6</v>
      </c>
      <c r="L82" s="219" t="s">
        <v>6</v>
      </c>
      <c r="M82" s="222" t="s">
        <v>7</v>
      </c>
      <c r="N82" s="213">
        <v>0.6</v>
      </c>
      <c r="O82" s="225" t="s">
        <v>7</v>
      </c>
      <c r="P82" s="41">
        <v>1</v>
      </c>
      <c r="Q82" s="59" t="s">
        <v>180</v>
      </c>
      <c r="R82" s="115" t="s">
        <v>9</v>
      </c>
      <c r="S82" s="42" t="s">
        <v>10</v>
      </c>
      <c r="T82" s="42" t="s">
        <v>11</v>
      </c>
      <c r="U82" s="43" t="s">
        <v>12</v>
      </c>
      <c r="V82" s="42" t="s">
        <v>13</v>
      </c>
      <c r="W82" s="42" t="s">
        <v>14</v>
      </c>
      <c r="X82" s="42" t="s">
        <v>15</v>
      </c>
      <c r="Y82" s="44" t="s">
        <v>638</v>
      </c>
      <c r="Z82" s="59" t="s">
        <v>699</v>
      </c>
      <c r="AA82" s="59" t="s">
        <v>704</v>
      </c>
      <c r="AB82" s="46">
        <f>IFERROR(IF(R82="Probabilidad",(J82-(+J82*U82)),IF(R82="Impacto",J82,"")),"")</f>
        <v>0.24</v>
      </c>
      <c r="AC82" s="47" t="s">
        <v>5</v>
      </c>
      <c r="AD82" s="48">
        <v>0.24</v>
      </c>
      <c r="AE82" s="47" t="s">
        <v>7</v>
      </c>
      <c r="AF82" s="48">
        <v>0.6</v>
      </c>
      <c r="AG82" s="49" t="s">
        <v>7</v>
      </c>
      <c r="AH82" s="50" t="s">
        <v>16</v>
      </c>
      <c r="AI82" s="59" t="s">
        <v>181</v>
      </c>
      <c r="AJ82" s="45" t="s">
        <v>167</v>
      </c>
      <c r="AK82" s="51">
        <v>44804</v>
      </c>
      <c r="AL82" s="59" t="s">
        <v>699</v>
      </c>
      <c r="AM82" s="59" t="s">
        <v>707</v>
      </c>
      <c r="AN82" s="58" t="s">
        <v>640</v>
      </c>
      <c r="AO82" s="121"/>
    </row>
    <row r="83" spans="1:41" ht="78.75" hidden="1" x14ac:dyDescent="0.25">
      <c r="A83" s="245"/>
      <c r="B83" s="248"/>
      <c r="C83" s="251"/>
      <c r="D83" s="251"/>
      <c r="E83" s="248"/>
      <c r="F83" s="254"/>
      <c r="G83" s="251"/>
      <c r="H83" s="191"/>
      <c r="I83" s="223"/>
      <c r="J83" s="214"/>
      <c r="K83" s="217"/>
      <c r="L83" s="220">
        <v>0</v>
      </c>
      <c r="M83" s="223"/>
      <c r="N83" s="214"/>
      <c r="O83" s="226"/>
      <c r="P83" s="41">
        <v>2</v>
      </c>
      <c r="Q83" s="59" t="s">
        <v>182</v>
      </c>
      <c r="R83" s="115" t="s">
        <v>9</v>
      </c>
      <c r="S83" s="42" t="s">
        <v>23</v>
      </c>
      <c r="T83" s="42" t="s">
        <v>11</v>
      </c>
      <c r="U83" s="43" t="s">
        <v>24</v>
      </c>
      <c r="V83" s="42" t="s">
        <v>169</v>
      </c>
      <c r="W83" s="42" t="s">
        <v>160</v>
      </c>
      <c r="X83" s="42" t="s">
        <v>170</v>
      </c>
      <c r="Y83" s="44" t="s">
        <v>638</v>
      </c>
      <c r="Z83" s="59" t="s">
        <v>699</v>
      </c>
      <c r="AA83" s="59" t="s">
        <v>704</v>
      </c>
      <c r="AB83" s="53">
        <f>IFERROR(IF(AND(R82="Probabilidad",R83="Probabilidad"),(AD82-(+AD82*U83)),IF(R83="Probabilidad",(J82-(+J82*U83)),IF(R83="Impacto",AD82,""))),"")</f>
        <v>0.16799999999999998</v>
      </c>
      <c r="AC83" s="47" t="s">
        <v>21</v>
      </c>
      <c r="AD83" s="48">
        <v>0.16799999999999998</v>
      </c>
      <c r="AE83" s="47" t="s">
        <v>7</v>
      </c>
      <c r="AF83" s="48">
        <v>0.6</v>
      </c>
      <c r="AG83" s="49" t="s">
        <v>7</v>
      </c>
      <c r="AH83" s="50"/>
      <c r="AI83" s="59"/>
      <c r="AJ83" s="44"/>
      <c r="AK83" s="51"/>
      <c r="AL83" s="51"/>
      <c r="AM83" s="59"/>
      <c r="AN83" s="58"/>
      <c r="AO83" s="121"/>
    </row>
    <row r="84" spans="1:41" hidden="1" x14ac:dyDescent="0.25">
      <c r="A84" s="245"/>
      <c r="B84" s="248"/>
      <c r="C84" s="251"/>
      <c r="D84" s="251"/>
      <c r="E84" s="248"/>
      <c r="F84" s="254"/>
      <c r="G84" s="251"/>
      <c r="H84" s="191"/>
      <c r="I84" s="223"/>
      <c r="J84" s="214"/>
      <c r="K84" s="217"/>
      <c r="L84" s="220">
        <v>0</v>
      </c>
      <c r="M84" s="223"/>
      <c r="N84" s="214"/>
      <c r="O84" s="226"/>
      <c r="P84" s="41">
        <v>3</v>
      </c>
      <c r="Q84" s="54"/>
      <c r="R84" s="115" t="s">
        <v>42</v>
      </c>
      <c r="S84" s="42"/>
      <c r="T84" s="42"/>
      <c r="U84" s="43" t="s">
        <v>42</v>
      </c>
      <c r="V84" s="42"/>
      <c r="W84" s="42"/>
      <c r="X84" s="42"/>
      <c r="Y84" s="44"/>
      <c r="Z84" s="42"/>
      <c r="AA84" s="153"/>
      <c r="AB84" s="46" t="str">
        <f>IFERROR(IF(AND(R83="Probabilidad",R84="Probabilidad"),(AD83-(+AD83*U84)),IF(AND(R83="Impacto",R84="Probabilidad"),(AD82-(+AD82*U84)),IF(R84="Impacto",AD83,""))),"")</f>
        <v/>
      </c>
      <c r="AC84" s="47" t="s">
        <v>42</v>
      </c>
      <c r="AD84" s="48" t="s">
        <v>42</v>
      </c>
      <c r="AE84" s="47" t="s">
        <v>42</v>
      </c>
      <c r="AF84" s="48" t="s">
        <v>42</v>
      </c>
      <c r="AG84" s="49" t="s">
        <v>42</v>
      </c>
      <c r="AH84" s="50"/>
      <c r="AI84" s="59"/>
      <c r="AJ84" s="44"/>
      <c r="AK84" s="51"/>
      <c r="AL84" s="51"/>
      <c r="AM84" s="59"/>
      <c r="AN84" s="58"/>
      <c r="AO84" s="121"/>
    </row>
    <row r="85" spans="1:41" hidden="1" x14ac:dyDescent="0.25">
      <c r="A85" s="245"/>
      <c r="B85" s="248"/>
      <c r="C85" s="251"/>
      <c r="D85" s="251"/>
      <c r="E85" s="248"/>
      <c r="F85" s="254"/>
      <c r="G85" s="251"/>
      <c r="H85" s="191"/>
      <c r="I85" s="223"/>
      <c r="J85" s="214"/>
      <c r="K85" s="217"/>
      <c r="L85" s="220">
        <v>0</v>
      </c>
      <c r="M85" s="223"/>
      <c r="N85" s="214"/>
      <c r="O85" s="226"/>
      <c r="P85" s="41">
        <v>4</v>
      </c>
      <c r="Q85" s="59"/>
      <c r="R85" s="115" t="s">
        <v>42</v>
      </c>
      <c r="S85" s="42"/>
      <c r="T85" s="42"/>
      <c r="U85" s="43" t="s">
        <v>42</v>
      </c>
      <c r="V85" s="42"/>
      <c r="W85" s="42"/>
      <c r="X85" s="42"/>
      <c r="Y85" s="44"/>
      <c r="Z85" s="42"/>
      <c r="AA85" s="153"/>
      <c r="AB85" s="46" t="str">
        <f t="shared" ref="AB85:AB87" si="13">IFERROR(IF(AND(R84="Probabilidad",R85="Probabilidad"),(AD84-(+AD84*U85)),IF(AND(R84="Impacto",R85="Probabilidad"),(AD83-(+AD83*U85)),IF(R85="Impacto",AD84,""))),"")</f>
        <v/>
      </c>
      <c r="AC85" s="47" t="s">
        <v>42</v>
      </c>
      <c r="AD85" s="48" t="s">
        <v>42</v>
      </c>
      <c r="AE85" s="47" t="s">
        <v>42</v>
      </c>
      <c r="AF85" s="48" t="s">
        <v>42</v>
      </c>
      <c r="AG85" s="49" t="s">
        <v>42</v>
      </c>
      <c r="AH85" s="50"/>
      <c r="AI85" s="59"/>
      <c r="AJ85" s="44"/>
      <c r="AK85" s="51"/>
      <c r="AL85" s="51"/>
      <c r="AM85" s="59"/>
      <c r="AN85" s="58"/>
      <c r="AO85" s="121"/>
    </row>
    <row r="86" spans="1:41" hidden="1" x14ac:dyDescent="0.25">
      <c r="A86" s="245"/>
      <c r="B86" s="248"/>
      <c r="C86" s="251"/>
      <c r="D86" s="251"/>
      <c r="E86" s="248"/>
      <c r="F86" s="254"/>
      <c r="G86" s="251"/>
      <c r="H86" s="191"/>
      <c r="I86" s="223"/>
      <c r="J86" s="214"/>
      <c r="K86" s="217"/>
      <c r="L86" s="220">
        <v>0</v>
      </c>
      <c r="M86" s="223"/>
      <c r="N86" s="214"/>
      <c r="O86" s="226"/>
      <c r="P86" s="41">
        <v>5</v>
      </c>
      <c r="Q86" s="59"/>
      <c r="R86" s="115" t="s">
        <v>42</v>
      </c>
      <c r="S86" s="42"/>
      <c r="T86" s="42"/>
      <c r="U86" s="43" t="s">
        <v>42</v>
      </c>
      <c r="V86" s="42"/>
      <c r="W86" s="42"/>
      <c r="X86" s="42"/>
      <c r="Y86" s="44"/>
      <c r="Z86" s="42"/>
      <c r="AA86" s="153"/>
      <c r="AB86" s="46" t="str">
        <f t="shared" si="13"/>
        <v/>
      </c>
      <c r="AC86" s="47" t="s">
        <v>42</v>
      </c>
      <c r="AD86" s="48" t="s">
        <v>42</v>
      </c>
      <c r="AE86" s="47" t="s">
        <v>42</v>
      </c>
      <c r="AF86" s="48" t="s">
        <v>42</v>
      </c>
      <c r="AG86" s="49" t="s">
        <v>42</v>
      </c>
      <c r="AH86" s="50"/>
      <c r="AI86" s="59"/>
      <c r="AJ86" s="44"/>
      <c r="AK86" s="51"/>
      <c r="AL86" s="51"/>
      <c r="AM86" s="59"/>
      <c r="AN86" s="58"/>
      <c r="AO86" s="121"/>
    </row>
    <row r="87" spans="1:41" hidden="1" x14ac:dyDescent="0.25">
      <c r="A87" s="246"/>
      <c r="B87" s="249"/>
      <c r="C87" s="252"/>
      <c r="D87" s="252"/>
      <c r="E87" s="249"/>
      <c r="F87" s="255"/>
      <c r="G87" s="252"/>
      <c r="H87" s="192"/>
      <c r="I87" s="224"/>
      <c r="J87" s="215"/>
      <c r="K87" s="218"/>
      <c r="L87" s="221">
        <v>0</v>
      </c>
      <c r="M87" s="224"/>
      <c r="N87" s="215"/>
      <c r="O87" s="227"/>
      <c r="P87" s="41">
        <v>6</v>
      </c>
      <c r="Q87" s="59"/>
      <c r="R87" s="115" t="s">
        <v>42</v>
      </c>
      <c r="S87" s="42"/>
      <c r="T87" s="42"/>
      <c r="U87" s="43" t="s">
        <v>42</v>
      </c>
      <c r="V87" s="42"/>
      <c r="W87" s="42"/>
      <c r="X87" s="42"/>
      <c r="Y87" s="44"/>
      <c r="Z87" s="42"/>
      <c r="AA87" s="153"/>
      <c r="AB87" s="46" t="str">
        <f t="shared" si="13"/>
        <v/>
      </c>
      <c r="AC87" s="47" t="s">
        <v>42</v>
      </c>
      <c r="AD87" s="48" t="s">
        <v>42</v>
      </c>
      <c r="AE87" s="47" t="s">
        <v>42</v>
      </c>
      <c r="AF87" s="48" t="s">
        <v>42</v>
      </c>
      <c r="AG87" s="49" t="s">
        <v>42</v>
      </c>
      <c r="AH87" s="50"/>
      <c r="AI87" s="59"/>
      <c r="AJ87" s="44"/>
      <c r="AK87" s="51"/>
      <c r="AL87" s="51"/>
      <c r="AM87" s="59"/>
      <c r="AN87" s="58"/>
      <c r="AO87" s="121"/>
    </row>
    <row r="88" spans="1:41" ht="82.5" hidden="1" customHeight="1" x14ac:dyDescent="0.25">
      <c r="A88" s="244" t="s">
        <v>187</v>
      </c>
      <c r="B88" s="247" t="s">
        <v>0</v>
      </c>
      <c r="C88" s="250" t="s">
        <v>171</v>
      </c>
      <c r="D88" s="250" t="s">
        <v>183</v>
      </c>
      <c r="E88" s="247">
        <v>15</v>
      </c>
      <c r="F88" s="253" t="s">
        <v>184</v>
      </c>
      <c r="G88" s="250" t="s">
        <v>4</v>
      </c>
      <c r="H88" s="190">
        <v>4</v>
      </c>
      <c r="I88" s="222" t="s">
        <v>5</v>
      </c>
      <c r="J88" s="213">
        <v>0.4</v>
      </c>
      <c r="K88" s="216" t="s">
        <v>6</v>
      </c>
      <c r="L88" s="219" t="s">
        <v>6</v>
      </c>
      <c r="M88" s="222" t="s">
        <v>7</v>
      </c>
      <c r="N88" s="213">
        <v>0.6</v>
      </c>
      <c r="O88" s="225" t="s">
        <v>7</v>
      </c>
      <c r="P88" s="41">
        <v>1</v>
      </c>
      <c r="Q88" s="59" t="s">
        <v>185</v>
      </c>
      <c r="R88" s="115" t="s">
        <v>9</v>
      </c>
      <c r="S88" s="42" t="s">
        <v>10</v>
      </c>
      <c r="T88" s="42" t="s">
        <v>11</v>
      </c>
      <c r="U88" s="43" t="s">
        <v>12</v>
      </c>
      <c r="V88" s="42" t="s">
        <v>13</v>
      </c>
      <c r="W88" s="42" t="s">
        <v>14</v>
      </c>
      <c r="X88" s="42" t="s">
        <v>15</v>
      </c>
      <c r="Y88" s="44" t="s">
        <v>640</v>
      </c>
      <c r="Z88" s="59" t="s">
        <v>705</v>
      </c>
      <c r="AA88" s="59" t="s">
        <v>706</v>
      </c>
      <c r="AB88" s="46">
        <f>IFERROR(IF(R88="Probabilidad",(J88-(+J88*U88)),IF(R88="Impacto",J88,"")),"")</f>
        <v>0.24</v>
      </c>
      <c r="AC88" s="47" t="s">
        <v>5</v>
      </c>
      <c r="AD88" s="48">
        <v>0.24</v>
      </c>
      <c r="AE88" s="47" t="s">
        <v>7</v>
      </c>
      <c r="AF88" s="48">
        <v>0.6</v>
      </c>
      <c r="AG88" s="49" t="s">
        <v>7</v>
      </c>
      <c r="AH88" s="50" t="s">
        <v>16</v>
      </c>
      <c r="AI88" s="59" t="s">
        <v>186</v>
      </c>
      <c r="AJ88" s="45" t="s">
        <v>167</v>
      </c>
      <c r="AK88" s="51">
        <v>44926</v>
      </c>
      <c r="AL88" s="51" t="s">
        <v>708</v>
      </c>
      <c r="AM88" s="59" t="s">
        <v>709</v>
      </c>
      <c r="AN88" s="58" t="s">
        <v>640</v>
      </c>
      <c r="AO88" s="121"/>
    </row>
    <row r="89" spans="1:41" hidden="1" x14ac:dyDescent="0.25">
      <c r="A89" s="245"/>
      <c r="B89" s="248"/>
      <c r="C89" s="251"/>
      <c r="D89" s="251"/>
      <c r="E89" s="248"/>
      <c r="F89" s="254"/>
      <c r="G89" s="251"/>
      <c r="H89" s="191"/>
      <c r="I89" s="223"/>
      <c r="J89" s="214"/>
      <c r="K89" s="217"/>
      <c r="L89" s="220">
        <v>0</v>
      </c>
      <c r="M89" s="223"/>
      <c r="N89" s="214"/>
      <c r="O89" s="226"/>
      <c r="P89" s="41">
        <v>2</v>
      </c>
      <c r="Q89" s="59"/>
      <c r="R89" s="115" t="s">
        <v>42</v>
      </c>
      <c r="S89" s="42"/>
      <c r="T89" s="42"/>
      <c r="U89" s="43" t="s">
        <v>42</v>
      </c>
      <c r="V89" s="42"/>
      <c r="W89" s="42"/>
      <c r="X89" s="42"/>
      <c r="Y89" s="44"/>
      <c r="Z89" s="42"/>
      <c r="AA89" s="153"/>
      <c r="AB89" s="46" t="str">
        <f>IFERROR(IF(AND(R88="Probabilidad",R89="Probabilidad"),(AD88-(+AD88*U89)),IF(R89="Probabilidad",(J88-(+J88*U89)),IF(R89="Impacto",AD88,""))),"")</f>
        <v/>
      </c>
      <c r="AC89" s="47" t="s">
        <v>42</v>
      </c>
      <c r="AD89" s="48" t="s">
        <v>42</v>
      </c>
      <c r="AE89" s="47" t="s">
        <v>42</v>
      </c>
      <c r="AF89" s="48" t="s">
        <v>42</v>
      </c>
      <c r="AG89" s="49" t="s">
        <v>42</v>
      </c>
      <c r="AH89" s="50"/>
      <c r="AI89" s="59"/>
      <c r="AJ89" s="44"/>
      <c r="AK89" s="51"/>
      <c r="AL89" s="51"/>
      <c r="AM89" s="59"/>
      <c r="AN89" s="58"/>
      <c r="AO89" s="121"/>
    </row>
    <row r="90" spans="1:41" hidden="1" x14ac:dyDescent="0.25">
      <c r="A90" s="245"/>
      <c r="B90" s="248"/>
      <c r="C90" s="251"/>
      <c r="D90" s="251"/>
      <c r="E90" s="248"/>
      <c r="F90" s="254"/>
      <c r="G90" s="251"/>
      <c r="H90" s="191"/>
      <c r="I90" s="223"/>
      <c r="J90" s="214"/>
      <c r="K90" s="217"/>
      <c r="L90" s="220">
        <v>0</v>
      </c>
      <c r="M90" s="223"/>
      <c r="N90" s="214"/>
      <c r="O90" s="226"/>
      <c r="P90" s="41">
        <v>3</v>
      </c>
      <c r="Q90" s="54"/>
      <c r="R90" s="115" t="s">
        <v>42</v>
      </c>
      <c r="S90" s="42"/>
      <c r="T90" s="42"/>
      <c r="U90" s="43" t="s">
        <v>42</v>
      </c>
      <c r="V90" s="42"/>
      <c r="W90" s="42"/>
      <c r="X90" s="42"/>
      <c r="Y90" s="44"/>
      <c r="Z90" s="42"/>
      <c r="AA90" s="153"/>
      <c r="AB90" s="46" t="str">
        <f>IFERROR(IF(AND(R89="Probabilidad",R90="Probabilidad"),(AD89-(+AD89*U90)),IF(AND(R89="Impacto",R90="Probabilidad"),(AD88-(+AD88*U90)),IF(R90="Impacto",AD89,""))),"")</f>
        <v/>
      </c>
      <c r="AC90" s="47" t="s">
        <v>42</v>
      </c>
      <c r="AD90" s="48" t="s">
        <v>42</v>
      </c>
      <c r="AE90" s="47" t="s">
        <v>42</v>
      </c>
      <c r="AF90" s="48" t="s">
        <v>42</v>
      </c>
      <c r="AG90" s="49" t="s">
        <v>42</v>
      </c>
      <c r="AH90" s="50"/>
      <c r="AI90" s="59"/>
      <c r="AJ90" s="44"/>
      <c r="AK90" s="51"/>
      <c r="AL90" s="51"/>
      <c r="AM90" s="59"/>
      <c r="AN90" s="58"/>
      <c r="AO90" s="121"/>
    </row>
    <row r="91" spans="1:41" hidden="1" x14ac:dyDescent="0.25">
      <c r="A91" s="245"/>
      <c r="B91" s="248"/>
      <c r="C91" s="251"/>
      <c r="D91" s="251"/>
      <c r="E91" s="248"/>
      <c r="F91" s="254"/>
      <c r="G91" s="251"/>
      <c r="H91" s="191"/>
      <c r="I91" s="223"/>
      <c r="J91" s="214"/>
      <c r="K91" s="217"/>
      <c r="L91" s="220">
        <v>0</v>
      </c>
      <c r="M91" s="223"/>
      <c r="N91" s="214"/>
      <c r="O91" s="226"/>
      <c r="P91" s="41">
        <v>4</v>
      </c>
      <c r="Q91" s="59"/>
      <c r="R91" s="115" t="s">
        <v>42</v>
      </c>
      <c r="S91" s="42"/>
      <c r="T91" s="42"/>
      <c r="U91" s="43" t="s">
        <v>42</v>
      </c>
      <c r="V91" s="42"/>
      <c r="W91" s="42"/>
      <c r="X91" s="42"/>
      <c r="Y91" s="44"/>
      <c r="Z91" s="42"/>
      <c r="AA91" s="153"/>
      <c r="AB91" s="46" t="str">
        <f t="shared" ref="AB91:AB93" si="14">IFERROR(IF(AND(R90="Probabilidad",R91="Probabilidad"),(AD90-(+AD90*U91)),IF(AND(R90="Impacto",R91="Probabilidad"),(AD89-(+AD89*U91)),IF(R91="Impacto",AD90,""))),"")</f>
        <v/>
      </c>
      <c r="AC91" s="47" t="s">
        <v>42</v>
      </c>
      <c r="AD91" s="48" t="s">
        <v>42</v>
      </c>
      <c r="AE91" s="47" t="s">
        <v>42</v>
      </c>
      <c r="AF91" s="48" t="s">
        <v>42</v>
      </c>
      <c r="AG91" s="49" t="s">
        <v>42</v>
      </c>
      <c r="AH91" s="50"/>
      <c r="AI91" s="59"/>
      <c r="AJ91" s="44"/>
      <c r="AK91" s="51"/>
      <c r="AL91" s="51"/>
      <c r="AM91" s="59"/>
      <c r="AN91" s="58"/>
      <c r="AO91" s="121"/>
    </row>
    <row r="92" spans="1:41" hidden="1" x14ac:dyDescent="0.25">
      <c r="A92" s="245"/>
      <c r="B92" s="248"/>
      <c r="C92" s="251"/>
      <c r="D92" s="251"/>
      <c r="E92" s="248"/>
      <c r="F92" s="254"/>
      <c r="G92" s="251"/>
      <c r="H92" s="191"/>
      <c r="I92" s="223"/>
      <c r="J92" s="214"/>
      <c r="K92" s="217"/>
      <c r="L92" s="220">
        <v>0</v>
      </c>
      <c r="M92" s="223"/>
      <c r="N92" s="214"/>
      <c r="O92" s="226"/>
      <c r="P92" s="41">
        <v>5</v>
      </c>
      <c r="Q92" s="59"/>
      <c r="R92" s="115" t="s">
        <v>42</v>
      </c>
      <c r="S92" s="42"/>
      <c r="T92" s="42"/>
      <c r="U92" s="43" t="s">
        <v>42</v>
      </c>
      <c r="V92" s="42"/>
      <c r="W92" s="42"/>
      <c r="X92" s="42"/>
      <c r="Y92" s="44"/>
      <c r="Z92" s="42"/>
      <c r="AA92" s="153"/>
      <c r="AB92" s="53" t="str">
        <f t="shared" si="14"/>
        <v/>
      </c>
      <c r="AC92" s="47" t="s">
        <v>42</v>
      </c>
      <c r="AD92" s="48" t="s">
        <v>42</v>
      </c>
      <c r="AE92" s="47" t="s">
        <v>42</v>
      </c>
      <c r="AF92" s="48" t="s">
        <v>42</v>
      </c>
      <c r="AG92" s="49" t="s">
        <v>42</v>
      </c>
      <c r="AH92" s="50"/>
      <c r="AI92" s="59"/>
      <c r="AJ92" s="44"/>
      <c r="AK92" s="51"/>
      <c r="AL92" s="51"/>
      <c r="AM92" s="59"/>
      <c r="AN92" s="58"/>
      <c r="AO92" s="121"/>
    </row>
    <row r="93" spans="1:41" hidden="1" x14ac:dyDescent="0.25">
      <c r="A93" s="246"/>
      <c r="B93" s="249"/>
      <c r="C93" s="252"/>
      <c r="D93" s="252"/>
      <c r="E93" s="249"/>
      <c r="F93" s="255"/>
      <c r="G93" s="252"/>
      <c r="H93" s="192"/>
      <c r="I93" s="224"/>
      <c r="J93" s="215"/>
      <c r="K93" s="218"/>
      <c r="L93" s="221">
        <v>0</v>
      </c>
      <c r="M93" s="224"/>
      <c r="N93" s="215"/>
      <c r="O93" s="227"/>
      <c r="P93" s="41">
        <v>6</v>
      </c>
      <c r="Q93" s="59"/>
      <c r="R93" s="115" t="s">
        <v>42</v>
      </c>
      <c r="S93" s="42"/>
      <c r="T93" s="42"/>
      <c r="U93" s="43" t="s">
        <v>42</v>
      </c>
      <c r="V93" s="42"/>
      <c r="W93" s="42"/>
      <c r="X93" s="42"/>
      <c r="Y93" s="44"/>
      <c r="Z93" s="42"/>
      <c r="AA93" s="153"/>
      <c r="AB93" s="46" t="str">
        <f t="shared" si="14"/>
        <v/>
      </c>
      <c r="AC93" s="47" t="s">
        <v>42</v>
      </c>
      <c r="AD93" s="48" t="s">
        <v>42</v>
      </c>
      <c r="AE93" s="47" t="s">
        <v>42</v>
      </c>
      <c r="AF93" s="48" t="s">
        <v>42</v>
      </c>
      <c r="AG93" s="49" t="s">
        <v>42</v>
      </c>
      <c r="AH93" s="50"/>
      <c r="AI93" s="59"/>
      <c r="AJ93" s="44"/>
      <c r="AK93" s="51"/>
      <c r="AL93" s="51"/>
      <c r="AM93" s="59"/>
      <c r="AN93" s="58"/>
      <c r="AO93" s="121"/>
    </row>
    <row r="94" spans="1:41" ht="86.25" hidden="1" customHeight="1" x14ac:dyDescent="0.25">
      <c r="A94" s="244" t="s">
        <v>213</v>
      </c>
      <c r="B94" s="247" t="s">
        <v>0</v>
      </c>
      <c r="C94" s="250" t="s">
        <v>188</v>
      </c>
      <c r="D94" s="250" t="s">
        <v>189</v>
      </c>
      <c r="E94" s="247">
        <v>16</v>
      </c>
      <c r="F94" s="253" t="s">
        <v>190</v>
      </c>
      <c r="G94" s="250" t="s">
        <v>46</v>
      </c>
      <c r="H94" s="190">
        <v>3000</v>
      </c>
      <c r="I94" s="222" t="s">
        <v>144</v>
      </c>
      <c r="J94" s="213">
        <v>0.8</v>
      </c>
      <c r="K94" s="216" t="s">
        <v>191</v>
      </c>
      <c r="L94" s="219" t="s">
        <v>191</v>
      </c>
      <c r="M94" s="222" t="s">
        <v>192</v>
      </c>
      <c r="N94" s="213">
        <v>0.4</v>
      </c>
      <c r="O94" s="225" t="s">
        <v>7</v>
      </c>
      <c r="P94" s="41">
        <v>1</v>
      </c>
      <c r="Q94" s="54" t="s">
        <v>193</v>
      </c>
      <c r="R94" s="115" t="s">
        <v>9</v>
      </c>
      <c r="S94" s="42" t="s">
        <v>23</v>
      </c>
      <c r="T94" s="42" t="s">
        <v>11</v>
      </c>
      <c r="U94" s="43" t="s">
        <v>24</v>
      </c>
      <c r="V94" s="42" t="s">
        <v>13</v>
      </c>
      <c r="W94" s="42" t="s">
        <v>14</v>
      </c>
      <c r="X94" s="42" t="s">
        <v>15</v>
      </c>
      <c r="Y94" s="44" t="s">
        <v>640</v>
      </c>
      <c r="Z94" s="44" t="s">
        <v>731</v>
      </c>
      <c r="AA94" s="59" t="s">
        <v>732</v>
      </c>
      <c r="AB94" s="46">
        <f>IFERROR(IF(R94="Probabilidad",(J94-(+J94*U94)),IF(R94="Impacto",J94,"")),"")</f>
        <v>0.56000000000000005</v>
      </c>
      <c r="AC94" s="47" t="s">
        <v>34</v>
      </c>
      <c r="AD94" s="48">
        <v>0.56000000000000005</v>
      </c>
      <c r="AE94" s="47" t="s">
        <v>192</v>
      </c>
      <c r="AF94" s="48">
        <v>0.4</v>
      </c>
      <c r="AG94" s="49" t="s">
        <v>7</v>
      </c>
      <c r="AH94" s="50" t="s">
        <v>16</v>
      </c>
      <c r="AI94" s="59" t="s">
        <v>194</v>
      </c>
      <c r="AJ94" s="45" t="s">
        <v>195</v>
      </c>
      <c r="AK94" s="51">
        <v>44712</v>
      </c>
      <c r="AL94" s="44" t="s">
        <v>731</v>
      </c>
      <c r="AM94" s="59" t="s">
        <v>738</v>
      </c>
      <c r="AN94" s="58" t="s">
        <v>640</v>
      </c>
      <c r="AO94" s="121"/>
    </row>
    <row r="95" spans="1:41" ht="150" hidden="1" x14ac:dyDescent="0.25">
      <c r="A95" s="245"/>
      <c r="B95" s="248"/>
      <c r="C95" s="251"/>
      <c r="D95" s="251"/>
      <c r="E95" s="248"/>
      <c r="F95" s="254"/>
      <c r="G95" s="251"/>
      <c r="H95" s="191"/>
      <c r="I95" s="223"/>
      <c r="J95" s="214"/>
      <c r="K95" s="217"/>
      <c r="L95" s="220">
        <v>0</v>
      </c>
      <c r="M95" s="223"/>
      <c r="N95" s="214"/>
      <c r="O95" s="226"/>
      <c r="P95" s="41">
        <v>2</v>
      </c>
      <c r="Q95" s="54" t="s">
        <v>196</v>
      </c>
      <c r="R95" s="115" t="s">
        <v>9</v>
      </c>
      <c r="S95" s="42" t="s">
        <v>23</v>
      </c>
      <c r="T95" s="42" t="s">
        <v>11</v>
      </c>
      <c r="U95" s="43" t="s">
        <v>24</v>
      </c>
      <c r="V95" s="42" t="s">
        <v>13</v>
      </c>
      <c r="W95" s="42" t="s">
        <v>14</v>
      </c>
      <c r="X95" s="42" t="s">
        <v>15</v>
      </c>
      <c r="Y95" s="44" t="s">
        <v>640</v>
      </c>
      <c r="Z95" s="44" t="s">
        <v>731</v>
      </c>
      <c r="AA95" s="59" t="s">
        <v>733</v>
      </c>
      <c r="AB95" s="46">
        <f>IFERROR(IF(AND(R94="Probabilidad",R95="Probabilidad"),(AD94-(+AD94*U95)),IF(R95="Probabilidad",(J94-(+J94*U95)),IF(R95="Impacto",AD94,""))),"")</f>
        <v>0.39200000000000002</v>
      </c>
      <c r="AC95" s="47" t="s">
        <v>5</v>
      </c>
      <c r="AD95" s="48">
        <v>0.39200000000000002</v>
      </c>
      <c r="AE95" s="47" t="s">
        <v>192</v>
      </c>
      <c r="AF95" s="48">
        <v>0.4</v>
      </c>
      <c r="AG95" s="49" t="s">
        <v>7</v>
      </c>
      <c r="AH95" s="50" t="s">
        <v>16</v>
      </c>
      <c r="AI95" s="59"/>
      <c r="AJ95" s="44"/>
      <c r="AK95" s="51"/>
      <c r="AL95" s="51"/>
      <c r="AM95" s="59"/>
      <c r="AN95" s="58"/>
      <c r="AO95" s="121"/>
    </row>
    <row r="96" spans="1:41" ht="83.25" hidden="1" x14ac:dyDescent="0.25">
      <c r="A96" s="245"/>
      <c r="B96" s="248"/>
      <c r="C96" s="251"/>
      <c r="D96" s="251"/>
      <c r="E96" s="248"/>
      <c r="F96" s="254"/>
      <c r="G96" s="251"/>
      <c r="H96" s="191"/>
      <c r="I96" s="223"/>
      <c r="J96" s="214"/>
      <c r="K96" s="217"/>
      <c r="L96" s="220">
        <v>0</v>
      </c>
      <c r="M96" s="223"/>
      <c r="N96" s="214"/>
      <c r="O96" s="226"/>
      <c r="P96" s="41">
        <v>3</v>
      </c>
      <c r="Q96" s="54" t="s">
        <v>197</v>
      </c>
      <c r="R96" s="115" t="s">
        <v>9</v>
      </c>
      <c r="S96" s="42" t="s">
        <v>23</v>
      </c>
      <c r="T96" s="42" t="s">
        <v>11</v>
      </c>
      <c r="U96" s="43" t="s">
        <v>24</v>
      </c>
      <c r="V96" s="42" t="s">
        <v>13</v>
      </c>
      <c r="W96" s="42" t="s">
        <v>14</v>
      </c>
      <c r="X96" s="42" t="s">
        <v>15</v>
      </c>
      <c r="Y96" s="44" t="s">
        <v>640</v>
      </c>
      <c r="Z96" s="44" t="s">
        <v>731</v>
      </c>
      <c r="AA96" s="59" t="s">
        <v>734</v>
      </c>
      <c r="AB96" s="46">
        <f>IFERROR(IF(AND(R95="Probabilidad",R96="Probabilidad"),(AD95-(+AD95*U96)),IF(AND(R95="Impacto",R96="Probabilidad"),(AD94-(+AD94*U96)),IF(R96="Impacto",AD95,""))),"")</f>
        <v>0.27440000000000003</v>
      </c>
      <c r="AC96" s="47" t="s">
        <v>5</v>
      </c>
      <c r="AD96" s="48">
        <v>0.27440000000000003</v>
      </c>
      <c r="AE96" s="47" t="s">
        <v>192</v>
      </c>
      <c r="AF96" s="48">
        <v>0.4</v>
      </c>
      <c r="AG96" s="49" t="s">
        <v>7</v>
      </c>
      <c r="AH96" s="50" t="s">
        <v>16</v>
      </c>
      <c r="AI96" s="59"/>
      <c r="AJ96" s="44"/>
      <c r="AK96" s="51"/>
      <c r="AL96" s="51"/>
      <c r="AM96" s="59"/>
      <c r="AN96" s="58"/>
      <c r="AO96" s="121"/>
    </row>
    <row r="97" spans="1:41" hidden="1" x14ac:dyDescent="0.25">
      <c r="A97" s="245"/>
      <c r="B97" s="248"/>
      <c r="C97" s="251"/>
      <c r="D97" s="251"/>
      <c r="E97" s="248"/>
      <c r="F97" s="254"/>
      <c r="G97" s="251"/>
      <c r="H97" s="191"/>
      <c r="I97" s="223"/>
      <c r="J97" s="214"/>
      <c r="K97" s="217"/>
      <c r="L97" s="220">
        <v>0</v>
      </c>
      <c r="M97" s="223"/>
      <c r="N97" s="214"/>
      <c r="O97" s="226"/>
      <c r="P97" s="41">
        <v>4</v>
      </c>
      <c r="Q97" s="59"/>
      <c r="R97" s="115" t="s">
        <v>42</v>
      </c>
      <c r="S97" s="42"/>
      <c r="T97" s="42"/>
      <c r="U97" s="43" t="s">
        <v>42</v>
      </c>
      <c r="V97" s="42"/>
      <c r="W97" s="42"/>
      <c r="X97" s="42"/>
      <c r="Y97" s="44"/>
      <c r="Z97" s="42"/>
      <c r="AA97" s="153"/>
      <c r="AB97" s="46" t="str">
        <f t="shared" ref="AB97:AB99" si="15">IFERROR(IF(AND(R96="Probabilidad",R97="Probabilidad"),(AD96-(+AD96*U97)),IF(AND(R96="Impacto",R97="Probabilidad"),(AD95-(+AD95*U97)),IF(R97="Impacto",AD96,""))),"")</f>
        <v/>
      </c>
      <c r="AC97" s="47" t="s">
        <v>42</v>
      </c>
      <c r="AD97" s="48" t="s">
        <v>42</v>
      </c>
      <c r="AE97" s="47" t="s">
        <v>42</v>
      </c>
      <c r="AF97" s="48" t="s">
        <v>42</v>
      </c>
      <c r="AG97" s="49" t="s">
        <v>42</v>
      </c>
      <c r="AH97" s="50"/>
      <c r="AI97" s="59"/>
      <c r="AJ97" s="44"/>
      <c r="AK97" s="51"/>
      <c r="AL97" s="51"/>
      <c r="AM97" s="59"/>
      <c r="AN97" s="58"/>
      <c r="AO97" s="121"/>
    </row>
    <row r="98" spans="1:41" hidden="1" x14ac:dyDescent="0.25">
      <c r="A98" s="245"/>
      <c r="B98" s="248"/>
      <c r="C98" s="251"/>
      <c r="D98" s="251"/>
      <c r="E98" s="248"/>
      <c r="F98" s="254"/>
      <c r="G98" s="251"/>
      <c r="H98" s="191"/>
      <c r="I98" s="223"/>
      <c r="J98" s="214"/>
      <c r="K98" s="217"/>
      <c r="L98" s="220">
        <v>0</v>
      </c>
      <c r="M98" s="223"/>
      <c r="N98" s="214"/>
      <c r="O98" s="226"/>
      <c r="P98" s="41">
        <v>5</v>
      </c>
      <c r="Q98" s="59"/>
      <c r="R98" s="115" t="s">
        <v>42</v>
      </c>
      <c r="S98" s="42"/>
      <c r="T98" s="42"/>
      <c r="U98" s="43" t="s">
        <v>42</v>
      </c>
      <c r="V98" s="42"/>
      <c r="W98" s="42"/>
      <c r="X98" s="42"/>
      <c r="Y98" s="44"/>
      <c r="Z98" s="42"/>
      <c r="AA98" s="153"/>
      <c r="AB98" s="46" t="str">
        <f t="shared" si="15"/>
        <v/>
      </c>
      <c r="AC98" s="47" t="s">
        <v>42</v>
      </c>
      <c r="AD98" s="48" t="s">
        <v>42</v>
      </c>
      <c r="AE98" s="47" t="s">
        <v>42</v>
      </c>
      <c r="AF98" s="48" t="s">
        <v>42</v>
      </c>
      <c r="AG98" s="49" t="s">
        <v>42</v>
      </c>
      <c r="AH98" s="50"/>
      <c r="AI98" s="59"/>
      <c r="AJ98" s="44"/>
      <c r="AK98" s="51"/>
      <c r="AL98" s="51"/>
      <c r="AM98" s="59"/>
      <c r="AN98" s="58"/>
      <c r="AO98" s="121"/>
    </row>
    <row r="99" spans="1:41" hidden="1" x14ac:dyDescent="0.25">
      <c r="A99" s="246"/>
      <c r="B99" s="249"/>
      <c r="C99" s="252"/>
      <c r="D99" s="252"/>
      <c r="E99" s="249"/>
      <c r="F99" s="255"/>
      <c r="G99" s="252"/>
      <c r="H99" s="192"/>
      <c r="I99" s="224"/>
      <c r="J99" s="215"/>
      <c r="K99" s="218"/>
      <c r="L99" s="221">
        <v>0</v>
      </c>
      <c r="M99" s="224"/>
      <c r="N99" s="215"/>
      <c r="O99" s="227"/>
      <c r="P99" s="41">
        <v>6</v>
      </c>
      <c r="Q99" s="59"/>
      <c r="R99" s="115" t="s">
        <v>42</v>
      </c>
      <c r="S99" s="42"/>
      <c r="T99" s="42"/>
      <c r="U99" s="43" t="s">
        <v>42</v>
      </c>
      <c r="V99" s="42"/>
      <c r="W99" s="42"/>
      <c r="X99" s="42"/>
      <c r="Y99" s="44"/>
      <c r="Z99" s="42"/>
      <c r="AA99" s="153"/>
      <c r="AB99" s="46" t="str">
        <f t="shared" si="15"/>
        <v/>
      </c>
      <c r="AC99" s="47" t="s">
        <v>42</v>
      </c>
      <c r="AD99" s="48" t="s">
        <v>42</v>
      </c>
      <c r="AE99" s="47" t="s">
        <v>42</v>
      </c>
      <c r="AF99" s="48" t="s">
        <v>42</v>
      </c>
      <c r="AG99" s="49" t="s">
        <v>42</v>
      </c>
      <c r="AH99" s="50"/>
      <c r="AI99" s="59"/>
      <c r="AJ99" s="44"/>
      <c r="AK99" s="51"/>
      <c r="AL99" s="51"/>
      <c r="AM99" s="59"/>
      <c r="AN99" s="58"/>
      <c r="AO99" s="122"/>
    </row>
    <row r="100" spans="1:41" ht="164.25" customHeight="1" x14ac:dyDescent="0.25">
      <c r="A100" s="244" t="s">
        <v>213</v>
      </c>
      <c r="B100" s="247" t="s">
        <v>0</v>
      </c>
      <c r="C100" s="250" t="s">
        <v>198</v>
      </c>
      <c r="D100" s="250" t="s">
        <v>199</v>
      </c>
      <c r="E100" s="247">
        <v>17</v>
      </c>
      <c r="F100" s="253" t="s">
        <v>200</v>
      </c>
      <c r="G100" s="250" t="s">
        <v>46</v>
      </c>
      <c r="H100" s="190">
        <v>7932</v>
      </c>
      <c r="I100" s="222" t="s">
        <v>201</v>
      </c>
      <c r="J100" s="213">
        <v>1</v>
      </c>
      <c r="K100" s="216" t="s">
        <v>47</v>
      </c>
      <c r="L100" s="219" t="s">
        <v>47</v>
      </c>
      <c r="M100" s="222" t="s">
        <v>48</v>
      </c>
      <c r="N100" s="213">
        <v>0.8</v>
      </c>
      <c r="O100" s="225" t="s">
        <v>49</v>
      </c>
      <c r="P100" s="41">
        <v>1</v>
      </c>
      <c r="Q100" s="59" t="s">
        <v>202</v>
      </c>
      <c r="R100" s="115" t="s">
        <v>9</v>
      </c>
      <c r="S100" s="42" t="s">
        <v>23</v>
      </c>
      <c r="T100" s="42" t="s">
        <v>11</v>
      </c>
      <c r="U100" s="43" t="s">
        <v>24</v>
      </c>
      <c r="V100" s="42" t="s">
        <v>13</v>
      </c>
      <c r="W100" s="42" t="s">
        <v>14</v>
      </c>
      <c r="X100" s="42" t="s">
        <v>15</v>
      </c>
      <c r="Y100" s="44" t="s">
        <v>640</v>
      </c>
      <c r="Z100" s="45" t="s">
        <v>731</v>
      </c>
      <c r="AA100" s="59" t="s">
        <v>735</v>
      </c>
      <c r="AB100" s="46">
        <f>IFERROR(IF(R100="Probabilidad",(J100-(+J100*U100)),IF(R100="Impacto",J100,"")),"")</f>
        <v>0.7</v>
      </c>
      <c r="AC100" s="47" t="s">
        <v>144</v>
      </c>
      <c r="AD100" s="48">
        <v>0.7</v>
      </c>
      <c r="AE100" s="47" t="s">
        <v>48</v>
      </c>
      <c r="AF100" s="48">
        <v>0.8</v>
      </c>
      <c r="AG100" s="49" t="s">
        <v>49</v>
      </c>
      <c r="AH100" s="50" t="s">
        <v>16</v>
      </c>
      <c r="AI100" s="59" t="s">
        <v>203</v>
      </c>
      <c r="AJ100" s="45" t="s">
        <v>204</v>
      </c>
      <c r="AK100" s="51">
        <v>44712</v>
      </c>
      <c r="AL100" s="44" t="s">
        <v>731</v>
      </c>
      <c r="AM100" s="59" t="s">
        <v>738</v>
      </c>
      <c r="AN100" s="58" t="s">
        <v>640</v>
      </c>
      <c r="AO100" s="106" t="s">
        <v>935</v>
      </c>
    </row>
    <row r="101" spans="1:41" hidden="1" x14ac:dyDescent="0.25">
      <c r="A101" s="245"/>
      <c r="B101" s="248"/>
      <c r="C101" s="251"/>
      <c r="D101" s="251"/>
      <c r="E101" s="248"/>
      <c r="F101" s="254"/>
      <c r="G101" s="251"/>
      <c r="H101" s="191"/>
      <c r="I101" s="223"/>
      <c r="J101" s="214"/>
      <c r="K101" s="217"/>
      <c r="L101" s="220">
        <v>0</v>
      </c>
      <c r="M101" s="223"/>
      <c r="N101" s="214"/>
      <c r="O101" s="226"/>
      <c r="P101" s="41">
        <v>2</v>
      </c>
      <c r="Q101" s="59"/>
      <c r="R101" s="115" t="s">
        <v>42</v>
      </c>
      <c r="S101" s="42"/>
      <c r="T101" s="42"/>
      <c r="U101" s="43" t="s">
        <v>42</v>
      </c>
      <c r="V101" s="42"/>
      <c r="W101" s="42"/>
      <c r="X101" s="42"/>
      <c r="Y101" s="44"/>
      <c r="Z101" s="42"/>
      <c r="AA101" s="153"/>
      <c r="AB101" s="46" t="str">
        <f>IFERROR(IF(AND(R100="Probabilidad",R101="Probabilidad"),(AD100-(+AD100*U101)),IF(R101="Probabilidad",(J100-(+J100*U101)),IF(R101="Impacto",AD100,""))),"")</f>
        <v/>
      </c>
      <c r="AC101" s="47" t="s">
        <v>42</v>
      </c>
      <c r="AD101" s="48" t="s">
        <v>42</v>
      </c>
      <c r="AE101" s="47" t="s">
        <v>42</v>
      </c>
      <c r="AF101" s="48" t="s">
        <v>42</v>
      </c>
      <c r="AG101" s="49" t="s">
        <v>42</v>
      </c>
      <c r="AH101" s="50"/>
      <c r="AI101" s="59"/>
      <c r="AJ101" s="44"/>
      <c r="AK101" s="51"/>
      <c r="AL101" s="51"/>
      <c r="AM101" s="59"/>
      <c r="AN101" s="58"/>
      <c r="AO101" s="120"/>
    </row>
    <row r="102" spans="1:41" hidden="1" x14ac:dyDescent="0.25">
      <c r="A102" s="245"/>
      <c r="B102" s="248"/>
      <c r="C102" s="251"/>
      <c r="D102" s="251"/>
      <c r="E102" s="248"/>
      <c r="F102" s="254"/>
      <c r="G102" s="251"/>
      <c r="H102" s="191"/>
      <c r="I102" s="223"/>
      <c r="J102" s="214"/>
      <c r="K102" s="217"/>
      <c r="L102" s="220">
        <v>0</v>
      </c>
      <c r="M102" s="223"/>
      <c r="N102" s="214"/>
      <c r="O102" s="226"/>
      <c r="P102" s="41">
        <v>3</v>
      </c>
      <c r="Q102" s="54"/>
      <c r="R102" s="115" t="s">
        <v>42</v>
      </c>
      <c r="S102" s="42"/>
      <c r="T102" s="42"/>
      <c r="U102" s="43" t="s">
        <v>42</v>
      </c>
      <c r="V102" s="42"/>
      <c r="W102" s="42"/>
      <c r="X102" s="42"/>
      <c r="Y102" s="44"/>
      <c r="Z102" s="42"/>
      <c r="AA102" s="153"/>
      <c r="AB102" s="46" t="str">
        <f>IFERROR(IF(AND(R101="Probabilidad",R102="Probabilidad"),(AD101-(+AD101*U102)),IF(AND(R101="Impacto",R102="Probabilidad"),(AD100-(+AD100*U102)),IF(R102="Impacto",AD101,""))),"")</f>
        <v/>
      </c>
      <c r="AC102" s="47" t="s">
        <v>42</v>
      </c>
      <c r="AD102" s="48" t="s">
        <v>42</v>
      </c>
      <c r="AE102" s="47" t="s">
        <v>42</v>
      </c>
      <c r="AF102" s="48" t="s">
        <v>42</v>
      </c>
      <c r="AG102" s="49" t="s">
        <v>42</v>
      </c>
      <c r="AH102" s="50"/>
      <c r="AI102" s="59"/>
      <c r="AJ102" s="44"/>
      <c r="AK102" s="51"/>
      <c r="AL102" s="51"/>
      <c r="AM102" s="59"/>
      <c r="AN102" s="58"/>
      <c r="AO102" s="121"/>
    </row>
    <row r="103" spans="1:41" hidden="1" x14ac:dyDescent="0.25">
      <c r="A103" s="245"/>
      <c r="B103" s="248"/>
      <c r="C103" s="251"/>
      <c r="D103" s="251"/>
      <c r="E103" s="248"/>
      <c r="F103" s="254"/>
      <c r="G103" s="251"/>
      <c r="H103" s="191"/>
      <c r="I103" s="223"/>
      <c r="J103" s="214"/>
      <c r="K103" s="217"/>
      <c r="L103" s="220">
        <v>0</v>
      </c>
      <c r="M103" s="223"/>
      <c r="N103" s="214"/>
      <c r="O103" s="226"/>
      <c r="P103" s="41">
        <v>4</v>
      </c>
      <c r="Q103" s="59"/>
      <c r="R103" s="115" t="s">
        <v>42</v>
      </c>
      <c r="S103" s="42"/>
      <c r="T103" s="42"/>
      <c r="U103" s="43" t="s">
        <v>42</v>
      </c>
      <c r="V103" s="42"/>
      <c r="W103" s="42"/>
      <c r="X103" s="42"/>
      <c r="Y103" s="44"/>
      <c r="Z103" s="42"/>
      <c r="AA103" s="153"/>
      <c r="AB103" s="46" t="str">
        <f t="shared" ref="AB103:AB105" si="16">IFERROR(IF(AND(R102="Probabilidad",R103="Probabilidad"),(AD102-(+AD102*U103)),IF(AND(R102="Impacto",R103="Probabilidad"),(AD101-(+AD101*U103)),IF(R103="Impacto",AD102,""))),"")</f>
        <v/>
      </c>
      <c r="AC103" s="47" t="s">
        <v>42</v>
      </c>
      <c r="AD103" s="48" t="s">
        <v>42</v>
      </c>
      <c r="AE103" s="47" t="s">
        <v>42</v>
      </c>
      <c r="AF103" s="48" t="s">
        <v>42</v>
      </c>
      <c r="AG103" s="49" t="s">
        <v>42</v>
      </c>
      <c r="AH103" s="50"/>
      <c r="AI103" s="59"/>
      <c r="AJ103" s="44"/>
      <c r="AK103" s="51"/>
      <c r="AL103" s="51"/>
      <c r="AM103" s="59"/>
      <c r="AN103" s="58"/>
      <c r="AO103" s="121"/>
    </row>
    <row r="104" spans="1:41" hidden="1" x14ac:dyDescent="0.25">
      <c r="A104" s="245"/>
      <c r="B104" s="248"/>
      <c r="C104" s="251"/>
      <c r="D104" s="251"/>
      <c r="E104" s="248"/>
      <c r="F104" s="254"/>
      <c r="G104" s="251"/>
      <c r="H104" s="191"/>
      <c r="I104" s="223"/>
      <c r="J104" s="214"/>
      <c r="K104" s="217"/>
      <c r="L104" s="220">
        <v>0</v>
      </c>
      <c r="M104" s="223"/>
      <c r="N104" s="214"/>
      <c r="O104" s="226"/>
      <c r="P104" s="41">
        <v>5</v>
      </c>
      <c r="Q104" s="59"/>
      <c r="R104" s="115" t="s">
        <v>42</v>
      </c>
      <c r="S104" s="42"/>
      <c r="T104" s="42"/>
      <c r="U104" s="43" t="s">
        <v>42</v>
      </c>
      <c r="V104" s="42"/>
      <c r="W104" s="42"/>
      <c r="X104" s="42"/>
      <c r="Y104" s="44"/>
      <c r="Z104" s="42"/>
      <c r="AA104" s="153"/>
      <c r="AB104" s="46" t="str">
        <f t="shared" si="16"/>
        <v/>
      </c>
      <c r="AC104" s="47" t="s">
        <v>42</v>
      </c>
      <c r="AD104" s="48" t="s">
        <v>42</v>
      </c>
      <c r="AE104" s="47" t="s">
        <v>42</v>
      </c>
      <c r="AF104" s="48" t="s">
        <v>42</v>
      </c>
      <c r="AG104" s="49" t="s">
        <v>42</v>
      </c>
      <c r="AH104" s="50"/>
      <c r="AI104" s="59"/>
      <c r="AJ104" s="44"/>
      <c r="AK104" s="51"/>
      <c r="AL104" s="51"/>
      <c r="AM104" s="59"/>
      <c r="AN104" s="58"/>
      <c r="AO104" s="121"/>
    </row>
    <row r="105" spans="1:41" hidden="1" x14ac:dyDescent="0.25">
      <c r="A105" s="246"/>
      <c r="B105" s="249"/>
      <c r="C105" s="252"/>
      <c r="D105" s="252"/>
      <c r="E105" s="249"/>
      <c r="F105" s="255"/>
      <c r="G105" s="252"/>
      <c r="H105" s="192"/>
      <c r="I105" s="224"/>
      <c r="J105" s="215"/>
      <c r="K105" s="218"/>
      <c r="L105" s="221">
        <v>0</v>
      </c>
      <c r="M105" s="224"/>
      <c r="N105" s="215"/>
      <c r="O105" s="227"/>
      <c r="P105" s="41">
        <v>6</v>
      </c>
      <c r="Q105" s="59"/>
      <c r="R105" s="115" t="s">
        <v>42</v>
      </c>
      <c r="S105" s="42"/>
      <c r="T105" s="42"/>
      <c r="U105" s="43" t="s">
        <v>42</v>
      </c>
      <c r="V105" s="42"/>
      <c r="W105" s="42"/>
      <c r="X105" s="42"/>
      <c r="Y105" s="44"/>
      <c r="Z105" s="42"/>
      <c r="AA105" s="153"/>
      <c r="AB105" s="46" t="str">
        <f t="shared" si="16"/>
        <v/>
      </c>
      <c r="AC105" s="47" t="s">
        <v>42</v>
      </c>
      <c r="AD105" s="48" t="s">
        <v>42</v>
      </c>
      <c r="AE105" s="47" t="s">
        <v>42</v>
      </c>
      <c r="AF105" s="48" t="s">
        <v>42</v>
      </c>
      <c r="AG105" s="49" t="s">
        <v>42</v>
      </c>
      <c r="AH105" s="50"/>
      <c r="AI105" s="59"/>
      <c r="AJ105" s="44"/>
      <c r="AK105" s="51"/>
      <c r="AL105" s="51"/>
      <c r="AM105" s="59"/>
      <c r="AN105" s="58"/>
      <c r="AO105" s="121"/>
    </row>
    <row r="106" spans="1:41" ht="318" hidden="1" customHeight="1" x14ac:dyDescent="0.25">
      <c r="A106" s="244" t="s">
        <v>213</v>
      </c>
      <c r="B106" s="247" t="s">
        <v>0</v>
      </c>
      <c r="C106" s="250" t="s">
        <v>188</v>
      </c>
      <c r="D106" s="250" t="s">
        <v>205</v>
      </c>
      <c r="E106" s="247">
        <v>18</v>
      </c>
      <c r="F106" s="253" t="s">
        <v>206</v>
      </c>
      <c r="G106" s="250" t="s">
        <v>46</v>
      </c>
      <c r="H106" s="190">
        <v>1512</v>
      </c>
      <c r="I106" s="222" t="s">
        <v>144</v>
      </c>
      <c r="J106" s="213">
        <v>0.8</v>
      </c>
      <c r="K106" s="216" t="s">
        <v>191</v>
      </c>
      <c r="L106" s="219" t="s">
        <v>191</v>
      </c>
      <c r="M106" s="222" t="s">
        <v>192</v>
      </c>
      <c r="N106" s="213">
        <v>0.4</v>
      </c>
      <c r="O106" s="225" t="s">
        <v>7</v>
      </c>
      <c r="P106" s="41">
        <v>1</v>
      </c>
      <c r="Q106" s="54" t="s">
        <v>207</v>
      </c>
      <c r="R106" s="115" t="s">
        <v>9</v>
      </c>
      <c r="S106" s="42" t="s">
        <v>23</v>
      </c>
      <c r="T106" s="42" t="s">
        <v>11</v>
      </c>
      <c r="U106" s="43" t="s">
        <v>24</v>
      </c>
      <c r="V106" s="42" t="s">
        <v>13</v>
      </c>
      <c r="W106" s="42" t="s">
        <v>14</v>
      </c>
      <c r="X106" s="42" t="s">
        <v>15</v>
      </c>
      <c r="Y106" s="44" t="s">
        <v>640</v>
      </c>
      <c r="Z106" s="44" t="s">
        <v>731</v>
      </c>
      <c r="AA106" s="59" t="s">
        <v>736</v>
      </c>
      <c r="AB106" s="46">
        <f>IFERROR(IF(R106="Probabilidad",(J106-(+J106*U106)),IF(R106="Impacto",J106,"")),"")</f>
        <v>0.56000000000000005</v>
      </c>
      <c r="AC106" s="47" t="s">
        <v>34</v>
      </c>
      <c r="AD106" s="48">
        <v>0.56000000000000005</v>
      </c>
      <c r="AE106" s="47" t="s">
        <v>192</v>
      </c>
      <c r="AF106" s="48">
        <v>0.4</v>
      </c>
      <c r="AG106" s="49" t="s">
        <v>7</v>
      </c>
      <c r="AH106" s="50" t="s">
        <v>16</v>
      </c>
      <c r="AI106" s="59" t="s">
        <v>208</v>
      </c>
      <c r="AJ106" s="45" t="s">
        <v>209</v>
      </c>
      <c r="AK106" s="51" t="s">
        <v>210</v>
      </c>
      <c r="AL106" s="51" t="s">
        <v>739</v>
      </c>
      <c r="AM106" s="59" t="s">
        <v>740</v>
      </c>
      <c r="AN106" s="58" t="s">
        <v>640</v>
      </c>
      <c r="AO106" s="121"/>
    </row>
    <row r="107" spans="1:41" ht="153" hidden="1" customHeight="1" x14ac:dyDescent="0.25">
      <c r="A107" s="245"/>
      <c r="B107" s="248"/>
      <c r="C107" s="251"/>
      <c r="D107" s="251"/>
      <c r="E107" s="248"/>
      <c r="F107" s="254"/>
      <c r="G107" s="251"/>
      <c r="H107" s="191"/>
      <c r="I107" s="223"/>
      <c r="J107" s="214"/>
      <c r="K107" s="217"/>
      <c r="L107" s="220">
        <v>0</v>
      </c>
      <c r="M107" s="223"/>
      <c r="N107" s="214"/>
      <c r="O107" s="226"/>
      <c r="P107" s="41">
        <v>2</v>
      </c>
      <c r="Q107" s="54" t="s">
        <v>211</v>
      </c>
      <c r="R107" s="115" t="s">
        <v>26</v>
      </c>
      <c r="S107" s="42" t="s">
        <v>27</v>
      </c>
      <c r="T107" s="42" t="s">
        <v>11</v>
      </c>
      <c r="U107" s="43" t="s">
        <v>28</v>
      </c>
      <c r="V107" s="42" t="s">
        <v>13</v>
      </c>
      <c r="W107" s="42" t="s">
        <v>14</v>
      </c>
      <c r="X107" s="42" t="s">
        <v>15</v>
      </c>
      <c r="Y107" s="44" t="s">
        <v>640</v>
      </c>
      <c r="Z107" s="44" t="s">
        <v>731</v>
      </c>
      <c r="AA107" s="59" t="s">
        <v>736</v>
      </c>
      <c r="AB107" s="53">
        <f>IFERROR(IF(AND(R106="Probabilidad",R107="Probabilidad"),(AD106-(+AD106*U107)),IF(R107="Probabilidad",(J106-(+J106*U107)),IF(R107="Impacto",AD106,""))),"")</f>
        <v>0.56000000000000005</v>
      </c>
      <c r="AC107" s="47" t="s">
        <v>34</v>
      </c>
      <c r="AD107" s="48">
        <v>0.56000000000000005</v>
      </c>
      <c r="AE107" s="47" t="s">
        <v>192</v>
      </c>
      <c r="AF107" s="48">
        <v>0.30000000000000004</v>
      </c>
      <c r="AG107" s="49" t="s">
        <v>7</v>
      </c>
      <c r="AH107" s="50"/>
      <c r="AI107" s="59"/>
      <c r="AJ107" s="44"/>
      <c r="AK107" s="51"/>
      <c r="AL107" s="51"/>
      <c r="AM107" s="59"/>
      <c r="AN107" s="58"/>
      <c r="AO107" s="121"/>
    </row>
    <row r="108" spans="1:41" ht="70.5" hidden="1" x14ac:dyDescent="0.25">
      <c r="A108" s="245"/>
      <c r="B108" s="248"/>
      <c r="C108" s="251"/>
      <c r="D108" s="251"/>
      <c r="E108" s="248"/>
      <c r="F108" s="254"/>
      <c r="G108" s="251"/>
      <c r="H108" s="191"/>
      <c r="I108" s="223"/>
      <c r="J108" s="214"/>
      <c r="K108" s="217"/>
      <c r="L108" s="220">
        <v>0</v>
      </c>
      <c r="M108" s="223"/>
      <c r="N108" s="214"/>
      <c r="O108" s="226"/>
      <c r="P108" s="41">
        <v>3</v>
      </c>
      <c r="Q108" s="54" t="s">
        <v>212</v>
      </c>
      <c r="R108" s="115" t="s">
        <v>9</v>
      </c>
      <c r="S108" s="42" t="s">
        <v>10</v>
      </c>
      <c r="T108" s="42" t="s">
        <v>11</v>
      </c>
      <c r="U108" s="43" t="s">
        <v>12</v>
      </c>
      <c r="V108" s="42" t="s">
        <v>13</v>
      </c>
      <c r="W108" s="42" t="s">
        <v>14</v>
      </c>
      <c r="X108" s="42" t="s">
        <v>15</v>
      </c>
      <c r="Y108" s="44" t="s">
        <v>640</v>
      </c>
      <c r="Z108" s="44" t="s">
        <v>731</v>
      </c>
      <c r="AA108" s="59" t="s">
        <v>737</v>
      </c>
      <c r="AB108" s="46">
        <f>IFERROR(IF(AND(R107="Probabilidad",R108="Probabilidad"),(AD107-(+AD107*U108)),IF(AND(R107="Impacto",R108="Probabilidad"),(AD106-(+AD106*U108)),IF(R108="Impacto",AD107,""))),"")</f>
        <v>0.33600000000000002</v>
      </c>
      <c r="AC108" s="47" t="s">
        <v>5</v>
      </c>
      <c r="AD108" s="48">
        <v>0.33600000000000002</v>
      </c>
      <c r="AE108" s="47" t="s">
        <v>192</v>
      </c>
      <c r="AF108" s="48">
        <v>0.30000000000000004</v>
      </c>
      <c r="AG108" s="49" t="s">
        <v>7</v>
      </c>
      <c r="AH108" s="50"/>
      <c r="AI108" s="59"/>
      <c r="AJ108" s="44"/>
      <c r="AK108" s="51"/>
      <c r="AL108" s="51"/>
      <c r="AM108" s="59"/>
      <c r="AN108" s="58"/>
      <c r="AO108" s="121"/>
    </row>
    <row r="109" spans="1:41" hidden="1" x14ac:dyDescent="0.25">
      <c r="A109" s="245"/>
      <c r="B109" s="248"/>
      <c r="C109" s="251"/>
      <c r="D109" s="251"/>
      <c r="E109" s="248"/>
      <c r="F109" s="254"/>
      <c r="G109" s="251"/>
      <c r="H109" s="191"/>
      <c r="I109" s="223"/>
      <c r="J109" s="214"/>
      <c r="K109" s="217"/>
      <c r="L109" s="220">
        <v>0</v>
      </c>
      <c r="M109" s="223"/>
      <c r="N109" s="214"/>
      <c r="O109" s="226"/>
      <c r="P109" s="41">
        <v>4</v>
      </c>
      <c r="Q109" s="59"/>
      <c r="R109" s="115" t="s">
        <v>42</v>
      </c>
      <c r="S109" s="42"/>
      <c r="T109" s="42"/>
      <c r="U109" s="43" t="s">
        <v>42</v>
      </c>
      <c r="V109" s="42"/>
      <c r="W109" s="42"/>
      <c r="X109" s="42"/>
      <c r="Y109" s="44"/>
      <c r="Z109" s="42"/>
      <c r="AA109" s="153"/>
      <c r="AB109" s="46" t="str">
        <f t="shared" ref="AB109:AB111" si="17">IFERROR(IF(AND(R108="Probabilidad",R109="Probabilidad"),(AD108-(+AD108*U109)),IF(AND(R108="Impacto",R109="Probabilidad"),(AD107-(+AD107*U109)),IF(R109="Impacto",AD108,""))),"")</f>
        <v/>
      </c>
      <c r="AC109" s="47" t="s">
        <v>42</v>
      </c>
      <c r="AD109" s="48" t="s">
        <v>42</v>
      </c>
      <c r="AE109" s="47" t="s">
        <v>42</v>
      </c>
      <c r="AF109" s="48" t="s">
        <v>42</v>
      </c>
      <c r="AG109" s="49" t="s">
        <v>42</v>
      </c>
      <c r="AH109" s="50"/>
      <c r="AI109" s="59"/>
      <c r="AJ109" s="44"/>
      <c r="AK109" s="51"/>
      <c r="AL109" s="51"/>
      <c r="AM109" s="59"/>
      <c r="AN109" s="58"/>
      <c r="AO109" s="121"/>
    </row>
    <row r="110" spans="1:41" hidden="1" x14ac:dyDescent="0.25">
      <c r="A110" s="245"/>
      <c r="B110" s="248"/>
      <c r="C110" s="251"/>
      <c r="D110" s="251"/>
      <c r="E110" s="248"/>
      <c r="F110" s="254"/>
      <c r="G110" s="251"/>
      <c r="H110" s="191"/>
      <c r="I110" s="223"/>
      <c r="J110" s="214"/>
      <c r="K110" s="217"/>
      <c r="L110" s="220">
        <v>0</v>
      </c>
      <c r="M110" s="223"/>
      <c r="N110" s="214"/>
      <c r="O110" s="226"/>
      <c r="P110" s="41">
        <v>5</v>
      </c>
      <c r="Q110" s="59"/>
      <c r="R110" s="115" t="s">
        <v>42</v>
      </c>
      <c r="S110" s="42"/>
      <c r="T110" s="42"/>
      <c r="U110" s="43" t="s">
        <v>42</v>
      </c>
      <c r="V110" s="42"/>
      <c r="W110" s="42"/>
      <c r="X110" s="42"/>
      <c r="Y110" s="44"/>
      <c r="Z110" s="42"/>
      <c r="AA110" s="153"/>
      <c r="AB110" s="46" t="str">
        <f t="shared" si="17"/>
        <v/>
      </c>
      <c r="AC110" s="47" t="s">
        <v>42</v>
      </c>
      <c r="AD110" s="48" t="s">
        <v>42</v>
      </c>
      <c r="AE110" s="47" t="s">
        <v>42</v>
      </c>
      <c r="AF110" s="48" t="s">
        <v>42</v>
      </c>
      <c r="AG110" s="49" t="s">
        <v>42</v>
      </c>
      <c r="AH110" s="50"/>
      <c r="AI110" s="59"/>
      <c r="AJ110" s="44"/>
      <c r="AK110" s="51"/>
      <c r="AL110" s="51"/>
      <c r="AM110" s="59"/>
      <c r="AN110" s="58"/>
      <c r="AO110" s="121"/>
    </row>
    <row r="111" spans="1:41" hidden="1" x14ac:dyDescent="0.25">
      <c r="A111" s="246"/>
      <c r="B111" s="249"/>
      <c r="C111" s="252"/>
      <c r="D111" s="252"/>
      <c r="E111" s="249"/>
      <c r="F111" s="255"/>
      <c r="G111" s="252"/>
      <c r="H111" s="192"/>
      <c r="I111" s="224"/>
      <c r="J111" s="215"/>
      <c r="K111" s="218"/>
      <c r="L111" s="221">
        <v>0</v>
      </c>
      <c r="M111" s="224"/>
      <c r="N111" s="215"/>
      <c r="O111" s="227"/>
      <c r="P111" s="41">
        <v>6</v>
      </c>
      <c r="Q111" s="59"/>
      <c r="R111" s="115" t="s">
        <v>42</v>
      </c>
      <c r="S111" s="42"/>
      <c r="T111" s="42"/>
      <c r="U111" s="43" t="s">
        <v>42</v>
      </c>
      <c r="V111" s="42"/>
      <c r="W111" s="42"/>
      <c r="X111" s="42"/>
      <c r="Y111" s="44"/>
      <c r="Z111" s="42"/>
      <c r="AA111" s="153"/>
      <c r="AB111" s="46" t="str">
        <f t="shared" si="17"/>
        <v/>
      </c>
      <c r="AC111" s="47" t="s">
        <v>42</v>
      </c>
      <c r="AD111" s="48" t="s">
        <v>42</v>
      </c>
      <c r="AE111" s="47" t="s">
        <v>42</v>
      </c>
      <c r="AF111" s="48" t="s">
        <v>42</v>
      </c>
      <c r="AG111" s="49" t="s">
        <v>42</v>
      </c>
      <c r="AH111" s="50"/>
      <c r="AI111" s="59"/>
      <c r="AJ111" s="44"/>
      <c r="AK111" s="51"/>
      <c r="AL111" s="51"/>
      <c r="AM111" s="59"/>
      <c r="AN111" s="58"/>
      <c r="AO111" s="121"/>
    </row>
    <row r="112" spans="1:41" ht="104.25" hidden="1" customHeight="1" x14ac:dyDescent="0.25">
      <c r="A112" s="244" t="s">
        <v>259</v>
      </c>
      <c r="B112" s="247" t="s">
        <v>0</v>
      </c>
      <c r="C112" s="250" t="s">
        <v>214</v>
      </c>
      <c r="D112" s="250" t="s">
        <v>215</v>
      </c>
      <c r="E112" s="247">
        <v>19</v>
      </c>
      <c r="F112" s="253" t="s">
        <v>216</v>
      </c>
      <c r="G112" s="250" t="s">
        <v>46</v>
      </c>
      <c r="H112" s="190">
        <v>96</v>
      </c>
      <c r="I112" s="222" t="s">
        <v>34</v>
      </c>
      <c r="J112" s="213">
        <v>0.6</v>
      </c>
      <c r="K112" s="216" t="s">
        <v>191</v>
      </c>
      <c r="L112" s="219" t="s">
        <v>191</v>
      </c>
      <c r="M112" s="222" t="s">
        <v>192</v>
      </c>
      <c r="N112" s="213">
        <v>0.4</v>
      </c>
      <c r="O112" s="225" t="s">
        <v>7</v>
      </c>
      <c r="P112" s="41">
        <v>1</v>
      </c>
      <c r="Q112" s="59" t="s">
        <v>217</v>
      </c>
      <c r="R112" s="115" t="s">
        <v>9</v>
      </c>
      <c r="S112" s="42" t="s">
        <v>10</v>
      </c>
      <c r="T112" s="42" t="s">
        <v>11</v>
      </c>
      <c r="U112" s="43" t="s">
        <v>12</v>
      </c>
      <c r="V112" s="42" t="s">
        <v>13</v>
      </c>
      <c r="W112" s="42" t="s">
        <v>14</v>
      </c>
      <c r="X112" s="42" t="s">
        <v>15</v>
      </c>
      <c r="Y112" s="44" t="s">
        <v>640</v>
      </c>
      <c r="Z112" s="44" t="s">
        <v>710</v>
      </c>
      <c r="AA112" s="59" t="s">
        <v>711</v>
      </c>
      <c r="AB112" s="46">
        <f>IFERROR(IF(R112="Probabilidad",(J112-(+J112*U112)),IF(R112="Impacto",J112,"")),"")</f>
        <v>0.36</v>
      </c>
      <c r="AC112" s="47" t="s">
        <v>5</v>
      </c>
      <c r="AD112" s="48">
        <v>0.36</v>
      </c>
      <c r="AE112" s="47" t="s">
        <v>192</v>
      </c>
      <c r="AF112" s="48">
        <v>0.4</v>
      </c>
      <c r="AG112" s="49" t="s">
        <v>7</v>
      </c>
      <c r="AH112" s="50" t="s">
        <v>16</v>
      </c>
      <c r="AI112" s="59" t="s">
        <v>218</v>
      </c>
      <c r="AJ112" s="44" t="s">
        <v>219</v>
      </c>
      <c r="AK112" s="51">
        <v>44621</v>
      </c>
      <c r="AL112" s="51" t="s">
        <v>710</v>
      </c>
      <c r="AM112" s="59" t="s">
        <v>721</v>
      </c>
      <c r="AN112" s="58" t="s">
        <v>640</v>
      </c>
      <c r="AO112" s="121"/>
    </row>
    <row r="113" spans="1:41" hidden="1" x14ac:dyDescent="0.25">
      <c r="A113" s="245"/>
      <c r="B113" s="248"/>
      <c r="C113" s="251"/>
      <c r="D113" s="251"/>
      <c r="E113" s="248"/>
      <c r="F113" s="254"/>
      <c r="G113" s="251"/>
      <c r="H113" s="191"/>
      <c r="I113" s="223"/>
      <c r="J113" s="214"/>
      <c r="K113" s="217"/>
      <c r="L113" s="220">
        <v>0</v>
      </c>
      <c r="M113" s="223"/>
      <c r="N113" s="214"/>
      <c r="O113" s="226"/>
      <c r="P113" s="41">
        <v>2</v>
      </c>
      <c r="Q113" s="59"/>
      <c r="R113" s="115" t="s">
        <v>42</v>
      </c>
      <c r="S113" s="42"/>
      <c r="T113" s="42"/>
      <c r="U113" s="43" t="s">
        <v>42</v>
      </c>
      <c r="V113" s="42"/>
      <c r="W113" s="42"/>
      <c r="X113" s="42"/>
      <c r="Y113" s="44"/>
      <c r="Z113" s="42"/>
      <c r="AA113" s="153"/>
      <c r="AB113" s="46" t="str">
        <f>IFERROR(IF(AND(R112="Probabilidad",R113="Probabilidad"),(AD112-(+AD112*U113)),IF(R113="Probabilidad",(J112-(+J112*U113)),IF(R113="Impacto",AD112,""))),"")</f>
        <v/>
      </c>
      <c r="AC113" s="47" t="s">
        <v>42</v>
      </c>
      <c r="AD113" s="48" t="s">
        <v>42</v>
      </c>
      <c r="AE113" s="47" t="s">
        <v>42</v>
      </c>
      <c r="AF113" s="48" t="s">
        <v>42</v>
      </c>
      <c r="AG113" s="49" t="s">
        <v>42</v>
      </c>
      <c r="AH113" s="50"/>
      <c r="AI113" s="59"/>
      <c r="AJ113" s="44"/>
      <c r="AK113" s="51"/>
      <c r="AL113" s="51"/>
      <c r="AM113" s="59"/>
      <c r="AN113" s="58"/>
      <c r="AO113" s="121"/>
    </row>
    <row r="114" spans="1:41" hidden="1" x14ac:dyDescent="0.25">
      <c r="A114" s="245"/>
      <c r="B114" s="248"/>
      <c r="C114" s="251"/>
      <c r="D114" s="251"/>
      <c r="E114" s="248"/>
      <c r="F114" s="254"/>
      <c r="G114" s="251"/>
      <c r="H114" s="191"/>
      <c r="I114" s="223"/>
      <c r="J114" s="214"/>
      <c r="K114" s="217"/>
      <c r="L114" s="220">
        <v>0</v>
      </c>
      <c r="M114" s="223"/>
      <c r="N114" s="214"/>
      <c r="O114" s="226"/>
      <c r="P114" s="41">
        <v>3</v>
      </c>
      <c r="Q114" s="54"/>
      <c r="R114" s="115" t="s">
        <v>42</v>
      </c>
      <c r="S114" s="42"/>
      <c r="T114" s="42"/>
      <c r="U114" s="43" t="s">
        <v>42</v>
      </c>
      <c r="V114" s="42"/>
      <c r="W114" s="42"/>
      <c r="X114" s="42"/>
      <c r="Y114" s="44"/>
      <c r="Z114" s="42"/>
      <c r="AA114" s="153"/>
      <c r="AB114" s="46" t="str">
        <f>IFERROR(IF(AND(R113="Probabilidad",R114="Probabilidad"),(AD113-(+AD113*U114)),IF(AND(R113="Impacto",R114="Probabilidad"),(AD112-(+AD112*U114)),IF(R114="Impacto",AD113,""))),"")</f>
        <v/>
      </c>
      <c r="AC114" s="47" t="s">
        <v>42</v>
      </c>
      <c r="AD114" s="48" t="s">
        <v>42</v>
      </c>
      <c r="AE114" s="47" t="s">
        <v>42</v>
      </c>
      <c r="AF114" s="48" t="s">
        <v>42</v>
      </c>
      <c r="AG114" s="49" t="s">
        <v>42</v>
      </c>
      <c r="AH114" s="50"/>
      <c r="AI114" s="59"/>
      <c r="AJ114" s="44"/>
      <c r="AK114" s="51"/>
      <c r="AL114" s="51"/>
      <c r="AM114" s="59"/>
      <c r="AN114" s="58"/>
      <c r="AO114" s="121"/>
    </row>
    <row r="115" spans="1:41" hidden="1" x14ac:dyDescent="0.25">
      <c r="A115" s="245"/>
      <c r="B115" s="248"/>
      <c r="C115" s="251"/>
      <c r="D115" s="251"/>
      <c r="E115" s="248"/>
      <c r="F115" s="254"/>
      <c r="G115" s="251"/>
      <c r="H115" s="191"/>
      <c r="I115" s="223"/>
      <c r="J115" s="214"/>
      <c r="K115" s="217"/>
      <c r="L115" s="220">
        <v>0</v>
      </c>
      <c r="M115" s="223"/>
      <c r="N115" s="214"/>
      <c r="O115" s="226"/>
      <c r="P115" s="41">
        <v>4</v>
      </c>
      <c r="Q115" s="59"/>
      <c r="R115" s="115" t="s">
        <v>42</v>
      </c>
      <c r="S115" s="42"/>
      <c r="T115" s="42"/>
      <c r="U115" s="43" t="s">
        <v>42</v>
      </c>
      <c r="V115" s="42"/>
      <c r="W115" s="42"/>
      <c r="X115" s="42"/>
      <c r="Y115" s="44"/>
      <c r="Z115" s="42"/>
      <c r="AA115" s="153"/>
      <c r="AB115" s="46" t="str">
        <f t="shared" ref="AB115:AB117" si="18">IFERROR(IF(AND(R114="Probabilidad",R115="Probabilidad"),(AD114-(+AD114*U115)),IF(AND(R114="Impacto",R115="Probabilidad"),(AD113-(+AD113*U115)),IF(R115="Impacto",AD114,""))),"")</f>
        <v/>
      </c>
      <c r="AC115" s="47" t="s">
        <v>42</v>
      </c>
      <c r="AD115" s="48" t="s">
        <v>42</v>
      </c>
      <c r="AE115" s="47" t="s">
        <v>42</v>
      </c>
      <c r="AF115" s="48" t="s">
        <v>42</v>
      </c>
      <c r="AG115" s="49" t="s">
        <v>42</v>
      </c>
      <c r="AH115" s="50"/>
      <c r="AI115" s="59"/>
      <c r="AJ115" s="44"/>
      <c r="AK115" s="51"/>
      <c r="AL115" s="51"/>
      <c r="AM115" s="59"/>
      <c r="AN115" s="58"/>
      <c r="AO115" s="121"/>
    </row>
    <row r="116" spans="1:41" hidden="1" x14ac:dyDescent="0.25">
      <c r="A116" s="245"/>
      <c r="B116" s="248"/>
      <c r="C116" s="251"/>
      <c r="D116" s="251"/>
      <c r="E116" s="248"/>
      <c r="F116" s="254"/>
      <c r="G116" s="251"/>
      <c r="H116" s="191"/>
      <c r="I116" s="223"/>
      <c r="J116" s="214"/>
      <c r="K116" s="217"/>
      <c r="L116" s="220">
        <v>0</v>
      </c>
      <c r="M116" s="223"/>
      <c r="N116" s="214"/>
      <c r="O116" s="226"/>
      <c r="P116" s="41">
        <v>5</v>
      </c>
      <c r="Q116" s="59"/>
      <c r="R116" s="115" t="s">
        <v>42</v>
      </c>
      <c r="S116" s="42"/>
      <c r="T116" s="42"/>
      <c r="U116" s="43" t="s">
        <v>42</v>
      </c>
      <c r="V116" s="42"/>
      <c r="W116" s="42"/>
      <c r="X116" s="42"/>
      <c r="Y116" s="44"/>
      <c r="Z116" s="42"/>
      <c r="AA116" s="153"/>
      <c r="AB116" s="46" t="str">
        <f t="shared" si="18"/>
        <v/>
      </c>
      <c r="AC116" s="47" t="s">
        <v>42</v>
      </c>
      <c r="AD116" s="48" t="s">
        <v>42</v>
      </c>
      <c r="AE116" s="47" t="s">
        <v>42</v>
      </c>
      <c r="AF116" s="48" t="s">
        <v>42</v>
      </c>
      <c r="AG116" s="49" t="s">
        <v>42</v>
      </c>
      <c r="AH116" s="50"/>
      <c r="AI116" s="59"/>
      <c r="AJ116" s="44"/>
      <c r="AK116" s="51"/>
      <c r="AL116" s="51"/>
      <c r="AM116" s="59"/>
      <c r="AN116" s="58"/>
      <c r="AO116" s="121"/>
    </row>
    <row r="117" spans="1:41" hidden="1" x14ac:dyDescent="0.25">
      <c r="A117" s="246"/>
      <c r="B117" s="249"/>
      <c r="C117" s="252"/>
      <c r="D117" s="252"/>
      <c r="E117" s="249"/>
      <c r="F117" s="255"/>
      <c r="G117" s="252"/>
      <c r="H117" s="192"/>
      <c r="I117" s="224"/>
      <c r="J117" s="215"/>
      <c r="K117" s="218"/>
      <c r="L117" s="221">
        <v>0</v>
      </c>
      <c r="M117" s="224"/>
      <c r="N117" s="215"/>
      <c r="O117" s="227"/>
      <c r="P117" s="41">
        <v>6</v>
      </c>
      <c r="Q117" s="59"/>
      <c r="R117" s="115" t="s">
        <v>42</v>
      </c>
      <c r="S117" s="42"/>
      <c r="T117" s="42"/>
      <c r="U117" s="43" t="s">
        <v>42</v>
      </c>
      <c r="V117" s="42"/>
      <c r="W117" s="42"/>
      <c r="X117" s="42"/>
      <c r="Y117" s="44"/>
      <c r="Z117" s="42"/>
      <c r="AA117" s="153"/>
      <c r="AB117" s="46" t="str">
        <f t="shared" si="18"/>
        <v/>
      </c>
      <c r="AC117" s="47" t="s">
        <v>42</v>
      </c>
      <c r="AD117" s="48" t="s">
        <v>42</v>
      </c>
      <c r="AE117" s="47" t="s">
        <v>42</v>
      </c>
      <c r="AF117" s="48" t="s">
        <v>42</v>
      </c>
      <c r="AG117" s="49" t="s">
        <v>42</v>
      </c>
      <c r="AH117" s="50"/>
      <c r="AI117" s="59"/>
      <c r="AJ117" s="44"/>
      <c r="AK117" s="51"/>
      <c r="AL117" s="51"/>
      <c r="AM117" s="59"/>
      <c r="AN117" s="58"/>
      <c r="AO117" s="122"/>
    </row>
    <row r="118" spans="1:41" ht="183" customHeight="1" x14ac:dyDescent="0.25">
      <c r="A118" s="244" t="s">
        <v>259</v>
      </c>
      <c r="B118" s="247" t="s">
        <v>0</v>
      </c>
      <c r="C118" s="250" t="s">
        <v>220</v>
      </c>
      <c r="D118" s="250" t="s">
        <v>221</v>
      </c>
      <c r="E118" s="247">
        <v>20</v>
      </c>
      <c r="F118" s="253" t="s">
        <v>222</v>
      </c>
      <c r="G118" s="250" t="s">
        <v>46</v>
      </c>
      <c r="H118" s="190">
        <v>28700</v>
      </c>
      <c r="I118" s="222" t="s">
        <v>201</v>
      </c>
      <c r="J118" s="213">
        <v>1</v>
      </c>
      <c r="K118" s="216" t="s">
        <v>6</v>
      </c>
      <c r="L118" s="219" t="s">
        <v>6</v>
      </c>
      <c r="M118" s="222" t="s">
        <v>7</v>
      </c>
      <c r="N118" s="213">
        <v>0.6</v>
      </c>
      <c r="O118" s="225" t="s">
        <v>49</v>
      </c>
      <c r="P118" s="41">
        <v>1</v>
      </c>
      <c r="Q118" s="59" t="s">
        <v>223</v>
      </c>
      <c r="R118" s="115" t="s">
        <v>9</v>
      </c>
      <c r="S118" s="42" t="s">
        <v>23</v>
      </c>
      <c r="T118" s="42" t="s">
        <v>11</v>
      </c>
      <c r="U118" s="43" t="s">
        <v>24</v>
      </c>
      <c r="V118" s="42" t="s">
        <v>13</v>
      </c>
      <c r="W118" s="42" t="s">
        <v>14</v>
      </c>
      <c r="X118" s="42" t="s">
        <v>15</v>
      </c>
      <c r="Y118" s="44" t="s">
        <v>640</v>
      </c>
      <c r="Z118" s="45" t="s">
        <v>712</v>
      </c>
      <c r="AA118" s="59" t="s">
        <v>713</v>
      </c>
      <c r="AB118" s="46">
        <f>IFERROR(IF(R118="Probabilidad",(J118-(+J118*U118)),IF(R118="Impacto",J118,"")),"")</f>
        <v>0.7</v>
      </c>
      <c r="AC118" s="47" t="s">
        <v>144</v>
      </c>
      <c r="AD118" s="48">
        <v>0.7</v>
      </c>
      <c r="AE118" s="47" t="s">
        <v>7</v>
      </c>
      <c r="AF118" s="48">
        <v>0.6</v>
      </c>
      <c r="AG118" s="49" t="s">
        <v>49</v>
      </c>
      <c r="AH118" s="50" t="s">
        <v>16</v>
      </c>
      <c r="AI118" s="59" t="s">
        <v>224</v>
      </c>
      <c r="AJ118" s="44" t="s">
        <v>225</v>
      </c>
      <c r="AK118" s="51">
        <v>44863</v>
      </c>
      <c r="AL118" s="51" t="s">
        <v>712</v>
      </c>
      <c r="AM118" s="59" t="s">
        <v>722</v>
      </c>
      <c r="AN118" s="58" t="s">
        <v>640</v>
      </c>
      <c r="AO118" s="60" t="s">
        <v>919</v>
      </c>
    </row>
    <row r="119" spans="1:41" ht="97.5" customHeight="1" x14ac:dyDescent="0.25">
      <c r="A119" s="245"/>
      <c r="B119" s="248"/>
      <c r="C119" s="251"/>
      <c r="D119" s="251"/>
      <c r="E119" s="248"/>
      <c r="F119" s="254"/>
      <c r="G119" s="251"/>
      <c r="H119" s="191"/>
      <c r="I119" s="223"/>
      <c r="J119" s="214"/>
      <c r="K119" s="217"/>
      <c r="L119" s="220">
        <v>0</v>
      </c>
      <c r="M119" s="223"/>
      <c r="N119" s="214"/>
      <c r="O119" s="226"/>
      <c r="P119" s="41">
        <v>2</v>
      </c>
      <c r="Q119" s="59" t="s">
        <v>226</v>
      </c>
      <c r="R119" s="115" t="s">
        <v>9</v>
      </c>
      <c r="S119" s="42" t="s">
        <v>23</v>
      </c>
      <c r="T119" s="42" t="s">
        <v>11</v>
      </c>
      <c r="U119" s="43" t="s">
        <v>24</v>
      </c>
      <c r="V119" s="42" t="s">
        <v>169</v>
      </c>
      <c r="W119" s="42" t="s">
        <v>14</v>
      </c>
      <c r="X119" s="42" t="s">
        <v>15</v>
      </c>
      <c r="Y119" s="44" t="s">
        <v>640</v>
      </c>
      <c r="Z119" s="44" t="s">
        <v>712</v>
      </c>
      <c r="AA119" s="59" t="s">
        <v>714</v>
      </c>
      <c r="AB119" s="46">
        <f>IFERROR(IF(AND(R118="Probabilidad",R119="Probabilidad"),(AD118-(+AD118*U119)),IF(R119="Probabilidad",(J118-(+J118*U119)),IF(R119="Impacto",AD118,""))),"")</f>
        <v>0.49</v>
      </c>
      <c r="AC119" s="47" t="s">
        <v>34</v>
      </c>
      <c r="AD119" s="48">
        <v>0.49</v>
      </c>
      <c r="AE119" s="47" t="s">
        <v>192</v>
      </c>
      <c r="AF119" s="48">
        <v>0.4</v>
      </c>
      <c r="AG119" s="49" t="s">
        <v>7</v>
      </c>
      <c r="AH119" s="50" t="s">
        <v>16</v>
      </c>
      <c r="AI119" s="59" t="s">
        <v>227</v>
      </c>
      <c r="AJ119" s="44" t="s">
        <v>228</v>
      </c>
      <c r="AK119" s="51">
        <v>44742</v>
      </c>
      <c r="AL119" s="51" t="s">
        <v>723</v>
      </c>
      <c r="AM119" s="59" t="s">
        <v>724</v>
      </c>
      <c r="AN119" s="58" t="s">
        <v>640</v>
      </c>
      <c r="AO119" s="60" t="s">
        <v>920</v>
      </c>
    </row>
    <row r="120" spans="1:41" hidden="1" x14ac:dyDescent="0.25">
      <c r="A120" s="245"/>
      <c r="B120" s="248"/>
      <c r="C120" s="251"/>
      <c r="D120" s="251"/>
      <c r="E120" s="248"/>
      <c r="F120" s="254"/>
      <c r="G120" s="251"/>
      <c r="H120" s="191"/>
      <c r="I120" s="223"/>
      <c r="J120" s="214"/>
      <c r="K120" s="217"/>
      <c r="L120" s="220">
        <v>0</v>
      </c>
      <c r="M120" s="223"/>
      <c r="N120" s="214"/>
      <c r="O120" s="226"/>
      <c r="P120" s="41">
        <v>3</v>
      </c>
      <c r="Q120" s="54"/>
      <c r="R120" s="115" t="s">
        <v>42</v>
      </c>
      <c r="S120" s="42"/>
      <c r="T120" s="42"/>
      <c r="U120" s="43" t="s">
        <v>42</v>
      </c>
      <c r="V120" s="42"/>
      <c r="W120" s="42"/>
      <c r="X120" s="42"/>
      <c r="Y120" s="44"/>
      <c r="Z120" s="42"/>
      <c r="AA120" s="153"/>
      <c r="AB120" s="46" t="str">
        <f>IFERROR(IF(AND(R119="Probabilidad",R120="Probabilidad"),(AD119-(+AD119*U120)),IF(AND(R119="Impacto",R120="Probabilidad"),(AD118-(+AD118*U120)),IF(R120="Impacto",AD119,""))),"")</f>
        <v/>
      </c>
      <c r="AC120" s="47" t="s">
        <v>42</v>
      </c>
      <c r="AD120" s="48" t="s">
        <v>42</v>
      </c>
      <c r="AE120" s="47" t="s">
        <v>42</v>
      </c>
      <c r="AF120" s="48" t="s">
        <v>42</v>
      </c>
      <c r="AG120" s="49" t="s">
        <v>42</v>
      </c>
      <c r="AH120" s="50"/>
      <c r="AI120" s="59"/>
      <c r="AJ120" s="44"/>
      <c r="AK120" s="51"/>
      <c r="AL120" s="51"/>
      <c r="AM120" s="59"/>
      <c r="AN120" s="58"/>
      <c r="AO120" s="120"/>
    </row>
    <row r="121" spans="1:41" hidden="1" x14ac:dyDescent="0.25">
      <c r="A121" s="245"/>
      <c r="B121" s="248"/>
      <c r="C121" s="251"/>
      <c r="D121" s="251"/>
      <c r="E121" s="248"/>
      <c r="F121" s="254"/>
      <c r="G121" s="251"/>
      <c r="H121" s="191"/>
      <c r="I121" s="223"/>
      <c r="J121" s="214"/>
      <c r="K121" s="217"/>
      <c r="L121" s="220">
        <v>0</v>
      </c>
      <c r="M121" s="223"/>
      <c r="N121" s="214"/>
      <c r="O121" s="226"/>
      <c r="P121" s="41">
        <v>4</v>
      </c>
      <c r="Q121" s="59"/>
      <c r="R121" s="115" t="s">
        <v>42</v>
      </c>
      <c r="S121" s="42"/>
      <c r="T121" s="42"/>
      <c r="U121" s="43" t="s">
        <v>42</v>
      </c>
      <c r="V121" s="42"/>
      <c r="W121" s="42"/>
      <c r="X121" s="42"/>
      <c r="Y121" s="44"/>
      <c r="Z121" s="42"/>
      <c r="AA121" s="153"/>
      <c r="AB121" s="46" t="str">
        <f t="shared" ref="AB121:AB123" si="19">IFERROR(IF(AND(R120="Probabilidad",R121="Probabilidad"),(AD120-(+AD120*U121)),IF(AND(R120="Impacto",R121="Probabilidad"),(AD119-(+AD119*U121)),IF(R121="Impacto",AD120,""))),"")</f>
        <v/>
      </c>
      <c r="AC121" s="47" t="s">
        <v>42</v>
      </c>
      <c r="AD121" s="48" t="s">
        <v>42</v>
      </c>
      <c r="AE121" s="47" t="s">
        <v>42</v>
      </c>
      <c r="AF121" s="48" t="s">
        <v>42</v>
      </c>
      <c r="AG121" s="49" t="s">
        <v>42</v>
      </c>
      <c r="AH121" s="50"/>
      <c r="AI121" s="59"/>
      <c r="AJ121" s="44"/>
      <c r="AK121" s="51"/>
      <c r="AL121" s="51"/>
      <c r="AM121" s="59"/>
      <c r="AN121" s="58"/>
      <c r="AO121" s="121"/>
    </row>
    <row r="122" spans="1:41" hidden="1" x14ac:dyDescent="0.25">
      <c r="A122" s="245"/>
      <c r="B122" s="248"/>
      <c r="C122" s="251"/>
      <c r="D122" s="251"/>
      <c r="E122" s="248"/>
      <c r="F122" s="254"/>
      <c r="G122" s="251"/>
      <c r="H122" s="191"/>
      <c r="I122" s="223"/>
      <c r="J122" s="214"/>
      <c r="K122" s="217"/>
      <c r="L122" s="220">
        <v>0</v>
      </c>
      <c r="M122" s="223"/>
      <c r="N122" s="214"/>
      <c r="O122" s="226"/>
      <c r="P122" s="41">
        <v>5</v>
      </c>
      <c r="Q122" s="59"/>
      <c r="R122" s="115" t="s">
        <v>42</v>
      </c>
      <c r="S122" s="42"/>
      <c r="T122" s="42"/>
      <c r="U122" s="43" t="s">
        <v>42</v>
      </c>
      <c r="V122" s="42"/>
      <c r="W122" s="42"/>
      <c r="X122" s="42"/>
      <c r="Y122" s="44"/>
      <c r="Z122" s="42"/>
      <c r="AA122" s="153"/>
      <c r="AB122" s="46" t="str">
        <f t="shared" si="19"/>
        <v/>
      </c>
      <c r="AC122" s="47" t="s">
        <v>42</v>
      </c>
      <c r="AD122" s="48" t="s">
        <v>42</v>
      </c>
      <c r="AE122" s="47" t="s">
        <v>42</v>
      </c>
      <c r="AF122" s="48" t="s">
        <v>42</v>
      </c>
      <c r="AG122" s="49" t="s">
        <v>42</v>
      </c>
      <c r="AH122" s="50"/>
      <c r="AI122" s="59"/>
      <c r="AJ122" s="44"/>
      <c r="AK122" s="51"/>
      <c r="AL122" s="51"/>
      <c r="AM122" s="59"/>
      <c r="AN122" s="58"/>
      <c r="AO122" s="121"/>
    </row>
    <row r="123" spans="1:41" hidden="1" x14ac:dyDescent="0.25">
      <c r="A123" s="246"/>
      <c r="B123" s="249"/>
      <c r="C123" s="252"/>
      <c r="D123" s="252"/>
      <c r="E123" s="249"/>
      <c r="F123" s="255"/>
      <c r="G123" s="252"/>
      <c r="H123" s="192"/>
      <c r="I123" s="224"/>
      <c r="J123" s="215"/>
      <c r="K123" s="218"/>
      <c r="L123" s="221">
        <v>0</v>
      </c>
      <c r="M123" s="224"/>
      <c r="N123" s="215"/>
      <c r="O123" s="227"/>
      <c r="P123" s="41">
        <v>6</v>
      </c>
      <c r="Q123" s="59"/>
      <c r="R123" s="115" t="s">
        <v>42</v>
      </c>
      <c r="S123" s="42"/>
      <c r="T123" s="42"/>
      <c r="U123" s="43" t="s">
        <v>42</v>
      </c>
      <c r="V123" s="42"/>
      <c r="W123" s="42"/>
      <c r="X123" s="42"/>
      <c r="Y123" s="44"/>
      <c r="Z123" s="42"/>
      <c r="AA123" s="153"/>
      <c r="AB123" s="46" t="str">
        <f t="shared" si="19"/>
        <v/>
      </c>
      <c r="AC123" s="47" t="s">
        <v>42</v>
      </c>
      <c r="AD123" s="48" t="s">
        <v>42</v>
      </c>
      <c r="AE123" s="47" t="s">
        <v>42</v>
      </c>
      <c r="AF123" s="48" t="s">
        <v>42</v>
      </c>
      <c r="AG123" s="49" t="s">
        <v>42</v>
      </c>
      <c r="AH123" s="50"/>
      <c r="AI123" s="59"/>
      <c r="AJ123" s="44"/>
      <c r="AK123" s="51"/>
      <c r="AL123" s="51"/>
      <c r="AM123" s="59"/>
      <c r="AN123" s="58"/>
      <c r="AO123" s="131"/>
    </row>
    <row r="124" spans="1:41" ht="71.25" customHeight="1" x14ac:dyDescent="0.25">
      <c r="A124" s="244" t="s">
        <v>259</v>
      </c>
      <c r="B124" s="247" t="s">
        <v>0</v>
      </c>
      <c r="C124" s="250" t="s">
        <v>214</v>
      </c>
      <c r="D124" s="250" t="s">
        <v>229</v>
      </c>
      <c r="E124" s="247">
        <v>21</v>
      </c>
      <c r="F124" s="253" t="s">
        <v>230</v>
      </c>
      <c r="G124" s="250" t="s">
        <v>46</v>
      </c>
      <c r="H124" s="190">
        <v>36000</v>
      </c>
      <c r="I124" s="222" t="s">
        <v>201</v>
      </c>
      <c r="J124" s="213">
        <v>1</v>
      </c>
      <c r="K124" s="216" t="s">
        <v>191</v>
      </c>
      <c r="L124" s="219" t="s">
        <v>191</v>
      </c>
      <c r="M124" s="222" t="s">
        <v>192</v>
      </c>
      <c r="N124" s="213">
        <v>0.4</v>
      </c>
      <c r="O124" s="225" t="s">
        <v>49</v>
      </c>
      <c r="P124" s="41">
        <v>1</v>
      </c>
      <c r="Q124" s="59" t="s">
        <v>231</v>
      </c>
      <c r="R124" s="115" t="s">
        <v>9</v>
      </c>
      <c r="S124" s="42" t="s">
        <v>10</v>
      </c>
      <c r="T124" s="42" t="s">
        <v>11</v>
      </c>
      <c r="U124" s="43" t="s">
        <v>12</v>
      </c>
      <c r="V124" s="42" t="s">
        <v>13</v>
      </c>
      <c r="W124" s="42" t="s">
        <v>14</v>
      </c>
      <c r="X124" s="42" t="s">
        <v>15</v>
      </c>
      <c r="Y124" s="44" t="s">
        <v>640</v>
      </c>
      <c r="Z124" s="45" t="s">
        <v>710</v>
      </c>
      <c r="AA124" s="59" t="s">
        <v>715</v>
      </c>
      <c r="AB124" s="46">
        <f>IFERROR(IF(R124="Probabilidad",(J124-(+J124*U124)),IF(R124="Impacto",J124,"")),"")</f>
        <v>0.6</v>
      </c>
      <c r="AC124" s="47" t="s">
        <v>34</v>
      </c>
      <c r="AD124" s="48">
        <v>0.6</v>
      </c>
      <c r="AE124" s="47" t="s">
        <v>192</v>
      </c>
      <c r="AF124" s="48">
        <v>0.4</v>
      </c>
      <c r="AG124" s="49" t="s">
        <v>7</v>
      </c>
      <c r="AH124" s="50" t="s">
        <v>16</v>
      </c>
      <c r="AI124" s="59" t="s">
        <v>232</v>
      </c>
      <c r="AJ124" s="44" t="s">
        <v>233</v>
      </c>
      <c r="AK124" s="51" t="s">
        <v>234</v>
      </c>
      <c r="AL124" s="51" t="s">
        <v>710</v>
      </c>
      <c r="AM124" s="59" t="s">
        <v>725</v>
      </c>
      <c r="AN124" s="58" t="s">
        <v>640</v>
      </c>
      <c r="AO124" s="60" t="s">
        <v>920</v>
      </c>
    </row>
    <row r="125" spans="1:41" hidden="1" x14ac:dyDescent="0.25">
      <c r="A125" s="245"/>
      <c r="B125" s="248"/>
      <c r="C125" s="251"/>
      <c r="D125" s="251"/>
      <c r="E125" s="248"/>
      <c r="F125" s="254"/>
      <c r="G125" s="251"/>
      <c r="H125" s="191"/>
      <c r="I125" s="223"/>
      <c r="J125" s="214"/>
      <c r="K125" s="217"/>
      <c r="L125" s="220">
        <v>0</v>
      </c>
      <c r="M125" s="223"/>
      <c r="N125" s="214"/>
      <c r="O125" s="226"/>
      <c r="P125" s="41">
        <v>2</v>
      </c>
      <c r="Q125" s="59"/>
      <c r="R125" s="115" t="s">
        <v>42</v>
      </c>
      <c r="S125" s="42"/>
      <c r="T125" s="42"/>
      <c r="U125" s="43" t="s">
        <v>42</v>
      </c>
      <c r="V125" s="42"/>
      <c r="W125" s="42"/>
      <c r="X125" s="42"/>
      <c r="Y125" s="44"/>
      <c r="Z125" s="42"/>
      <c r="AA125" s="153"/>
      <c r="AB125" s="53" t="str">
        <f>IFERROR(IF(AND(R124="Probabilidad",R125="Probabilidad"),(AD124-(+AD124*U125)),IF(R125="Probabilidad",(J124-(+J124*U125)),IF(R125="Impacto",AD124,""))),"")</f>
        <v/>
      </c>
      <c r="AC125" s="47" t="s">
        <v>42</v>
      </c>
      <c r="AD125" s="48" t="s">
        <v>42</v>
      </c>
      <c r="AE125" s="47" t="s">
        <v>42</v>
      </c>
      <c r="AF125" s="48" t="s">
        <v>42</v>
      </c>
      <c r="AG125" s="49" t="s">
        <v>42</v>
      </c>
      <c r="AH125" s="50"/>
      <c r="AI125" s="59"/>
      <c r="AJ125" s="44"/>
      <c r="AK125" s="51"/>
      <c r="AL125" s="51"/>
      <c r="AM125" s="59"/>
      <c r="AN125" s="58"/>
      <c r="AO125" s="120"/>
    </row>
    <row r="126" spans="1:41" hidden="1" x14ac:dyDescent="0.25">
      <c r="A126" s="245"/>
      <c r="B126" s="248"/>
      <c r="C126" s="251"/>
      <c r="D126" s="251"/>
      <c r="E126" s="248"/>
      <c r="F126" s="254"/>
      <c r="G126" s="251"/>
      <c r="H126" s="191"/>
      <c r="I126" s="223"/>
      <c r="J126" s="214"/>
      <c r="K126" s="217"/>
      <c r="L126" s="220">
        <v>0</v>
      </c>
      <c r="M126" s="223"/>
      <c r="N126" s="214"/>
      <c r="O126" s="226"/>
      <c r="P126" s="41">
        <v>3</v>
      </c>
      <c r="Q126" s="54"/>
      <c r="R126" s="115" t="s">
        <v>42</v>
      </c>
      <c r="S126" s="42"/>
      <c r="T126" s="42"/>
      <c r="U126" s="43" t="s">
        <v>42</v>
      </c>
      <c r="V126" s="42"/>
      <c r="W126" s="42"/>
      <c r="X126" s="42"/>
      <c r="Y126" s="44"/>
      <c r="Z126" s="42"/>
      <c r="AA126" s="153"/>
      <c r="AB126" s="46" t="str">
        <f>IFERROR(IF(AND(R125="Probabilidad",R126="Probabilidad"),(AD125-(+AD125*U126)),IF(AND(R125="Impacto",R126="Probabilidad"),(AD124-(+AD124*U126)),IF(R126="Impacto",AD125,""))),"")</f>
        <v/>
      </c>
      <c r="AC126" s="47" t="s">
        <v>42</v>
      </c>
      <c r="AD126" s="48" t="s">
        <v>42</v>
      </c>
      <c r="AE126" s="47" t="s">
        <v>42</v>
      </c>
      <c r="AF126" s="48" t="s">
        <v>42</v>
      </c>
      <c r="AG126" s="49" t="s">
        <v>42</v>
      </c>
      <c r="AH126" s="50"/>
      <c r="AI126" s="59"/>
      <c r="AJ126" s="44"/>
      <c r="AK126" s="51"/>
      <c r="AL126" s="51"/>
      <c r="AM126" s="59"/>
      <c r="AN126" s="58"/>
      <c r="AO126" s="121"/>
    </row>
    <row r="127" spans="1:41" hidden="1" x14ac:dyDescent="0.25">
      <c r="A127" s="245"/>
      <c r="B127" s="248"/>
      <c r="C127" s="251"/>
      <c r="D127" s="251"/>
      <c r="E127" s="248"/>
      <c r="F127" s="254"/>
      <c r="G127" s="251"/>
      <c r="H127" s="191"/>
      <c r="I127" s="223"/>
      <c r="J127" s="214"/>
      <c r="K127" s="217"/>
      <c r="L127" s="220">
        <v>0</v>
      </c>
      <c r="M127" s="223"/>
      <c r="N127" s="214"/>
      <c r="O127" s="226"/>
      <c r="P127" s="41">
        <v>4</v>
      </c>
      <c r="Q127" s="59"/>
      <c r="R127" s="115" t="s">
        <v>42</v>
      </c>
      <c r="S127" s="42"/>
      <c r="T127" s="42"/>
      <c r="U127" s="43" t="s">
        <v>42</v>
      </c>
      <c r="V127" s="42"/>
      <c r="W127" s="42"/>
      <c r="X127" s="42"/>
      <c r="Y127" s="44"/>
      <c r="Z127" s="42"/>
      <c r="AA127" s="153"/>
      <c r="AB127" s="46" t="str">
        <f t="shared" ref="AB127:AB129" si="20">IFERROR(IF(AND(R126="Probabilidad",R127="Probabilidad"),(AD126-(+AD126*U127)),IF(AND(R126="Impacto",R127="Probabilidad"),(AD125-(+AD125*U127)),IF(R127="Impacto",AD126,""))),"")</f>
        <v/>
      </c>
      <c r="AC127" s="47" t="s">
        <v>42</v>
      </c>
      <c r="AD127" s="48" t="s">
        <v>42</v>
      </c>
      <c r="AE127" s="47" t="s">
        <v>42</v>
      </c>
      <c r="AF127" s="48" t="s">
        <v>42</v>
      </c>
      <c r="AG127" s="49" t="s">
        <v>42</v>
      </c>
      <c r="AH127" s="50"/>
      <c r="AI127" s="59"/>
      <c r="AJ127" s="44"/>
      <c r="AK127" s="51"/>
      <c r="AL127" s="51"/>
      <c r="AM127" s="59"/>
      <c r="AN127" s="58"/>
      <c r="AO127" s="121"/>
    </row>
    <row r="128" spans="1:41" hidden="1" x14ac:dyDescent="0.25">
      <c r="A128" s="245"/>
      <c r="B128" s="248"/>
      <c r="C128" s="251"/>
      <c r="D128" s="251"/>
      <c r="E128" s="248"/>
      <c r="F128" s="254"/>
      <c r="G128" s="251"/>
      <c r="H128" s="191"/>
      <c r="I128" s="223"/>
      <c r="J128" s="214"/>
      <c r="K128" s="217"/>
      <c r="L128" s="220">
        <v>0</v>
      </c>
      <c r="M128" s="223"/>
      <c r="N128" s="214"/>
      <c r="O128" s="226"/>
      <c r="P128" s="41">
        <v>5</v>
      </c>
      <c r="Q128" s="59"/>
      <c r="R128" s="115" t="s">
        <v>42</v>
      </c>
      <c r="S128" s="42"/>
      <c r="T128" s="42"/>
      <c r="U128" s="43" t="s">
        <v>42</v>
      </c>
      <c r="V128" s="42"/>
      <c r="W128" s="42"/>
      <c r="X128" s="42"/>
      <c r="Y128" s="44"/>
      <c r="Z128" s="42"/>
      <c r="AA128" s="153"/>
      <c r="AB128" s="46" t="str">
        <f t="shared" si="20"/>
        <v/>
      </c>
      <c r="AC128" s="47" t="s">
        <v>42</v>
      </c>
      <c r="AD128" s="48" t="s">
        <v>42</v>
      </c>
      <c r="AE128" s="47" t="s">
        <v>42</v>
      </c>
      <c r="AF128" s="48" t="s">
        <v>42</v>
      </c>
      <c r="AG128" s="49" t="s">
        <v>42</v>
      </c>
      <c r="AH128" s="50"/>
      <c r="AI128" s="59"/>
      <c r="AJ128" s="44"/>
      <c r="AK128" s="51"/>
      <c r="AL128" s="51"/>
      <c r="AM128" s="59"/>
      <c r="AN128" s="58"/>
      <c r="AO128" s="121"/>
    </row>
    <row r="129" spans="1:41" hidden="1" x14ac:dyDescent="0.25">
      <c r="A129" s="246"/>
      <c r="B129" s="249"/>
      <c r="C129" s="252"/>
      <c r="D129" s="252"/>
      <c r="E129" s="249"/>
      <c r="F129" s="255"/>
      <c r="G129" s="252"/>
      <c r="H129" s="192"/>
      <c r="I129" s="224"/>
      <c r="J129" s="215"/>
      <c r="K129" s="218"/>
      <c r="L129" s="221">
        <v>0</v>
      </c>
      <c r="M129" s="224"/>
      <c r="N129" s="215"/>
      <c r="O129" s="227"/>
      <c r="P129" s="41">
        <v>6</v>
      </c>
      <c r="Q129" s="59"/>
      <c r="R129" s="115" t="s">
        <v>42</v>
      </c>
      <c r="S129" s="42"/>
      <c r="T129" s="42"/>
      <c r="U129" s="43" t="s">
        <v>42</v>
      </c>
      <c r="V129" s="42"/>
      <c r="W129" s="42"/>
      <c r="X129" s="42"/>
      <c r="Y129" s="44"/>
      <c r="Z129" s="42"/>
      <c r="AA129" s="153"/>
      <c r="AB129" s="46" t="str">
        <f t="shared" si="20"/>
        <v/>
      </c>
      <c r="AC129" s="47" t="s">
        <v>42</v>
      </c>
      <c r="AD129" s="48" t="s">
        <v>42</v>
      </c>
      <c r="AE129" s="47" t="s">
        <v>42</v>
      </c>
      <c r="AF129" s="48" t="s">
        <v>42</v>
      </c>
      <c r="AG129" s="49" t="s">
        <v>42</v>
      </c>
      <c r="AH129" s="50"/>
      <c r="AI129" s="59"/>
      <c r="AJ129" s="44"/>
      <c r="AK129" s="51"/>
      <c r="AL129" s="51"/>
      <c r="AM129" s="59"/>
      <c r="AN129" s="58"/>
      <c r="AO129" s="121"/>
    </row>
    <row r="130" spans="1:41" ht="74.25" hidden="1" customHeight="1" x14ac:dyDescent="0.25">
      <c r="A130" s="244" t="s">
        <v>259</v>
      </c>
      <c r="B130" s="247" t="s">
        <v>0</v>
      </c>
      <c r="C130" s="250" t="s">
        <v>214</v>
      </c>
      <c r="D130" s="250" t="s">
        <v>235</v>
      </c>
      <c r="E130" s="247">
        <v>22</v>
      </c>
      <c r="F130" s="253" t="s">
        <v>236</v>
      </c>
      <c r="G130" s="250" t="s">
        <v>4</v>
      </c>
      <c r="H130" s="190">
        <v>50</v>
      </c>
      <c r="I130" s="222" t="s">
        <v>34</v>
      </c>
      <c r="J130" s="213">
        <v>0.6</v>
      </c>
      <c r="K130" s="216" t="s">
        <v>191</v>
      </c>
      <c r="L130" s="219" t="s">
        <v>191</v>
      </c>
      <c r="M130" s="222" t="s">
        <v>192</v>
      </c>
      <c r="N130" s="213">
        <v>0.4</v>
      </c>
      <c r="O130" s="225" t="s">
        <v>7</v>
      </c>
      <c r="P130" s="41">
        <v>1</v>
      </c>
      <c r="Q130" s="59" t="s">
        <v>237</v>
      </c>
      <c r="R130" s="115" t="s">
        <v>9</v>
      </c>
      <c r="S130" s="42" t="s">
        <v>10</v>
      </c>
      <c r="T130" s="42" t="s">
        <v>11</v>
      </c>
      <c r="U130" s="43" t="s">
        <v>12</v>
      </c>
      <c r="V130" s="42" t="s">
        <v>13</v>
      </c>
      <c r="W130" s="42" t="s">
        <v>14</v>
      </c>
      <c r="X130" s="42" t="s">
        <v>15</v>
      </c>
      <c r="Y130" s="44" t="s">
        <v>640</v>
      </c>
      <c r="Z130" s="45" t="s">
        <v>710</v>
      </c>
      <c r="AA130" s="59" t="s">
        <v>716</v>
      </c>
      <c r="AB130" s="46">
        <f>IFERROR(IF(R130="Probabilidad",(J130-(+J130*U130)),IF(R130="Impacto",J130,"")),"")</f>
        <v>0.36</v>
      </c>
      <c r="AC130" s="47" t="s">
        <v>5</v>
      </c>
      <c r="AD130" s="48">
        <v>0.36</v>
      </c>
      <c r="AE130" s="47" t="s">
        <v>192</v>
      </c>
      <c r="AF130" s="48">
        <v>0.4</v>
      </c>
      <c r="AG130" s="49" t="s">
        <v>7</v>
      </c>
      <c r="AH130" s="50" t="s">
        <v>16</v>
      </c>
      <c r="AI130" s="59" t="s">
        <v>238</v>
      </c>
      <c r="AJ130" s="44" t="s">
        <v>239</v>
      </c>
      <c r="AK130" s="51" t="s">
        <v>234</v>
      </c>
      <c r="AL130" s="51" t="s">
        <v>710</v>
      </c>
      <c r="AM130" s="59" t="s">
        <v>726</v>
      </c>
      <c r="AN130" s="58" t="s">
        <v>640</v>
      </c>
      <c r="AO130" s="121"/>
    </row>
    <row r="131" spans="1:41" hidden="1" x14ac:dyDescent="0.25">
      <c r="A131" s="245"/>
      <c r="B131" s="248"/>
      <c r="C131" s="251"/>
      <c r="D131" s="251"/>
      <c r="E131" s="248"/>
      <c r="F131" s="254"/>
      <c r="G131" s="251"/>
      <c r="H131" s="191"/>
      <c r="I131" s="223"/>
      <c r="J131" s="214"/>
      <c r="K131" s="217"/>
      <c r="L131" s="220">
        <v>0</v>
      </c>
      <c r="M131" s="223"/>
      <c r="N131" s="214"/>
      <c r="O131" s="226"/>
      <c r="P131" s="41">
        <v>2</v>
      </c>
      <c r="Q131" s="59"/>
      <c r="R131" s="115" t="s">
        <v>42</v>
      </c>
      <c r="S131" s="42"/>
      <c r="T131" s="42"/>
      <c r="U131" s="43" t="s">
        <v>42</v>
      </c>
      <c r="V131" s="42"/>
      <c r="W131" s="42"/>
      <c r="X131" s="42"/>
      <c r="Y131" s="44"/>
      <c r="Z131" s="42"/>
      <c r="AA131" s="153"/>
      <c r="AB131" s="46" t="str">
        <f>IFERROR(IF(AND(R130="Probabilidad",R131="Probabilidad"),(AD130-(+AD130*U131)),IF(R131="Probabilidad",(J130-(+J130*U131)),IF(R131="Impacto",AD130,""))),"")</f>
        <v/>
      </c>
      <c r="AC131" s="47" t="s">
        <v>42</v>
      </c>
      <c r="AD131" s="48" t="s">
        <v>42</v>
      </c>
      <c r="AE131" s="47" t="s">
        <v>42</v>
      </c>
      <c r="AF131" s="48" t="s">
        <v>42</v>
      </c>
      <c r="AG131" s="49" t="s">
        <v>42</v>
      </c>
      <c r="AH131" s="50"/>
      <c r="AI131" s="59"/>
      <c r="AJ131" s="44"/>
      <c r="AK131" s="51"/>
      <c r="AL131" s="51"/>
      <c r="AM131" s="59"/>
      <c r="AN131" s="58"/>
      <c r="AO131" s="121"/>
    </row>
    <row r="132" spans="1:41" hidden="1" x14ac:dyDescent="0.25">
      <c r="A132" s="245"/>
      <c r="B132" s="248"/>
      <c r="C132" s="251"/>
      <c r="D132" s="251"/>
      <c r="E132" s="248"/>
      <c r="F132" s="254"/>
      <c r="G132" s="251"/>
      <c r="H132" s="191"/>
      <c r="I132" s="223"/>
      <c r="J132" s="214"/>
      <c r="K132" s="217"/>
      <c r="L132" s="220">
        <v>0</v>
      </c>
      <c r="M132" s="223"/>
      <c r="N132" s="214"/>
      <c r="O132" s="226"/>
      <c r="P132" s="41">
        <v>3</v>
      </c>
      <c r="Q132" s="54"/>
      <c r="R132" s="115" t="s">
        <v>42</v>
      </c>
      <c r="S132" s="42"/>
      <c r="T132" s="42"/>
      <c r="U132" s="43" t="s">
        <v>42</v>
      </c>
      <c r="V132" s="42"/>
      <c r="W132" s="42"/>
      <c r="X132" s="42"/>
      <c r="Y132" s="44"/>
      <c r="Z132" s="42"/>
      <c r="AA132" s="153"/>
      <c r="AB132" s="46" t="str">
        <f>IFERROR(IF(AND(R131="Probabilidad",R132="Probabilidad"),(AD131-(+AD131*U132)),IF(AND(R131="Impacto",R132="Probabilidad"),(AD130-(+AD130*U132)),IF(R132="Impacto",AD131,""))),"")</f>
        <v/>
      </c>
      <c r="AC132" s="47" t="s">
        <v>42</v>
      </c>
      <c r="AD132" s="48" t="s">
        <v>42</v>
      </c>
      <c r="AE132" s="47" t="s">
        <v>42</v>
      </c>
      <c r="AF132" s="48" t="s">
        <v>42</v>
      </c>
      <c r="AG132" s="49" t="s">
        <v>42</v>
      </c>
      <c r="AH132" s="50"/>
      <c r="AI132" s="59"/>
      <c r="AJ132" s="44"/>
      <c r="AK132" s="51"/>
      <c r="AL132" s="51"/>
      <c r="AM132" s="59"/>
      <c r="AN132" s="58"/>
      <c r="AO132" s="121"/>
    </row>
    <row r="133" spans="1:41" hidden="1" x14ac:dyDescent="0.25">
      <c r="A133" s="245"/>
      <c r="B133" s="248"/>
      <c r="C133" s="251"/>
      <c r="D133" s="251"/>
      <c r="E133" s="248"/>
      <c r="F133" s="254"/>
      <c r="G133" s="251"/>
      <c r="H133" s="191"/>
      <c r="I133" s="223"/>
      <c r="J133" s="214"/>
      <c r="K133" s="217"/>
      <c r="L133" s="220">
        <v>0</v>
      </c>
      <c r="M133" s="223"/>
      <c r="N133" s="214"/>
      <c r="O133" s="226"/>
      <c r="P133" s="41">
        <v>4</v>
      </c>
      <c r="Q133" s="59"/>
      <c r="R133" s="115" t="s">
        <v>42</v>
      </c>
      <c r="S133" s="42"/>
      <c r="T133" s="42"/>
      <c r="U133" s="43" t="s">
        <v>42</v>
      </c>
      <c r="V133" s="42"/>
      <c r="W133" s="42"/>
      <c r="X133" s="42"/>
      <c r="Y133" s="44"/>
      <c r="Z133" s="42"/>
      <c r="AA133" s="153"/>
      <c r="AB133" s="46" t="str">
        <f t="shared" ref="AB133:AB135" si="21">IFERROR(IF(AND(R132="Probabilidad",R133="Probabilidad"),(AD132-(+AD132*U133)),IF(AND(R132="Impacto",R133="Probabilidad"),(AD131-(+AD131*U133)),IF(R133="Impacto",AD132,""))),"")</f>
        <v/>
      </c>
      <c r="AC133" s="47" t="s">
        <v>42</v>
      </c>
      <c r="AD133" s="48" t="s">
        <v>42</v>
      </c>
      <c r="AE133" s="47" t="s">
        <v>42</v>
      </c>
      <c r="AF133" s="48" t="s">
        <v>42</v>
      </c>
      <c r="AG133" s="49" t="s">
        <v>42</v>
      </c>
      <c r="AH133" s="50"/>
      <c r="AI133" s="59"/>
      <c r="AJ133" s="44"/>
      <c r="AK133" s="51"/>
      <c r="AL133" s="51"/>
      <c r="AM133" s="59"/>
      <c r="AN133" s="58"/>
      <c r="AO133" s="121"/>
    </row>
    <row r="134" spans="1:41" hidden="1" x14ac:dyDescent="0.25">
      <c r="A134" s="245"/>
      <c r="B134" s="248"/>
      <c r="C134" s="251"/>
      <c r="D134" s="251"/>
      <c r="E134" s="248"/>
      <c r="F134" s="254"/>
      <c r="G134" s="251"/>
      <c r="H134" s="191"/>
      <c r="I134" s="223"/>
      <c r="J134" s="214"/>
      <c r="K134" s="217"/>
      <c r="L134" s="220">
        <v>0</v>
      </c>
      <c r="M134" s="223"/>
      <c r="N134" s="214"/>
      <c r="O134" s="226"/>
      <c r="P134" s="41">
        <v>5</v>
      </c>
      <c r="Q134" s="59"/>
      <c r="R134" s="115" t="s">
        <v>42</v>
      </c>
      <c r="S134" s="42"/>
      <c r="T134" s="42"/>
      <c r="U134" s="43" t="s">
        <v>42</v>
      </c>
      <c r="V134" s="42"/>
      <c r="W134" s="42"/>
      <c r="X134" s="42"/>
      <c r="Y134" s="44"/>
      <c r="Z134" s="42"/>
      <c r="AA134" s="153"/>
      <c r="AB134" s="53" t="str">
        <f t="shared" si="21"/>
        <v/>
      </c>
      <c r="AC134" s="47" t="s">
        <v>42</v>
      </c>
      <c r="AD134" s="48" t="s">
        <v>42</v>
      </c>
      <c r="AE134" s="47" t="s">
        <v>42</v>
      </c>
      <c r="AF134" s="48" t="s">
        <v>42</v>
      </c>
      <c r="AG134" s="49" t="s">
        <v>42</v>
      </c>
      <c r="AH134" s="50"/>
      <c r="AI134" s="59"/>
      <c r="AJ134" s="44"/>
      <c r="AK134" s="51"/>
      <c r="AL134" s="51"/>
      <c r="AM134" s="59"/>
      <c r="AN134" s="58"/>
      <c r="AO134" s="121"/>
    </row>
    <row r="135" spans="1:41" hidden="1" x14ac:dyDescent="0.25">
      <c r="A135" s="246"/>
      <c r="B135" s="249"/>
      <c r="C135" s="252"/>
      <c r="D135" s="252"/>
      <c r="E135" s="249"/>
      <c r="F135" s="255"/>
      <c r="G135" s="252"/>
      <c r="H135" s="192"/>
      <c r="I135" s="224"/>
      <c r="J135" s="215"/>
      <c r="K135" s="218"/>
      <c r="L135" s="221">
        <v>0</v>
      </c>
      <c r="M135" s="224"/>
      <c r="N135" s="215"/>
      <c r="O135" s="227"/>
      <c r="P135" s="41">
        <v>6</v>
      </c>
      <c r="Q135" s="59"/>
      <c r="R135" s="115" t="s">
        <v>42</v>
      </c>
      <c r="S135" s="42"/>
      <c r="T135" s="42"/>
      <c r="U135" s="43" t="s">
        <v>42</v>
      </c>
      <c r="V135" s="42"/>
      <c r="W135" s="42"/>
      <c r="X135" s="42"/>
      <c r="Y135" s="44"/>
      <c r="Z135" s="42"/>
      <c r="AA135" s="153"/>
      <c r="AB135" s="46" t="str">
        <f t="shared" si="21"/>
        <v/>
      </c>
      <c r="AC135" s="47" t="s">
        <v>42</v>
      </c>
      <c r="AD135" s="48" t="s">
        <v>42</v>
      </c>
      <c r="AE135" s="47" t="s">
        <v>42</v>
      </c>
      <c r="AF135" s="48" t="s">
        <v>42</v>
      </c>
      <c r="AG135" s="49" t="s">
        <v>42</v>
      </c>
      <c r="AH135" s="50"/>
      <c r="AI135" s="59"/>
      <c r="AJ135" s="44"/>
      <c r="AK135" s="51"/>
      <c r="AL135" s="51"/>
      <c r="AM135" s="59"/>
      <c r="AN135" s="58"/>
      <c r="AO135" s="122"/>
    </row>
    <row r="136" spans="1:41" ht="72" customHeight="1" x14ac:dyDescent="0.25">
      <c r="A136" s="244" t="s">
        <v>259</v>
      </c>
      <c r="B136" s="247" t="s">
        <v>0</v>
      </c>
      <c r="C136" s="250" t="s">
        <v>240</v>
      </c>
      <c r="D136" s="250" t="s">
        <v>241</v>
      </c>
      <c r="E136" s="247">
        <v>23</v>
      </c>
      <c r="F136" s="253" t="s">
        <v>242</v>
      </c>
      <c r="G136" s="250" t="s">
        <v>46</v>
      </c>
      <c r="H136" s="190">
        <v>70000</v>
      </c>
      <c r="I136" s="222" t="s">
        <v>201</v>
      </c>
      <c r="J136" s="213">
        <v>1</v>
      </c>
      <c r="K136" s="216" t="s">
        <v>6</v>
      </c>
      <c r="L136" s="219" t="s">
        <v>6</v>
      </c>
      <c r="M136" s="222" t="s">
        <v>7</v>
      </c>
      <c r="N136" s="213">
        <v>0.6</v>
      </c>
      <c r="O136" s="225" t="s">
        <v>49</v>
      </c>
      <c r="P136" s="41">
        <v>1</v>
      </c>
      <c r="Q136" s="59" t="s">
        <v>243</v>
      </c>
      <c r="R136" s="115" t="s">
        <v>9</v>
      </c>
      <c r="S136" s="42" t="s">
        <v>23</v>
      </c>
      <c r="T136" s="42" t="s">
        <v>11</v>
      </c>
      <c r="U136" s="43" t="s">
        <v>24</v>
      </c>
      <c r="V136" s="42" t="s">
        <v>13</v>
      </c>
      <c r="W136" s="42" t="s">
        <v>14</v>
      </c>
      <c r="X136" s="42" t="s">
        <v>15</v>
      </c>
      <c r="Y136" s="44" t="s">
        <v>640</v>
      </c>
      <c r="Z136" s="45" t="s">
        <v>717</v>
      </c>
      <c r="AA136" s="59" t="s">
        <v>718</v>
      </c>
      <c r="AB136" s="46">
        <f>IFERROR(IF(R136="Probabilidad",(J136-(+J136*U136)),IF(R136="Impacto",J136,"")),"")</f>
        <v>0.7</v>
      </c>
      <c r="AC136" s="47" t="s">
        <v>144</v>
      </c>
      <c r="AD136" s="48">
        <v>0.7</v>
      </c>
      <c r="AE136" s="47" t="s">
        <v>7</v>
      </c>
      <c r="AF136" s="48">
        <v>0.6</v>
      </c>
      <c r="AG136" s="49" t="s">
        <v>49</v>
      </c>
      <c r="AH136" s="50" t="s">
        <v>16</v>
      </c>
      <c r="AI136" s="59" t="s">
        <v>244</v>
      </c>
      <c r="AJ136" s="44" t="s">
        <v>245</v>
      </c>
      <c r="AK136" s="51">
        <v>44712</v>
      </c>
      <c r="AL136" s="52" t="s">
        <v>641</v>
      </c>
      <c r="AM136" s="59" t="s">
        <v>727</v>
      </c>
      <c r="AN136" s="58" t="s">
        <v>640</v>
      </c>
      <c r="AO136" s="60" t="s">
        <v>906</v>
      </c>
    </row>
    <row r="137" spans="1:41" hidden="1" x14ac:dyDescent="0.25">
      <c r="A137" s="245"/>
      <c r="B137" s="248"/>
      <c r="C137" s="251"/>
      <c r="D137" s="251"/>
      <c r="E137" s="248"/>
      <c r="F137" s="254"/>
      <c r="G137" s="251"/>
      <c r="H137" s="191"/>
      <c r="I137" s="223"/>
      <c r="J137" s="214"/>
      <c r="K137" s="217"/>
      <c r="L137" s="220">
        <v>0</v>
      </c>
      <c r="M137" s="223"/>
      <c r="N137" s="214"/>
      <c r="O137" s="226"/>
      <c r="P137" s="41">
        <v>2</v>
      </c>
      <c r="Q137" s="59"/>
      <c r="R137" s="115" t="s">
        <v>42</v>
      </c>
      <c r="S137" s="42"/>
      <c r="T137" s="42"/>
      <c r="U137" s="43" t="s">
        <v>42</v>
      </c>
      <c r="V137" s="42"/>
      <c r="W137" s="42"/>
      <c r="X137" s="42"/>
      <c r="Y137" s="44"/>
      <c r="Z137" s="42"/>
      <c r="AA137" s="153"/>
      <c r="AB137" s="46" t="str">
        <f>IFERROR(IF(AND(R136="Probabilidad",R137="Probabilidad"),(AD136-(+AD136*U137)),IF(R137="Probabilidad",(J136-(+J136*U137)),IF(R137="Impacto",AD136,""))),"")</f>
        <v/>
      </c>
      <c r="AC137" s="47" t="s">
        <v>42</v>
      </c>
      <c r="AD137" s="48" t="s">
        <v>42</v>
      </c>
      <c r="AE137" s="47" t="s">
        <v>42</v>
      </c>
      <c r="AF137" s="48" t="s">
        <v>42</v>
      </c>
      <c r="AG137" s="49" t="s">
        <v>42</v>
      </c>
      <c r="AH137" s="50"/>
      <c r="AI137" s="59"/>
      <c r="AJ137" s="44"/>
      <c r="AK137" s="51"/>
      <c r="AL137" s="51"/>
      <c r="AM137" s="59"/>
      <c r="AN137" s="58"/>
      <c r="AO137" s="120"/>
    </row>
    <row r="138" spans="1:41" hidden="1" x14ac:dyDescent="0.25">
      <c r="A138" s="245"/>
      <c r="B138" s="248"/>
      <c r="C138" s="251"/>
      <c r="D138" s="251"/>
      <c r="E138" s="248"/>
      <c r="F138" s="254"/>
      <c r="G138" s="251"/>
      <c r="H138" s="191"/>
      <c r="I138" s="223"/>
      <c r="J138" s="214"/>
      <c r="K138" s="217"/>
      <c r="L138" s="220">
        <v>0</v>
      </c>
      <c r="M138" s="223"/>
      <c r="N138" s="214"/>
      <c r="O138" s="226"/>
      <c r="P138" s="41">
        <v>3</v>
      </c>
      <c r="Q138" s="54"/>
      <c r="R138" s="115" t="s">
        <v>42</v>
      </c>
      <c r="S138" s="42"/>
      <c r="T138" s="42"/>
      <c r="U138" s="43" t="s">
        <v>42</v>
      </c>
      <c r="V138" s="42"/>
      <c r="W138" s="42"/>
      <c r="X138" s="42"/>
      <c r="Y138" s="44"/>
      <c r="Z138" s="42"/>
      <c r="AA138" s="153"/>
      <c r="AB138" s="46" t="str">
        <f>IFERROR(IF(AND(R137="Probabilidad",R138="Probabilidad"),(AD137-(+AD137*U138)),IF(AND(R137="Impacto",R138="Probabilidad"),(AD136-(+AD136*U138)),IF(R138="Impacto",AD137,""))),"")</f>
        <v/>
      </c>
      <c r="AC138" s="47" t="s">
        <v>42</v>
      </c>
      <c r="AD138" s="48" t="s">
        <v>42</v>
      </c>
      <c r="AE138" s="47" t="s">
        <v>42</v>
      </c>
      <c r="AF138" s="48" t="s">
        <v>42</v>
      </c>
      <c r="AG138" s="49" t="s">
        <v>42</v>
      </c>
      <c r="AH138" s="50"/>
      <c r="AI138" s="59"/>
      <c r="AJ138" s="44"/>
      <c r="AK138" s="51"/>
      <c r="AL138" s="51"/>
      <c r="AM138" s="59"/>
      <c r="AN138" s="58"/>
      <c r="AO138" s="121"/>
    </row>
    <row r="139" spans="1:41" hidden="1" x14ac:dyDescent="0.25">
      <c r="A139" s="245"/>
      <c r="B139" s="248"/>
      <c r="C139" s="251"/>
      <c r="D139" s="251"/>
      <c r="E139" s="248"/>
      <c r="F139" s="254"/>
      <c r="G139" s="251"/>
      <c r="H139" s="191"/>
      <c r="I139" s="223"/>
      <c r="J139" s="214"/>
      <c r="K139" s="217"/>
      <c r="L139" s="220">
        <v>0</v>
      </c>
      <c r="M139" s="223"/>
      <c r="N139" s="214"/>
      <c r="O139" s="226"/>
      <c r="P139" s="41">
        <v>4</v>
      </c>
      <c r="Q139" s="59"/>
      <c r="R139" s="115" t="s">
        <v>42</v>
      </c>
      <c r="S139" s="42"/>
      <c r="T139" s="42"/>
      <c r="U139" s="43" t="s">
        <v>42</v>
      </c>
      <c r="V139" s="42"/>
      <c r="W139" s="42"/>
      <c r="X139" s="42"/>
      <c r="Y139" s="44"/>
      <c r="Z139" s="42"/>
      <c r="AA139" s="153"/>
      <c r="AB139" s="46" t="str">
        <f t="shared" ref="AB139:AB141" si="22">IFERROR(IF(AND(R138="Probabilidad",R139="Probabilidad"),(AD138-(+AD138*U139)),IF(AND(R138="Impacto",R139="Probabilidad"),(AD137-(+AD137*U139)),IF(R139="Impacto",AD138,""))),"")</f>
        <v/>
      </c>
      <c r="AC139" s="47" t="s">
        <v>42</v>
      </c>
      <c r="AD139" s="48" t="s">
        <v>42</v>
      </c>
      <c r="AE139" s="47" t="s">
        <v>42</v>
      </c>
      <c r="AF139" s="48" t="s">
        <v>42</v>
      </c>
      <c r="AG139" s="49" t="s">
        <v>42</v>
      </c>
      <c r="AH139" s="50"/>
      <c r="AI139" s="59"/>
      <c r="AJ139" s="44"/>
      <c r="AK139" s="51"/>
      <c r="AL139" s="51"/>
      <c r="AM139" s="59"/>
      <c r="AN139" s="58"/>
      <c r="AO139" s="121"/>
    </row>
    <row r="140" spans="1:41" hidden="1" x14ac:dyDescent="0.25">
      <c r="A140" s="245"/>
      <c r="B140" s="248"/>
      <c r="C140" s="251"/>
      <c r="D140" s="251"/>
      <c r="E140" s="248"/>
      <c r="F140" s="254"/>
      <c r="G140" s="251"/>
      <c r="H140" s="191"/>
      <c r="I140" s="223"/>
      <c r="J140" s="214"/>
      <c r="K140" s="217"/>
      <c r="L140" s="220">
        <v>0</v>
      </c>
      <c r="M140" s="223"/>
      <c r="N140" s="214"/>
      <c r="O140" s="226"/>
      <c r="P140" s="41">
        <v>5</v>
      </c>
      <c r="Q140" s="59"/>
      <c r="R140" s="115" t="s">
        <v>42</v>
      </c>
      <c r="S140" s="42"/>
      <c r="T140" s="42"/>
      <c r="U140" s="43" t="s">
        <v>42</v>
      </c>
      <c r="V140" s="42"/>
      <c r="W140" s="42"/>
      <c r="X140" s="42"/>
      <c r="Y140" s="44"/>
      <c r="Z140" s="42"/>
      <c r="AA140" s="153"/>
      <c r="AB140" s="46" t="str">
        <f t="shared" si="22"/>
        <v/>
      </c>
      <c r="AC140" s="47" t="s">
        <v>42</v>
      </c>
      <c r="AD140" s="48" t="s">
        <v>42</v>
      </c>
      <c r="AE140" s="47" t="s">
        <v>42</v>
      </c>
      <c r="AF140" s="48" t="s">
        <v>42</v>
      </c>
      <c r="AG140" s="49" t="s">
        <v>42</v>
      </c>
      <c r="AH140" s="50"/>
      <c r="AI140" s="59"/>
      <c r="AJ140" s="44"/>
      <c r="AK140" s="51"/>
      <c r="AL140" s="51"/>
      <c r="AM140" s="59"/>
      <c r="AN140" s="58"/>
      <c r="AO140" s="121"/>
    </row>
    <row r="141" spans="1:41" hidden="1" x14ac:dyDescent="0.25">
      <c r="A141" s="246"/>
      <c r="B141" s="249"/>
      <c r="C141" s="252"/>
      <c r="D141" s="252"/>
      <c r="E141" s="249"/>
      <c r="F141" s="255"/>
      <c r="G141" s="252"/>
      <c r="H141" s="192"/>
      <c r="I141" s="224"/>
      <c r="J141" s="215"/>
      <c r="K141" s="218"/>
      <c r="L141" s="221">
        <v>0</v>
      </c>
      <c r="M141" s="224"/>
      <c r="N141" s="215"/>
      <c r="O141" s="227"/>
      <c r="P141" s="41">
        <v>6</v>
      </c>
      <c r="Q141" s="59"/>
      <c r="R141" s="115" t="s">
        <v>42</v>
      </c>
      <c r="S141" s="42"/>
      <c r="T141" s="42"/>
      <c r="U141" s="43" t="s">
        <v>42</v>
      </c>
      <c r="V141" s="42"/>
      <c r="W141" s="42"/>
      <c r="X141" s="42"/>
      <c r="Y141" s="44"/>
      <c r="Z141" s="42"/>
      <c r="AA141" s="153"/>
      <c r="AB141" s="46" t="str">
        <f t="shared" si="22"/>
        <v/>
      </c>
      <c r="AC141" s="47" t="s">
        <v>42</v>
      </c>
      <c r="AD141" s="48" t="s">
        <v>42</v>
      </c>
      <c r="AE141" s="47" t="s">
        <v>42</v>
      </c>
      <c r="AF141" s="48" t="s">
        <v>42</v>
      </c>
      <c r="AG141" s="49" t="s">
        <v>42</v>
      </c>
      <c r="AH141" s="50"/>
      <c r="AI141" s="59"/>
      <c r="AJ141" s="44"/>
      <c r="AK141" s="51"/>
      <c r="AL141" s="51"/>
      <c r="AM141" s="59"/>
      <c r="AN141" s="58"/>
      <c r="AO141" s="122"/>
    </row>
    <row r="142" spans="1:41" ht="114.75" customHeight="1" x14ac:dyDescent="0.25">
      <c r="A142" s="244" t="s">
        <v>259</v>
      </c>
      <c r="B142" s="247" t="s">
        <v>0</v>
      </c>
      <c r="C142" s="250" t="s">
        <v>246</v>
      </c>
      <c r="D142" s="250" t="s">
        <v>247</v>
      </c>
      <c r="E142" s="247">
        <v>24</v>
      </c>
      <c r="F142" s="253" t="s">
        <v>248</v>
      </c>
      <c r="G142" s="250" t="s">
        <v>46</v>
      </c>
      <c r="H142" s="190">
        <v>4704</v>
      </c>
      <c r="I142" s="222" t="s">
        <v>144</v>
      </c>
      <c r="J142" s="213">
        <v>0.8</v>
      </c>
      <c r="K142" s="216" t="s">
        <v>47</v>
      </c>
      <c r="L142" s="219" t="s">
        <v>47</v>
      </c>
      <c r="M142" s="222" t="s">
        <v>48</v>
      </c>
      <c r="N142" s="213">
        <v>0.8</v>
      </c>
      <c r="O142" s="225" t="s">
        <v>49</v>
      </c>
      <c r="P142" s="41">
        <v>1</v>
      </c>
      <c r="Q142" s="59" t="s">
        <v>249</v>
      </c>
      <c r="R142" s="115" t="s">
        <v>9</v>
      </c>
      <c r="S142" s="42" t="s">
        <v>10</v>
      </c>
      <c r="T142" s="42" t="s">
        <v>11</v>
      </c>
      <c r="U142" s="43" t="s">
        <v>12</v>
      </c>
      <c r="V142" s="42" t="s">
        <v>13</v>
      </c>
      <c r="W142" s="42" t="s">
        <v>14</v>
      </c>
      <c r="X142" s="42" t="s">
        <v>15</v>
      </c>
      <c r="Y142" s="44" t="s">
        <v>640</v>
      </c>
      <c r="Z142" s="45" t="s">
        <v>710</v>
      </c>
      <c r="AA142" s="59" t="s">
        <v>719</v>
      </c>
      <c r="AB142" s="46">
        <f>IFERROR(IF(R142="Probabilidad",(J142-(+J142*U142)),IF(R142="Impacto",J142,"")),"")</f>
        <v>0.48</v>
      </c>
      <c r="AC142" s="47" t="s">
        <v>34</v>
      </c>
      <c r="AD142" s="48">
        <v>0.48</v>
      </c>
      <c r="AE142" s="47" t="s">
        <v>48</v>
      </c>
      <c r="AF142" s="48">
        <v>0.8</v>
      </c>
      <c r="AG142" s="49" t="s">
        <v>49</v>
      </c>
      <c r="AH142" s="50" t="s">
        <v>16</v>
      </c>
      <c r="AI142" s="59" t="s">
        <v>250</v>
      </c>
      <c r="AJ142" s="44" t="s">
        <v>251</v>
      </c>
      <c r="AK142" s="51">
        <v>44926</v>
      </c>
      <c r="AL142" s="51" t="s">
        <v>710</v>
      </c>
      <c r="AM142" s="59" t="s">
        <v>728</v>
      </c>
      <c r="AN142" s="58" t="s">
        <v>640</v>
      </c>
      <c r="AO142" s="60" t="s">
        <v>907</v>
      </c>
    </row>
    <row r="143" spans="1:41" hidden="1" x14ac:dyDescent="0.25">
      <c r="A143" s="245"/>
      <c r="B143" s="248"/>
      <c r="C143" s="251"/>
      <c r="D143" s="251"/>
      <c r="E143" s="248"/>
      <c r="F143" s="254"/>
      <c r="G143" s="251"/>
      <c r="H143" s="191"/>
      <c r="I143" s="223"/>
      <c r="J143" s="214"/>
      <c r="K143" s="217"/>
      <c r="L143" s="220">
        <v>0</v>
      </c>
      <c r="M143" s="223"/>
      <c r="N143" s="214"/>
      <c r="O143" s="226"/>
      <c r="P143" s="41">
        <v>2</v>
      </c>
      <c r="Q143" s="59"/>
      <c r="R143" s="115" t="s">
        <v>42</v>
      </c>
      <c r="S143" s="42"/>
      <c r="T143" s="42"/>
      <c r="U143" s="43" t="s">
        <v>42</v>
      </c>
      <c r="V143" s="42"/>
      <c r="W143" s="42"/>
      <c r="X143" s="42"/>
      <c r="Y143" s="44"/>
      <c r="Z143" s="42"/>
      <c r="AA143" s="153"/>
      <c r="AB143" s="46" t="str">
        <f>IFERROR(IF(AND(R142="Probabilidad",R143="Probabilidad"),(AD142-(+AD142*U143)),IF(R143="Probabilidad",(J142-(+J142*U143)),IF(R143="Impacto",AD142,""))),"")</f>
        <v/>
      </c>
      <c r="AC143" s="47" t="s">
        <v>42</v>
      </c>
      <c r="AD143" s="48" t="s">
        <v>42</v>
      </c>
      <c r="AE143" s="47" t="s">
        <v>42</v>
      </c>
      <c r="AF143" s="48" t="s">
        <v>42</v>
      </c>
      <c r="AG143" s="49" t="s">
        <v>42</v>
      </c>
      <c r="AH143" s="50"/>
      <c r="AI143" s="59"/>
      <c r="AJ143" s="44"/>
      <c r="AK143" s="51"/>
      <c r="AL143" s="51"/>
      <c r="AM143" s="59"/>
      <c r="AN143" s="58"/>
      <c r="AO143" s="120"/>
    </row>
    <row r="144" spans="1:41" hidden="1" x14ac:dyDescent="0.25">
      <c r="A144" s="245"/>
      <c r="B144" s="248"/>
      <c r="C144" s="251"/>
      <c r="D144" s="251"/>
      <c r="E144" s="248"/>
      <c r="F144" s="254"/>
      <c r="G144" s="251"/>
      <c r="H144" s="191"/>
      <c r="I144" s="223"/>
      <c r="J144" s="214"/>
      <c r="K144" s="217"/>
      <c r="L144" s="220">
        <v>0</v>
      </c>
      <c r="M144" s="223"/>
      <c r="N144" s="214"/>
      <c r="O144" s="226"/>
      <c r="P144" s="41">
        <v>3</v>
      </c>
      <c r="Q144" s="54"/>
      <c r="R144" s="115" t="s">
        <v>42</v>
      </c>
      <c r="S144" s="42"/>
      <c r="T144" s="42"/>
      <c r="U144" s="43" t="s">
        <v>42</v>
      </c>
      <c r="V144" s="42"/>
      <c r="W144" s="42"/>
      <c r="X144" s="42"/>
      <c r="Y144" s="44"/>
      <c r="Z144" s="42"/>
      <c r="AA144" s="153"/>
      <c r="AB144" s="46" t="str">
        <f>IFERROR(IF(AND(R143="Probabilidad",R144="Probabilidad"),(AD143-(+AD143*U144)),IF(AND(R143="Impacto",R144="Probabilidad"),(AD142-(+AD142*U144)),IF(R144="Impacto",AD143,""))),"")</f>
        <v/>
      </c>
      <c r="AC144" s="47" t="s">
        <v>42</v>
      </c>
      <c r="AD144" s="48" t="s">
        <v>42</v>
      </c>
      <c r="AE144" s="47" t="s">
        <v>42</v>
      </c>
      <c r="AF144" s="48" t="s">
        <v>42</v>
      </c>
      <c r="AG144" s="49" t="s">
        <v>42</v>
      </c>
      <c r="AH144" s="50"/>
      <c r="AI144" s="59"/>
      <c r="AJ144" s="44"/>
      <c r="AK144" s="51"/>
      <c r="AL144" s="51"/>
      <c r="AM144" s="59"/>
      <c r="AN144" s="58"/>
      <c r="AO144" s="121"/>
    </row>
    <row r="145" spans="1:41" hidden="1" x14ac:dyDescent="0.25">
      <c r="A145" s="245"/>
      <c r="B145" s="248"/>
      <c r="C145" s="251"/>
      <c r="D145" s="251"/>
      <c r="E145" s="248"/>
      <c r="F145" s="254"/>
      <c r="G145" s="251"/>
      <c r="H145" s="191"/>
      <c r="I145" s="223"/>
      <c r="J145" s="214"/>
      <c r="K145" s="217"/>
      <c r="L145" s="220">
        <v>0</v>
      </c>
      <c r="M145" s="223"/>
      <c r="N145" s="214"/>
      <c r="O145" s="226"/>
      <c r="P145" s="41">
        <v>4</v>
      </c>
      <c r="Q145" s="59"/>
      <c r="R145" s="115" t="s">
        <v>42</v>
      </c>
      <c r="S145" s="42"/>
      <c r="T145" s="42"/>
      <c r="U145" s="43" t="s">
        <v>42</v>
      </c>
      <c r="V145" s="42"/>
      <c r="W145" s="42"/>
      <c r="X145" s="42"/>
      <c r="Y145" s="44"/>
      <c r="Z145" s="42"/>
      <c r="AA145" s="153"/>
      <c r="AB145" s="46" t="str">
        <f t="shared" ref="AB145:AB147" si="23">IFERROR(IF(AND(R144="Probabilidad",R145="Probabilidad"),(AD144-(+AD144*U145)),IF(AND(R144="Impacto",R145="Probabilidad"),(AD143-(+AD143*U145)),IF(R145="Impacto",AD144,""))),"")</f>
        <v/>
      </c>
      <c r="AC145" s="47" t="s">
        <v>42</v>
      </c>
      <c r="AD145" s="48" t="s">
        <v>42</v>
      </c>
      <c r="AE145" s="47" t="s">
        <v>42</v>
      </c>
      <c r="AF145" s="48" t="s">
        <v>42</v>
      </c>
      <c r="AG145" s="49" t="s">
        <v>42</v>
      </c>
      <c r="AH145" s="50"/>
      <c r="AI145" s="59"/>
      <c r="AJ145" s="44"/>
      <c r="AK145" s="51"/>
      <c r="AL145" s="51"/>
      <c r="AM145" s="59"/>
      <c r="AN145" s="58"/>
      <c r="AO145" s="121"/>
    </row>
    <row r="146" spans="1:41" hidden="1" x14ac:dyDescent="0.25">
      <c r="A146" s="245"/>
      <c r="B146" s="248"/>
      <c r="C146" s="251"/>
      <c r="D146" s="251"/>
      <c r="E146" s="248"/>
      <c r="F146" s="254"/>
      <c r="G146" s="251"/>
      <c r="H146" s="191"/>
      <c r="I146" s="223"/>
      <c r="J146" s="214"/>
      <c r="K146" s="217"/>
      <c r="L146" s="220">
        <v>0</v>
      </c>
      <c r="M146" s="223"/>
      <c r="N146" s="214"/>
      <c r="O146" s="226"/>
      <c r="P146" s="41">
        <v>5</v>
      </c>
      <c r="Q146" s="59"/>
      <c r="R146" s="115" t="s">
        <v>42</v>
      </c>
      <c r="S146" s="42"/>
      <c r="T146" s="42"/>
      <c r="U146" s="43" t="s">
        <v>42</v>
      </c>
      <c r="V146" s="42"/>
      <c r="W146" s="42"/>
      <c r="X146" s="42"/>
      <c r="Y146" s="44"/>
      <c r="Z146" s="42"/>
      <c r="AA146" s="153"/>
      <c r="AB146" s="46" t="str">
        <f t="shared" si="23"/>
        <v/>
      </c>
      <c r="AC146" s="47" t="s">
        <v>42</v>
      </c>
      <c r="AD146" s="48" t="s">
        <v>42</v>
      </c>
      <c r="AE146" s="47" t="s">
        <v>42</v>
      </c>
      <c r="AF146" s="48" t="s">
        <v>42</v>
      </c>
      <c r="AG146" s="49" t="s">
        <v>42</v>
      </c>
      <c r="AH146" s="50"/>
      <c r="AI146" s="59"/>
      <c r="AJ146" s="44"/>
      <c r="AK146" s="51"/>
      <c r="AL146" s="51"/>
      <c r="AM146" s="59"/>
      <c r="AN146" s="58"/>
      <c r="AO146" s="121"/>
    </row>
    <row r="147" spans="1:41" hidden="1" x14ac:dyDescent="0.25">
      <c r="A147" s="246"/>
      <c r="B147" s="249"/>
      <c r="C147" s="252"/>
      <c r="D147" s="252"/>
      <c r="E147" s="249"/>
      <c r="F147" s="255"/>
      <c r="G147" s="252"/>
      <c r="H147" s="192"/>
      <c r="I147" s="224"/>
      <c r="J147" s="215"/>
      <c r="K147" s="218"/>
      <c r="L147" s="221">
        <v>0</v>
      </c>
      <c r="M147" s="224"/>
      <c r="N147" s="215"/>
      <c r="O147" s="227"/>
      <c r="P147" s="41">
        <v>6</v>
      </c>
      <c r="Q147" s="59"/>
      <c r="R147" s="115" t="s">
        <v>42</v>
      </c>
      <c r="S147" s="42"/>
      <c r="T147" s="42"/>
      <c r="U147" s="43" t="s">
        <v>42</v>
      </c>
      <c r="V147" s="42"/>
      <c r="W147" s="42"/>
      <c r="X147" s="42"/>
      <c r="Y147" s="44"/>
      <c r="Z147" s="42"/>
      <c r="AA147" s="153"/>
      <c r="AB147" s="46" t="str">
        <f t="shared" si="23"/>
        <v/>
      </c>
      <c r="AC147" s="47" t="s">
        <v>42</v>
      </c>
      <c r="AD147" s="48" t="s">
        <v>42</v>
      </c>
      <c r="AE147" s="47" t="s">
        <v>42</v>
      </c>
      <c r="AF147" s="48" t="s">
        <v>42</v>
      </c>
      <c r="AG147" s="49" t="s">
        <v>42</v>
      </c>
      <c r="AH147" s="50"/>
      <c r="AI147" s="59"/>
      <c r="AJ147" s="44"/>
      <c r="AK147" s="51"/>
      <c r="AL147" s="51"/>
      <c r="AM147" s="59"/>
      <c r="AN147" s="58"/>
      <c r="AO147" s="122"/>
    </row>
    <row r="148" spans="1:41" ht="74.25" customHeight="1" x14ac:dyDescent="0.25">
      <c r="A148" s="244" t="s">
        <v>259</v>
      </c>
      <c r="B148" s="247" t="s">
        <v>0</v>
      </c>
      <c r="C148" s="250" t="s">
        <v>252</v>
      </c>
      <c r="D148" s="250" t="s">
        <v>253</v>
      </c>
      <c r="E148" s="247">
        <v>25</v>
      </c>
      <c r="F148" s="253" t="s">
        <v>254</v>
      </c>
      <c r="G148" s="250" t="s">
        <v>4</v>
      </c>
      <c r="H148" s="190">
        <v>8760</v>
      </c>
      <c r="I148" s="222" t="s">
        <v>201</v>
      </c>
      <c r="J148" s="213">
        <v>1</v>
      </c>
      <c r="K148" s="216" t="s">
        <v>47</v>
      </c>
      <c r="L148" s="219" t="s">
        <v>47</v>
      </c>
      <c r="M148" s="222" t="s">
        <v>48</v>
      </c>
      <c r="N148" s="213">
        <v>0.8</v>
      </c>
      <c r="O148" s="225" t="s">
        <v>49</v>
      </c>
      <c r="P148" s="41">
        <v>1</v>
      </c>
      <c r="Q148" s="59" t="s">
        <v>255</v>
      </c>
      <c r="R148" s="115" t="s">
        <v>9</v>
      </c>
      <c r="S148" s="42" t="s">
        <v>23</v>
      </c>
      <c r="T148" s="42" t="s">
        <v>11</v>
      </c>
      <c r="U148" s="43" t="s">
        <v>24</v>
      </c>
      <c r="V148" s="42" t="s">
        <v>13</v>
      </c>
      <c r="W148" s="42" t="s">
        <v>14</v>
      </c>
      <c r="X148" s="42" t="s">
        <v>15</v>
      </c>
      <c r="Y148" s="44" t="s">
        <v>640</v>
      </c>
      <c r="Z148" s="45" t="s">
        <v>710</v>
      </c>
      <c r="AA148" s="59" t="s">
        <v>720</v>
      </c>
      <c r="AB148" s="46">
        <f>IFERROR(IF(R148="Probabilidad",(J148-(+J148*U148)),IF(R148="Impacto",J148,"")),"")</f>
        <v>0.7</v>
      </c>
      <c r="AC148" s="47" t="s">
        <v>144</v>
      </c>
      <c r="AD148" s="48">
        <v>0.7</v>
      </c>
      <c r="AE148" s="47" t="s">
        <v>48</v>
      </c>
      <c r="AF148" s="48">
        <v>0.8</v>
      </c>
      <c r="AG148" s="49" t="s">
        <v>49</v>
      </c>
      <c r="AH148" s="50" t="s">
        <v>16</v>
      </c>
      <c r="AI148" s="59" t="s">
        <v>256</v>
      </c>
      <c r="AJ148" s="44" t="s">
        <v>257</v>
      </c>
      <c r="AK148" s="51" t="s">
        <v>258</v>
      </c>
      <c r="AL148" s="51" t="s">
        <v>729</v>
      </c>
      <c r="AM148" s="59" t="s">
        <v>730</v>
      </c>
      <c r="AN148" s="58" t="s">
        <v>640</v>
      </c>
      <c r="AO148" s="60" t="s">
        <v>927</v>
      </c>
    </row>
    <row r="149" spans="1:41" hidden="1" x14ac:dyDescent="0.25">
      <c r="A149" s="245"/>
      <c r="B149" s="248"/>
      <c r="C149" s="251"/>
      <c r="D149" s="251"/>
      <c r="E149" s="248"/>
      <c r="F149" s="254"/>
      <c r="G149" s="251"/>
      <c r="H149" s="191"/>
      <c r="I149" s="223"/>
      <c r="J149" s="214"/>
      <c r="K149" s="217"/>
      <c r="L149" s="220">
        <v>0</v>
      </c>
      <c r="M149" s="223"/>
      <c r="N149" s="214"/>
      <c r="O149" s="226"/>
      <c r="P149" s="41">
        <v>2</v>
      </c>
      <c r="Q149" s="59"/>
      <c r="R149" s="115" t="s">
        <v>42</v>
      </c>
      <c r="S149" s="42"/>
      <c r="T149" s="42"/>
      <c r="U149" s="43" t="s">
        <v>42</v>
      </c>
      <c r="V149" s="42"/>
      <c r="W149" s="42"/>
      <c r="X149" s="42"/>
      <c r="Y149" s="44"/>
      <c r="Z149" s="42"/>
      <c r="AA149" s="153"/>
      <c r="AB149" s="46" t="str">
        <f>IFERROR(IF(AND(R148="Probabilidad",R149="Probabilidad"),(AD148-(+AD148*U149)),IF(R149="Probabilidad",(J148-(+J148*U149)),IF(R149="Impacto",AD148,""))),"")</f>
        <v/>
      </c>
      <c r="AC149" s="47" t="s">
        <v>42</v>
      </c>
      <c r="AD149" s="48" t="s">
        <v>42</v>
      </c>
      <c r="AE149" s="47" t="s">
        <v>42</v>
      </c>
      <c r="AF149" s="48" t="s">
        <v>42</v>
      </c>
      <c r="AG149" s="49" t="s">
        <v>42</v>
      </c>
      <c r="AH149" s="50"/>
      <c r="AI149" s="59"/>
      <c r="AJ149" s="44"/>
      <c r="AK149" s="51"/>
      <c r="AL149" s="51"/>
      <c r="AM149" s="59"/>
      <c r="AN149" s="58"/>
      <c r="AO149" s="120"/>
    </row>
    <row r="150" spans="1:41" hidden="1" x14ac:dyDescent="0.25">
      <c r="A150" s="245"/>
      <c r="B150" s="248"/>
      <c r="C150" s="251"/>
      <c r="D150" s="251"/>
      <c r="E150" s="248"/>
      <c r="F150" s="254"/>
      <c r="G150" s="251"/>
      <c r="H150" s="191"/>
      <c r="I150" s="223"/>
      <c r="J150" s="214"/>
      <c r="K150" s="217"/>
      <c r="L150" s="220">
        <v>0</v>
      </c>
      <c r="M150" s="223"/>
      <c r="N150" s="214"/>
      <c r="O150" s="226"/>
      <c r="P150" s="41">
        <v>3</v>
      </c>
      <c r="Q150" s="54"/>
      <c r="R150" s="115" t="s">
        <v>42</v>
      </c>
      <c r="S150" s="42"/>
      <c r="T150" s="42"/>
      <c r="U150" s="43" t="s">
        <v>42</v>
      </c>
      <c r="V150" s="42"/>
      <c r="W150" s="42"/>
      <c r="X150" s="42"/>
      <c r="Y150" s="44"/>
      <c r="Z150" s="42"/>
      <c r="AA150" s="153"/>
      <c r="AB150" s="46" t="str">
        <f>IFERROR(IF(AND(R149="Probabilidad",R150="Probabilidad"),(AD149-(+AD149*U150)),IF(AND(R149="Impacto",R150="Probabilidad"),(AD148-(+AD148*U150)),IF(R150="Impacto",AD149,""))),"")</f>
        <v/>
      </c>
      <c r="AC150" s="47" t="s">
        <v>42</v>
      </c>
      <c r="AD150" s="48" t="s">
        <v>42</v>
      </c>
      <c r="AE150" s="47" t="s">
        <v>42</v>
      </c>
      <c r="AF150" s="48" t="s">
        <v>42</v>
      </c>
      <c r="AG150" s="49" t="s">
        <v>42</v>
      </c>
      <c r="AH150" s="50"/>
      <c r="AI150" s="59"/>
      <c r="AJ150" s="44"/>
      <c r="AK150" s="51"/>
      <c r="AL150" s="51"/>
      <c r="AM150" s="59"/>
      <c r="AN150" s="58"/>
      <c r="AO150" s="121"/>
    </row>
    <row r="151" spans="1:41" hidden="1" x14ac:dyDescent="0.25">
      <c r="A151" s="245"/>
      <c r="B151" s="248"/>
      <c r="C151" s="251"/>
      <c r="D151" s="251"/>
      <c r="E151" s="248"/>
      <c r="F151" s="254"/>
      <c r="G151" s="251"/>
      <c r="H151" s="191"/>
      <c r="I151" s="223"/>
      <c r="J151" s="214"/>
      <c r="K151" s="217"/>
      <c r="L151" s="220">
        <v>0</v>
      </c>
      <c r="M151" s="223"/>
      <c r="N151" s="214"/>
      <c r="O151" s="226"/>
      <c r="P151" s="41">
        <v>4</v>
      </c>
      <c r="Q151" s="59"/>
      <c r="R151" s="115" t="s">
        <v>42</v>
      </c>
      <c r="S151" s="42"/>
      <c r="T151" s="42"/>
      <c r="U151" s="43" t="s">
        <v>42</v>
      </c>
      <c r="V151" s="42"/>
      <c r="W151" s="42"/>
      <c r="X151" s="42"/>
      <c r="Y151" s="44"/>
      <c r="Z151" s="42"/>
      <c r="AA151" s="153"/>
      <c r="AB151" s="46" t="str">
        <f t="shared" ref="AB151:AB153" si="24">IFERROR(IF(AND(R150="Probabilidad",R151="Probabilidad"),(AD150-(+AD150*U151)),IF(AND(R150="Impacto",R151="Probabilidad"),(AD149-(+AD149*U151)),IF(R151="Impacto",AD150,""))),"")</f>
        <v/>
      </c>
      <c r="AC151" s="47" t="s">
        <v>42</v>
      </c>
      <c r="AD151" s="48" t="s">
        <v>42</v>
      </c>
      <c r="AE151" s="47" t="s">
        <v>42</v>
      </c>
      <c r="AF151" s="48" t="s">
        <v>42</v>
      </c>
      <c r="AG151" s="49" t="s">
        <v>42</v>
      </c>
      <c r="AH151" s="50"/>
      <c r="AI151" s="59"/>
      <c r="AJ151" s="44"/>
      <c r="AK151" s="51"/>
      <c r="AL151" s="51"/>
      <c r="AM151" s="59"/>
      <c r="AN151" s="58"/>
      <c r="AO151" s="121"/>
    </row>
    <row r="152" spans="1:41" hidden="1" x14ac:dyDescent="0.25">
      <c r="A152" s="245"/>
      <c r="B152" s="248"/>
      <c r="C152" s="251"/>
      <c r="D152" s="251"/>
      <c r="E152" s="248"/>
      <c r="F152" s="254"/>
      <c r="G152" s="251"/>
      <c r="H152" s="191"/>
      <c r="I152" s="223"/>
      <c r="J152" s="214"/>
      <c r="K152" s="217"/>
      <c r="L152" s="220">
        <v>0</v>
      </c>
      <c r="M152" s="223"/>
      <c r="N152" s="214"/>
      <c r="O152" s="226"/>
      <c r="P152" s="41">
        <v>5</v>
      </c>
      <c r="Q152" s="59"/>
      <c r="R152" s="115" t="s">
        <v>42</v>
      </c>
      <c r="S152" s="42"/>
      <c r="T152" s="42"/>
      <c r="U152" s="43" t="s">
        <v>42</v>
      </c>
      <c r="V152" s="42"/>
      <c r="W152" s="42"/>
      <c r="X152" s="42"/>
      <c r="Y152" s="44"/>
      <c r="Z152" s="42"/>
      <c r="AA152" s="153"/>
      <c r="AB152" s="46" t="str">
        <f t="shared" si="24"/>
        <v/>
      </c>
      <c r="AC152" s="47" t="s">
        <v>42</v>
      </c>
      <c r="AD152" s="48" t="s">
        <v>42</v>
      </c>
      <c r="AE152" s="47" t="s">
        <v>42</v>
      </c>
      <c r="AF152" s="48" t="s">
        <v>42</v>
      </c>
      <c r="AG152" s="49" t="s">
        <v>42</v>
      </c>
      <c r="AH152" s="50"/>
      <c r="AI152" s="59"/>
      <c r="AJ152" s="44"/>
      <c r="AK152" s="51"/>
      <c r="AL152" s="51"/>
      <c r="AM152" s="59"/>
      <c r="AN152" s="58"/>
      <c r="AO152" s="122"/>
    </row>
    <row r="153" spans="1:41" ht="45" hidden="1" x14ac:dyDescent="0.25">
      <c r="A153" s="246"/>
      <c r="B153" s="249"/>
      <c r="C153" s="252"/>
      <c r="D153" s="252"/>
      <c r="E153" s="249"/>
      <c r="F153" s="255"/>
      <c r="G153" s="252"/>
      <c r="H153" s="192"/>
      <c r="I153" s="224"/>
      <c r="J153" s="215"/>
      <c r="K153" s="218"/>
      <c r="L153" s="221">
        <v>0</v>
      </c>
      <c r="M153" s="224"/>
      <c r="N153" s="215"/>
      <c r="O153" s="227"/>
      <c r="P153" s="41">
        <v>6</v>
      </c>
      <c r="Q153" s="59"/>
      <c r="R153" s="115" t="s">
        <v>42</v>
      </c>
      <c r="S153" s="42"/>
      <c r="T153" s="42"/>
      <c r="U153" s="43" t="s">
        <v>42</v>
      </c>
      <c r="V153" s="42"/>
      <c r="W153" s="42"/>
      <c r="X153" s="42"/>
      <c r="Y153" s="44"/>
      <c r="Z153" s="42"/>
      <c r="AA153" s="153"/>
      <c r="AB153" s="46" t="str">
        <f t="shared" si="24"/>
        <v/>
      </c>
      <c r="AC153" s="47" t="s">
        <v>42</v>
      </c>
      <c r="AD153" s="48" t="s">
        <v>42</v>
      </c>
      <c r="AE153" s="47" t="s">
        <v>42</v>
      </c>
      <c r="AF153" s="48" t="s">
        <v>42</v>
      </c>
      <c r="AG153" s="49" t="s">
        <v>42</v>
      </c>
      <c r="AH153" s="50"/>
      <c r="AI153" s="59"/>
      <c r="AJ153" s="44"/>
      <c r="AK153" s="51"/>
      <c r="AL153" s="51"/>
      <c r="AM153" s="59"/>
      <c r="AN153" s="58"/>
      <c r="AO153" s="60" t="s">
        <v>908</v>
      </c>
    </row>
    <row r="154" spans="1:41" ht="92.25" customHeight="1" x14ac:dyDescent="0.25">
      <c r="A154" s="244" t="s">
        <v>304</v>
      </c>
      <c r="B154" s="247" t="s">
        <v>0</v>
      </c>
      <c r="C154" s="250" t="s">
        <v>260</v>
      </c>
      <c r="D154" s="250" t="s">
        <v>261</v>
      </c>
      <c r="E154" s="247">
        <v>26</v>
      </c>
      <c r="F154" s="253" t="s">
        <v>262</v>
      </c>
      <c r="G154" s="250" t="s">
        <v>46</v>
      </c>
      <c r="H154" s="190">
        <v>58540</v>
      </c>
      <c r="I154" s="222" t="s">
        <v>201</v>
      </c>
      <c r="J154" s="213">
        <v>1</v>
      </c>
      <c r="K154" s="216" t="s">
        <v>6</v>
      </c>
      <c r="L154" s="219" t="s">
        <v>6</v>
      </c>
      <c r="M154" s="222" t="s">
        <v>7</v>
      </c>
      <c r="N154" s="213">
        <v>0.6</v>
      </c>
      <c r="O154" s="225" t="s">
        <v>49</v>
      </c>
      <c r="P154" s="41">
        <v>1</v>
      </c>
      <c r="Q154" s="59" t="s">
        <v>263</v>
      </c>
      <c r="R154" s="115" t="s">
        <v>9</v>
      </c>
      <c r="S154" s="42" t="s">
        <v>23</v>
      </c>
      <c r="T154" s="42" t="s">
        <v>11</v>
      </c>
      <c r="U154" s="43" t="s">
        <v>24</v>
      </c>
      <c r="V154" s="42" t="s">
        <v>13</v>
      </c>
      <c r="W154" s="42" t="s">
        <v>14</v>
      </c>
      <c r="X154" s="42" t="s">
        <v>15</v>
      </c>
      <c r="Y154" s="44" t="s">
        <v>640</v>
      </c>
      <c r="Z154" s="45" t="s">
        <v>741</v>
      </c>
      <c r="AA154" s="59" t="s">
        <v>742</v>
      </c>
      <c r="AB154" s="46">
        <f>IFERROR(IF(R154="Probabilidad",(J154-(+J154*U154)),IF(R154="Impacto",J154,"")),"")</f>
        <v>0.7</v>
      </c>
      <c r="AC154" s="47" t="s">
        <v>144</v>
      </c>
      <c r="AD154" s="48">
        <v>0.7</v>
      </c>
      <c r="AE154" s="47" t="s">
        <v>7</v>
      </c>
      <c r="AF154" s="48">
        <v>0.6</v>
      </c>
      <c r="AG154" s="49" t="s">
        <v>49</v>
      </c>
      <c r="AH154" s="50" t="s">
        <v>16</v>
      </c>
      <c r="AI154" s="59" t="s">
        <v>264</v>
      </c>
      <c r="AJ154" s="44" t="s">
        <v>265</v>
      </c>
      <c r="AK154" s="52" t="s">
        <v>266</v>
      </c>
      <c r="AL154" s="51" t="s">
        <v>741</v>
      </c>
      <c r="AM154" s="59" t="s">
        <v>752</v>
      </c>
      <c r="AN154" s="58" t="s">
        <v>640</v>
      </c>
      <c r="AO154" s="60" t="s">
        <v>928</v>
      </c>
    </row>
    <row r="155" spans="1:41" hidden="1" x14ac:dyDescent="0.25">
      <c r="A155" s="245"/>
      <c r="B155" s="248"/>
      <c r="C155" s="251"/>
      <c r="D155" s="251"/>
      <c r="E155" s="248"/>
      <c r="F155" s="254"/>
      <c r="G155" s="251"/>
      <c r="H155" s="191"/>
      <c r="I155" s="223"/>
      <c r="J155" s="214"/>
      <c r="K155" s="217"/>
      <c r="L155" s="220">
        <v>0</v>
      </c>
      <c r="M155" s="223"/>
      <c r="N155" s="214"/>
      <c r="O155" s="226"/>
      <c r="P155" s="41">
        <v>2</v>
      </c>
      <c r="Q155" s="59"/>
      <c r="R155" s="115" t="s">
        <v>42</v>
      </c>
      <c r="S155" s="42"/>
      <c r="T155" s="42"/>
      <c r="U155" s="43" t="s">
        <v>42</v>
      </c>
      <c r="V155" s="42"/>
      <c r="W155" s="42"/>
      <c r="X155" s="42"/>
      <c r="Y155" s="44"/>
      <c r="Z155" s="42"/>
      <c r="AA155" s="153"/>
      <c r="AB155" s="46" t="str">
        <f>IFERROR(IF(AND(R154="Probabilidad",R155="Probabilidad"),(AD154-(+AD154*U155)),IF(R155="Probabilidad",(J154-(+J154*U155)),IF(R155="Impacto",AD154,""))),"")</f>
        <v/>
      </c>
      <c r="AC155" s="47" t="s">
        <v>42</v>
      </c>
      <c r="AD155" s="48" t="s">
        <v>42</v>
      </c>
      <c r="AE155" s="47" t="s">
        <v>42</v>
      </c>
      <c r="AF155" s="48" t="s">
        <v>42</v>
      </c>
      <c r="AG155" s="49" t="s">
        <v>42</v>
      </c>
      <c r="AH155" s="50"/>
      <c r="AI155" s="59"/>
      <c r="AJ155" s="44"/>
      <c r="AK155" s="52"/>
      <c r="AL155" s="51"/>
      <c r="AM155" s="59"/>
      <c r="AN155" s="58"/>
    </row>
    <row r="156" spans="1:41" hidden="1" x14ac:dyDescent="0.25">
      <c r="A156" s="245"/>
      <c r="B156" s="248"/>
      <c r="C156" s="251"/>
      <c r="D156" s="251"/>
      <c r="E156" s="248"/>
      <c r="F156" s="254"/>
      <c r="G156" s="251"/>
      <c r="H156" s="191"/>
      <c r="I156" s="223"/>
      <c r="J156" s="214"/>
      <c r="K156" s="217"/>
      <c r="L156" s="220">
        <v>0</v>
      </c>
      <c r="M156" s="223"/>
      <c r="N156" s="214"/>
      <c r="O156" s="226"/>
      <c r="P156" s="41">
        <v>3</v>
      </c>
      <c r="Q156" s="54"/>
      <c r="R156" s="115" t="s">
        <v>42</v>
      </c>
      <c r="S156" s="42"/>
      <c r="T156" s="42"/>
      <c r="U156" s="43" t="s">
        <v>42</v>
      </c>
      <c r="V156" s="42"/>
      <c r="W156" s="42"/>
      <c r="X156" s="42"/>
      <c r="Y156" s="44"/>
      <c r="Z156" s="42"/>
      <c r="AA156" s="153"/>
      <c r="AB156" s="46" t="str">
        <f>IFERROR(IF(AND(R155="Probabilidad",R156="Probabilidad"),(AD155-(+AD155*U156)),IF(AND(R155="Impacto",R156="Probabilidad"),(AD154-(+AD154*U156)),IF(R156="Impacto",AD155,""))),"")</f>
        <v/>
      </c>
      <c r="AC156" s="47" t="s">
        <v>42</v>
      </c>
      <c r="AD156" s="48" t="s">
        <v>42</v>
      </c>
      <c r="AE156" s="47" t="s">
        <v>42</v>
      </c>
      <c r="AF156" s="48" t="s">
        <v>42</v>
      </c>
      <c r="AG156" s="49" t="s">
        <v>42</v>
      </c>
      <c r="AH156" s="50"/>
      <c r="AI156" s="59"/>
      <c r="AJ156" s="45"/>
      <c r="AK156" s="51"/>
      <c r="AL156" s="51"/>
      <c r="AM156" s="59"/>
      <c r="AN156" s="58"/>
    </row>
    <row r="157" spans="1:41" hidden="1" x14ac:dyDescent="0.25">
      <c r="A157" s="245"/>
      <c r="B157" s="248"/>
      <c r="C157" s="251"/>
      <c r="D157" s="251"/>
      <c r="E157" s="248"/>
      <c r="F157" s="254"/>
      <c r="G157" s="251"/>
      <c r="H157" s="191"/>
      <c r="I157" s="223"/>
      <c r="J157" s="214"/>
      <c r="K157" s="217"/>
      <c r="L157" s="220">
        <v>0</v>
      </c>
      <c r="M157" s="223"/>
      <c r="N157" s="214"/>
      <c r="O157" s="226"/>
      <c r="P157" s="41">
        <v>4</v>
      </c>
      <c r="Q157" s="59"/>
      <c r="R157" s="115" t="s">
        <v>42</v>
      </c>
      <c r="S157" s="42"/>
      <c r="T157" s="42"/>
      <c r="U157" s="43" t="s">
        <v>42</v>
      </c>
      <c r="V157" s="42"/>
      <c r="W157" s="42"/>
      <c r="X157" s="42"/>
      <c r="Y157" s="44"/>
      <c r="Z157" s="42"/>
      <c r="AA157" s="153"/>
      <c r="AB157" s="46" t="str">
        <f t="shared" ref="AB157:AB159" si="25">IFERROR(IF(AND(R156="Probabilidad",R157="Probabilidad"),(AD156-(+AD156*U157)),IF(AND(R156="Impacto",R157="Probabilidad"),(AD155-(+AD155*U157)),IF(R157="Impacto",AD156,""))),"")</f>
        <v/>
      </c>
      <c r="AC157" s="47" t="s">
        <v>42</v>
      </c>
      <c r="AD157" s="48" t="s">
        <v>42</v>
      </c>
      <c r="AE157" s="47" t="s">
        <v>42</v>
      </c>
      <c r="AF157" s="48" t="s">
        <v>42</v>
      </c>
      <c r="AG157" s="49" t="s">
        <v>42</v>
      </c>
      <c r="AH157" s="50"/>
      <c r="AI157" s="59"/>
      <c r="AJ157" s="44"/>
      <c r="AK157" s="51"/>
      <c r="AL157" s="51"/>
      <c r="AM157" s="59"/>
      <c r="AN157" s="58"/>
    </row>
    <row r="158" spans="1:41" hidden="1" x14ac:dyDescent="0.25">
      <c r="A158" s="245"/>
      <c r="B158" s="248"/>
      <c r="C158" s="251"/>
      <c r="D158" s="251"/>
      <c r="E158" s="248"/>
      <c r="F158" s="254"/>
      <c r="G158" s="251"/>
      <c r="H158" s="191"/>
      <c r="I158" s="223"/>
      <c r="J158" s="214"/>
      <c r="K158" s="217"/>
      <c r="L158" s="220">
        <v>0</v>
      </c>
      <c r="M158" s="223"/>
      <c r="N158" s="214"/>
      <c r="O158" s="226"/>
      <c r="P158" s="41">
        <v>5</v>
      </c>
      <c r="Q158" s="59"/>
      <c r="R158" s="115" t="s">
        <v>42</v>
      </c>
      <c r="S158" s="42"/>
      <c r="T158" s="42"/>
      <c r="U158" s="43" t="s">
        <v>42</v>
      </c>
      <c r="V158" s="42"/>
      <c r="W158" s="42"/>
      <c r="X158" s="42"/>
      <c r="Y158" s="44"/>
      <c r="Z158" s="42"/>
      <c r="AA158" s="153"/>
      <c r="AB158" s="46" t="str">
        <f t="shared" si="25"/>
        <v/>
      </c>
      <c r="AC158" s="47" t="s">
        <v>42</v>
      </c>
      <c r="AD158" s="48" t="s">
        <v>42</v>
      </c>
      <c r="AE158" s="47" t="s">
        <v>42</v>
      </c>
      <c r="AF158" s="48" t="s">
        <v>42</v>
      </c>
      <c r="AG158" s="49" t="s">
        <v>42</v>
      </c>
      <c r="AH158" s="50"/>
      <c r="AI158" s="59"/>
      <c r="AJ158" s="44"/>
      <c r="AK158" s="51"/>
      <c r="AL158" s="51"/>
      <c r="AM158" s="59"/>
      <c r="AN158" s="58"/>
    </row>
    <row r="159" spans="1:41" hidden="1" x14ac:dyDescent="0.25">
      <c r="A159" s="246"/>
      <c r="B159" s="249"/>
      <c r="C159" s="252"/>
      <c r="D159" s="252"/>
      <c r="E159" s="249"/>
      <c r="F159" s="255"/>
      <c r="G159" s="252"/>
      <c r="H159" s="192"/>
      <c r="I159" s="224"/>
      <c r="J159" s="215"/>
      <c r="K159" s="218"/>
      <c r="L159" s="221">
        <v>0</v>
      </c>
      <c r="M159" s="224"/>
      <c r="N159" s="215"/>
      <c r="O159" s="227"/>
      <c r="P159" s="41">
        <v>6</v>
      </c>
      <c r="Q159" s="59"/>
      <c r="R159" s="115" t="s">
        <v>42</v>
      </c>
      <c r="S159" s="42"/>
      <c r="T159" s="42"/>
      <c r="U159" s="43" t="s">
        <v>42</v>
      </c>
      <c r="V159" s="42"/>
      <c r="W159" s="42"/>
      <c r="X159" s="42"/>
      <c r="Y159" s="44"/>
      <c r="Z159" s="42"/>
      <c r="AA159" s="153"/>
      <c r="AB159" s="46" t="str">
        <f t="shared" si="25"/>
        <v/>
      </c>
      <c r="AC159" s="47" t="s">
        <v>42</v>
      </c>
      <c r="AD159" s="48" t="s">
        <v>42</v>
      </c>
      <c r="AE159" s="47" t="s">
        <v>42</v>
      </c>
      <c r="AF159" s="48" t="s">
        <v>42</v>
      </c>
      <c r="AG159" s="49" t="s">
        <v>42</v>
      </c>
      <c r="AH159" s="50"/>
      <c r="AI159" s="59"/>
      <c r="AJ159" s="44"/>
      <c r="AK159" s="51"/>
      <c r="AL159" s="51"/>
      <c r="AM159" s="59"/>
      <c r="AN159" s="58"/>
      <c r="AO159" s="60"/>
    </row>
    <row r="160" spans="1:41" ht="81.75" customHeight="1" x14ac:dyDescent="0.25">
      <c r="A160" s="244" t="s">
        <v>304</v>
      </c>
      <c r="B160" s="247" t="s">
        <v>0</v>
      </c>
      <c r="C160" s="250" t="s">
        <v>260</v>
      </c>
      <c r="D160" s="250" t="s">
        <v>267</v>
      </c>
      <c r="E160" s="247">
        <v>27</v>
      </c>
      <c r="F160" s="253" t="s">
        <v>268</v>
      </c>
      <c r="G160" s="250" t="s">
        <v>46</v>
      </c>
      <c r="H160" s="190">
        <v>9106</v>
      </c>
      <c r="I160" s="222" t="s">
        <v>201</v>
      </c>
      <c r="J160" s="213">
        <v>1</v>
      </c>
      <c r="K160" s="216" t="s">
        <v>6</v>
      </c>
      <c r="L160" s="219" t="s">
        <v>6</v>
      </c>
      <c r="M160" s="222" t="s">
        <v>7</v>
      </c>
      <c r="N160" s="213">
        <v>0.6</v>
      </c>
      <c r="O160" s="225" t="s">
        <v>49</v>
      </c>
      <c r="P160" s="41">
        <v>1</v>
      </c>
      <c r="Q160" s="59" t="s">
        <v>269</v>
      </c>
      <c r="R160" s="115" t="s">
        <v>9</v>
      </c>
      <c r="S160" s="42" t="s">
        <v>10</v>
      </c>
      <c r="T160" s="42" t="s">
        <v>11</v>
      </c>
      <c r="U160" s="43" t="s">
        <v>12</v>
      </c>
      <c r="V160" s="42" t="s">
        <v>13</v>
      </c>
      <c r="W160" s="42" t="s">
        <v>14</v>
      </c>
      <c r="X160" s="42" t="s">
        <v>15</v>
      </c>
      <c r="Y160" s="44" t="s">
        <v>640</v>
      </c>
      <c r="Z160" s="45" t="s">
        <v>741</v>
      </c>
      <c r="AA160" s="59" t="s">
        <v>743</v>
      </c>
      <c r="AB160" s="46">
        <f>IFERROR(IF(R160="Probabilidad",(J160-(+J160*U160)),IF(R160="Impacto",J160,"")),"")</f>
        <v>0.6</v>
      </c>
      <c r="AC160" s="47" t="s">
        <v>34</v>
      </c>
      <c r="AD160" s="48">
        <v>0.6</v>
      </c>
      <c r="AE160" s="47" t="s">
        <v>7</v>
      </c>
      <c r="AF160" s="48">
        <v>0.6</v>
      </c>
      <c r="AG160" s="49" t="s">
        <v>7</v>
      </c>
      <c r="AH160" s="50" t="s">
        <v>16</v>
      </c>
      <c r="AI160" s="59" t="s">
        <v>270</v>
      </c>
      <c r="AJ160" s="45" t="s">
        <v>271</v>
      </c>
      <c r="AK160" s="52" t="s">
        <v>272</v>
      </c>
      <c r="AL160" s="51" t="s">
        <v>741</v>
      </c>
      <c r="AM160" s="59" t="s">
        <v>753</v>
      </c>
      <c r="AN160" s="58" t="s">
        <v>640</v>
      </c>
      <c r="AO160" s="60" t="s">
        <v>909</v>
      </c>
    </row>
    <row r="161" spans="1:41" hidden="1" x14ac:dyDescent="0.25">
      <c r="A161" s="245"/>
      <c r="B161" s="248"/>
      <c r="C161" s="251"/>
      <c r="D161" s="251"/>
      <c r="E161" s="248"/>
      <c r="F161" s="254"/>
      <c r="G161" s="251"/>
      <c r="H161" s="191"/>
      <c r="I161" s="223"/>
      <c r="J161" s="214"/>
      <c r="K161" s="217"/>
      <c r="L161" s="220">
        <v>0</v>
      </c>
      <c r="M161" s="223"/>
      <c r="N161" s="214"/>
      <c r="O161" s="226"/>
      <c r="P161" s="41">
        <v>2</v>
      </c>
      <c r="Q161" s="54"/>
      <c r="R161" s="115" t="s">
        <v>42</v>
      </c>
      <c r="S161" s="42"/>
      <c r="T161" s="42"/>
      <c r="U161" s="43" t="s">
        <v>42</v>
      </c>
      <c r="V161" s="42"/>
      <c r="W161" s="42"/>
      <c r="X161" s="42"/>
      <c r="Y161" s="44"/>
      <c r="Z161" s="42"/>
      <c r="AA161" s="153"/>
      <c r="AB161" s="46" t="str">
        <f>IFERROR(IF(AND(R160="Probabilidad",R161="Probabilidad"),(AD160-(+AD160*U161)),IF(R161="Probabilidad",(J160-(+J160*U161)),IF(R161="Impacto",AD160,""))),"")</f>
        <v/>
      </c>
      <c r="AC161" s="47" t="s">
        <v>42</v>
      </c>
      <c r="AD161" s="48" t="s">
        <v>42</v>
      </c>
      <c r="AE161" s="47" t="s">
        <v>42</v>
      </c>
      <c r="AF161" s="48" t="s">
        <v>42</v>
      </c>
      <c r="AG161" s="49" t="s">
        <v>42</v>
      </c>
      <c r="AH161" s="50"/>
      <c r="AI161" s="59"/>
      <c r="AJ161" s="44"/>
      <c r="AK161" s="51"/>
      <c r="AL161" s="51"/>
      <c r="AM161" s="59"/>
      <c r="AN161" s="58"/>
    </row>
    <row r="162" spans="1:41" hidden="1" x14ac:dyDescent="0.25">
      <c r="A162" s="245"/>
      <c r="B162" s="248"/>
      <c r="C162" s="251"/>
      <c r="D162" s="251"/>
      <c r="E162" s="248"/>
      <c r="F162" s="254"/>
      <c r="G162" s="251"/>
      <c r="H162" s="191"/>
      <c r="I162" s="223"/>
      <c r="J162" s="214"/>
      <c r="K162" s="217"/>
      <c r="L162" s="220">
        <v>0</v>
      </c>
      <c r="M162" s="223"/>
      <c r="N162" s="214"/>
      <c r="O162" s="226"/>
      <c r="P162" s="41">
        <v>3</v>
      </c>
      <c r="Q162" s="54"/>
      <c r="R162" s="115" t="s">
        <v>42</v>
      </c>
      <c r="S162" s="42"/>
      <c r="T162" s="42"/>
      <c r="U162" s="43" t="s">
        <v>42</v>
      </c>
      <c r="V162" s="42"/>
      <c r="W162" s="42"/>
      <c r="X162" s="42"/>
      <c r="Y162" s="44"/>
      <c r="Z162" s="42"/>
      <c r="AA162" s="153"/>
      <c r="AB162" s="46" t="str">
        <f>IFERROR(IF(AND(R161="Probabilidad",R162="Probabilidad"),(AD161-(+AD161*U162)),IF(AND(R161="Impacto",R162="Probabilidad"),(AD160-(+AD160*U162)),IF(R162="Impacto",AD161,""))),"")</f>
        <v/>
      </c>
      <c r="AC162" s="47" t="s">
        <v>42</v>
      </c>
      <c r="AD162" s="48" t="s">
        <v>42</v>
      </c>
      <c r="AE162" s="47" t="s">
        <v>42</v>
      </c>
      <c r="AF162" s="48" t="s">
        <v>42</v>
      </c>
      <c r="AG162" s="49" t="s">
        <v>42</v>
      </c>
      <c r="AH162" s="50"/>
      <c r="AI162" s="59"/>
      <c r="AJ162" s="44"/>
      <c r="AK162" s="51"/>
      <c r="AL162" s="51"/>
      <c r="AM162" s="59"/>
      <c r="AN162" s="58"/>
    </row>
    <row r="163" spans="1:41" hidden="1" x14ac:dyDescent="0.25">
      <c r="A163" s="245"/>
      <c r="B163" s="248"/>
      <c r="C163" s="251"/>
      <c r="D163" s="251"/>
      <c r="E163" s="248"/>
      <c r="F163" s="254"/>
      <c r="G163" s="251"/>
      <c r="H163" s="191"/>
      <c r="I163" s="223"/>
      <c r="J163" s="214"/>
      <c r="K163" s="217"/>
      <c r="L163" s="220">
        <v>0</v>
      </c>
      <c r="M163" s="223"/>
      <c r="N163" s="214"/>
      <c r="O163" s="226"/>
      <c r="P163" s="41">
        <v>4</v>
      </c>
      <c r="Q163" s="59"/>
      <c r="R163" s="115" t="s">
        <v>42</v>
      </c>
      <c r="S163" s="42"/>
      <c r="T163" s="42"/>
      <c r="U163" s="43" t="s">
        <v>42</v>
      </c>
      <c r="V163" s="42"/>
      <c r="W163" s="42"/>
      <c r="X163" s="42"/>
      <c r="Y163" s="44"/>
      <c r="Z163" s="42"/>
      <c r="AA163" s="153"/>
      <c r="AB163" s="46" t="str">
        <f t="shared" ref="AB163:AB165" si="26">IFERROR(IF(AND(R162="Probabilidad",R163="Probabilidad"),(AD162-(+AD162*U163)),IF(AND(R162="Impacto",R163="Probabilidad"),(AD161-(+AD161*U163)),IF(R163="Impacto",AD162,""))),"")</f>
        <v/>
      </c>
      <c r="AC163" s="47" t="s">
        <v>42</v>
      </c>
      <c r="AD163" s="48" t="s">
        <v>42</v>
      </c>
      <c r="AE163" s="47" t="s">
        <v>42</v>
      </c>
      <c r="AF163" s="48" t="s">
        <v>42</v>
      </c>
      <c r="AG163" s="49" t="s">
        <v>42</v>
      </c>
      <c r="AH163" s="50"/>
      <c r="AI163" s="59"/>
      <c r="AJ163" s="44"/>
      <c r="AK163" s="51"/>
      <c r="AL163" s="51"/>
      <c r="AM163" s="59"/>
      <c r="AN163" s="58"/>
    </row>
    <row r="164" spans="1:41" hidden="1" x14ac:dyDescent="0.25">
      <c r="A164" s="245"/>
      <c r="B164" s="248"/>
      <c r="C164" s="251"/>
      <c r="D164" s="251"/>
      <c r="E164" s="248"/>
      <c r="F164" s="254"/>
      <c r="G164" s="251"/>
      <c r="H164" s="191"/>
      <c r="I164" s="223"/>
      <c r="J164" s="214"/>
      <c r="K164" s="217"/>
      <c r="L164" s="220">
        <v>0</v>
      </c>
      <c r="M164" s="223"/>
      <c r="N164" s="214"/>
      <c r="O164" s="226"/>
      <c r="P164" s="41">
        <v>5</v>
      </c>
      <c r="Q164" s="59"/>
      <c r="R164" s="115" t="s">
        <v>42</v>
      </c>
      <c r="S164" s="42"/>
      <c r="T164" s="42"/>
      <c r="U164" s="43" t="s">
        <v>42</v>
      </c>
      <c r="V164" s="42"/>
      <c r="W164" s="42"/>
      <c r="X164" s="42"/>
      <c r="Y164" s="44"/>
      <c r="Z164" s="42"/>
      <c r="AA164" s="153"/>
      <c r="AB164" s="46" t="str">
        <f t="shared" si="26"/>
        <v/>
      </c>
      <c r="AC164" s="47" t="s">
        <v>42</v>
      </c>
      <c r="AD164" s="48" t="s">
        <v>42</v>
      </c>
      <c r="AE164" s="47" t="s">
        <v>42</v>
      </c>
      <c r="AF164" s="48" t="s">
        <v>42</v>
      </c>
      <c r="AG164" s="49" t="s">
        <v>42</v>
      </c>
      <c r="AH164" s="50"/>
      <c r="AI164" s="59"/>
      <c r="AJ164" s="44"/>
      <c r="AK164" s="51"/>
      <c r="AL164" s="51"/>
      <c r="AM164" s="59"/>
      <c r="AN164" s="58"/>
    </row>
    <row r="165" spans="1:41" hidden="1" x14ac:dyDescent="0.25">
      <c r="A165" s="246"/>
      <c r="B165" s="249"/>
      <c r="C165" s="252"/>
      <c r="D165" s="252"/>
      <c r="E165" s="249"/>
      <c r="F165" s="255"/>
      <c r="G165" s="252"/>
      <c r="H165" s="192"/>
      <c r="I165" s="224"/>
      <c r="J165" s="215"/>
      <c r="K165" s="218"/>
      <c r="L165" s="221">
        <v>0</v>
      </c>
      <c r="M165" s="224"/>
      <c r="N165" s="215"/>
      <c r="O165" s="227"/>
      <c r="P165" s="41">
        <v>6</v>
      </c>
      <c r="Q165" s="59"/>
      <c r="R165" s="115" t="s">
        <v>42</v>
      </c>
      <c r="S165" s="42"/>
      <c r="T165" s="42"/>
      <c r="U165" s="43" t="s">
        <v>42</v>
      </c>
      <c r="V165" s="42"/>
      <c r="W165" s="42"/>
      <c r="X165" s="42"/>
      <c r="Y165" s="44"/>
      <c r="Z165" s="42"/>
      <c r="AA165" s="153"/>
      <c r="AB165" s="46" t="str">
        <f t="shared" si="26"/>
        <v/>
      </c>
      <c r="AC165" s="47" t="s">
        <v>42</v>
      </c>
      <c r="AD165" s="48" t="s">
        <v>42</v>
      </c>
      <c r="AE165" s="47" t="s">
        <v>42</v>
      </c>
      <c r="AF165" s="48" t="s">
        <v>42</v>
      </c>
      <c r="AG165" s="49" t="s">
        <v>42</v>
      </c>
      <c r="AH165" s="50"/>
      <c r="AI165" s="59"/>
      <c r="AJ165" s="44"/>
      <c r="AK165" s="51"/>
      <c r="AL165" s="51"/>
      <c r="AM165" s="59"/>
      <c r="AN165" s="58"/>
      <c r="AO165" s="131"/>
    </row>
    <row r="166" spans="1:41" ht="63" hidden="1" customHeight="1" x14ac:dyDescent="0.25">
      <c r="A166" s="244" t="s">
        <v>304</v>
      </c>
      <c r="B166" s="247" t="s">
        <v>0</v>
      </c>
      <c r="C166" s="250" t="s">
        <v>260</v>
      </c>
      <c r="D166" s="250" t="s">
        <v>273</v>
      </c>
      <c r="E166" s="247">
        <v>28</v>
      </c>
      <c r="F166" s="253" t="s">
        <v>274</v>
      </c>
      <c r="G166" s="250" t="s">
        <v>46</v>
      </c>
      <c r="H166" s="190">
        <v>4</v>
      </c>
      <c r="I166" s="222" t="s">
        <v>5</v>
      </c>
      <c r="J166" s="213">
        <v>0.4</v>
      </c>
      <c r="K166" s="216" t="s">
        <v>6</v>
      </c>
      <c r="L166" s="219" t="s">
        <v>6</v>
      </c>
      <c r="M166" s="222" t="s">
        <v>7</v>
      </c>
      <c r="N166" s="213">
        <v>0.6</v>
      </c>
      <c r="O166" s="225" t="s">
        <v>7</v>
      </c>
      <c r="P166" s="41">
        <v>1</v>
      </c>
      <c r="Q166" s="59" t="s">
        <v>275</v>
      </c>
      <c r="R166" s="115" t="s">
        <v>9</v>
      </c>
      <c r="S166" s="42" t="s">
        <v>23</v>
      </c>
      <c r="T166" s="42" t="s">
        <v>11</v>
      </c>
      <c r="U166" s="43" t="s">
        <v>24</v>
      </c>
      <c r="V166" s="42" t="s">
        <v>169</v>
      </c>
      <c r="W166" s="42" t="s">
        <v>14</v>
      </c>
      <c r="X166" s="42" t="s">
        <v>15</v>
      </c>
      <c r="Y166" s="44" t="s">
        <v>640</v>
      </c>
      <c r="Z166" s="45" t="s">
        <v>741</v>
      </c>
      <c r="AA166" s="131" t="s">
        <v>744</v>
      </c>
      <c r="AB166" s="46">
        <f>IFERROR(IF(R166="Probabilidad",(J166-(+J166*U166)),IF(R166="Impacto",J166,"")),"")</f>
        <v>0.28000000000000003</v>
      </c>
      <c r="AC166" s="47" t="s">
        <v>5</v>
      </c>
      <c r="AD166" s="48">
        <v>0.28000000000000003</v>
      </c>
      <c r="AE166" s="47" t="s">
        <v>7</v>
      </c>
      <c r="AF166" s="48">
        <v>0.6</v>
      </c>
      <c r="AG166" s="49" t="s">
        <v>7</v>
      </c>
      <c r="AH166" s="50" t="s">
        <v>16</v>
      </c>
      <c r="AI166" s="59" t="s">
        <v>276</v>
      </c>
      <c r="AJ166" s="45" t="s">
        <v>277</v>
      </c>
      <c r="AK166" s="52" t="s">
        <v>278</v>
      </c>
      <c r="AL166" s="51" t="s">
        <v>741</v>
      </c>
      <c r="AM166" s="59" t="s">
        <v>754</v>
      </c>
      <c r="AN166" s="58" t="s">
        <v>640</v>
      </c>
      <c r="AO166" s="121"/>
    </row>
    <row r="167" spans="1:41" hidden="1" x14ac:dyDescent="0.25">
      <c r="A167" s="245"/>
      <c r="B167" s="248"/>
      <c r="C167" s="251"/>
      <c r="D167" s="251"/>
      <c r="E167" s="248"/>
      <c r="F167" s="254"/>
      <c r="G167" s="251"/>
      <c r="H167" s="191"/>
      <c r="I167" s="223"/>
      <c r="J167" s="214"/>
      <c r="K167" s="217"/>
      <c r="L167" s="220">
        <v>0</v>
      </c>
      <c r="M167" s="223"/>
      <c r="N167" s="214"/>
      <c r="O167" s="226"/>
      <c r="P167" s="41">
        <v>2</v>
      </c>
      <c r="Q167" s="59"/>
      <c r="R167" s="115" t="s">
        <v>42</v>
      </c>
      <c r="S167" s="42"/>
      <c r="T167" s="42"/>
      <c r="U167" s="43" t="s">
        <v>42</v>
      </c>
      <c r="V167" s="42"/>
      <c r="W167" s="42"/>
      <c r="X167" s="42"/>
      <c r="Y167" s="44"/>
      <c r="Z167" s="42"/>
      <c r="AA167" s="153"/>
      <c r="AB167" s="53" t="str">
        <f>IFERROR(IF(AND(R166="Probabilidad",R167="Probabilidad"),(AD166-(+AD166*U167)),IF(R167="Probabilidad",(J166-(+J166*U167)),IF(R167="Impacto",AD166,""))),"")</f>
        <v/>
      </c>
      <c r="AC167" s="47" t="s">
        <v>42</v>
      </c>
      <c r="AD167" s="48" t="s">
        <v>42</v>
      </c>
      <c r="AE167" s="47" t="s">
        <v>42</v>
      </c>
      <c r="AF167" s="48" t="s">
        <v>42</v>
      </c>
      <c r="AG167" s="49" t="s">
        <v>42</v>
      </c>
      <c r="AH167" s="50"/>
      <c r="AI167" s="59"/>
      <c r="AJ167" s="45"/>
      <c r="AK167" s="52"/>
      <c r="AL167" s="51"/>
      <c r="AM167" s="59"/>
      <c r="AN167" s="58"/>
      <c r="AO167" s="121"/>
    </row>
    <row r="168" spans="1:41" hidden="1" x14ac:dyDescent="0.25">
      <c r="A168" s="245"/>
      <c r="B168" s="248"/>
      <c r="C168" s="251"/>
      <c r="D168" s="251"/>
      <c r="E168" s="248"/>
      <c r="F168" s="254"/>
      <c r="G168" s="251"/>
      <c r="H168" s="191"/>
      <c r="I168" s="223"/>
      <c r="J168" s="214"/>
      <c r="K168" s="217"/>
      <c r="L168" s="220">
        <v>0</v>
      </c>
      <c r="M168" s="223"/>
      <c r="N168" s="214"/>
      <c r="O168" s="226"/>
      <c r="P168" s="41">
        <v>3</v>
      </c>
      <c r="Q168" s="54"/>
      <c r="R168" s="115" t="s">
        <v>42</v>
      </c>
      <c r="S168" s="42"/>
      <c r="T168" s="42"/>
      <c r="U168" s="43" t="s">
        <v>42</v>
      </c>
      <c r="V168" s="42"/>
      <c r="W168" s="42"/>
      <c r="X168" s="42"/>
      <c r="Y168" s="44"/>
      <c r="Z168" s="42"/>
      <c r="AA168" s="153"/>
      <c r="AB168" s="46" t="str">
        <f>IFERROR(IF(AND(R167="Probabilidad",R168="Probabilidad"),(AD167-(+AD167*U168)),IF(AND(R167="Impacto",R168="Probabilidad"),(AD166-(+AD166*U168)),IF(R168="Impacto",AD167,""))),"")</f>
        <v/>
      </c>
      <c r="AC168" s="47" t="s">
        <v>42</v>
      </c>
      <c r="AD168" s="48" t="s">
        <v>42</v>
      </c>
      <c r="AE168" s="47" t="s">
        <v>42</v>
      </c>
      <c r="AF168" s="48" t="s">
        <v>42</v>
      </c>
      <c r="AG168" s="49" t="s">
        <v>42</v>
      </c>
      <c r="AH168" s="50"/>
      <c r="AI168" s="59"/>
      <c r="AJ168" s="44"/>
      <c r="AK168" s="51"/>
      <c r="AL168" s="51"/>
      <c r="AM168" s="59"/>
      <c r="AN168" s="58"/>
      <c r="AO168" s="121"/>
    </row>
    <row r="169" spans="1:41" hidden="1" x14ac:dyDescent="0.25">
      <c r="A169" s="245"/>
      <c r="B169" s="248"/>
      <c r="C169" s="251"/>
      <c r="D169" s="251"/>
      <c r="E169" s="248"/>
      <c r="F169" s="254"/>
      <c r="G169" s="251"/>
      <c r="H169" s="191"/>
      <c r="I169" s="223"/>
      <c r="J169" s="214"/>
      <c r="K169" s="217"/>
      <c r="L169" s="220">
        <v>0</v>
      </c>
      <c r="M169" s="223"/>
      <c r="N169" s="214"/>
      <c r="O169" s="226"/>
      <c r="P169" s="41">
        <v>4</v>
      </c>
      <c r="Q169" s="59"/>
      <c r="R169" s="115" t="s">
        <v>42</v>
      </c>
      <c r="S169" s="42"/>
      <c r="T169" s="42"/>
      <c r="U169" s="43" t="s">
        <v>42</v>
      </c>
      <c r="V169" s="42"/>
      <c r="W169" s="42"/>
      <c r="X169" s="42"/>
      <c r="Y169" s="44"/>
      <c r="Z169" s="42"/>
      <c r="AA169" s="153"/>
      <c r="AB169" s="46" t="str">
        <f t="shared" ref="AB169:AB171" si="27">IFERROR(IF(AND(R168="Probabilidad",R169="Probabilidad"),(AD168-(+AD168*U169)),IF(AND(R168="Impacto",R169="Probabilidad"),(AD167-(+AD167*U169)),IF(R169="Impacto",AD168,""))),"")</f>
        <v/>
      </c>
      <c r="AC169" s="47" t="s">
        <v>42</v>
      </c>
      <c r="AD169" s="48" t="s">
        <v>42</v>
      </c>
      <c r="AE169" s="47" t="s">
        <v>42</v>
      </c>
      <c r="AF169" s="48" t="s">
        <v>42</v>
      </c>
      <c r="AG169" s="49" t="s">
        <v>42</v>
      </c>
      <c r="AH169" s="50"/>
      <c r="AI169" s="59"/>
      <c r="AJ169" s="44"/>
      <c r="AK169" s="51"/>
      <c r="AL169" s="51"/>
      <c r="AM169" s="59"/>
      <c r="AN169" s="58"/>
      <c r="AO169" s="121"/>
    </row>
    <row r="170" spans="1:41" hidden="1" x14ac:dyDescent="0.25">
      <c r="A170" s="245"/>
      <c r="B170" s="248"/>
      <c r="C170" s="251"/>
      <c r="D170" s="251"/>
      <c r="E170" s="248"/>
      <c r="F170" s="254"/>
      <c r="G170" s="251"/>
      <c r="H170" s="191"/>
      <c r="I170" s="223"/>
      <c r="J170" s="214"/>
      <c r="K170" s="217"/>
      <c r="L170" s="220">
        <v>0</v>
      </c>
      <c r="M170" s="223"/>
      <c r="N170" s="214"/>
      <c r="O170" s="226"/>
      <c r="P170" s="41">
        <v>5</v>
      </c>
      <c r="Q170" s="59"/>
      <c r="R170" s="115" t="s">
        <v>42</v>
      </c>
      <c r="S170" s="42"/>
      <c r="T170" s="42"/>
      <c r="U170" s="43" t="s">
        <v>42</v>
      </c>
      <c r="V170" s="42"/>
      <c r="W170" s="42"/>
      <c r="X170" s="42"/>
      <c r="Y170" s="44"/>
      <c r="Z170" s="42"/>
      <c r="AA170" s="153"/>
      <c r="AB170" s="46" t="str">
        <f t="shared" si="27"/>
        <v/>
      </c>
      <c r="AC170" s="47" t="s">
        <v>42</v>
      </c>
      <c r="AD170" s="48" t="s">
        <v>42</v>
      </c>
      <c r="AE170" s="47" t="s">
        <v>42</v>
      </c>
      <c r="AF170" s="48" t="s">
        <v>42</v>
      </c>
      <c r="AG170" s="49" t="s">
        <v>42</v>
      </c>
      <c r="AH170" s="50"/>
      <c r="AI170" s="59"/>
      <c r="AJ170" s="44"/>
      <c r="AK170" s="51"/>
      <c r="AL170" s="51"/>
      <c r="AM170" s="59"/>
      <c r="AN170" s="58"/>
      <c r="AO170" s="121"/>
    </row>
    <row r="171" spans="1:41" hidden="1" x14ac:dyDescent="0.25">
      <c r="A171" s="246"/>
      <c r="B171" s="249"/>
      <c r="C171" s="252"/>
      <c r="D171" s="252"/>
      <c r="E171" s="249"/>
      <c r="F171" s="255"/>
      <c r="G171" s="252"/>
      <c r="H171" s="192"/>
      <c r="I171" s="224"/>
      <c r="J171" s="215"/>
      <c r="K171" s="218"/>
      <c r="L171" s="221">
        <v>0</v>
      </c>
      <c r="M171" s="224"/>
      <c r="N171" s="215"/>
      <c r="O171" s="227"/>
      <c r="P171" s="41">
        <v>6</v>
      </c>
      <c r="Q171" s="59"/>
      <c r="R171" s="115" t="s">
        <v>42</v>
      </c>
      <c r="S171" s="42"/>
      <c r="T171" s="42"/>
      <c r="U171" s="43" t="s">
        <v>42</v>
      </c>
      <c r="V171" s="42"/>
      <c r="W171" s="42"/>
      <c r="X171" s="42"/>
      <c r="Y171" s="44"/>
      <c r="Z171" s="42"/>
      <c r="AA171" s="153"/>
      <c r="AB171" s="46" t="str">
        <f t="shared" si="27"/>
        <v/>
      </c>
      <c r="AC171" s="47" t="s">
        <v>42</v>
      </c>
      <c r="AD171" s="48" t="s">
        <v>42</v>
      </c>
      <c r="AE171" s="47" t="s">
        <v>42</v>
      </c>
      <c r="AF171" s="48" t="s">
        <v>42</v>
      </c>
      <c r="AG171" s="49" t="s">
        <v>42</v>
      </c>
      <c r="AH171" s="50"/>
      <c r="AI171" s="59"/>
      <c r="AJ171" s="44"/>
      <c r="AK171" s="51"/>
      <c r="AL171" s="51"/>
      <c r="AM171" s="59"/>
      <c r="AN171" s="58"/>
      <c r="AO171" s="121"/>
    </row>
    <row r="172" spans="1:41" ht="87" hidden="1" customHeight="1" x14ac:dyDescent="0.25">
      <c r="A172" s="244" t="s">
        <v>304</v>
      </c>
      <c r="B172" s="247" t="s">
        <v>0</v>
      </c>
      <c r="C172" s="250" t="s">
        <v>279</v>
      </c>
      <c r="D172" s="250" t="s">
        <v>280</v>
      </c>
      <c r="E172" s="247">
        <v>29</v>
      </c>
      <c r="F172" s="253" t="s">
        <v>281</v>
      </c>
      <c r="G172" s="250" t="s">
        <v>46</v>
      </c>
      <c r="H172" s="190">
        <v>78</v>
      </c>
      <c r="I172" s="222" t="s">
        <v>34</v>
      </c>
      <c r="J172" s="213">
        <v>0.6</v>
      </c>
      <c r="K172" s="216" t="s">
        <v>6</v>
      </c>
      <c r="L172" s="219" t="s">
        <v>6</v>
      </c>
      <c r="M172" s="222" t="s">
        <v>7</v>
      </c>
      <c r="N172" s="213">
        <v>0.6</v>
      </c>
      <c r="O172" s="225" t="s">
        <v>7</v>
      </c>
      <c r="P172" s="41">
        <v>1</v>
      </c>
      <c r="Q172" s="59" t="s">
        <v>282</v>
      </c>
      <c r="R172" s="115" t="s">
        <v>9</v>
      </c>
      <c r="S172" s="42" t="s">
        <v>23</v>
      </c>
      <c r="T172" s="42" t="s">
        <v>11</v>
      </c>
      <c r="U172" s="43" t="s">
        <v>24</v>
      </c>
      <c r="V172" s="42" t="s">
        <v>13</v>
      </c>
      <c r="W172" s="42" t="s">
        <v>14</v>
      </c>
      <c r="X172" s="42" t="s">
        <v>15</v>
      </c>
      <c r="Y172" s="44" t="s">
        <v>640</v>
      </c>
      <c r="Z172" s="45" t="s">
        <v>741</v>
      </c>
      <c r="AA172" s="59" t="s">
        <v>745</v>
      </c>
      <c r="AB172" s="46">
        <f>IFERROR(IF(R172="Probabilidad",(J172-(+J172*U172)),IF(R172="Impacto",J172,"")),"")</f>
        <v>0.42</v>
      </c>
      <c r="AC172" s="47" t="s">
        <v>34</v>
      </c>
      <c r="AD172" s="48">
        <v>0.42</v>
      </c>
      <c r="AE172" s="47" t="s">
        <v>7</v>
      </c>
      <c r="AF172" s="48">
        <v>0.6</v>
      </c>
      <c r="AG172" s="49" t="s">
        <v>7</v>
      </c>
      <c r="AH172" s="50" t="s">
        <v>16</v>
      </c>
      <c r="AI172" s="59" t="s">
        <v>283</v>
      </c>
      <c r="AJ172" s="45" t="s">
        <v>284</v>
      </c>
      <c r="AK172" s="51" t="s">
        <v>285</v>
      </c>
      <c r="AL172" s="51" t="s">
        <v>741</v>
      </c>
      <c r="AM172" s="59" t="s">
        <v>755</v>
      </c>
      <c r="AN172" s="58" t="s">
        <v>640</v>
      </c>
      <c r="AO172" s="121"/>
    </row>
    <row r="173" spans="1:41" ht="90" hidden="1" x14ac:dyDescent="0.25">
      <c r="A173" s="245"/>
      <c r="B173" s="248"/>
      <c r="C173" s="251"/>
      <c r="D173" s="251"/>
      <c r="E173" s="248"/>
      <c r="F173" s="254"/>
      <c r="G173" s="251"/>
      <c r="H173" s="191"/>
      <c r="I173" s="223"/>
      <c r="J173" s="214"/>
      <c r="K173" s="217"/>
      <c r="L173" s="220">
        <v>0</v>
      </c>
      <c r="M173" s="223"/>
      <c r="N173" s="214"/>
      <c r="O173" s="226"/>
      <c r="P173" s="41">
        <v>2</v>
      </c>
      <c r="Q173" s="59" t="s">
        <v>286</v>
      </c>
      <c r="R173" s="115" t="s">
        <v>9</v>
      </c>
      <c r="S173" s="42" t="s">
        <v>10</v>
      </c>
      <c r="T173" s="42" t="s">
        <v>11</v>
      </c>
      <c r="U173" s="43" t="s">
        <v>12</v>
      </c>
      <c r="V173" s="42" t="s">
        <v>169</v>
      </c>
      <c r="W173" s="42" t="s">
        <v>14</v>
      </c>
      <c r="X173" s="42" t="s">
        <v>15</v>
      </c>
      <c r="Y173" s="44" t="s">
        <v>640</v>
      </c>
      <c r="Z173" s="45" t="s">
        <v>741</v>
      </c>
      <c r="AA173" s="59" t="s">
        <v>746</v>
      </c>
      <c r="AB173" s="46">
        <f>IFERROR(IF(AND(R172="Probabilidad",R173="Probabilidad"),(AD172-(+AD172*U173)),IF(R173="Probabilidad",(J172-(+J172*U173)),IF(R173="Impacto",AD172,""))),"")</f>
        <v>0.252</v>
      </c>
      <c r="AC173" s="47" t="s">
        <v>5</v>
      </c>
      <c r="AD173" s="48">
        <v>0.252</v>
      </c>
      <c r="AE173" s="47" t="s">
        <v>7</v>
      </c>
      <c r="AF173" s="48">
        <v>0.6</v>
      </c>
      <c r="AG173" s="49" t="s">
        <v>7</v>
      </c>
      <c r="AH173" s="50"/>
      <c r="AI173" s="59"/>
      <c r="AJ173" s="45"/>
      <c r="AK173" s="51"/>
      <c r="AL173" s="51"/>
      <c r="AM173" s="59"/>
      <c r="AN173" s="58"/>
      <c r="AO173" s="121"/>
    </row>
    <row r="174" spans="1:41" ht="165" hidden="1" x14ac:dyDescent="0.25">
      <c r="A174" s="245"/>
      <c r="B174" s="248"/>
      <c r="C174" s="251"/>
      <c r="D174" s="251"/>
      <c r="E174" s="248"/>
      <c r="F174" s="254"/>
      <c r="G174" s="251"/>
      <c r="H174" s="191"/>
      <c r="I174" s="223"/>
      <c r="J174" s="214"/>
      <c r="K174" s="217"/>
      <c r="L174" s="220">
        <v>0</v>
      </c>
      <c r="M174" s="223"/>
      <c r="N174" s="214"/>
      <c r="O174" s="226"/>
      <c r="P174" s="41">
        <v>3</v>
      </c>
      <c r="Q174" s="59" t="s">
        <v>287</v>
      </c>
      <c r="R174" s="115" t="s">
        <v>9</v>
      </c>
      <c r="S174" s="42" t="s">
        <v>23</v>
      </c>
      <c r="T174" s="42" t="s">
        <v>11</v>
      </c>
      <c r="U174" s="43" t="s">
        <v>24</v>
      </c>
      <c r="V174" s="42" t="s">
        <v>13</v>
      </c>
      <c r="W174" s="42" t="s">
        <v>14</v>
      </c>
      <c r="X174" s="42" t="s">
        <v>15</v>
      </c>
      <c r="Y174" s="44" t="s">
        <v>640</v>
      </c>
      <c r="Z174" s="45" t="s">
        <v>741</v>
      </c>
      <c r="AA174" s="112" t="s">
        <v>747</v>
      </c>
      <c r="AB174" s="46">
        <f>IFERROR(IF(AND(R173="Probabilidad",R174="Probabilidad"),(AD173-(+AD173*U174)),IF(AND(R173="Impacto",R174="Probabilidad"),(AD172-(+AD172*U174)),IF(R174="Impacto",AD173,""))),"")</f>
        <v>0.1764</v>
      </c>
      <c r="AC174" s="47" t="s">
        <v>21</v>
      </c>
      <c r="AD174" s="48">
        <v>0.1764</v>
      </c>
      <c r="AE174" s="47" t="s">
        <v>7</v>
      </c>
      <c r="AF174" s="48">
        <v>0.6</v>
      </c>
      <c r="AG174" s="49" t="s">
        <v>7</v>
      </c>
      <c r="AH174" s="50"/>
      <c r="AI174" s="59"/>
      <c r="AJ174" s="45"/>
      <c r="AK174" s="51"/>
      <c r="AL174" s="51"/>
      <c r="AM174" s="59"/>
      <c r="AN174" s="58"/>
      <c r="AO174" s="121"/>
    </row>
    <row r="175" spans="1:41" hidden="1" x14ac:dyDescent="0.25">
      <c r="A175" s="245"/>
      <c r="B175" s="248"/>
      <c r="C175" s="251"/>
      <c r="D175" s="251"/>
      <c r="E175" s="248"/>
      <c r="F175" s="254"/>
      <c r="G175" s="251"/>
      <c r="H175" s="191"/>
      <c r="I175" s="223"/>
      <c r="J175" s="214"/>
      <c r="K175" s="217"/>
      <c r="L175" s="220">
        <v>0</v>
      </c>
      <c r="M175" s="223"/>
      <c r="N175" s="214"/>
      <c r="O175" s="226"/>
      <c r="P175" s="41">
        <v>4</v>
      </c>
      <c r="Q175" s="59"/>
      <c r="R175" s="115" t="s">
        <v>42</v>
      </c>
      <c r="S175" s="42"/>
      <c r="T175" s="42"/>
      <c r="U175" s="43" t="s">
        <v>42</v>
      </c>
      <c r="V175" s="42"/>
      <c r="W175" s="42"/>
      <c r="X175" s="42"/>
      <c r="Y175" s="44"/>
      <c r="Z175" s="42"/>
      <c r="AA175" s="154"/>
      <c r="AB175" s="46" t="str">
        <f t="shared" ref="AB175:AB177" si="28">IFERROR(IF(AND(R174="Probabilidad",R175="Probabilidad"),(AD174-(+AD174*U175)),IF(AND(R174="Impacto",R175="Probabilidad"),(AD173-(+AD173*U175)),IF(R175="Impacto",AD174,""))),"")</f>
        <v/>
      </c>
      <c r="AC175" s="47" t="s">
        <v>42</v>
      </c>
      <c r="AD175" s="48" t="s">
        <v>42</v>
      </c>
      <c r="AE175" s="47" t="s">
        <v>42</v>
      </c>
      <c r="AF175" s="48" t="s">
        <v>42</v>
      </c>
      <c r="AG175" s="49" t="s">
        <v>42</v>
      </c>
      <c r="AH175" s="50"/>
      <c r="AI175" s="59"/>
      <c r="AJ175" s="44"/>
      <c r="AK175" s="51"/>
      <c r="AL175" s="51"/>
      <c r="AM175" s="59"/>
      <c r="AN175" s="58"/>
      <c r="AO175" s="121"/>
    </row>
    <row r="176" spans="1:41" hidden="1" x14ac:dyDescent="0.25">
      <c r="A176" s="245"/>
      <c r="B176" s="248"/>
      <c r="C176" s="251"/>
      <c r="D176" s="251"/>
      <c r="E176" s="248"/>
      <c r="F176" s="254"/>
      <c r="G176" s="251"/>
      <c r="H176" s="191"/>
      <c r="I176" s="223"/>
      <c r="J176" s="214"/>
      <c r="K176" s="217"/>
      <c r="L176" s="220">
        <v>0</v>
      </c>
      <c r="M176" s="223"/>
      <c r="N176" s="214"/>
      <c r="O176" s="226"/>
      <c r="P176" s="41">
        <v>5</v>
      </c>
      <c r="Q176" s="59"/>
      <c r="R176" s="115" t="s">
        <v>42</v>
      </c>
      <c r="S176" s="42"/>
      <c r="T176" s="42"/>
      <c r="U176" s="43" t="s">
        <v>42</v>
      </c>
      <c r="V176" s="42"/>
      <c r="W176" s="42"/>
      <c r="X176" s="42"/>
      <c r="Y176" s="44"/>
      <c r="Z176" s="42"/>
      <c r="AA176" s="155"/>
      <c r="AB176" s="53" t="str">
        <f t="shared" si="28"/>
        <v/>
      </c>
      <c r="AC176" s="47" t="s">
        <v>42</v>
      </c>
      <c r="AD176" s="48" t="s">
        <v>42</v>
      </c>
      <c r="AE176" s="47" t="s">
        <v>42</v>
      </c>
      <c r="AF176" s="48" t="s">
        <v>42</v>
      </c>
      <c r="AG176" s="49" t="s">
        <v>42</v>
      </c>
      <c r="AH176" s="50"/>
      <c r="AI176" s="59"/>
      <c r="AJ176" s="44"/>
      <c r="AK176" s="51"/>
      <c r="AL176" s="51"/>
      <c r="AM176" s="59"/>
      <c r="AN176" s="58"/>
      <c r="AO176" s="121"/>
    </row>
    <row r="177" spans="1:41" hidden="1" x14ac:dyDescent="0.25">
      <c r="A177" s="246"/>
      <c r="B177" s="249"/>
      <c r="C177" s="252"/>
      <c r="D177" s="252"/>
      <c r="E177" s="249"/>
      <c r="F177" s="255"/>
      <c r="G177" s="252"/>
      <c r="H177" s="192"/>
      <c r="I177" s="224"/>
      <c r="J177" s="215"/>
      <c r="K177" s="218"/>
      <c r="L177" s="221">
        <v>0</v>
      </c>
      <c r="M177" s="224"/>
      <c r="N177" s="215"/>
      <c r="O177" s="227"/>
      <c r="P177" s="41">
        <v>6</v>
      </c>
      <c r="Q177" s="59"/>
      <c r="R177" s="115" t="s">
        <v>42</v>
      </c>
      <c r="S177" s="42"/>
      <c r="T177" s="42"/>
      <c r="U177" s="43" t="s">
        <v>42</v>
      </c>
      <c r="V177" s="42"/>
      <c r="W177" s="42"/>
      <c r="X177" s="42"/>
      <c r="Y177" s="44"/>
      <c r="Z177" s="42"/>
      <c r="AA177" s="153"/>
      <c r="AB177" s="46" t="str">
        <f t="shared" si="28"/>
        <v/>
      </c>
      <c r="AC177" s="47" t="s">
        <v>42</v>
      </c>
      <c r="AD177" s="48" t="s">
        <v>42</v>
      </c>
      <c r="AE177" s="47" t="s">
        <v>42</v>
      </c>
      <c r="AF177" s="48" t="s">
        <v>42</v>
      </c>
      <c r="AG177" s="49" t="s">
        <v>42</v>
      </c>
      <c r="AH177" s="50"/>
      <c r="AI177" s="59"/>
      <c r="AJ177" s="44"/>
      <c r="AK177" s="51"/>
      <c r="AL177" s="51"/>
      <c r="AM177" s="59"/>
      <c r="AN177" s="58"/>
      <c r="AO177" s="121"/>
    </row>
    <row r="178" spans="1:41" ht="90.75" hidden="1" customHeight="1" x14ac:dyDescent="0.25">
      <c r="A178" s="244" t="s">
        <v>304</v>
      </c>
      <c r="B178" s="247" t="s">
        <v>0</v>
      </c>
      <c r="C178" s="250" t="s">
        <v>279</v>
      </c>
      <c r="D178" s="250" t="s">
        <v>288</v>
      </c>
      <c r="E178" s="247">
        <v>30</v>
      </c>
      <c r="F178" s="253" t="s">
        <v>289</v>
      </c>
      <c r="G178" s="250" t="s">
        <v>46</v>
      </c>
      <c r="H178" s="190">
        <v>50</v>
      </c>
      <c r="I178" s="222" t="s">
        <v>34</v>
      </c>
      <c r="J178" s="213">
        <v>0.6</v>
      </c>
      <c r="K178" s="216" t="s">
        <v>6</v>
      </c>
      <c r="L178" s="219" t="s">
        <v>6</v>
      </c>
      <c r="M178" s="222" t="s">
        <v>7</v>
      </c>
      <c r="N178" s="213">
        <v>0.6</v>
      </c>
      <c r="O178" s="225" t="s">
        <v>7</v>
      </c>
      <c r="P178" s="41">
        <v>1</v>
      </c>
      <c r="Q178" s="59" t="s">
        <v>286</v>
      </c>
      <c r="R178" s="115" t="s">
        <v>9</v>
      </c>
      <c r="S178" s="42" t="s">
        <v>23</v>
      </c>
      <c r="T178" s="42" t="s">
        <v>11</v>
      </c>
      <c r="U178" s="43" t="s">
        <v>24</v>
      </c>
      <c r="V178" s="42" t="s">
        <v>169</v>
      </c>
      <c r="W178" s="42" t="s">
        <v>14</v>
      </c>
      <c r="X178" s="42" t="s">
        <v>15</v>
      </c>
      <c r="Y178" s="44" t="s">
        <v>640</v>
      </c>
      <c r="Z178" s="45" t="s">
        <v>741</v>
      </c>
      <c r="AA178" s="59" t="s">
        <v>748</v>
      </c>
      <c r="AB178" s="46">
        <f>IFERROR(IF(R178="Probabilidad",(J178-(+J178*U178)),IF(R178="Impacto",J178,"")),"")</f>
        <v>0.42</v>
      </c>
      <c r="AC178" s="47" t="s">
        <v>34</v>
      </c>
      <c r="AD178" s="48">
        <v>0.42</v>
      </c>
      <c r="AE178" s="47" t="s">
        <v>7</v>
      </c>
      <c r="AF178" s="48">
        <v>0.6</v>
      </c>
      <c r="AG178" s="49" t="s">
        <v>7</v>
      </c>
      <c r="AH178" s="50" t="s">
        <v>16</v>
      </c>
      <c r="AI178" s="59" t="s">
        <v>290</v>
      </c>
      <c r="AJ178" s="45" t="s">
        <v>284</v>
      </c>
      <c r="AK178" s="51" t="s">
        <v>291</v>
      </c>
      <c r="AL178" s="51" t="s">
        <v>741</v>
      </c>
      <c r="AM178" s="64" t="s">
        <v>756</v>
      </c>
      <c r="AN178" s="58" t="s">
        <v>640</v>
      </c>
      <c r="AO178" s="121"/>
    </row>
    <row r="179" spans="1:41" hidden="1" x14ac:dyDescent="0.25">
      <c r="A179" s="245"/>
      <c r="B179" s="248"/>
      <c r="C179" s="251"/>
      <c r="D179" s="251"/>
      <c r="E179" s="248"/>
      <c r="F179" s="254"/>
      <c r="G179" s="251"/>
      <c r="H179" s="191"/>
      <c r="I179" s="223"/>
      <c r="J179" s="214"/>
      <c r="K179" s="217"/>
      <c r="L179" s="220">
        <v>0</v>
      </c>
      <c r="M179" s="223"/>
      <c r="N179" s="214"/>
      <c r="O179" s="226"/>
      <c r="P179" s="41">
        <v>2</v>
      </c>
      <c r="Q179" s="59"/>
      <c r="R179" s="115" t="s">
        <v>42</v>
      </c>
      <c r="S179" s="42"/>
      <c r="T179" s="42"/>
      <c r="U179" s="43" t="s">
        <v>42</v>
      </c>
      <c r="V179" s="42"/>
      <c r="W179" s="42"/>
      <c r="X179" s="42"/>
      <c r="Y179" s="44"/>
      <c r="Z179" s="42"/>
      <c r="AA179" s="153"/>
      <c r="AB179" s="46" t="str">
        <f>IFERROR(IF(AND(R178="Probabilidad",R179="Probabilidad"),(AD178-(+AD178*U179)),IF(R179="Probabilidad",(J178-(+J178*U179)),IF(R179="Impacto",AD178,""))),"")</f>
        <v/>
      </c>
      <c r="AC179" s="47" t="s">
        <v>42</v>
      </c>
      <c r="AD179" s="48" t="s">
        <v>42</v>
      </c>
      <c r="AE179" s="47" t="s">
        <v>42</v>
      </c>
      <c r="AF179" s="48" t="s">
        <v>42</v>
      </c>
      <c r="AG179" s="49" t="s">
        <v>42</v>
      </c>
      <c r="AH179" s="50"/>
      <c r="AI179" s="59"/>
      <c r="AJ179" s="44"/>
      <c r="AK179" s="51"/>
      <c r="AL179" s="51"/>
      <c r="AM179" s="59"/>
      <c r="AN179" s="58"/>
      <c r="AO179" s="121"/>
    </row>
    <row r="180" spans="1:41" hidden="1" x14ac:dyDescent="0.25">
      <c r="A180" s="245"/>
      <c r="B180" s="248"/>
      <c r="C180" s="251"/>
      <c r="D180" s="251"/>
      <c r="E180" s="248"/>
      <c r="F180" s="254"/>
      <c r="G180" s="251"/>
      <c r="H180" s="191"/>
      <c r="I180" s="223"/>
      <c r="J180" s="214"/>
      <c r="K180" s="217"/>
      <c r="L180" s="220">
        <v>0</v>
      </c>
      <c r="M180" s="223"/>
      <c r="N180" s="214"/>
      <c r="O180" s="226"/>
      <c r="P180" s="41">
        <v>3</v>
      </c>
      <c r="Q180" s="54"/>
      <c r="R180" s="115" t="s">
        <v>42</v>
      </c>
      <c r="S180" s="42"/>
      <c r="T180" s="42"/>
      <c r="U180" s="43" t="s">
        <v>42</v>
      </c>
      <c r="V180" s="42"/>
      <c r="W180" s="42"/>
      <c r="X180" s="42"/>
      <c r="Y180" s="44"/>
      <c r="Z180" s="42"/>
      <c r="AA180" s="153"/>
      <c r="AB180" s="46" t="str">
        <f>IFERROR(IF(AND(R179="Probabilidad",R180="Probabilidad"),(AD179-(+AD179*U180)),IF(AND(R179="Impacto",R180="Probabilidad"),(AD178-(+AD178*U180)),IF(R180="Impacto",AD179,""))),"")</f>
        <v/>
      </c>
      <c r="AC180" s="47" t="s">
        <v>42</v>
      </c>
      <c r="AD180" s="48" t="s">
        <v>42</v>
      </c>
      <c r="AE180" s="47" t="s">
        <v>42</v>
      </c>
      <c r="AF180" s="48" t="s">
        <v>42</v>
      </c>
      <c r="AG180" s="49" t="s">
        <v>42</v>
      </c>
      <c r="AH180" s="50"/>
      <c r="AI180" s="59"/>
      <c r="AJ180" s="44"/>
      <c r="AK180" s="51"/>
      <c r="AL180" s="51"/>
      <c r="AM180" s="59"/>
      <c r="AN180" s="58"/>
      <c r="AO180" s="121"/>
    </row>
    <row r="181" spans="1:41" hidden="1" x14ac:dyDescent="0.25">
      <c r="A181" s="245"/>
      <c r="B181" s="248"/>
      <c r="C181" s="251"/>
      <c r="D181" s="251"/>
      <c r="E181" s="248"/>
      <c r="F181" s="254"/>
      <c r="G181" s="251"/>
      <c r="H181" s="191"/>
      <c r="I181" s="223"/>
      <c r="J181" s="214"/>
      <c r="K181" s="217"/>
      <c r="L181" s="220">
        <v>0</v>
      </c>
      <c r="M181" s="223"/>
      <c r="N181" s="214"/>
      <c r="O181" s="226"/>
      <c r="P181" s="41">
        <v>4</v>
      </c>
      <c r="Q181" s="59"/>
      <c r="R181" s="115" t="s">
        <v>42</v>
      </c>
      <c r="S181" s="42"/>
      <c r="T181" s="42"/>
      <c r="U181" s="43" t="s">
        <v>42</v>
      </c>
      <c r="V181" s="42"/>
      <c r="W181" s="42"/>
      <c r="X181" s="42"/>
      <c r="Y181" s="44"/>
      <c r="Z181" s="42"/>
      <c r="AA181" s="153"/>
      <c r="AB181" s="46" t="str">
        <f t="shared" ref="AB181:AB183" si="29">IFERROR(IF(AND(R180="Probabilidad",R181="Probabilidad"),(AD180-(+AD180*U181)),IF(AND(R180="Impacto",R181="Probabilidad"),(AD179-(+AD179*U181)),IF(R181="Impacto",AD180,""))),"")</f>
        <v/>
      </c>
      <c r="AC181" s="47" t="s">
        <v>42</v>
      </c>
      <c r="AD181" s="48" t="s">
        <v>42</v>
      </c>
      <c r="AE181" s="47" t="s">
        <v>42</v>
      </c>
      <c r="AF181" s="48" t="s">
        <v>42</v>
      </c>
      <c r="AG181" s="49" t="s">
        <v>42</v>
      </c>
      <c r="AH181" s="50"/>
      <c r="AI181" s="59"/>
      <c r="AJ181" s="44"/>
      <c r="AK181" s="51"/>
      <c r="AL181" s="51"/>
      <c r="AM181" s="59"/>
      <c r="AN181" s="58"/>
      <c r="AO181" s="121"/>
    </row>
    <row r="182" spans="1:41" hidden="1" x14ac:dyDescent="0.25">
      <c r="A182" s="245"/>
      <c r="B182" s="248"/>
      <c r="C182" s="251"/>
      <c r="D182" s="251"/>
      <c r="E182" s="248"/>
      <c r="F182" s="254"/>
      <c r="G182" s="251"/>
      <c r="H182" s="191"/>
      <c r="I182" s="223"/>
      <c r="J182" s="214"/>
      <c r="K182" s="217"/>
      <c r="L182" s="220">
        <v>0</v>
      </c>
      <c r="M182" s="223"/>
      <c r="N182" s="214"/>
      <c r="O182" s="226"/>
      <c r="P182" s="41">
        <v>5</v>
      </c>
      <c r="Q182" s="59"/>
      <c r="R182" s="115" t="s">
        <v>42</v>
      </c>
      <c r="S182" s="42"/>
      <c r="T182" s="42"/>
      <c r="U182" s="43" t="s">
        <v>42</v>
      </c>
      <c r="V182" s="42"/>
      <c r="W182" s="42"/>
      <c r="X182" s="42"/>
      <c r="Y182" s="44"/>
      <c r="Z182" s="42"/>
      <c r="AA182" s="153"/>
      <c r="AB182" s="46" t="str">
        <f t="shared" si="29"/>
        <v/>
      </c>
      <c r="AC182" s="47" t="s">
        <v>42</v>
      </c>
      <c r="AD182" s="48" t="s">
        <v>42</v>
      </c>
      <c r="AE182" s="47" t="s">
        <v>42</v>
      </c>
      <c r="AF182" s="48" t="s">
        <v>42</v>
      </c>
      <c r="AG182" s="49" t="s">
        <v>42</v>
      </c>
      <c r="AH182" s="50"/>
      <c r="AI182" s="59"/>
      <c r="AJ182" s="44"/>
      <c r="AK182" s="51"/>
      <c r="AL182" s="51"/>
      <c r="AM182" s="59"/>
      <c r="AN182" s="58"/>
      <c r="AO182" s="121"/>
    </row>
    <row r="183" spans="1:41" hidden="1" x14ac:dyDescent="0.25">
      <c r="A183" s="246"/>
      <c r="B183" s="249"/>
      <c r="C183" s="252"/>
      <c r="D183" s="252"/>
      <c r="E183" s="249"/>
      <c r="F183" s="255"/>
      <c r="G183" s="252"/>
      <c r="H183" s="192"/>
      <c r="I183" s="224"/>
      <c r="J183" s="215"/>
      <c r="K183" s="218"/>
      <c r="L183" s="221">
        <v>0</v>
      </c>
      <c r="M183" s="224"/>
      <c r="N183" s="215"/>
      <c r="O183" s="227"/>
      <c r="P183" s="41">
        <v>6</v>
      </c>
      <c r="Q183" s="59"/>
      <c r="R183" s="115" t="s">
        <v>42</v>
      </c>
      <c r="S183" s="42"/>
      <c r="T183" s="42"/>
      <c r="U183" s="43" t="s">
        <v>42</v>
      </c>
      <c r="V183" s="42"/>
      <c r="W183" s="42"/>
      <c r="X183" s="42"/>
      <c r="Y183" s="44"/>
      <c r="Z183" s="42"/>
      <c r="AA183" s="153"/>
      <c r="AB183" s="46" t="str">
        <f t="shared" si="29"/>
        <v/>
      </c>
      <c r="AC183" s="47" t="s">
        <v>42</v>
      </c>
      <c r="AD183" s="48" t="s">
        <v>42</v>
      </c>
      <c r="AE183" s="47" t="s">
        <v>42</v>
      </c>
      <c r="AF183" s="48" t="s">
        <v>42</v>
      </c>
      <c r="AG183" s="49" t="s">
        <v>42</v>
      </c>
      <c r="AH183" s="50"/>
      <c r="AI183" s="59"/>
      <c r="AJ183" s="44"/>
      <c r="AK183" s="51"/>
      <c r="AL183" s="51"/>
      <c r="AM183" s="59"/>
      <c r="AN183" s="58"/>
      <c r="AO183" s="121"/>
    </row>
    <row r="184" spans="1:41" ht="70.5" hidden="1" customHeight="1" x14ac:dyDescent="0.25">
      <c r="A184" s="244" t="s">
        <v>304</v>
      </c>
      <c r="B184" s="247" t="s">
        <v>0</v>
      </c>
      <c r="C184" s="250" t="s">
        <v>279</v>
      </c>
      <c r="D184" s="250" t="s">
        <v>292</v>
      </c>
      <c r="E184" s="247">
        <v>31</v>
      </c>
      <c r="F184" s="253" t="s">
        <v>293</v>
      </c>
      <c r="G184" s="250" t="s">
        <v>46</v>
      </c>
      <c r="H184" s="190">
        <v>5</v>
      </c>
      <c r="I184" s="222" t="s">
        <v>5</v>
      </c>
      <c r="J184" s="213">
        <v>0.4</v>
      </c>
      <c r="K184" s="216" t="s">
        <v>6</v>
      </c>
      <c r="L184" s="219" t="s">
        <v>6</v>
      </c>
      <c r="M184" s="222" t="s">
        <v>7</v>
      </c>
      <c r="N184" s="213">
        <v>0.6</v>
      </c>
      <c r="O184" s="225" t="s">
        <v>7</v>
      </c>
      <c r="P184" s="41">
        <v>1</v>
      </c>
      <c r="Q184" s="59" t="s">
        <v>294</v>
      </c>
      <c r="R184" s="115" t="s">
        <v>9</v>
      </c>
      <c r="S184" s="42" t="s">
        <v>10</v>
      </c>
      <c r="T184" s="42" t="s">
        <v>11</v>
      </c>
      <c r="U184" s="43" t="s">
        <v>12</v>
      </c>
      <c r="V184" s="42" t="s">
        <v>13</v>
      </c>
      <c r="W184" s="42" t="s">
        <v>14</v>
      </c>
      <c r="X184" s="42" t="s">
        <v>15</v>
      </c>
      <c r="Y184" s="44" t="s">
        <v>640</v>
      </c>
      <c r="Z184" s="45" t="s">
        <v>741</v>
      </c>
      <c r="AA184" s="59" t="s">
        <v>749</v>
      </c>
      <c r="AB184" s="46">
        <f>IFERROR(IF(R184="Probabilidad",(J184-(+J184*U184)),IF(R184="Impacto",J184,"")),"")</f>
        <v>0.24</v>
      </c>
      <c r="AC184" s="47" t="s">
        <v>5</v>
      </c>
      <c r="AD184" s="48">
        <v>0.24</v>
      </c>
      <c r="AE184" s="47" t="s">
        <v>7</v>
      </c>
      <c r="AF184" s="48">
        <v>0.6</v>
      </c>
      <c r="AG184" s="49" t="s">
        <v>7</v>
      </c>
      <c r="AH184" s="50" t="s">
        <v>16</v>
      </c>
      <c r="AI184" s="59" t="s">
        <v>295</v>
      </c>
      <c r="AJ184" s="44" t="s">
        <v>265</v>
      </c>
      <c r="AK184" s="51" t="s">
        <v>266</v>
      </c>
      <c r="AL184" s="51" t="s">
        <v>741</v>
      </c>
      <c r="AM184" s="59" t="s">
        <v>757</v>
      </c>
      <c r="AN184" s="58" t="s">
        <v>640</v>
      </c>
      <c r="AO184" s="121"/>
    </row>
    <row r="185" spans="1:41" hidden="1" x14ac:dyDescent="0.25">
      <c r="A185" s="245"/>
      <c r="B185" s="248"/>
      <c r="C185" s="251"/>
      <c r="D185" s="251"/>
      <c r="E185" s="248"/>
      <c r="F185" s="254"/>
      <c r="G185" s="251"/>
      <c r="H185" s="191"/>
      <c r="I185" s="223"/>
      <c r="J185" s="214"/>
      <c r="K185" s="217"/>
      <c r="L185" s="220">
        <v>0</v>
      </c>
      <c r="M185" s="223"/>
      <c r="N185" s="214"/>
      <c r="O185" s="226"/>
      <c r="P185" s="41">
        <v>2</v>
      </c>
      <c r="Q185" s="59"/>
      <c r="R185" s="115" t="s">
        <v>42</v>
      </c>
      <c r="S185" s="42"/>
      <c r="T185" s="42"/>
      <c r="U185" s="43" t="s">
        <v>42</v>
      </c>
      <c r="V185" s="42"/>
      <c r="W185" s="42"/>
      <c r="X185" s="42"/>
      <c r="Y185" s="44"/>
      <c r="Z185" s="42"/>
      <c r="AA185" s="153"/>
      <c r="AB185" s="46" t="str">
        <f>IFERROR(IF(AND(R184="Probabilidad",R185="Probabilidad"),(AD184-(+AD184*U185)),IF(R185="Probabilidad",(J184-(+J184*U185)),IF(R185="Impacto",AD184,""))),"")</f>
        <v/>
      </c>
      <c r="AC185" s="47" t="s">
        <v>42</v>
      </c>
      <c r="AD185" s="48" t="s">
        <v>42</v>
      </c>
      <c r="AE185" s="47" t="s">
        <v>42</v>
      </c>
      <c r="AF185" s="48" t="s">
        <v>42</v>
      </c>
      <c r="AG185" s="49" t="s">
        <v>42</v>
      </c>
      <c r="AH185" s="50"/>
      <c r="AI185" s="59"/>
      <c r="AJ185" s="44"/>
      <c r="AK185" s="51"/>
      <c r="AL185" s="51"/>
      <c r="AM185" s="59"/>
      <c r="AN185" s="58"/>
      <c r="AO185" s="121"/>
    </row>
    <row r="186" spans="1:41" hidden="1" x14ac:dyDescent="0.25">
      <c r="A186" s="245"/>
      <c r="B186" s="248"/>
      <c r="C186" s="251"/>
      <c r="D186" s="251"/>
      <c r="E186" s="248"/>
      <c r="F186" s="254"/>
      <c r="G186" s="251"/>
      <c r="H186" s="191"/>
      <c r="I186" s="223"/>
      <c r="J186" s="214"/>
      <c r="K186" s="217"/>
      <c r="L186" s="220">
        <v>0</v>
      </c>
      <c r="M186" s="223"/>
      <c r="N186" s="214"/>
      <c r="O186" s="226"/>
      <c r="P186" s="41">
        <v>3</v>
      </c>
      <c r="Q186" s="54"/>
      <c r="R186" s="115" t="s">
        <v>42</v>
      </c>
      <c r="S186" s="42"/>
      <c r="T186" s="42"/>
      <c r="U186" s="43" t="s">
        <v>42</v>
      </c>
      <c r="V186" s="42"/>
      <c r="W186" s="42"/>
      <c r="X186" s="42"/>
      <c r="Y186" s="44"/>
      <c r="Z186" s="42"/>
      <c r="AA186" s="153"/>
      <c r="AB186" s="46" t="str">
        <f>IFERROR(IF(AND(R185="Probabilidad",R186="Probabilidad"),(AD185-(+AD185*U186)),IF(AND(R185="Impacto",R186="Probabilidad"),(AD184-(+AD184*U186)),IF(R186="Impacto",AD185,""))),"")</f>
        <v/>
      </c>
      <c r="AC186" s="47" t="s">
        <v>42</v>
      </c>
      <c r="AD186" s="48" t="s">
        <v>42</v>
      </c>
      <c r="AE186" s="47" t="s">
        <v>42</v>
      </c>
      <c r="AF186" s="48" t="s">
        <v>42</v>
      </c>
      <c r="AG186" s="49" t="s">
        <v>42</v>
      </c>
      <c r="AH186" s="50"/>
      <c r="AI186" s="59"/>
      <c r="AJ186" s="44"/>
      <c r="AK186" s="51"/>
      <c r="AL186" s="51"/>
      <c r="AM186" s="59"/>
      <c r="AN186" s="58"/>
      <c r="AO186" s="121"/>
    </row>
    <row r="187" spans="1:41" hidden="1" x14ac:dyDescent="0.25">
      <c r="A187" s="245"/>
      <c r="B187" s="248"/>
      <c r="C187" s="251"/>
      <c r="D187" s="251"/>
      <c r="E187" s="248"/>
      <c r="F187" s="254"/>
      <c r="G187" s="251"/>
      <c r="H187" s="191"/>
      <c r="I187" s="223"/>
      <c r="J187" s="214"/>
      <c r="K187" s="217"/>
      <c r="L187" s="220">
        <v>0</v>
      </c>
      <c r="M187" s="223"/>
      <c r="N187" s="214"/>
      <c r="O187" s="226"/>
      <c r="P187" s="41">
        <v>4</v>
      </c>
      <c r="Q187" s="59"/>
      <c r="R187" s="115" t="s">
        <v>42</v>
      </c>
      <c r="S187" s="42"/>
      <c r="T187" s="42"/>
      <c r="U187" s="43" t="s">
        <v>42</v>
      </c>
      <c r="V187" s="42"/>
      <c r="W187" s="42"/>
      <c r="X187" s="42"/>
      <c r="Y187" s="44"/>
      <c r="Z187" s="42"/>
      <c r="AA187" s="153"/>
      <c r="AB187" s="46" t="str">
        <f t="shared" ref="AB187:AB189" si="30">IFERROR(IF(AND(R186="Probabilidad",R187="Probabilidad"),(AD186-(+AD186*U187)),IF(AND(R186="Impacto",R187="Probabilidad"),(AD185-(+AD185*U187)),IF(R187="Impacto",AD186,""))),"")</f>
        <v/>
      </c>
      <c r="AC187" s="47" t="s">
        <v>42</v>
      </c>
      <c r="AD187" s="48" t="s">
        <v>42</v>
      </c>
      <c r="AE187" s="47" t="s">
        <v>42</v>
      </c>
      <c r="AF187" s="48" t="s">
        <v>42</v>
      </c>
      <c r="AG187" s="49" t="s">
        <v>42</v>
      </c>
      <c r="AH187" s="50"/>
      <c r="AI187" s="59"/>
      <c r="AJ187" s="44"/>
      <c r="AK187" s="51"/>
      <c r="AL187" s="51"/>
      <c r="AM187" s="59"/>
      <c r="AN187" s="58"/>
      <c r="AO187" s="121"/>
    </row>
    <row r="188" spans="1:41" hidden="1" x14ac:dyDescent="0.25">
      <c r="A188" s="245"/>
      <c r="B188" s="248"/>
      <c r="C188" s="251"/>
      <c r="D188" s="251"/>
      <c r="E188" s="248"/>
      <c r="F188" s="254"/>
      <c r="G188" s="251"/>
      <c r="H188" s="191"/>
      <c r="I188" s="223"/>
      <c r="J188" s="214"/>
      <c r="K188" s="217"/>
      <c r="L188" s="220">
        <v>0</v>
      </c>
      <c r="M188" s="223"/>
      <c r="N188" s="214"/>
      <c r="O188" s="226"/>
      <c r="P188" s="41">
        <v>5</v>
      </c>
      <c r="Q188" s="59"/>
      <c r="R188" s="115" t="s">
        <v>42</v>
      </c>
      <c r="S188" s="42"/>
      <c r="T188" s="42"/>
      <c r="U188" s="43" t="s">
        <v>42</v>
      </c>
      <c r="V188" s="42"/>
      <c r="W188" s="42"/>
      <c r="X188" s="42"/>
      <c r="Y188" s="44"/>
      <c r="Z188" s="42"/>
      <c r="AA188" s="153"/>
      <c r="AB188" s="46" t="str">
        <f t="shared" si="30"/>
        <v/>
      </c>
      <c r="AC188" s="47" t="s">
        <v>42</v>
      </c>
      <c r="AD188" s="48" t="s">
        <v>42</v>
      </c>
      <c r="AE188" s="47" t="s">
        <v>42</v>
      </c>
      <c r="AF188" s="48" t="s">
        <v>42</v>
      </c>
      <c r="AG188" s="49" t="s">
        <v>42</v>
      </c>
      <c r="AH188" s="50"/>
      <c r="AI188" s="59"/>
      <c r="AJ188" s="44"/>
      <c r="AK188" s="51"/>
      <c r="AL188" s="51"/>
      <c r="AM188" s="59"/>
      <c r="AN188" s="58"/>
      <c r="AO188" s="121"/>
    </row>
    <row r="189" spans="1:41" hidden="1" x14ac:dyDescent="0.25">
      <c r="A189" s="246"/>
      <c r="B189" s="249"/>
      <c r="C189" s="252"/>
      <c r="D189" s="252"/>
      <c r="E189" s="249"/>
      <c r="F189" s="255"/>
      <c r="G189" s="252"/>
      <c r="H189" s="192"/>
      <c r="I189" s="224"/>
      <c r="J189" s="215"/>
      <c r="K189" s="218"/>
      <c r="L189" s="221">
        <v>0</v>
      </c>
      <c r="M189" s="224"/>
      <c r="N189" s="215"/>
      <c r="O189" s="227"/>
      <c r="P189" s="41">
        <v>6</v>
      </c>
      <c r="Q189" s="59"/>
      <c r="R189" s="115" t="s">
        <v>42</v>
      </c>
      <c r="S189" s="42"/>
      <c r="T189" s="42"/>
      <c r="U189" s="43" t="s">
        <v>42</v>
      </c>
      <c r="V189" s="42"/>
      <c r="W189" s="42"/>
      <c r="X189" s="42"/>
      <c r="Y189" s="44"/>
      <c r="Z189" s="42"/>
      <c r="AA189" s="153"/>
      <c r="AB189" s="46" t="str">
        <f t="shared" si="30"/>
        <v/>
      </c>
      <c r="AC189" s="47" t="s">
        <v>42</v>
      </c>
      <c r="AD189" s="48" t="s">
        <v>42</v>
      </c>
      <c r="AE189" s="47" t="s">
        <v>42</v>
      </c>
      <c r="AF189" s="48" t="s">
        <v>42</v>
      </c>
      <c r="AG189" s="49" t="s">
        <v>42</v>
      </c>
      <c r="AH189" s="50"/>
      <c r="AI189" s="59"/>
      <c r="AJ189" s="44"/>
      <c r="AK189" s="51"/>
      <c r="AL189" s="51"/>
      <c r="AM189" s="59"/>
      <c r="AN189" s="58"/>
      <c r="AO189" s="122"/>
    </row>
    <row r="190" spans="1:41" ht="87" customHeight="1" x14ac:dyDescent="0.25">
      <c r="A190" s="244" t="s">
        <v>304</v>
      </c>
      <c r="B190" s="247" t="s">
        <v>0</v>
      </c>
      <c r="C190" s="250" t="s">
        <v>279</v>
      </c>
      <c r="D190" s="250" t="s">
        <v>296</v>
      </c>
      <c r="E190" s="247">
        <v>32</v>
      </c>
      <c r="F190" s="253" t="s">
        <v>297</v>
      </c>
      <c r="G190" s="250" t="s">
        <v>46</v>
      </c>
      <c r="H190" s="190">
        <v>2000</v>
      </c>
      <c r="I190" s="222" t="s">
        <v>144</v>
      </c>
      <c r="J190" s="213">
        <v>0.8</v>
      </c>
      <c r="K190" s="216" t="s">
        <v>6</v>
      </c>
      <c r="L190" s="219" t="s">
        <v>6</v>
      </c>
      <c r="M190" s="222" t="s">
        <v>7</v>
      </c>
      <c r="N190" s="213">
        <v>0.6</v>
      </c>
      <c r="O190" s="225" t="s">
        <v>49</v>
      </c>
      <c r="P190" s="41">
        <v>1</v>
      </c>
      <c r="Q190" s="59" t="s">
        <v>298</v>
      </c>
      <c r="R190" s="115" t="s">
        <v>9</v>
      </c>
      <c r="S190" s="42" t="s">
        <v>23</v>
      </c>
      <c r="T190" s="42" t="s">
        <v>11</v>
      </c>
      <c r="U190" s="43" t="s">
        <v>24</v>
      </c>
      <c r="V190" s="42" t="s">
        <v>13</v>
      </c>
      <c r="W190" s="42" t="s">
        <v>14</v>
      </c>
      <c r="X190" s="42" t="s">
        <v>15</v>
      </c>
      <c r="Y190" s="44" t="s">
        <v>640</v>
      </c>
      <c r="Z190" s="45" t="s">
        <v>741</v>
      </c>
      <c r="AA190" s="59" t="s">
        <v>750</v>
      </c>
      <c r="AB190" s="46">
        <f>IFERROR(IF(R190="Probabilidad",(J190-(+J190*U190)),IF(R190="Impacto",J190,"")),"")</f>
        <v>0.56000000000000005</v>
      </c>
      <c r="AC190" s="47" t="s">
        <v>34</v>
      </c>
      <c r="AD190" s="48">
        <v>0.56000000000000005</v>
      </c>
      <c r="AE190" s="47" t="s">
        <v>7</v>
      </c>
      <c r="AF190" s="48">
        <v>0.6</v>
      </c>
      <c r="AG190" s="49" t="s">
        <v>7</v>
      </c>
      <c r="AH190" s="50" t="s">
        <v>16</v>
      </c>
      <c r="AI190" s="59" t="s">
        <v>299</v>
      </c>
      <c r="AJ190" s="45" t="s">
        <v>300</v>
      </c>
      <c r="AK190" s="51" t="s">
        <v>272</v>
      </c>
      <c r="AL190" s="51" t="s">
        <v>741</v>
      </c>
      <c r="AM190" s="64" t="s">
        <v>758</v>
      </c>
      <c r="AN190" s="58" t="s">
        <v>640</v>
      </c>
      <c r="AO190" s="60" t="s">
        <v>909</v>
      </c>
    </row>
    <row r="191" spans="1:41" hidden="1" x14ac:dyDescent="0.25">
      <c r="A191" s="245"/>
      <c r="B191" s="248"/>
      <c r="C191" s="251"/>
      <c r="D191" s="251"/>
      <c r="E191" s="248"/>
      <c r="F191" s="254"/>
      <c r="G191" s="251"/>
      <c r="H191" s="191"/>
      <c r="I191" s="223"/>
      <c r="J191" s="214"/>
      <c r="K191" s="217"/>
      <c r="L191" s="220">
        <v>0</v>
      </c>
      <c r="M191" s="223"/>
      <c r="N191" s="214"/>
      <c r="O191" s="226"/>
      <c r="P191" s="41">
        <v>2</v>
      </c>
      <c r="Q191" s="59"/>
      <c r="R191" s="115" t="s">
        <v>42</v>
      </c>
      <c r="S191" s="42"/>
      <c r="T191" s="42"/>
      <c r="U191" s="43" t="s">
        <v>42</v>
      </c>
      <c r="V191" s="42"/>
      <c r="W191" s="42"/>
      <c r="X191" s="42"/>
      <c r="Y191" s="44"/>
      <c r="Z191" s="42"/>
      <c r="AA191" s="153"/>
      <c r="AB191" s="46" t="str">
        <f>IFERROR(IF(AND(R190="Probabilidad",R191="Probabilidad"),(AD190-(+AD190*U191)),IF(R191="Probabilidad",(J190-(+J190*U191)),IF(R191="Impacto",AD190,""))),"")</f>
        <v/>
      </c>
      <c r="AC191" s="47" t="s">
        <v>42</v>
      </c>
      <c r="AD191" s="48" t="s">
        <v>42</v>
      </c>
      <c r="AE191" s="47" t="s">
        <v>42</v>
      </c>
      <c r="AF191" s="48" t="s">
        <v>42</v>
      </c>
      <c r="AG191" s="49" t="s">
        <v>42</v>
      </c>
      <c r="AH191" s="50"/>
      <c r="AI191" s="59"/>
      <c r="AJ191" s="44"/>
      <c r="AK191" s="51"/>
      <c r="AL191" s="51"/>
      <c r="AM191" s="59"/>
      <c r="AN191" s="58"/>
      <c r="AO191" s="120"/>
    </row>
    <row r="192" spans="1:41" hidden="1" x14ac:dyDescent="0.25">
      <c r="A192" s="245"/>
      <c r="B192" s="248"/>
      <c r="C192" s="251"/>
      <c r="D192" s="251"/>
      <c r="E192" s="248"/>
      <c r="F192" s="254"/>
      <c r="G192" s="251"/>
      <c r="H192" s="191"/>
      <c r="I192" s="223"/>
      <c r="J192" s="214"/>
      <c r="K192" s="217"/>
      <c r="L192" s="220">
        <v>0</v>
      </c>
      <c r="M192" s="223"/>
      <c r="N192" s="214"/>
      <c r="O192" s="226"/>
      <c r="P192" s="41">
        <v>3</v>
      </c>
      <c r="Q192" s="54"/>
      <c r="R192" s="115" t="s">
        <v>42</v>
      </c>
      <c r="S192" s="42"/>
      <c r="T192" s="42"/>
      <c r="U192" s="43" t="s">
        <v>42</v>
      </c>
      <c r="V192" s="42"/>
      <c r="W192" s="42"/>
      <c r="X192" s="42"/>
      <c r="Y192" s="44"/>
      <c r="Z192" s="42"/>
      <c r="AA192" s="153"/>
      <c r="AB192" s="46" t="str">
        <f>IFERROR(IF(AND(R191="Probabilidad",R192="Probabilidad"),(AD191-(+AD191*U192)),IF(AND(R191="Impacto",R192="Probabilidad"),(AD190-(+AD190*U192)),IF(R192="Impacto",AD191,""))),"")</f>
        <v/>
      </c>
      <c r="AC192" s="47" t="s">
        <v>42</v>
      </c>
      <c r="AD192" s="48" t="s">
        <v>42</v>
      </c>
      <c r="AE192" s="47" t="s">
        <v>42</v>
      </c>
      <c r="AF192" s="48" t="s">
        <v>42</v>
      </c>
      <c r="AG192" s="49" t="s">
        <v>42</v>
      </c>
      <c r="AH192" s="50"/>
      <c r="AI192" s="59"/>
      <c r="AJ192" s="44"/>
      <c r="AK192" s="51"/>
      <c r="AL192" s="51"/>
      <c r="AM192" s="59"/>
      <c r="AN192" s="58"/>
      <c r="AO192" s="121"/>
    </row>
    <row r="193" spans="1:41" hidden="1" x14ac:dyDescent="0.25">
      <c r="A193" s="245"/>
      <c r="B193" s="248"/>
      <c r="C193" s="251"/>
      <c r="D193" s="251"/>
      <c r="E193" s="248"/>
      <c r="F193" s="254"/>
      <c r="G193" s="251"/>
      <c r="H193" s="191"/>
      <c r="I193" s="223"/>
      <c r="J193" s="214"/>
      <c r="K193" s="217"/>
      <c r="L193" s="220">
        <v>0</v>
      </c>
      <c r="M193" s="223"/>
      <c r="N193" s="214"/>
      <c r="O193" s="226"/>
      <c r="P193" s="41">
        <v>4</v>
      </c>
      <c r="Q193" s="59"/>
      <c r="R193" s="115" t="s">
        <v>42</v>
      </c>
      <c r="S193" s="42"/>
      <c r="T193" s="42"/>
      <c r="U193" s="43" t="s">
        <v>42</v>
      </c>
      <c r="V193" s="42"/>
      <c r="W193" s="42"/>
      <c r="X193" s="42"/>
      <c r="Y193" s="44"/>
      <c r="Z193" s="42"/>
      <c r="AA193" s="153"/>
      <c r="AB193" s="46" t="str">
        <f t="shared" ref="AB193:AB195" si="31">IFERROR(IF(AND(R192="Probabilidad",R193="Probabilidad"),(AD192-(+AD192*U193)),IF(AND(R192="Impacto",R193="Probabilidad"),(AD191-(+AD191*U193)),IF(R193="Impacto",AD192,""))),"")</f>
        <v/>
      </c>
      <c r="AC193" s="47" t="s">
        <v>42</v>
      </c>
      <c r="AD193" s="48" t="s">
        <v>42</v>
      </c>
      <c r="AE193" s="47" t="s">
        <v>42</v>
      </c>
      <c r="AF193" s="48" t="s">
        <v>42</v>
      </c>
      <c r="AG193" s="49" t="s">
        <v>42</v>
      </c>
      <c r="AH193" s="50"/>
      <c r="AI193" s="59"/>
      <c r="AJ193" s="44"/>
      <c r="AK193" s="51"/>
      <c r="AL193" s="51"/>
      <c r="AM193" s="59"/>
      <c r="AN193" s="58"/>
      <c r="AO193" s="121"/>
    </row>
    <row r="194" spans="1:41" hidden="1" x14ac:dyDescent="0.25">
      <c r="A194" s="245"/>
      <c r="B194" s="248"/>
      <c r="C194" s="251"/>
      <c r="D194" s="251"/>
      <c r="E194" s="248"/>
      <c r="F194" s="254"/>
      <c r="G194" s="251"/>
      <c r="H194" s="191"/>
      <c r="I194" s="223"/>
      <c r="J194" s="214"/>
      <c r="K194" s="217"/>
      <c r="L194" s="220">
        <v>0</v>
      </c>
      <c r="M194" s="223"/>
      <c r="N194" s="214"/>
      <c r="O194" s="226"/>
      <c r="P194" s="41">
        <v>5</v>
      </c>
      <c r="Q194" s="59"/>
      <c r="R194" s="115" t="s">
        <v>42</v>
      </c>
      <c r="S194" s="42"/>
      <c r="T194" s="42"/>
      <c r="U194" s="43" t="s">
        <v>42</v>
      </c>
      <c r="V194" s="42"/>
      <c r="W194" s="42"/>
      <c r="X194" s="42"/>
      <c r="Y194" s="44"/>
      <c r="Z194" s="42"/>
      <c r="AA194" s="153"/>
      <c r="AB194" s="46" t="str">
        <f t="shared" si="31"/>
        <v/>
      </c>
      <c r="AC194" s="47" t="s">
        <v>42</v>
      </c>
      <c r="AD194" s="48" t="s">
        <v>42</v>
      </c>
      <c r="AE194" s="47" t="s">
        <v>42</v>
      </c>
      <c r="AF194" s="48" t="s">
        <v>42</v>
      </c>
      <c r="AG194" s="49" t="s">
        <v>42</v>
      </c>
      <c r="AH194" s="50"/>
      <c r="AI194" s="59"/>
      <c r="AJ194" s="44"/>
      <c r="AK194" s="51"/>
      <c r="AL194" s="51"/>
      <c r="AM194" s="59"/>
      <c r="AN194" s="58"/>
      <c r="AO194" s="121"/>
    </row>
    <row r="195" spans="1:41" hidden="1" x14ac:dyDescent="0.25">
      <c r="A195" s="246"/>
      <c r="B195" s="249"/>
      <c r="C195" s="252"/>
      <c r="D195" s="252"/>
      <c r="E195" s="249"/>
      <c r="F195" s="255"/>
      <c r="G195" s="252"/>
      <c r="H195" s="192"/>
      <c r="I195" s="224"/>
      <c r="J195" s="215"/>
      <c r="K195" s="218"/>
      <c r="L195" s="221">
        <v>0</v>
      </c>
      <c r="M195" s="224"/>
      <c r="N195" s="215"/>
      <c r="O195" s="227"/>
      <c r="P195" s="41">
        <v>6</v>
      </c>
      <c r="Q195" s="59"/>
      <c r="R195" s="115" t="s">
        <v>42</v>
      </c>
      <c r="S195" s="42"/>
      <c r="T195" s="42"/>
      <c r="U195" s="43" t="s">
        <v>42</v>
      </c>
      <c r="V195" s="42"/>
      <c r="W195" s="42"/>
      <c r="X195" s="42"/>
      <c r="Y195" s="44"/>
      <c r="Z195" s="42"/>
      <c r="AA195" s="153"/>
      <c r="AB195" s="46" t="str">
        <f t="shared" si="31"/>
        <v/>
      </c>
      <c r="AC195" s="47" t="s">
        <v>42</v>
      </c>
      <c r="AD195" s="48" t="s">
        <v>42</v>
      </c>
      <c r="AE195" s="47" t="s">
        <v>42</v>
      </c>
      <c r="AF195" s="48" t="s">
        <v>42</v>
      </c>
      <c r="AG195" s="49" t="s">
        <v>42</v>
      </c>
      <c r="AH195" s="50"/>
      <c r="AI195" s="59"/>
      <c r="AJ195" s="44"/>
      <c r="AK195" s="51"/>
      <c r="AL195" s="51"/>
      <c r="AM195" s="59"/>
      <c r="AN195" s="58"/>
      <c r="AO195" s="60"/>
    </row>
    <row r="196" spans="1:41" ht="135" hidden="1" x14ac:dyDescent="0.25">
      <c r="A196" s="244" t="s">
        <v>304</v>
      </c>
      <c r="B196" s="247" t="s">
        <v>0</v>
      </c>
      <c r="C196" s="250" t="s">
        <v>279</v>
      </c>
      <c r="D196" s="250" t="s">
        <v>301</v>
      </c>
      <c r="E196" s="247">
        <v>33</v>
      </c>
      <c r="F196" s="253" t="s">
        <v>302</v>
      </c>
      <c r="G196" s="250" t="s">
        <v>46</v>
      </c>
      <c r="H196" s="190">
        <v>500</v>
      </c>
      <c r="I196" s="222" t="s">
        <v>34</v>
      </c>
      <c r="J196" s="213">
        <v>0.6</v>
      </c>
      <c r="K196" s="216" t="s">
        <v>57</v>
      </c>
      <c r="L196" s="219" t="s">
        <v>57</v>
      </c>
      <c r="M196" s="222" t="s">
        <v>58</v>
      </c>
      <c r="N196" s="213">
        <v>0.2</v>
      </c>
      <c r="O196" s="225" t="s">
        <v>7</v>
      </c>
      <c r="P196" s="41">
        <v>1</v>
      </c>
      <c r="Q196" s="59" t="s">
        <v>303</v>
      </c>
      <c r="R196" s="115" t="s">
        <v>9</v>
      </c>
      <c r="S196" s="42" t="s">
        <v>10</v>
      </c>
      <c r="T196" s="42" t="s">
        <v>11</v>
      </c>
      <c r="U196" s="43" t="s">
        <v>12</v>
      </c>
      <c r="V196" s="42" t="s">
        <v>13</v>
      </c>
      <c r="W196" s="42" t="s">
        <v>14</v>
      </c>
      <c r="X196" s="42" t="s">
        <v>15</v>
      </c>
      <c r="Y196" s="44" t="s">
        <v>640</v>
      </c>
      <c r="Z196" s="45" t="s">
        <v>741</v>
      </c>
      <c r="AA196" s="64" t="s">
        <v>751</v>
      </c>
      <c r="AB196" s="46">
        <f>IFERROR(IF(R196="Probabilidad",(J196-(+J196*U196)),IF(R196="Impacto",J196,"")),"")</f>
        <v>0.36</v>
      </c>
      <c r="AC196" s="47" t="s">
        <v>5</v>
      </c>
      <c r="AD196" s="48">
        <v>0.36</v>
      </c>
      <c r="AE196" s="47" t="s">
        <v>58</v>
      </c>
      <c r="AF196" s="48">
        <v>0.2</v>
      </c>
      <c r="AG196" s="49" t="s">
        <v>60</v>
      </c>
      <c r="AH196" s="50" t="s">
        <v>16</v>
      </c>
      <c r="AI196" s="59"/>
      <c r="AJ196" s="45"/>
      <c r="AK196" s="51"/>
      <c r="AL196" s="51"/>
      <c r="AM196" s="59"/>
      <c r="AN196" s="58"/>
      <c r="AO196" s="121"/>
    </row>
    <row r="197" spans="1:41" hidden="1" x14ac:dyDescent="0.25">
      <c r="A197" s="245"/>
      <c r="B197" s="248"/>
      <c r="C197" s="251"/>
      <c r="D197" s="251"/>
      <c r="E197" s="248"/>
      <c r="F197" s="254"/>
      <c r="G197" s="251"/>
      <c r="H197" s="191"/>
      <c r="I197" s="223"/>
      <c r="J197" s="214"/>
      <c r="K197" s="217"/>
      <c r="L197" s="220">
        <v>0</v>
      </c>
      <c r="M197" s="223"/>
      <c r="N197" s="214"/>
      <c r="O197" s="226"/>
      <c r="P197" s="41">
        <v>2</v>
      </c>
      <c r="Q197" s="59"/>
      <c r="R197" s="115" t="s">
        <v>42</v>
      </c>
      <c r="S197" s="42"/>
      <c r="T197" s="42"/>
      <c r="U197" s="43" t="s">
        <v>42</v>
      </c>
      <c r="V197" s="42"/>
      <c r="W197" s="42"/>
      <c r="X197" s="42"/>
      <c r="Y197" s="44"/>
      <c r="Z197" s="42"/>
      <c r="AA197" s="153"/>
      <c r="AB197" s="46" t="str">
        <f>IFERROR(IF(AND(R196="Probabilidad",R197="Probabilidad"),(AD196-(+AD196*U197)),IF(R197="Probabilidad",(J196-(+J196*U197)),IF(R197="Impacto",AD196,""))),"")</f>
        <v/>
      </c>
      <c r="AC197" s="47" t="s">
        <v>42</v>
      </c>
      <c r="AD197" s="48" t="s">
        <v>42</v>
      </c>
      <c r="AE197" s="47" t="s">
        <v>42</v>
      </c>
      <c r="AF197" s="48" t="s">
        <v>42</v>
      </c>
      <c r="AG197" s="49" t="s">
        <v>42</v>
      </c>
      <c r="AH197" s="50"/>
      <c r="AI197" s="59"/>
      <c r="AJ197" s="44"/>
      <c r="AK197" s="51"/>
      <c r="AL197" s="51"/>
      <c r="AM197" s="59"/>
      <c r="AN197" s="58"/>
      <c r="AO197" s="121"/>
    </row>
    <row r="198" spans="1:41" hidden="1" x14ac:dyDescent="0.25">
      <c r="A198" s="245"/>
      <c r="B198" s="248"/>
      <c r="C198" s="251"/>
      <c r="D198" s="251"/>
      <c r="E198" s="248"/>
      <c r="F198" s="254"/>
      <c r="G198" s="251"/>
      <c r="H198" s="191"/>
      <c r="I198" s="223"/>
      <c r="J198" s="214"/>
      <c r="K198" s="217"/>
      <c r="L198" s="220">
        <v>0</v>
      </c>
      <c r="M198" s="223"/>
      <c r="N198" s="214"/>
      <c r="O198" s="226"/>
      <c r="P198" s="41">
        <v>3</v>
      </c>
      <c r="Q198" s="54"/>
      <c r="R198" s="115" t="s">
        <v>42</v>
      </c>
      <c r="S198" s="42"/>
      <c r="T198" s="42"/>
      <c r="U198" s="43" t="s">
        <v>42</v>
      </c>
      <c r="V198" s="42"/>
      <c r="W198" s="42"/>
      <c r="X198" s="42"/>
      <c r="Y198" s="44"/>
      <c r="Z198" s="42"/>
      <c r="AA198" s="153"/>
      <c r="AB198" s="46" t="str">
        <f>IFERROR(IF(AND(R197="Probabilidad",R198="Probabilidad"),(AD197-(+AD197*U198)),IF(AND(R197="Impacto",R198="Probabilidad"),(AD196-(+AD196*U198)),IF(R198="Impacto",AD197,""))),"")</f>
        <v/>
      </c>
      <c r="AC198" s="47" t="s">
        <v>42</v>
      </c>
      <c r="AD198" s="48" t="s">
        <v>42</v>
      </c>
      <c r="AE198" s="47" t="s">
        <v>42</v>
      </c>
      <c r="AF198" s="48" t="s">
        <v>42</v>
      </c>
      <c r="AG198" s="49" t="s">
        <v>42</v>
      </c>
      <c r="AH198" s="50"/>
      <c r="AI198" s="59"/>
      <c r="AJ198" s="44"/>
      <c r="AK198" s="51"/>
      <c r="AL198" s="51"/>
      <c r="AM198" s="59"/>
      <c r="AN198" s="58"/>
      <c r="AO198" s="121"/>
    </row>
    <row r="199" spans="1:41" hidden="1" x14ac:dyDescent="0.25">
      <c r="A199" s="245"/>
      <c r="B199" s="248"/>
      <c r="C199" s="251"/>
      <c r="D199" s="251"/>
      <c r="E199" s="248"/>
      <c r="F199" s="254"/>
      <c r="G199" s="251"/>
      <c r="H199" s="191"/>
      <c r="I199" s="223"/>
      <c r="J199" s="214"/>
      <c r="K199" s="217"/>
      <c r="L199" s="220">
        <v>0</v>
      </c>
      <c r="M199" s="223"/>
      <c r="N199" s="214"/>
      <c r="O199" s="226"/>
      <c r="P199" s="41">
        <v>4</v>
      </c>
      <c r="Q199" s="59"/>
      <c r="R199" s="115" t="s">
        <v>42</v>
      </c>
      <c r="S199" s="42"/>
      <c r="T199" s="42"/>
      <c r="U199" s="43" t="s">
        <v>42</v>
      </c>
      <c r="V199" s="42"/>
      <c r="W199" s="42"/>
      <c r="X199" s="42"/>
      <c r="Y199" s="44"/>
      <c r="Z199" s="42"/>
      <c r="AA199" s="153"/>
      <c r="AB199" s="46" t="str">
        <f t="shared" ref="AB199:AB201" si="32">IFERROR(IF(AND(R198="Probabilidad",R199="Probabilidad"),(AD198-(+AD198*U199)),IF(AND(R198="Impacto",R199="Probabilidad"),(AD197-(+AD197*U199)),IF(R199="Impacto",AD198,""))),"")</f>
        <v/>
      </c>
      <c r="AC199" s="47" t="s">
        <v>42</v>
      </c>
      <c r="AD199" s="48" t="s">
        <v>42</v>
      </c>
      <c r="AE199" s="47" t="s">
        <v>42</v>
      </c>
      <c r="AF199" s="48" t="s">
        <v>42</v>
      </c>
      <c r="AG199" s="49" t="s">
        <v>42</v>
      </c>
      <c r="AH199" s="50"/>
      <c r="AI199" s="59"/>
      <c r="AJ199" s="44"/>
      <c r="AK199" s="51"/>
      <c r="AL199" s="51"/>
      <c r="AM199" s="59"/>
      <c r="AN199" s="58"/>
      <c r="AO199" s="121"/>
    </row>
    <row r="200" spans="1:41" hidden="1" x14ac:dyDescent="0.25">
      <c r="A200" s="245"/>
      <c r="B200" s="248"/>
      <c r="C200" s="251"/>
      <c r="D200" s="251"/>
      <c r="E200" s="248"/>
      <c r="F200" s="254"/>
      <c r="G200" s="251"/>
      <c r="H200" s="191"/>
      <c r="I200" s="223"/>
      <c r="J200" s="214"/>
      <c r="K200" s="217"/>
      <c r="L200" s="220">
        <v>0</v>
      </c>
      <c r="M200" s="223"/>
      <c r="N200" s="214"/>
      <c r="O200" s="226"/>
      <c r="P200" s="41">
        <v>5</v>
      </c>
      <c r="Q200" s="59"/>
      <c r="R200" s="115" t="s">
        <v>42</v>
      </c>
      <c r="S200" s="42"/>
      <c r="T200" s="42"/>
      <c r="U200" s="43" t="s">
        <v>42</v>
      </c>
      <c r="V200" s="42"/>
      <c r="W200" s="42"/>
      <c r="X200" s="42"/>
      <c r="Y200" s="44"/>
      <c r="Z200" s="42"/>
      <c r="AA200" s="153"/>
      <c r="AB200" s="46" t="str">
        <f t="shared" si="32"/>
        <v/>
      </c>
      <c r="AC200" s="47" t="s">
        <v>42</v>
      </c>
      <c r="AD200" s="48" t="s">
        <v>42</v>
      </c>
      <c r="AE200" s="47" t="s">
        <v>42</v>
      </c>
      <c r="AF200" s="48" t="s">
        <v>42</v>
      </c>
      <c r="AG200" s="49" t="s">
        <v>42</v>
      </c>
      <c r="AH200" s="50"/>
      <c r="AI200" s="59"/>
      <c r="AJ200" s="44"/>
      <c r="AK200" s="51"/>
      <c r="AL200" s="51"/>
      <c r="AM200" s="59"/>
      <c r="AN200" s="58"/>
      <c r="AO200" s="121"/>
    </row>
    <row r="201" spans="1:41" hidden="1" x14ac:dyDescent="0.25">
      <c r="A201" s="246"/>
      <c r="B201" s="249"/>
      <c r="C201" s="252"/>
      <c r="D201" s="252"/>
      <c r="E201" s="249"/>
      <c r="F201" s="255"/>
      <c r="G201" s="252"/>
      <c r="H201" s="192"/>
      <c r="I201" s="224"/>
      <c r="J201" s="215"/>
      <c r="K201" s="218"/>
      <c r="L201" s="221">
        <v>0</v>
      </c>
      <c r="M201" s="224"/>
      <c r="N201" s="215"/>
      <c r="O201" s="227"/>
      <c r="P201" s="41">
        <v>6</v>
      </c>
      <c r="Q201" s="59"/>
      <c r="R201" s="115" t="s">
        <v>42</v>
      </c>
      <c r="S201" s="42"/>
      <c r="T201" s="42"/>
      <c r="U201" s="43" t="s">
        <v>42</v>
      </c>
      <c r="V201" s="42"/>
      <c r="W201" s="42"/>
      <c r="X201" s="42"/>
      <c r="Y201" s="44"/>
      <c r="Z201" s="42"/>
      <c r="AA201" s="153"/>
      <c r="AB201" s="46" t="str">
        <f t="shared" si="32"/>
        <v/>
      </c>
      <c r="AC201" s="47" t="s">
        <v>42</v>
      </c>
      <c r="AD201" s="48" t="s">
        <v>42</v>
      </c>
      <c r="AE201" s="47" t="s">
        <v>42</v>
      </c>
      <c r="AF201" s="48" t="s">
        <v>42</v>
      </c>
      <c r="AG201" s="49" t="s">
        <v>42</v>
      </c>
      <c r="AH201" s="50"/>
      <c r="AI201" s="59"/>
      <c r="AJ201" s="44"/>
      <c r="AK201" s="51"/>
      <c r="AL201" s="51"/>
      <c r="AM201" s="59"/>
      <c r="AN201" s="58"/>
      <c r="AO201" s="122"/>
    </row>
    <row r="202" spans="1:41" ht="280.5" customHeight="1" x14ac:dyDescent="0.25">
      <c r="A202" s="244" t="s">
        <v>353</v>
      </c>
      <c r="B202" s="247" t="s">
        <v>0</v>
      </c>
      <c r="C202" s="250" t="s">
        <v>305</v>
      </c>
      <c r="D202" s="250" t="s">
        <v>306</v>
      </c>
      <c r="E202" s="247">
        <v>34</v>
      </c>
      <c r="F202" s="253" t="s">
        <v>307</v>
      </c>
      <c r="G202" s="250" t="s">
        <v>46</v>
      </c>
      <c r="H202" s="190">
        <v>3000</v>
      </c>
      <c r="I202" s="222" t="s">
        <v>144</v>
      </c>
      <c r="J202" s="213">
        <v>0.8</v>
      </c>
      <c r="K202" s="216" t="s">
        <v>6</v>
      </c>
      <c r="L202" s="219" t="s">
        <v>6</v>
      </c>
      <c r="M202" s="222" t="s">
        <v>7</v>
      </c>
      <c r="N202" s="213">
        <v>0.6</v>
      </c>
      <c r="O202" s="225" t="s">
        <v>49</v>
      </c>
      <c r="P202" s="41">
        <v>1</v>
      </c>
      <c r="Q202" s="59" t="s">
        <v>308</v>
      </c>
      <c r="R202" s="115" t="s">
        <v>9</v>
      </c>
      <c r="S202" s="42" t="s">
        <v>10</v>
      </c>
      <c r="T202" s="42" t="s">
        <v>11</v>
      </c>
      <c r="U202" s="43" t="s">
        <v>12</v>
      </c>
      <c r="V202" s="42" t="s">
        <v>13</v>
      </c>
      <c r="W202" s="42" t="s">
        <v>14</v>
      </c>
      <c r="X202" s="42" t="s">
        <v>15</v>
      </c>
      <c r="Y202" s="44" t="s">
        <v>640</v>
      </c>
      <c r="Z202" s="45" t="s">
        <v>759</v>
      </c>
      <c r="AA202" s="59" t="s">
        <v>760</v>
      </c>
      <c r="AB202" s="46">
        <f>IFERROR(IF(R202="Probabilidad",(J202-(+J202*U202)),IF(R202="Impacto",J202,"")),"")</f>
        <v>0.48</v>
      </c>
      <c r="AC202" s="47" t="s">
        <v>34</v>
      </c>
      <c r="AD202" s="48">
        <v>0.48</v>
      </c>
      <c r="AE202" s="47" t="s">
        <v>7</v>
      </c>
      <c r="AF202" s="48">
        <v>0.6</v>
      </c>
      <c r="AG202" s="49" t="s">
        <v>7</v>
      </c>
      <c r="AH202" s="50" t="s">
        <v>16</v>
      </c>
      <c r="AI202" s="59" t="s">
        <v>309</v>
      </c>
      <c r="AJ202" s="45" t="s">
        <v>310</v>
      </c>
      <c r="AK202" s="52" t="s">
        <v>311</v>
      </c>
      <c r="AL202" s="51" t="s">
        <v>766</v>
      </c>
      <c r="AM202" s="59" t="s">
        <v>767</v>
      </c>
      <c r="AN202" s="58" t="s">
        <v>640</v>
      </c>
      <c r="AO202" s="60" t="s">
        <v>937</v>
      </c>
    </row>
    <row r="203" spans="1:41" ht="120" x14ac:dyDescent="0.25">
      <c r="A203" s="245"/>
      <c r="B203" s="248"/>
      <c r="C203" s="251"/>
      <c r="D203" s="251"/>
      <c r="E203" s="248"/>
      <c r="F203" s="254"/>
      <c r="G203" s="251"/>
      <c r="H203" s="191"/>
      <c r="I203" s="223"/>
      <c r="J203" s="214"/>
      <c r="K203" s="217"/>
      <c r="L203" s="220">
        <v>0</v>
      </c>
      <c r="M203" s="223"/>
      <c r="N203" s="214"/>
      <c r="O203" s="226"/>
      <c r="P203" s="41">
        <v>2</v>
      </c>
      <c r="Q203" s="59" t="s">
        <v>312</v>
      </c>
      <c r="R203" s="115" t="s">
        <v>9</v>
      </c>
      <c r="S203" s="42" t="s">
        <v>23</v>
      </c>
      <c r="T203" s="42" t="s">
        <v>11</v>
      </c>
      <c r="U203" s="43" t="s">
        <v>24</v>
      </c>
      <c r="V203" s="42" t="s">
        <v>13</v>
      </c>
      <c r="W203" s="42" t="s">
        <v>14</v>
      </c>
      <c r="X203" s="42" t="s">
        <v>15</v>
      </c>
      <c r="Y203" s="44" t="s">
        <v>640</v>
      </c>
      <c r="Z203" s="44" t="s">
        <v>759</v>
      </c>
      <c r="AA203" s="59" t="s">
        <v>761</v>
      </c>
      <c r="AB203" s="46">
        <f>IFERROR(IF(AND(R202="Probabilidad",R203="Probabilidad"),(AD202-(+AD202*U203)),IF(R203="Probabilidad",(J202-(+J202*U203)),IF(R203="Impacto",AD202,""))),"")</f>
        <v>0.33599999999999997</v>
      </c>
      <c r="AC203" s="47" t="s">
        <v>5</v>
      </c>
      <c r="AD203" s="48">
        <v>0.33599999999999997</v>
      </c>
      <c r="AE203" s="47" t="s">
        <v>7</v>
      </c>
      <c r="AF203" s="48">
        <v>0.6</v>
      </c>
      <c r="AG203" s="49" t="s">
        <v>7</v>
      </c>
      <c r="AH203" s="50"/>
      <c r="AI203" s="59"/>
      <c r="AJ203" s="44"/>
      <c r="AK203" s="51"/>
      <c r="AL203" s="51"/>
      <c r="AM203" s="59"/>
      <c r="AN203" s="58"/>
      <c r="AO203" s="60" t="s">
        <v>938</v>
      </c>
    </row>
    <row r="204" spans="1:41" ht="122.25" customHeight="1" x14ac:dyDescent="0.25">
      <c r="A204" s="245"/>
      <c r="B204" s="248"/>
      <c r="C204" s="251"/>
      <c r="D204" s="251"/>
      <c r="E204" s="248"/>
      <c r="F204" s="254"/>
      <c r="G204" s="251"/>
      <c r="H204" s="191"/>
      <c r="I204" s="223"/>
      <c r="J204" s="214"/>
      <c r="K204" s="217"/>
      <c r="L204" s="220">
        <v>0</v>
      </c>
      <c r="M204" s="223"/>
      <c r="N204" s="214"/>
      <c r="O204" s="226"/>
      <c r="P204" s="41">
        <v>3</v>
      </c>
      <c r="Q204" s="54" t="s">
        <v>313</v>
      </c>
      <c r="R204" s="115" t="s">
        <v>9</v>
      </c>
      <c r="S204" s="42" t="s">
        <v>23</v>
      </c>
      <c r="T204" s="42" t="s">
        <v>11</v>
      </c>
      <c r="U204" s="43" t="s">
        <v>24</v>
      </c>
      <c r="V204" s="42" t="s">
        <v>13</v>
      </c>
      <c r="W204" s="42" t="s">
        <v>14</v>
      </c>
      <c r="X204" s="42" t="s">
        <v>15</v>
      </c>
      <c r="Y204" s="44" t="s">
        <v>640</v>
      </c>
      <c r="Z204" s="44" t="s">
        <v>759</v>
      </c>
      <c r="AA204" s="59" t="s">
        <v>762</v>
      </c>
      <c r="AB204" s="46">
        <f>IFERROR(IF(AND(R203="Probabilidad",R204="Probabilidad"),(AD203-(+AD203*U204)),IF(AND(R203="Impacto",R204="Probabilidad"),(AD202-(+AD202*U204)),IF(R204="Impacto",AD203,""))),"")</f>
        <v>0.23519999999999996</v>
      </c>
      <c r="AC204" s="47" t="s">
        <v>5</v>
      </c>
      <c r="AD204" s="48">
        <v>0.23519999999999996</v>
      </c>
      <c r="AE204" s="47" t="s">
        <v>7</v>
      </c>
      <c r="AF204" s="48">
        <v>0.6</v>
      </c>
      <c r="AG204" s="49" t="s">
        <v>7</v>
      </c>
      <c r="AH204" s="50"/>
      <c r="AI204" s="59"/>
      <c r="AJ204" s="44"/>
      <c r="AK204" s="51"/>
      <c r="AL204" s="51"/>
      <c r="AM204" s="59"/>
      <c r="AN204" s="58"/>
      <c r="AO204" s="60" t="s">
        <v>939</v>
      </c>
    </row>
    <row r="205" spans="1:41" ht="147.75" customHeight="1" x14ac:dyDescent="0.25">
      <c r="A205" s="245"/>
      <c r="B205" s="248"/>
      <c r="C205" s="251"/>
      <c r="D205" s="251"/>
      <c r="E205" s="248"/>
      <c r="F205" s="254"/>
      <c r="G205" s="251"/>
      <c r="H205" s="191"/>
      <c r="I205" s="223"/>
      <c r="J205" s="214"/>
      <c r="K205" s="217"/>
      <c r="L205" s="220">
        <v>0</v>
      </c>
      <c r="M205" s="223"/>
      <c r="N205" s="214"/>
      <c r="O205" s="226"/>
      <c r="P205" s="41">
        <v>4</v>
      </c>
      <c r="Q205" s="59" t="s">
        <v>314</v>
      </c>
      <c r="R205" s="115" t="s">
        <v>9</v>
      </c>
      <c r="S205" s="42" t="s">
        <v>10</v>
      </c>
      <c r="T205" s="42" t="s">
        <v>11</v>
      </c>
      <c r="U205" s="43" t="s">
        <v>12</v>
      </c>
      <c r="V205" s="42" t="s">
        <v>13</v>
      </c>
      <c r="W205" s="42" t="s">
        <v>14</v>
      </c>
      <c r="X205" s="42" t="s">
        <v>15</v>
      </c>
      <c r="Y205" s="44" t="s">
        <v>640</v>
      </c>
      <c r="Z205" s="44" t="s">
        <v>759</v>
      </c>
      <c r="AA205" s="59" t="s">
        <v>763</v>
      </c>
      <c r="AB205" s="46">
        <f t="shared" ref="AB205:AB207" si="33">IFERROR(IF(AND(R204="Probabilidad",R205="Probabilidad"),(AD204-(+AD204*U205)),IF(AND(R204="Impacto",R205="Probabilidad"),(AD203-(+AD203*U205)),IF(R205="Impacto",AD204,""))),"")</f>
        <v>0.14111999999999997</v>
      </c>
      <c r="AC205" s="47" t="s">
        <v>21</v>
      </c>
      <c r="AD205" s="48">
        <v>0.14111999999999997</v>
      </c>
      <c r="AE205" s="47" t="s">
        <v>7</v>
      </c>
      <c r="AF205" s="48">
        <v>0.6</v>
      </c>
      <c r="AG205" s="49" t="s">
        <v>7</v>
      </c>
      <c r="AH205" s="50"/>
      <c r="AI205" s="59"/>
      <c r="AJ205" s="44"/>
      <c r="AK205" s="51"/>
      <c r="AL205" s="51"/>
      <c r="AM205" s="59"/>
      <c r="AN205" s="58"/>
      <c r="AO205" s="107" t="s">
        <v>940</v>
      </c>
    </row>
    <row r="206" spans="1:41" ht="135" x14ac:dyDescent="0.25">
      <c r="A206" s="245"/>
      <c r="B206" s="248"/>
      <c r="C206" s="251"/>
      <c r="D206" s="251"/>
      <c r="E206" s="248"/>
      <c r="F206" s="254"/>
      <c r="G206" s="251"/>
      <c r="H206" s="191"/>
      <c r="I206" s="223"/>
      <c r="J206" s="214"/>
      <c r="K206" s="217"/>
      <c r="L206" s="220">
        <v>0</v>
      </c>
      <c r="M206" s="223"/>
      <c r="N206" s="214"/>
      <c r="O206" s="226"/>
      <c r="P206" s="41">
        <v>5</v>
      </c>
      <c r="Q206" s="59" t="s">
        <v>315</v>
      </c>
      <c r="R206" s="115" t="s">
        <v>9</v>
      </c>
      <c r="S206" s="42" t="s">
        <v>23</v>
      </c>
      <c r="T206" s="42" t="s">
        <v>11</v>
      </c>
      <c r="U206" s="43" t="s">
        <v>24</v>
      </c>
      <c r="V206" s="42" t="s">
        <v>13</v>
      </c>
      <c r="W206" s="42" t="s">
        <v>14</v>
      </c>
      <c r="X206" s="42" t="s">
        <v>15</v>
      </c>
      <c r="Y206" s="44" t="s">
        <v>640</v>
      </c>
      <c r="Z206" s="44" t="s">
        <v>759</v>
      </c>
      <c r="AA206" s="59" t="s">
        <v>764</v>
      </c>
      <c r="AB206" s="46">
        <f t="shared" si="33"/>
        <v>9.8783999999999983E-2</v>
      </c>
      <c r="AC206" s="47" t="s">
        <v>21</v>
      </c>
      <c r="AD206" s="48">
        <v>9.8783999999999983E-2</v>
      </c>
      <c r="AE206" s="47" t="s">
        <v>7</v>
      </c>
      <c r="AF206" s="48">
        <v>0.6</v>
      </c>
      <c r="AG206" s="49" t="s">
        <v>7</v>
      </c>
      <c r="AH206" s="50"/>
      <c r="AI206" s="59"/>
      <c r="AJ206" s="44"/>
      <c r="AK206" s="51"/>
      <c r="AL206" s="51"/>
      <c r="AM206" s="59"/>
      <c r="AN206" s="58"/>
      <c r="AO206" s="107" t="s">
        <v>941</v>
      </c>
    </row>
    <row r="207" spans="1:41" ht="233.25" customHeight="1" x14ac:dyDescent="0.25">
      <c r="A207" s="246"/>
      <c r="B207" s="249"/>
      <c r="C207" s="252"/>
      <c r="D207" s="252"/>
      <c r="E207" s="249"/>
      <c r="F207" s="255"/>
      <c r="G207" s="252"/>
      <c r="H207" s="192"/>
      <c r="I207" s="224"/>
      <c r="J207" s="215"/>
      <c r="K207" s="218"/>
      <c r="L207" s="221">
        <v>0</v>
      </c>
      <c r="M207" s="224"/>
      <c r="N207" s="215"/>
      <c r="O207" s="227"/>
      <c r="P207" s="41">
        <v>6</v>
      </c>
      <c r="Q207" s="59" t="s">
        <v>316</v>
      </c>
      <c r="R207" s="115" t="s">
        <v>9</v>
      </c>
      <c r="S207" s="42" t="s">
        <v>23</v>
      </c>
      <c r="T207" s="42" t="s">
        <v>11</v>
      </c>
      <c r="U207" s="43" t="s">
        <v>24</v>
      </c>
      <c r="V207" s="42" t="s">
        <v>13</v>
      </c>
      <c r="W207" s="42" t="s">
        <v>14</v>
      </c>
      <c r="X207" s="42" t="s">
        <v>15</v>
      </c>
      <c r="Y207" s="44" t="s">
        <v>640</v>
      </c>
      <c r="Z207" s="44" t="s">
        <v>759</v>
      </c>
      <c r="AA207" s="59" t="s">
        <v>765</v>
      </c>
      <c r="AB207" s="46">
        <f t="shared" si="33"/>
        <v>6.9148799999999983E-2</v>
      </c>
      <c r="AC207" s="47" t="s">
        <v>21</v>
      </c>
      <c r="AD207" s="48">
        <v>6.9148799999999983E-2</v>
      </c>
      <c r="AE207" s="47" t="s">
        <v>7</v>
      </c>
      <c r="AF207" s="48">
        <v>0.6</v>
      </c>
      <c r="AG207" s="49" t="s">
        <v>7</v>
      </c>
      <c r="AH207" s="50"/>
      <c r="AI207" s="59"/>
      <c r="AJ207" s="44"/>
      <c r="AK207" s="51"/>
      <c r="AL207" s="51"/>
      <c r="AM207" s="59"/>
      <c r="AN207" s="58"/>
      <c r="AO207" s="107" t="s">
        <v>942</v>
      </c>
    </row>
    <row r="208" spans="1:41" ht="297" customHeight="1" x14ac:dyDescent="0.25">
      <c r="A208" s="244" t="s">
        <v>353</v>
      </c>
      <c r="B208" s="247" t="s">
        <v>0</v>
      </c>
      <c r="C208" s="250" t="s">
        <v>317</v>
      </c>
      <c r="D208" s="250" t="s">
        <v>318</v>
      </c>
      <c r="E208" s="247">
        <v>35</v>
      </c>
      <c r="F208" s="253" t="s">
        <v>319</v>
      </c>
      <c r="G208" s="250" t="s">
        <v>46</v>
      </c>
      <c r="H208" s="190">
        <v>800</v>
      </c>
      <c r="I208" s="222" t="s">
        <v>144</v>
      </c>
      <c r="J208" s="213">
        <v>0.8</v>
      </c>
      <c r="K208" s="216" t="s">
        <v>6</v>
      </c>
      <c r="L208" s="219" t="s">
        <v>6</v>
      </c>
      <c r="M208" s="222" t="s">
        <v>7</v>
      </c>
      <c r="N208" s="213">
        <v>0.6</v>
      </c>
      <c r="O208" s="225" t="s">
        <v>49</v>
      </c>
      <c r="P208" s="41">
        <v>1</v>
      </c>
      <c r="Q208" s="59" t="s">
        <v>320</v>
      </c>
      <c r="R208" s="115" t="s">
        <v>9</v>
      </c>
      <c r="S208" s="42" t="s">
        <v>10</v>
      </c>
      <c r="T208" s="42" t="s">
        <v>11</v>
      </c>
      <c r="U208" s="43" t="s">
        <v>12</v>
      </c>
      <c r="V208" s="42" t="s">
        <v>13</v>
      </c>
      <c r="W208" s="42" t="s">
        <v>14</v>
      </c>
      <c r="X208" s="42" t="s">
        <v>15</v>
      </c>
      <c r="Y208" s="44"/>
      <c r="Z208" s="108"/>
      <c r="AA208" s="59" t="s">
        <v>768</v>
      </c>
      <c r="AB208" s="46">
        <f>IFERROR(IF(R208="Probabilidad",(J208-(+J208*U208)),IF(R208="Impacto",J208,"")),"")</f>
        <v>0.48</v>
      </c>
      <c r="AC208" s="47" t="s">
        <v>34</v>
      </c>
      <c r="AD208" s="48">
        <v>0.48</v>
      </c>
      <c r="AE208" s="47" t="s">
        <v>7</v>
      </c>
      <c r="AF208" s="48">
        <v>0.6</v>
      </c>
      <c r="AG208" s="49" t="s">
        <v>7</v>
      </c>
      <c r="AH208" s="50" t="s">
        <v>16</v>
      </c>
      <c r="AI208" s="59" t="s">
        <v>321</v>
      </c>
      <c r="AJ208" s="45" t="s">
        <v>322</v>
      </c>
      <c r="AK208" s="52" t="s">
        <v>311</v>
      </c>
      <c r="AL208" s="51" t="s">
        <v>766</v>
      </c>
      <c r="AM208" s="59" t="s">
        <v>773</v>
      </c>
      <c r="AN208" s="58" t="s">
        <v>640</v>
      </c>
      <c r="AO208" s="60" t="s">
        <v>943</v>
      </c>
    </row>
    <row r="209" spans="1:41" ht="120" x14ac:dyDescent="0.25">
      <c r="A209" s="245"/>
      <c r="B209" s="248"/>
      <c r="C209" s="251"/>
      <c r="D209" s="251"/>
      <c r="E209" s="248"/>
      <c r="F209" s="254"/>
      <c r="G209" s="251"/>
      <c r="H209" s="191"/>
      <c r="I209" s="223"/>
      <c r="J209" s="214"/>
      <c r="K209" s="217"/>
      <c r="L209" s="220">
        <v>0</v>
      </c>
      <c r="M209" s="223"/>
      <c r="N209" s="214"/>
      <c r="O209" s="226"/>
      <c r="P209" s="41">
        <v>2</v>
      </c>
      <c r="Q209" s="59" t="s">
        <v>323</v>
      </c>
      <c r="R209" s="115" t="s">
        <v>9</v>
      </c>
      <c r="S209" s="42" t="s">
        <v>23</v>
      </c>
      <c r="T209" s="42" t="s">
        <v>11</v>
      </c>
      <c r="U209" s="43" t="s">
        <v>24</v>
      </c>
      <c r="V209" s="42" t="s">
        <v>13</v>
      </c>
      <c r="W209" s="42" t="s">
        <v>14</v>
      </c>
      <c r="X209" s="42" t="s">
        <v>15</v>
      </c>
      <c r="Y209" s="44" t="s">
        <v>640</v>
      </c>
      <c r="Z209" s="44" t="s">
        <v>759</v>
      </c>
      <c r="AA209" s="59" t="s">
        <v>769</v>
      </c>
      <c r="AB209" s="46">
        <f>IFERROR(IF(AND(R208="Probabilidad",R209="Probabilidad"),(AD208-(+AD208*U209)),IF(R209="Probabilidad",(J208-(+J208*U209)),IF(R209="Impacto",AD208,""))),"")</f>
        <v>0.33599999999999997</v>
      </c>
      <c r="AC209" s="47" t="s">
        <v>5</v>
      </c>
      <c r="AD209" s="48">
        <v>0.33599999999999997</v>
      </c>
      <c r="AE209" s="47" t="s">
        <v>7</v>
      </c>
      <c r="AF209" s="48">
        <v>0.6</v>
      </c>
      <c r="AG209" s="49" t="s">
        <v>7</v>
      </c>
      <c r="AH209" s="50"/>
      <c r="AI209" s="59"/>
      <c r="AJ209" s="44"/>
      <c r="AK209" s="51"/>
      <c r="AL209" s="51"/>
      <c r="AM209" s="59"/>
      <c r="AN209" s="58"/>
      <c r="AO209" s="60" t="s">
        <v>944</v>
      </c>
    </row>
    <row r="210" spans="1:41" ht="125.25" customHeight="1" x14ac:dyDescent="0.25">
      <c r="A210" s="245"/>
      <c r="B210" s="248"/>
      <c r="C210" s="251"/>
      <c r="D210" s="251"/>
      <c r="E210" s="248"/>
      <c r="F210" s="254"/>
      <c r="G210" s="251"/>
      <c r="H210" s="191"/>
      <c r="I210" s="223"/>
      <c r="J210" s="214"/>
      <c r="K210" s="217"/>
      <c r="L210" s="220">
        <v>0</v>
      </c>
      <c r="M210" s="223"/>
      <c r="N210" s="214"/>
      <c r="O210" s="226"/>
      <c r="P210" s="41">
        <v>3</v>
      </c>
      <c r="Q210" s="59" t="s">
        <v>324</v>
      </c>
      <c r="R210" s="115" t="s">
        <v>9</v>
      </c>
      <c r="S210" s="42" t="s">
        <v>10</v>
      </c>
      <c r="T210" s="42" t="s">
        <v>11</v>
      </c>
      <c r="U210" s="43" t="s">
        <v>12</v>
      </c>
      <c r="V210" s="42" t="s">
        <v>13</v>
      </c>
      <c r="W210" s="42" t="s">
        <v>14</v>
      </c>
      <c r="X210" s="42" t="s">
        <v>15</v>
      </c>
      <c r="Y210" s="44" t="s">
        <v>640</v>
      </c>
      <c r="Z210" s="44" t="s">
        <v>759</v>
      </c>
      <c r="AA210" s="59" t="s">
        <v>770</v>
      </c>
      <c r="AB210" s="46">
        <f>IFERROR(IF(AND(R209="Probabilidad",R210="Probabilidad"),(AD209-(+AD209*U210)),IF(AND(R209="Impacto",R210="Probabilidad"),(AD208-(+AD208*U210)),IF(R210="Impacto",AD209,""))),"")</f>
        <v>0.20159999999999997</v>
      </c>
      <c r="AC210" s="47" t="s">
        <v>5</v>
      </c>
      <c r="AD210" s="48">
        <v>0.20159999999999997</v>
      </c>
      <c r="AE210" s="47" t="s">
        <v>7</v>
      </c>
      <c r="AF210" s="48">
        <v>0.6</v>
      </c>
      <c r="AG210" s="49" t="s">
        <v>7</v>
      </c>
      <c r="AH210" s="50"/>
      <c r="AI210" s="59"/>
      <c r="AJ210" s="44"/>
      <c r="AK210" s="51"/>
      <c r="AL210" s="51"/>
      <c r="AM210" s="59"/>
      <c r="AN210" s="58"/>
      <c r="AO210" s="60" t="s">
        <v>945</v>
      </c>
    </row>
    <row r="211" spans="1:41" ht="130.5" customHeight="1" x14ac:dyDescent="0.25">
      <c r="A211" s="245"/>
      <c r="B211" s="248"/>
      <c r="C211" s="251"/>
      <c r="D211" s="251"/>
      <c r="E211" s="248"/>
      <c r="F211" s="254"/>
      <c r="G211" s="251"/>
      <c r="H211" s="191"/>
      <c r="I211" s="223"/>
      <c r="J211" s="214"/>
      <c r="K211" s="217"/>
      <c r="L211" s="220">
        <v>0</v>
      </c>
      <c r="M211" s="223"/>
      <c r="N211" s="214"/>
      <c r="O211" s="226"/>
      <c r="P211" s="41">
        <v>4</v>
      </c>
      <c r="Q211" s="59" t="s">
        <v>325</v>
      </c>
      <c r="R211" s="115" t="s">
        <v>9</v>
      </c>
      <c r="S211" s="42" t="s">
        <v>10</v>
      </c>
      <c r="T211" s="42" t="s">
        <v>11</v>
      </c>
      <c r="U211" s="43" t="s">
        <v>12</v>
      </c>
      <c r="V211" s="42" t="s">
        <v>13</v>
      </c>
      <c r="W211" s="42" t="s">
        <v>14</v>
      </c>
      <c r="X211" s="42" t="s">
        <v>15</v>
      </c>
      <c r="Y211" s="44" t="s">
        <v>640</v>
      </c>
      <c r="Z211" s="44" t="s">
        <v>759</v>
      </c>
      <c r="AA211" s="59" t="s">
        <v>771</v>
      </c>
      <c r="AB211" s="46">
        <f t="shared" ref="AB211:AB213" si="34">IFERROR(IF(AND(R210="Probabilidad",R211="Probabilidad"),(AD210-(+AD210*U211)),IF(AND(R210="Impacto",R211="Probabilidad"),(AD209-(+AD209*U211)),IF(R211="Impacto",AD210,""))),"")</f>
        <v>0.12095999999999998</v>
      </c>
      <c r="AC211" s="47" t="s">
        <v>21</v>
      </c>
      <c r="AD211" s="48">
        <v>0.12095999999999998</v>
      </c>
      <c r="AE211" s="47" t="s">
        <v>7</v>
      </c>
      <c r="AF211" s="48">
        <v>0.6</v>
      </c>
      <c r="AG211" s="49" t="s">
        <v>7</v>
      </c>
      <c r="AH211" s="50"/>
      <c r="AI211" s="59"/>
      <c r="AJ211" s="44"/>
      <c r="AK211" s="51"/>
      <c r="AL211" s="51"/>
      <c r="AM211" s="59"/>
      <c r="AN211" s="58"/>
      <c r="AO211" s="60" t="s">
        <v>946</v>
      </c>
    </row>
    <row r="212" spans="1:41" ht="171.75" customHeight="1" x14ac:dyDescent="0.25">
      <c r="A212" s="245"/>
      <c r="B212" s="248"/>
      <c r="C212" s="251"/>
      <c r="D212" s="251"/>
      <c r="E212" s="248"/>
      <c r="F212" s="254"/>
      <c r="G212" s="251"/>
      <c r="H212" s="191"/>
      <c r="I212" s="223"/>
      <c r="J212" s="214"/>
      <c r="K212" s="217"/>
      <c r="L212" s="220">
        <v>0</v>
      </c>
      <c r="M212" s="223"/>
      <c r="N212" s="214"/>
      <c r="O212" s="226"/>
      <c r="P212" s="41">
        <v>5</v>
      </c>
      <c r="Q212" s="54" t="s">
        <v>326</v>
      </c>
      <c r="R212" s="115" t="s">
        <v>9</v>
      </c>
      <c r="S212" s="42" t="s">
        <v>10</v>
      </c>
      <c r="T212" s="42" t="s">
        <v>11</v>
      </c>
      <c r="U212" s="43" t="s">
        <v>12</v>
      </c>
      <c r="V212" s="42" t="s">
        <v>13</v>
      </c>
      <c r="W212" s="42" t="s">
        <v>14</v>
      </c>
      <c r="X212" s="42" t="s">
        <v>15</v>
      </c>
      <c r="Y212" s="44" t="s">
        <v>640</v>
      </c>
      <c r="Z212" s="44" t="s">
        <v>759</v>
      </c>
      <c r="AA212" s="59" t="s">
        <v>772</v>
      </c>
      <c r="AB212" s="46">
        <f t="shared" si="34"/>
        <v>7.2575999999999988E-2</v>
      </c>
      <c r="AC212" s="47" t="s">
        <v>21</v>
      </c>
      <c r="AD212" s="48">
        <v>7.2575999999999988E-2</v>
      </c>
      <c r="AE212" s="47" t="s">
        <v>7</v>
      </c>
      <c r="AF212" s="48">
        <v>0.6</v>
      </c>
      <c r="AG212" s="49" t="s">
        <v>7</v>
      </c>
      <c r="AH212" s="50"/>
      <c r="AI212" s="59"/>
      <c r="AJ212" s="44"/>
      <c r="AK212" s="51"/>
      <c r="AL212" s="51"/>
      <c r="AM212" s="59"/>
      <c r="AN212" s="58"/>
      <c r="AO212" s="60" t="s">
        <v>947</v>
      </c>
    </row>
    <row r="213" spans="1:41" hidden="1" x14ac:dyDescent="0.25">
      <c r="A213" s="246"/>
      <c r="B213" s="249"/>
      <c r="C213" s="252"/>
      <c r="D213" s="252"/>
      <c r="E213" s="249"/>
      <c r="F213" s="255"/>
      <c r="G213" s="252"/>
      <c r="H213" s="192"/>
      <c r="I213" s="224"/>
      <c r="J213" s="215"/>
      <c r="K213" s="218"/>
      <c r="L213" s="221">
        <v>0</v>
      </c>
      <c r="M213" s="224"/>
      <c r="N213" s="215"/>
      <c r="O213" s="227"/>
      <c r="P213" s="41">
        <v>6</v>
      </c>
      <c r="Q213" s="59"/>
      <c r="R213" s="115" t="s">
        <v>42</v>
      </c>
      <c r="S213" s="42"/>
      <c r="T213" s="42"/>
      <c r="U213" s="43" t="s">
        <v>42</v>
      </c>
      <c r="V213" s="42"/>
      <c r="W213" s="42"/>
      <c r="X213" s="42"/>
      <c r="Y213" s="44"/>
      <c r="Z213" s="42"/>
      <c r="AA213" s="153"/>
      <c r="AB213" s="46" t="str">
        <f t="shared" si="34"/>
        <v/>
      </c>
      <c r="AC213" s="47" t="s">
        <v>42</v>
      </c>
      <c r="AD213" s="48" t="s">
        <v>42</v>
      </c>
      <c r="AE213" s="47" t="s">
        <v>42</v>
      </c>
      <c r="AF213" s="48" t="s">
        <v>42</v>
      </c>
      <c r="AG213" s="49" t="s">
        <v>42</v>
      </c>
      <c r="AH213" s="50"/>
      <c r="AI213" s="59"/>
      <c r="AJ213" s="44"/>
      <c r="AK213" s="51"/>
      <c r="AL213" s="51"/>
      <c r="AM213" s="59"/>
      <c r="AN213" s="58"/>
      <c r="AO213" s="120"/>
    </row>
    <row r="214" spans="1:41" ht="177" hidden="1" customHeight="1" x14ac:dyDescent="0.25">
      <c r="A214" s="244" t="s">
        <v>353</v>
      </c>
      <c r="B214" s="247" t="s">
        <v>0</v>
      </c>
      <c r="C214" s="250" t="s">
        <v>327</v>
      </c>
      <c r="D214" s="250" t="s">
        <v>328</v>
      </c>
      <c r="E214" s="247">
        <v>36</v>
      </c>
      <c r="F214" s="253" t="s">
        <v>329</v>
      </c>
      <c r="G214" s="250" t="s">
        <v>46</v>
      </c>
      <c r="H214" s="190">
        <v>500</v>
      </c>
      <c r="I214" s="222" t="s">
        <v>34</v>
      </c>
      <c r="J214" s="213">
        <v>0.6</v>
      </c>
      <c r="K214" s="216" t="s">
        <v>6</v>
      </c>
      <c r="L214" s="219" t="s">
        <v>6</v>
      </c>
      <c r="M214" s="222" t="s">
        <v>7</v>
      </c>
      <c r="N214" s="213">
        <v>0.6</v>
      </c>
      <c r="O214" s="225" t="s">
        <v>7</v>
      </c>
      <c r="P214" s="41">
        <v>1</v>
      </c>
      <c r="Q214" s="59" t="s">
        <v>330</v>
      </c>
      <c r="R214" s="115" t="s">
        <v>9</v>
      </c>
      <c r="S214" s="42" t="s">
        <v>23</v>
      </c>
      <c r="T214" s="42" t="s">
        <v>11</v>
      </c>
      <c r="U214" s="43" t="s">
        <v>24</v>
      </c>
      <c r="V214" s="42" t="s">
        <v>13</v>
      </c>
      <c r="W214" s="42" t="s">
        <v>14</v>
      </c>
      <c r="X214" s="42" t="s">
        <v>15</v>
      </c>
      <c r="Y214" s="44" t="s">
        <v>640</v>
      </c>
      <c r="Z214" s="44" t="s">
        <v>759</v>
      </c>
      <c r="AA214" s="59" t="s">
        <v>774</v>
      </c>
      <c r="AB214" s="46">
        <f>IFERROR(IF(R214="Probabilidad",(J214-(+J214*U214)),IF(R214="Impacto",J214,"")),"")</f>
        <v>0.42</v>
      </c>
      <c r="AC214" s="47" t="s">
        <v>34</v>
      </c>
      <c r="AD214" s="48">
        <v>0.42</v>
      </c>
      <c r="AE214" s="47" t="s">
        <v>7</v>
      </c>
      <c r="AF214" s="48">
        <v>0.6</v>
      </c>
      <c r="AG214" s="49" t="s">
        <v>7</v>
      </c>
      <c r="AH214" s="50" t="s">
        <v>16</v>
      </c>
      <c r="AI214" s="59" t="s">
        <v>331</v>
      </c>
      <c r="AJ214" s="45" t="s">
        <v>332</v>
      </c>
      <c r="AK214" s="52" t="s">
        <v>311</v>
      </c>
      <c r="AL214" s="51" t="s">
        <v>766</v>
      </c>
      <c r="AM214" s="59" t="s">
        <v>776</v>
      </c>
      <c r="AN214" s="58" t="s">
        <v>640</v>
      </c>
      <c r="AO214" s="121"/>
    </row>
    <row r="215" spans="1:41" ht="150" hidden="1" x14ac:dyDescent="0.25">
      <c r="A215" s="245"/>
      <c r="B215" s="248"/>
      <c r="C215" s="251"/>
      <c r="D215" s="251"/>
      <c r="E215" s="248"/>
      <c r="F215" s="254"/>
      <c r="G215" s="251"/>
      <c r="H215" s="191"/>
      <c r="I215" s="223"/>
      <c r="J215" s="214"/>
      <c r="K215" s="217"/>
      <c r="L215" s="220">
        <v>0</v>
      </c>
      <c r="M215" s="223"/>
      <c r="N215" s="214"/>
      <c r="O215" s="226"/>
      <c r="P215" s="41">
        <v>2</v>
      </c>
      <c r="Q215" s="59" t="s">
        <v>333</v>
      </c>
      <c r="R215" s="115" t="s">
        <v>9</v>
      </c>
      <c r="S215" s="42" t="s">
        <v>10</v>
      </c>
      <c r="T215" s="42" t="s">
        <v>11</v>
      </c>
      <c r="U215" s="43" t="s">
        <v>12</v>
      </c>
      <c r="V215" s="42" t="s">
        <v>13</v>
      </c>
      <c r="W215" s="42" t="s">
        <v>14</v>
      </c>
      <c r="X215" s="42" t="s">
        <v>15</v>
      </c>
      <c r="Y215" s="44" t="s">
        <v>640</v>
      </c>
      <c r="Z215" s="44" t="s">
        <v>759</v>
      </c>
      <c r="AA215" s="59" t="s">
        <v>775</v>
      </c>
      <c r="AB215" s="53">
        <f>IFERROR(IF(AND(R214="Probabilidad",R215="Probabilidad"),(AD214-(+AD214*U215)),IF(R215="Probabilidad",(J214-(+J214*U215)),IF(R215="Impacto",AD214,""))),"")</f>
        <v>0.252</v>
      </c>
      <c r="AC215" s="47" t="s">
        <v>5</v>
      </c>
      <c r="AD215" s="48">
        <v>0.252</v>
      </c>
      <c r="AE215" s="47" t="s">
        <v>7</v>
      </c>
      <c r="AF215" s="48">
        <v>0.6</v>
      </c>
      <c r="AG215" s="49" t="s">
        <v>7</v>
      </c>
      <c r="AH215" s="50"/>
      <c r="AI215" s="59"/>
      <c r="AJ215" s="44"/>
      <c r="AK215" s="51"/>
      <c r="AL215" s="51"/>
      <c r="AM215" s="59"/>
      <c r="AN215" s="58"/>
      <c r="AO215" s="121"/>
    </row>
    <row r="216" spans="1:41" hidden="1" x14ac:dyDescent="0.25">
      <c r="A216" s="245"/>
      <c r="B216" s="248"/>
      <c r="C216" s="251"/>
      <c r="D216" s="251"/>
      <c r="E216" s="248"/>
      <c r="F216" s="254"/>
      <c r="G216" s="251"/>
      <c r="H216" s="191"/>
      <c r="I216" s="223"/>
      <c r="J216" s="214"/>
      <c r="K216" s="217"/>
      <c r="L216" s="220">
        <v>0</v>
      </c>
      <c r="M216" s="223"/>
      <c r="N216" s="214"/>
      <c r="O216" s="226"/>
      <c r="P216" s="41">
        <v>3</v>
      </c>
      <c r="Q216" s="54"/>
      <c r="R216" s="115" t="s">
        <v>42</v>
      </c>
      <c r="S216" s="42"/>
      <c r="T216" s="42"/>
      <c r="U216" s="43" t="s">
        <v>42</v>
      </c>
      <c r="V216" s="42"/>
      <c r="W216" s="42"/>
      <c r="X216" s="42"/>
      <c r="Y216" s="44"/>
      <c r="Z216" s="42"/>
      <c r="AA216" s="153"/>
      <c r="AB216" s="46" t="str">
        <f>IFERROR(IF(AND(R215="Probabilidad",R216="Probabilidad"),(AD215-(+AD215*U216)),IF(AND(R215="Impacto",R216="Probabilidad"),(AD214-(+AD214*U216)),IF(R216="Impacto",AD215,""))),"")</f>
        <v/>
      </c>
      <c r="AC216" s="47" t="s">
        <v>42</v>
      </c>
      <c r="AD216" s="48" t="s">
        <v>42</v>
      </c>
      <c r="AE216" s="47" t="s">
        <v>42</v>
      </c>
      <c r="AF216" s="48" t="s">
        <v>42</v>
      </c>
      <c r="AG216" s="49" t="s">
        <v>42</v>
      </c>
      <c r="AH216" s="50"/>
      <c r="AI216" s="59"/>
      <c r="AJ216" s="44"/>
      <c r="AK216" s="51"/>
      <c r="AL216" s="51"/>
      <c r="AM216" s="59"/>
      <c r="AN216" s="58"/>
      <c r="AO216" s="121"/>
    </row>
    <row r="217" spans="1:41" hidden="1" x14ac:dyDescent="0.25">
      <c r="A217" s="245"/>
      <c r="B217" s="248"/>
      <c r="C217" s="251"/>
      <c r="D217" s="251"/>
      <c r="E217" s="248"/>
      <c r="F217" s="254"/>
      <c r="G217" s="251"/>
      <c r="H217" s="191"/>
      <c r="I217" s="223"/>
      <c r="J217" s="214"/>
      <c r="K217" s="217"/>
      <c r="L217" s="220">
        <v>0</v>
      </c>
      <c r="M217" s="223"/>
      <c r="N217" s="214"/>
      <c r="O217" s="226"/>
      <c r="P217" s="41">
        <v>4</v>
      </c>
      <c r="Q217" s="59"/>
      <c r="R217" s="115" t="s">
        <v>42</v>
      </c>
      <c r="S217" s="42"/>
      <c r="T217" s="42"/>
      <c r="U217" s="43" t="s">
        <v>42</v>
      </c>
      <c r="V217" s="42"/>
      <c r="W217" s="42"/>
      <c r="X217" s="42"/>
      <c r="Y217" s="44"/>
      <c r="Z217" s="42"/>
      <c r="AA217" s="153"/>
      <c r="AB217" s="46" t="str">
        <f t="shared" ref="AB217:AB219" si="35">IFERROR(IF(AND(R216="Probabilidad",R217="Probabilidad"),(AD216-(+AD216*U217)),IF(AND(R216="Impacto",R217="Probabilidad"),(AD215-(+AD215*U217)),IF(R217="Impacto",AD216,""))),"")</f>
        <v/>
      </c>
      <c r="AC217" s="47" t="s">
        <v>42</v>
      </c>
      <c r="AD217" s="48" t="s">
        <v>42</v>
      </c>
      <c r="AE217" s="47" t="s">
        <v>42</v>
      </c>
      <c r="AF217" s="48" t="s">
        <v>42</v>
      </c>
      <c r="AG217" s="49" t="s">
        <v>42</v>
      </c>
      <c r="AH217" s="50"/>
      <c r="AI217" s="59"/>
      <c r="AJ217" s="44"/>
      <c r="AK217" s="51"/>
      <c r="AL217" s="51"/>
      <c r="AM217" s="59"/>
      <c r="AN217" s="58"/>
      <c r="AO217" s="121"/>
    </row>
    <row r="218" spans="1:41" hidden="1" x14ac:dyDescent="0.25">
      <c r="A218" s="245"/>
      <c r="B218" s="248"/>
      <c r="C218" s="251"/>
      <c r="D218" s="251"/>
      <c r="E218" s="248"/>
      <c r="F218" s="254"/>
      <c r="G218" s="251"/>
      <c r="H218" s="191"/>
      <c r="I218" s="223"/>
      <c r="J218" s="214"/>
      <c r="K218" s="217"/>
      <c r="L218" s="220">
        <v>0</v>
      </c>
      <c r="M218" s="223"/>
      <c r="N218" s="214"/>
      <c r="O218" s="226"/>
      <c r="P218" s="41">
        <v>5</v>
      </c>
      <c r="Q218" s="59"/>
      <c r="R218" s="115" t="s">
        <v>42</v>
      </c>
      <c r="S218" s="42"/>
      <c r="T218" s="42"/>
      <c r="U218" s="43" t="s">
        <v>42</v>
      </c>
      <c r="V218" s="42"/>
      <c r="W218" s="42"/>
      <c r="X218" s="42"/>
      <c r="Y218" s="44"/>
      <c r="Z218" s="42"/>
      <c r="AA218" s="153"/>
      <c r="AB218" s="46" t="str">
        <f t="shared" si="35"/>
        <v/>
      </c>
      <c r="AC218" s="47" t="s">
        <v>42</v>
      </c>
      <c r="AD218" s="48" t="s">
        <v>42</v>
      </c>
      <c r="AE218" s="47" t="s">
        <v>42</v>
      </c>
      <c r="AF218" s="48" t="s">
        <v>42</v>
      </c>
      <c r="AG218" s="49" t="s">
        <v>42</v>
      </c>
      <c r="AH218" s="50"/>
      <c r="AI218" s="59"/>
      <c r="AJ218" s="44"/>
      <c r="AK218" s="51"/>
      <c r="AL218" s="51"/>
      <c r="AM218" s="59"/>
      <c r="AN218" s="58"/>
      <c r="AO218" s="121"/>
    </row>
    <row r="219" spans="1:41" hidden="1" x14ac:dyDescent="0.25">
      <c r="A219" s="246"/>
      <c r="B219" s="249"/>
      <c r="C219" s="252"/>
      <c r="D219" s="252"/>
      <c r="E219" s="249"/>
      <c r="F219" s="255"/>
      <c r="G219" s="252"/>
      <c r="H219" s="192"/>
      <c r="I219" s="224"/>
      <c r="J219" s="215"/>
      <c r="K219" s="218"/>
      <c r="L219" s="221">
        <v>0</v>
      </c>
      <c r="M219" s="224"/>
      <c r="N219" s="215"/>
      <c r="O219" s="227"/>
      <c r="P219" s="41">
        <v>6</v>
      </c>
      <c r="Q219" s="59"/>
      <c r="R219" s="115" t="s">
        <v>42</v>
      </c>
      <c r="S219" s="42"/>
      <c r="T219" s="42"/>
      <c r="U219" s="43" t="s">
        <v>42</v>
      </c>
      <c r="V219" s="42"/>
      <c r="W219" s="42"/>
      <c r="X219" s="42"/>
      <c r="Y219" s="44"/>
      <c r="Z219" s="42"/>
      <c r="AA219" s="153"/>
      <c r="AB219" s="46" t="str">
        <f t="shared" si="35"/>
        <v/>
      </c>
      <c r="AC219" s="47" t="s">
        <v>42</v>
      </c>
      <c r="AD219" s="48" t="s">
        <v>42</v>
      </c>
      <c r="AE219" s="47" t="s">
        <v>42</v>
      </c>
      <c r="AF219" s="48" t="s">
        <v>42</v>
      </c>
      <c r="AG219" s="49" t="s">
        <v>42</v>
      </c>
      <c r="AH219" s="50"/>
      <c r="AI219" s="59"/>
      <c r="AJ219" s="44"/>
      <c r="AK219" s="51"/>
      <c r="AL219" s="51"/>
      <c r="AM219" s="59"/>
      <c r="AN219" s="58"/>
      <c r="AO219" s="122"/>
    </row>
    <row r="220" spans="1:41" ht="138.75" customHeight="1" x14ac:dyDescent="0.25">
      <c r="A220" s="244" t="s">
        <v>353</v>
      </c>
      <c r="B220" s="247" t="s">
        <v>0</v>
      </c>
      <c r="C220" s="250" t="s">
        <v>334</v>
      </c>
      <c r="D220" s="250" t="s">
        <v>335</v>
      </c>
      <c r="E220" s="247">
        <v>37</v>
      </c>
      <c r="F220" s="253" t="s">
        <v>336</v>
      </c>
      <c r="G220" s="250" t="s">
        <v>46</v>
      </c>
      <c r="H220" s="190">
        <v>1000</v>
      </c>
      <c r="I220" s="222" t="s">
        <v>144</v>
      </c>
      <c r="J220" s="213">
        <v>0.8</v>
      </c>
      <c r="K220" s="216" t="s">
        <v>6</v>
      </c>
      <c r="L220" s="219" t="s">
        <v>6</v>
      </c>
      <c r="M220" s="222" t="s">
        <v>7</v>
      </c>
      <c r="N220" s="213">
        <v>0.6</v>
      </c>
      <c r="O220" s="225" t="s">
        <v>49</v>
      </c>
      <c r="P220" s="41">
        <v>1</v>
      </c>
      <c r="Q220" s="59" t="s">
        <v>337</v>
      </c>
      <c r="R220" s="115" t="s">
        <v>9</v>
      </c>
      <c r="S220" s="42" t="s">
        <v>23</v>
      </c>
      <c r="T220" s="42" t="s">
        <v>11</v>
      </c>
      <c r="U220" s="43" t="s">
        <v>24</v>
      </c>
      <c r="V220" s="42" t="s">
        <v>13</v>
      </c>
      <c r="W220" s="42" t="s">
        <v>14</v>
      </c>
      <c r="X220" s="42" t="s">
        <v>15</v>
      </c>
      <c r="Y220" s="44" t="s">
        <v>640</v>
      </c>
      <c r="Z220" s="45" t="s">
        <v>759</v>
      </c>
      <c r="AA220" s="59" t="s">
        <v>777</v>
      </c>
      <c r="AB220" s="46">
        <f>IFERROR(IF(R220="Probabilidad",(J220-(+J220*U220)),IF(R220="Impacto",J220,"")),"")</f>
        <v>0.56000000000000005</v>
      </c>
      <c r="AC220" s="47" t="s">
        <v>34</v>
      </c>
      <c r="AD220" s="48">
        <v>0.56000000000000005</v>
      </c>
      <c r="AE220" s="47" t="s">
        <v>7</v>
      </c>
      <c r="AF220" s="48">
        <v>0.6</v>
      </c>
      <c r="AG220" s="49" t="s">
        <v>7</v>
      </c>
      <c r="AH220" s="50" t="s">
        <v>16</v>
      </c>
      <c r="AI220" s="59" t="s">
        <v>338</v>
      </c>
      <c r="AJ220" s="44" t="s">
        <v>339</v>
      </c>
      <c r="AK220" s="52" t="s">
        <v>311</v>
      </c>
      <c r="AL220" s="51" t="s">
        <v>766</v>
      </c>
      <c r="AM220" s="59" t="s">
        <v>779</v>
      </c>
      <c r="AN220" s="58" t="s">
        <v>640</v>
      </c>
      <c r="AO220" s="107" t="s">
        <v>949</v>
      </c>
    </row>
    <row r="221" spans="1:41" ht="195" x14ac:dyDescent="0.25">
      <c r="A221" s="245"/>
      <c r="B221" s="248"/>
      <c r="C221" s="251"/>
      <c r="D221" s="251"/>
      <c r="E221" s="248"/>
      <c r="F221" s="254"/>
      <c r="G221" s="251"/>
      <c r="H221" s="191"/>
      <c r="I221" s="223"/>
      <c r="J221" s="214"/>
      <c r="K221" s="217"/>
      <c r="L221" s="220">
        <v>0</v>
      </c>
      <c r="M221" s="223"/>
      <c r="N221" s="214"/>
      <c r="O221" s="226"/>
      <c r="P221" s="41">
        <v>2</v>
      </c>
      <c r="Q221" s="59" t="s">
        <v>340</v>
      </c>
      <c r="R221" s="115" t="s">
        <v>9</v>
      </c>
      <c r="S221" s="42" t="s">
        <v>23</v>
      </c>
      <c r="T221" s="42" t="s">
        <v>11</v>
      </c>
      <c r="U221" s="43" t="s">
        <v>24</v>
      </c>
      <c r="V221" s="42" t="s">
        <v>13</v>
      </c>
      <c r="W221" s="42" t="s">
        <v>14</v>
      </c>
      <c r="X221" s="42" t="s">
        <v>15</v>
      </c>
      <c r="Y221" s="44" t="s">
        <v>640</v>
      </c>
      <c r="Z221" s="44" t="s">
        <v>759</v>
      </c>
      <c r="AA221" s="59" t="s">
        <v>778</v>
      </c>
      <c r="AB221" s="46">
        <f>IFERROR(IF(AND(R220="Probabilidad",R221="Probabilidad"),(AD220-(+AD220*U221)),IF(R221="Probabilidad",(J220-(+J220*U221)),IF(R221="Impacto",AD220,""))),"")</f>
        <v>0.39200000000000002</v>
      </c>
      <c r="AC221" s="47" t="s">
        <v>5</v>
      </c>
      <c r="AD221" s="48">
        <v>0.39200000000000002</v>
      </c>
      <c r="AE221" s="47" t="s">
        <v>7</v>
      </c>
      <c r="AF221" s="48">
        <v>0.6</v>
      </c>
      <c r="AG221" s="49" t="s">
        <v>7</v>
      </c>
      <c r="AH221" s="50"/>
      <c r="AI221" s="59"/>
      <c r="AJ221" s="44"/>
      <c r="AK221" s="51"/>
      <c r="AL221" s="51"/>
      <c r="AM221" s="59"/>
      <c r="AN221" s="58"/>
      <c r="AO221" s="107" t="s">
        <v>948</v>
      </c>
    </row>
    <row r="222" spans="1:41" hidden="1" x14ac:dyDescent="0.25">
      <c r="A222" s="245"/>
      <c r="B222" s="248"/>
      <c r="C222" s="251"/>
      <c r="D222" s="251"/>
      <c r="E222" s="248"/>
      <c r="F222" s="254"/>
      <c r="G222" s="251"/>
      <c r="H222" s="191"/>
      <c r="I222" s="223"/>
      <c r="J222" s="214"/>
      <c r="K222" s="217"/>
      <c r="L222" s="220">
        <v>0</v>
      </c>
      <c r="M222" s="223"/>
      <c r="N222" s="214"/>
      <c r="O222" s="226"/>
      <c r="P222" s="41">
        <v>3</v>
      </c>
      <c r="Q222" s="54"/>
      <c r="R222" s="115" t="s">
        <v>42</v>
      </c>
      <c r="S222" s="42"/>
      <c r="T222" s="42"/>
      <c r="U222" s="43" t="s">
        <v>42</v>
      </c>
      <c r="V222" s="42"/>
      <c r="W222" s="42"/>
      <c r="X222" s="42"/>
      <c r="Y222" s="44"/>
      <c r="Z222" s="42"/>
      <c r="AA222" s="153"/>
      <c r="AB222" s="46" t="str">
        <f>IFERROR(IF(AND(R221="Probabilidad",R222="Probabilidad"),(AD221-(+AD221*U222)),IF(AND(R221="Impacto",R222="Probabilidad"),(AD220-(+AD220*U222)),IF(R222="Impacto",AD221,""))),"")</f>
        <v/>
      </c>
      <c r="AC222" s="47" t="s">
        <v>42</v>
      </c>
      <c r="AD222" s="48" t="s">
        <v>42</v>
      </c>
      <c r="AE222" s="47" t="s">
        <v>42</v>
      </c>
      <c r="AF222" s="48" t="s">
        <v>42</v>
      </c>
      <c r="AG222" s="49" t="s">
        <v>42</v>
      </c>
      <c r="AH222" s="50"/>
      <c r="AI222" s="59"/>
      <c r="AJ222" s="44"/>
      <c r="AK222" s="51"/>
      <c r="AL222" s="51"/>
      <c r="AM222" s="59"/>
      <c r="AN222" s="58"/>
      <c r="AO222" s="120"/>
    </row>
    <row r="223" spans="1:41" hidden="1" x14ac:dyDescent="0.25">
      <c r="A223" s="245"/>
      <c r="B223" s="248"/>
      <c r="C223" s="251"/>
      <c r="D223" s="251"/>
      <c r="E223" s="248"/>
      <c r="F223" s="254"/>
      <c r="G223" s="251"/>
      <c r="H223" s="191"/>
      <c r="I223" s="223"/>
      <c r="J223" s="214"/>
      <c r="K223" s="217"/>
      <c r="L223" s="220">
        <v>0</v>
      </c>
      <c r="M223" s="223"/>
      <c r="N223" s="214"/>
      <c r="O223" s="226"/>
      <c r="P223" s="41">
        <v>4</v>
      </c>
      <c r="Q223" s="59"/>
      <c r="R223" s="115" t="s">
        <v>42</v>
      </c>
      <c r="S223" s="42"/>
      <c r="T223" s="42"/>
      <c r="U223" s="43" t="s">
        <v>42</v>
      </c>
      <c r="V223" s="42"/>
      <c r="W223" s="42"/>
      <c r="X223" s="42"/>
      <c r="Y223" s="44"/>
      <c r="Z223" s="42"/>
      <c r="AA223" s="153"/>
      <c r="AB223" s="46" t="str">
        <f t="shared" ref="AB223:AB225" si="36">IFERROR(IF(AND(R222="Probabilidad",R223="Probabilidad"),(AD222-(+AD222*U223)),IF(AND(R222="Impacto",R223="Probabilidad"),(AD221-(+AD221*U223)),IF(R223="Impacto",AD222,""))),"")</f>
        <v/>
      </c>
      <c r="AC223" s="47" t="s">
        <v>42</v>
      </c>
      <c r="AD223" s="48" t="s">
        <v>42</v>
      </c>
      <c r="AE223" s="47" t="s">
        <v>42</v>
      </c>
      <c r="AF223" s="48" t="s">
        <v>42</v>
      </c>
      <c r="AG223" s="49" t="s">
        <v>42</v>
      </c>
      <c r="AH223" s="50"/>
      <c r="AI223" s="59"/>
      <c r="AJ223" s="44"/>
      <c r="AK223" s="51"/>
      <c r="AL223" s="51"/>
      <c r="AM223" s="59"/>
      <c r="AN223" s="58"/>
      <c r="AO223" s="121"/>
    </row>
    <row r="224" spans="1:41" hidden="1" x14ac:dyDescent="0.25">
      <c r="A224" s="245"/>
      <c r="B224" s="248"/>
      <c r="C224" s="251"/>
      <c r="D224" s="251"/>
      <c r="E224" s="248"/>
      <c r="F224" s="254"/>
      <c r="G224" s="251"/>
      <c r="H224" s="191"/>
      <c r="I224" s="223"/>
      <c r="J224" s="214"/>
      <c r="K224" s="217"/>
      <c r="L224" s="220">
        <v>0</v>
      </c>
      <c r="M224" s="223"/>
      <c r="N224" s="214"/>
      <c r="O224" s="226"/>
      <c r="P224" s="41">
        <v>5</v>
      </c>
      <c r="Q224" s="59"/>
      <c r="R224" s="115" t="s">
        <v>42</v>
      </c>
      <c r="S224" s="42"/>
      <c r="T224" s="42"/>
      <c r="U224" s="43" t="s">
        <v>42</v>
      </c>
      <c r="V224" s="42"/>
      <c r="W224" s="42"/>
      <c r="X224" s="42"/>
      <c r="Y224" s="44"/>
      <c r="Z224" s="42"/>
      <c r="AA224" s="153"/>
      <c r="AB224" s="53" t="str">
        <f t="shared" si="36"/>
        <v/>
      </c>
      <c r="AC224" s="47" t="s">
        <v>42</v>
      </c>
      <c r="AD224" s="48" t="s">
        <v>42</v>
      </c>
      <c r="AE224" s="47" t="s">
        <v>42</v>
      </c>
      <c r="AF224" s="48" t="s">
        <v>42</v>
      </c>
      <c r="AG224" s="49" t="s">
        <v>42</v>
      </c>
      <c r="AH224" s="50"/>
      <c r="AI224" s="59"/>
      <c r="AJ224" s="44"/>
      <c r="AK224" s="51"/>
      <c r="AL224" s="51"/>
      <c r="AM224" s="59"/>
      <c r="AN224" s="58"/>
      <c r="AO224" s="121"/>
    </row>
    <row r="225" spans="1:41" hidden="1" x14ac:dyDescent="0.25">
      <c r="A225" s="246"/>
      <c r="B225" s="249"/>
      <c r="C225" s="252"/>
      <c r="D225" s="252"/>
      <c r="E225" s="249"/>
      <c r="F225" s="255"/>
      <c r="G225" s="252"/>
      <c r="H225" s="192"/>
      <c r="I225" s="224"/>
      <c r="J225" s="215"/>
      <c r="K225" s="218"/>
      <c r="L225" s="221">
        <v>0</v>
      </c>
      <c r="M225" s="224"/>
      <c r="N225" s="215"/>
      <c r="O225" s="227"/>
      <c r="P225" s="41">
        <v>6</v>
      </c>
      <c r="Q225" s="59"/>
      <c r="R225" s="115" t="s">
        <v>42</v>
      </c>
      <c r="S225" s="42"/>
      <c r="T225" s="42"/>
      <c r="U225" s="43" t="s">
        <v>42</v>
      </c>
      <c r="V225" s="42"/>
      <c r="W225" s="42"/>
      <c r="X225" s="42"/>
      <c r="Y225" s="44"/>
      <c r="Z225" s="42"/>
      <c r="AA225" s="153"/>
      <c r="AB225" s="46" t="str">
        <f t="shared" si="36"/>
        <v/>
      </c>
      <c r="AC225" s="47" t="s">
        <v>42</v>
      </c>
      <c r="AD225" s="48" t="s">
        <v>42</v>
      </c>
      <c r="AE225" s="47" t="s">
        <v>42</v>
      </c>
      <c r="AF225" s="48" t="s">
        <v>42</v>
      </c>
      <c r="AG225" s="49" t="s">
        <v>42</v>
      </c>
      <c r="AH225" s="50"/>
      <c r="AI225" s="59"/>
      <c r="AJ225" s="44"/>
      <c r="AK225" s="51"/>
      <c r="AL225" s="51"/>
      <c r="AM225" s="59"/>
      <c r="AN225" s="58"/>
      <c r="AO225" s="122"/>
    </row>
    <row r="226" spans="1:41" ht="276" customHeight="1" x14ac:dyDescent="0.25">
      <c r="A226" s="244" t="s">
        <v>353</v>
      </c>
      <c r="B226" s="247" t="s">
        <v>0</v>
      </c>
      <c r="C226" s="250" t="s">
        <v>341</v>
      </c>
      <c r="D226" s="250" t="s">
        <v>342</v>
      </c>
      <c r="E226" s="247">
        <v>38</v>
      </c>
      <c r="F226" s="253" t="s">
        <v>343</v>
      </c>
      <c r="G226" s="250" t="s">
        <v>46</v>
      </c>
      <c r="H226" s="190">
        <v>5000</v>
      </c>
      <c r="I226" s="222" t="s">
        <v>144</v>
      </c>
      <c r="J226" s="213">
        <v>0.8</v>
      </c>
      <c r="K226" s="216" t="s">
        <v>6</v>
      </c>
      <c r="L226" s="219" t="s">
        <v>6</v>
      </c>
      <c r="M226" s="222" t="s">
        <v>7</v>
      </c>
      <c r="N226" s="213">
        <v>0.6</v>
      </c>
      <c r="O226" s="225" t="s">
        <v>49</v>
      </c>
      <c r="P226" s="41">
        <v>1</v>
      </c>
      <c r="Q226" s="59" t="s">
        <v>344</v>
      </c>
      <c r="R226" s="115" t="s">
        <v>9</v>
      </c>
      <c r="S226" s="42" t="s">
        <v>10</v>
      </c>
      <c r="T226" s="42" t="s">
        <v>11</v>
      </c>
      <c r="U226" s="43" t="s">
        <v>12</v>
      </c>
      <c r="V226" s="42" t="s">
        <v>13</v>
      </c>
      <c r="W226" s="42" t="s">
        <v>14</v>
      </c>
      <c r="X226" s="42" t="s">
        <v>15</v>
      </c>
      <c r="Y226" s="44" t="s">
        <v>640</v>
      </c>
      <c r="Z226" s="45" t="s">
        <v>759</v>
      </c>
      <c r="AA226" s="59" t="s">
        <v>780</v>
      </c>
      <c r="AB226" s="46">
        <f>IFERROR(IF(R226="Probabilidad",(J226-(+J226*U226)),IF(R226="Impacto",J226,"")),"")</f>
        <v>0.48</v>
      </c>
      <c r="AC226" s="47" t="s">
        <v>34</v>
      </c>
      <c r="AD226" s="48">
        <v>0.48</v>
      </c>
      <c r="AE226" s="47" t="s">
        <v>7</v>
      </c>
      <c r="AF226" s="48">
        <v>0.6</v>
      </c>
      <c r="AG226" s="49" t="s">
        <v>7</v>
      </c>
      <c r="AH226" s="50" t="s">
        <v>16</v>
      </c>
      <c r="AI226" s="59" t="s">
        <v>345</v>
      </c>
      <c r="AJ226" s="44" t="s">
        <v>346</v>
      </c>
      <c r="AK226" s="52" t="s">
        <v>347</v>
      </c>
      <c r="AL226" s="51" t="s">
        <v>766</v>
      </c>
      <c r="AM226" s="59" t="s">
        <v>785</v>
      </c>
      <c r="AN226" s="58" t="s">
        <v>640</v>
      </c>
      <c r="AO226" s="60" t="s">
        <v>950</v>
      </c>
    </row>
    <row r="227" spans="1:41" ht="165" x14ac:dyDescent="0.25">
      <c r="A227" s="245"/>
      <c r="B227" s="248"/>
      <c r="C227" s="251"/>
      <c r="D227" s="251"/>
      <c r="E227" s="248"/>
      <c r="F227" s="254"/>
      <c r="G227" s="251"/>
      <c r="H227" s="191"/>
      <c r="I227" s="223"/>
      <c r="J227" s="214"/>
      <c r="K227" s="217"/>
      <c r="L227" s="220">
        <v>0</v>
      </c>
      <c r="M227" s="223"/>
      <c r="N227" s="214"/>
      <c r="O227" s="226"/>
      <c r="P227" s="41">
        <v>2</v>
      </c>
      <c r="Q227" s="59" t="s">
        <v>348</v>
      </c>
      <c r="R227" s="115" t="s">
        <v>9</v>
      </c>
      <c r="S227" s="42" t="s">
        <v>10</v>
      </c>
      <c r="T227" s="42" t="s">
        <v>11</v>
      </c>
      <c r="U227" s="43" t="s">
        <v>12</v>
      </c>
      <c r="V227" s="42" t="s">
        <v>13</v>
      </c>
      <c r="W227" s="42" t="s">
        <v>14</v>
      </c>
      <c r="X227" s="42" t="s">
        <v>15</v>
      </c>
      <c r="Y227" s="44" t="s">
        <v>640</v>
      </c>
      <c r="Z227" s="44" t="s">
        <v>759</v>
      </c>
      <c r="AA227" s="59" t="s">
        <v>781</v>
      </c>
      <c r="AB227" s="46">
        <f>IFERROR(IF(AND(R226="Probabilidad",R227="Probabilidad"),(AD226-(+AD226*U227)),IF(R227="Probabilidad",(J226-(+J226*U227)),IF(R227="Impacto",AD226,""))),"")</f>
        <v>0.28799999999999998</v>
      </c>
      <c r="AC227" s="47" t="s">
        <v>5</v>
      </c>
      <c r="AD227" s="48">
        <v>0.28799999999999998</v>
      </c>
      <c r="AE227" s="47" t="s">
        <v>7</v>
      </c>
      <c r="AF227" s="48">
        <v>0.6</v>
      </c>
      <c r="AG227" s="49" t="s">
        <v>7</v>
      </c>
      <c r="AH227" s="50"/>
      <c r="AI227" s="59"/>
      <c r="AJ227" s="44"/>
      <c r="AK227" s="51"/>
      <c r="AL227" s="51"/>
      <c r="AM227" s="59"/>
      <c r="AN227" s="58"/>
      <c r="AO227" s="107" t="s">
        <v>951</v>
      </c>
    </row>
    <row r="228" spans="1:41" ht="120" x14ac:dyDescent="0.25">
      <c r="A228" s="245"/>
      <c r="B228" s="248"/>
      <c r="C228" s="251"/>
      <c r="D228" s="251"/>
      <c r="E228" s="248"/>
      <c r="F228" s="254"/>
      <c r="G228" s="251"/>
      <c r="H228" s="191"/>
      <c r="I228" s="223"/>
      <c r="J228" s="214"/>
      <c r="K228" s="217"/>
      <c r="L228" s="220">
        <v>0</v>
      </c>
      <c r="M228" s="223"/>
      <c r="N228" s="214"/>
      <c r="O228" s="226"/>
      <c r="P228" s="41">
        <v>3</v>
      </c>
      <c r="Q228" s="59" t="s">
        <v>349</v>
      </c>
      <c r="R228" s="115" t="s">
        <v>9</v>
      </c>
      <c r="S228" s="42" t="s">
        <v>23</v>
      </c>
      <c r="T228" s="42" t="s">
        <v>11</v>
      </c>
      <c r="U228" s="43" t="s">
        <v>24</v>
      </c>
      <c r="V228" s="42" t="s">
        <v>13</v>
      </c>
      <c r="W228" s="42" t="s">
        <v>14</v>
      </c>
      <c r="X228" s="42" t="s">
        <v>15</v>
      </c>
      <c r="Y228" s="44" t="s">
        <v>640</v>
      </c>
      <c r="Z228" s="44" t="s">
        <v>759</v>
      </c>
      <c r="AA228" s="59" t="s">
        <v>782</v>
      </c>
      <c r="AB228" s="46">
        <f>IFERROR(IF(AND(R227="Probabilidad",R228="Probabilidad"),(AD227-(+AD227*U228)),IF(AND(R227="Impacto",R228="Probabilidad"),(AD226-(+AD226*U228)),IF(R228="Impacto",AD227,""))),"")</f>
        <v>0.2016</v>
      </c>
      <c r="AC228" s="47" t="s">
        <v>5</v>
      </c>
      <c r="AD228" s="48">
        <v>0.2016</v>
      </c>
      <c r="AE228" s="47" t="s">
        <v>7</v>
      </c>
      <c r="AF228" s="48">
        <v>0.6</v>
      </c>
      <c r="AG228" s="49" t="s">
        <v>7</v>
      </c>
      <c r="AH228" s="50"/>
      <c r="AI228" s="59"/>
      <c r="AJ228" s="44"/>
      <c r="AK228" s="51"/>
      <c r="AL228" s="51"/>
      <c r="AM228" s="59"/>
      <c r="AN228" s="58"/>
      <c r="AO228" s="60" t="s">
        <v>952</v>
      </c>
    </row>
    <row r="229" spans="1:41" ht="135" x14ac:dyDescent="0.25">
      <c r="A229" s="245"/>
      <c r="B229" s="248"/>
      <c r="C229" s="251"/>
      <c r="D229" s="251"/>
      <c r="E229" s="248"/>
      <c r="F229" s="254"/>
      <c r="G229" s="251"/>
      <c r="H229" s="191"/>
      <c r="I229" s="223"/>
      <c r="J229" s="214"/>
      <c r="K229" s="217"/>
      <c r="L229" s="220">
        <v>0</v>
      </c>
      <c r="M229" s="223"/>
      <c r="N229" s="214"/>
      <c r="O229" s="226"/>
      <c r="P229" s="41">
        <v>4</v>
      </c>
      <c r="Q229" s="59" t="s">
        <v>350</v>
      </c>
      <c r="R229" s="115" t="s">
        <v>9</v>
      </c>
      <c r="S229" s="42" t="s">
        <v>10</v>
      </c>
      <c r="T229" s="42" t="s">
        <v>11</v>
      </c>
      <c r="U229" s="43" t="s">
        <v>12</v>
      </c>
      <c r="V229" s="42" t="s">
        <v>13</v>
      </c>
      <c r="W229" s="42" t="s">
        <v>14</v>
      </c>
      <c r="X229" s="42" t="s">
        <v>15</v>
      </c>
      <c r="Y229" s="44" t="s">
        <v>640</v>
      </c>
      <c r="Z229" s="44" t="s">
        <v>759</v>
      </c>
      <c r="AA229" s="59" t="s">
        <v>984</v>
      </c>
      <c r="AB229" s="46">
        <f t="shared" ref="AB229:AB231" si="37">IFERROR(IF(AND(R228="Probabilidad",R229="Probabilidad"),(AD228-(+AD228*U229)),IF(AND(R228="Impacto",R229="Probabilidad"),(AD227-(+AD227*U229)),IF(R229="Impacto",AD228,""))),"")</f>
        <v>0.12096</v>
      </c>
      <c r="AC229" s="47" t="s">
        <v>21</v>
      </c>
      <c r="AD229" s="48">
        <v>0.12096</v>
      </c>
      <c r="AE229" s="47" t="s">
        <v>7</v>
      </c>
      <c r="AF229" s="48">
        <v>0.6</v>
      </c>
      <c r="AG229" s="49" t="s">
        <v>7</v>
      </c>
      <c r="AH229" s="50"/>
      <c r="AI229" s="59"/>
      <c r="AJ229" s="44"/>
      <c r="AK229" s="51"/>
      <c r="AL229" s="51"/>
      <c r="AM229" s="59"/>
      <c r="AN229" s="58"/>
      <c r="AO229" s="60" t="s">
        <v>953</v>
      </c>
    </row>
    <row r="230" spans="1:41" ht="150.75" customHeight="1" x14ac:dyDescent="0.25">
      <c r="A230" s="245"/>
      <c r="B230" s="248"/>
      <c r="C230" s="251"/>
      <c r="D230" s="251"/>
      <c r="E230" s="248"/>
      <c r="F230" s="254"/>
      <c r="G230" s="251"/>
      <c r="H230" s="191"/>
      <c r="I230" s="223"/>
      <c r="J230" s="214"/>
      <c r="K230" s="217"/>
      <c r="L230" s="220">
        <v>0</v>
      </c>
      <c r="M230" s="223"/>
      <c r="N230" s="214"/>
      <c r="O230" s="226"/>
      <c r="P230" s="41">
        <v>5</v>
      </c>
      <c r="Q230" s="59" t="s">
        <v>351</v>
      </c>
      <c r="R230" s="115" t="s">
        <v>9</v>
      </c>
      <c r="S230" s="42" t="s">
        <v>23</v>
      </c>
      <c r="T230" s="42" t="s">
        <v>11</v>
      </c>
      <c r="U230" s="43" t="s">
        <v>24</v>
      </c>
      <c r="V230" s="42" t="s">
        <v>13</v>
      </c>
      <c r="W230" s="42" t="s">
        <v>14</v>
      </c>
      <c r="X230" s="42" t="s">
        <v>15</v>
      </c>
      <c r="Y230" s="44" t="s">
        <v>640</v>
      </c>
      <c r="Z230" s="44" t="s">
        <v>759</v>
      </c>
      <c r="AA230" s="59" t="s">
        <v>783</v>
      </c>
      <c r="AB230" s="46">
        <f t="shared" si="37"/>
        <v>8.4671999999999997E-2</v>
      </c>
      <c r="AC230" s="47" t="s">
        <v>21</v>
      </c>
      <c r="AD230" s="48">
        <v>8.4671999999999997E-2</v>
      </c>
      <c r="AE230" s="47" t="s">
        <v>7</v>
      </c>
      <c r="AF230" s="48">
        <v>0.6</v>
      </c>
      <c r="AG230" s="49" t="s">
        <v>7</v>
      </c>
      <c r="AH230" s="50"/>
      <c r="AI230" s="59"/>
      <c r="AJ230" s="44"/>
      <c r="AK230" s="51"/>
      <c r="AL230" s="51"/>
      <c r="AM230" s="59"/>
      <c r="AN230" s="58"/>
      <c r="AO230" s="60" t="s">
        <v>954</v>
      </c>
    </row>
    <row r="231" spans="1:41" ht="120" customHeight="1" x14ac:dyDescent="0.25">
      <c r="A231" s="246"/>
      <c r="B231" s="249"/>
      <c r="C231" s="252"/>
      <c r="D231" s="252"/>
      <c r="E231" s="249"/>
      <c r="F231" s="255"/>
      <c r="G231" s="252"/>
      <c r="H231" s="192"/>
      <c r="I231" s="224"/>
      <c r="J231" s="215"/>
      <c r="K231" s="218"/>
      <c r="L231" s="221">
        <v>0</v>
      </c>
      <c r="M231" s="224"/>
      <c r="N231" s="215"/>
      <c r="O231" s="227"/>
      <c r="P231" s="41">
        <v>6</v>
      </c>
      <c r="Q231" s="59" t="s">
        <v>352</v>
      </c>
      <c r="R231" s="115" t="s">
        <v>9</v>
      </c>
      <c r="S231" s="42" t="s">
        <v>10</v>
      </c>
      <c r="T231" s="42" t="s">
        <v>11</v>
      </c>
      <c r="U231" s="43" t="s">
        <v>12</v>
      </c>
      <c r="V231" s="42" t="s">
        <v>13</v>
      </c>
      <c r="W231" s="42" t="s">
        <v>14</v>
      </c>
      <c r="X231" s="42" t="s">
        <v>15</v>
      </c>
      <c r="Y231" s="44" t="s">
        <v>640</v>
      </c>
      <c r="Z231" s="44" t="s">
        <v>759</v>
      </c>
      <c r="AA231" s="59" t="s">
        <v>784</v>
      </c>
      <c r="AB231" s="46">
        <f t="shared" si="37"/>
        <v>5.08032E-2</v>
      </c>
      <c r="AC231" s="47" t="s">
        <v>21</v>
      </c>
      <c r="AD231" s="48">
        <v>5.08032E-2</v>
      </c>
      <c r="AE231" s="47" t="s">
        <v>7</v>
      </c>
      <c r="AF231" s="48">
        <v>0.6</v>
      </c>
      <c r="AG231" s="49" t="s">
        <v>7</v>
      </c>
      <c r="AH231" s="50"/>
      <c r="AI231" s="59"/>
      <c r="AJ231" s="44"/>
      <c r="AK231" s="51"/>
      <c r="AL231" s="51"/>
      <c r="AM231" s="59"/>
      <c r="AN231" s="58"/>
      <c r="AO231" s="60" t="s">
        <v>955</v>
      </c>
    </row>
    <row r="232" spans="1:41" ht="95.25" customHeight="1" x14ac:dyDescent="0.25">
      <c r="A232" s="268" t="s">
        <v>375</v>
      </c>
      <c r="B232" s="247" t="s">
        <v>0</v>
      </c>
      <c r="C232" s="250" t="s">
        <v>354</v>
      </c>
      <c r="D232" s="250" t="s">
        <v>355</v>
      </c>
      <c r="E232" s="247">
        <v>39</v>
      </c>
      <c r="F232" s="253" t="s">
        <v>356</v>
      </c>
      <c r="G232" s="250" t="s">
        <v>46</v>
      </c>
      <c r="H232" s="190">
        <v>240</v>
      </c>
      <c r="I232" s="222" t="s">
        <v>34</v>
      </c>
      <c r="J232" s="213">
        <v>0.6</v>
      </c>
      <c r="K232" s="216" t="s">
        <v>47</v>
      </c>
      <c r="L232" s="219" t="s">
        <v>47</v>
      </c>
      <c r="M232" s="222" t="s">
        <v>48</v>
      </c>
      <c r="N232" s="213">
        <v>0.8</v>
      </c>
      <c r="O232" s="225" t="s">
        <v>49</v>
      </c>
      <c r="P232" s="41">
        <v>1</v>
      </c>
      <c r="Q232" s="59" t="s">
        <v>357</v>
      </c>
      <c r="R232" s="115" t="s">
        <v>9</v>
      </c>
      <c r="S232" s="42" t="s">
        <v>10</v>
      </c>
      <c r="T232" s="42" t="s">
        <v>11</v>
      </c>
      <c r="U232" s="43" t="s">
        <v>12</v>
      </c>
      <c r="V232" s="42" t="s">
        <v>13</v>
      </c>
      <c r="W232" s="42" t="s">
        <v>14</v>
      </c>
      <c r="X232" s="42" t="s">
        <v>15</v>
      </c>
      <c r="Y232" s="65" t="s">
        <v>640</v>
      </c>
      <c r="Z232" s="67" t="s">
        <v>786</v>
      </c>
      <c r="AA232" s="85" t="s">
        <v>787</v>
      </c>
      <c r="AB232" s="46">
        <f>IFERROR(IF(R232="Probabilidad",(J232-(+J232*U232)),IF(R232="Impacto",J232,"")),"")</f>
        <v>0.36</v>
      </c>
      <c r="AC232" s="47" t="s">
        <v>5</v>
      </c>
      <c r="AD232" s="48">
        <v>0.36</v>
      </c>
      <c r="AE232" s="47" t="s">
        <v>48</v>
      </c>
      <c r="AF232" s="48">
        <v>0.8</v>
      </c>
      <c r="AG232" s="49" t="s">
        <v>49</v>
      </c>
      <c r="AH232" s="50" t="s">
        <v>16</v>
      </c>
      <c r="AI232" s="59" t="s">
        <v>358</v>
      </c>
      <c r="AJ232" s="45" t="s">
        <v>359</v>
      </c>
      <c r="AK232" s="52" t="s">
        <v>360</v>
      </c>
      <c r="AL232" s="66" t="s">
        <v>791</v>
      </c>
      <c r="AM232" s="85" t="s">
        <v>792</v>
      </c>
      <c r="AN232" s="88" t="s">
        <v>640</v>
      </c>
      <c r="AO232" s="60" t="s">
        <v>909</v>
      </c>
    </row>
    <row r="233" spans="1:41" ht="90" x14ac:dyDescent="0.25">
      <c r="A233" s="269"/>
      <c r="B233" s="248"/>
      <c r="C233" s="251"/>
      <c r="D233" s="251"/>
      <c r="E233" s="248"/>
      <c r="F233" s="254"/>
      <c r="G233" s="251"/>
      <c r="H233" s="191"/>
      <c r="I233" s="223"/>
      <c r="J233" s="214"/>
      <c r="K233" s="217"/>
      <c r="L233" s="220">
        <v>0</v>
      </c>
      <c r="M233" s="223"/>
      <c r="N233" s="214"/>
      <c r="O233" s="226"/>
      <c r="P233" s="41">
        <v>2</v>
      </c>
      <c r="Q233" s="59" t="s">
        <v>361</v>
      </c>
      <c r="R233" s="115" t="s">
        <v>9</v>
      </c>
      <c r="S233" s="42" t="s">
        <v>23</v>
      </c>
      <c r="T233" s="42" t="s">
        <v>11</v>
      </c>
      <c r="U233" s="43" t="s">
        <v>24</v>
      </c>
      <c r="V233" s="42" t="s">
        <v>13</v>
      </c>
      <c r="W233" s="42" t="s">
        <v>14</v>
      </c>
      <c r="X233" s="42" t="s">
        <v>15</v>
      </c>
      <c r="Y233" s="65" t="s">
        <v>638</v>
      </c>
      <c r="Z233" s="65" t="s">
        <v>786</v>
      </c>
      <c r="AA233" s="85" t="s">
        <v>788</v>
      </c>
      <c r="AB233" s="46">
        <f>IFERROR(IF(AND(R232="Probabilidad",R233="Probabilidad"),(AD232-(+AD232*U233)),IF(R233="Probabilidad",(J232-(+J232*U233)),IF(R233="Impacto",AD232,""))),"")</f>
        <v>0.252</v>
      </c>
      <c r="AC233" s="47" t="s">
        <v>5</v>
      </c>
      <c r="AD233" s="48">
        <v>0.252</v>
      </c>
      <c r="AE233" s="47" t="s">
        <v>48</v>
      </c>
      <c r="AF233" s="48">
        <v>0.8</v>
      </c>
      <c r="AG233" s="49" t="s">
        <v>49</v>
      </c>
      <c r="AH233" s="50"/>
      <c r="AI233" s="59"/>
      <c r="AJ233" s="44"/>
      <c r="AK233" s="52"/>
      <c r="AL233" s="51"/>
      <c r="AM233" s="59"/>
      <c r="AN233" s="58"/>
      <c r="AO233" s="60" t="s">
        <v>912</v>
      </c>
    </row>
    <row r="234" spans="1:41" ht="150" x14ac:dyDescent="0.25">
      <c r="A234" s="269"/>
      <c r="B234" s="248"/>
      <c r="C234" s="251"/>
      <c r="D234" s="251"/>
      <c r="E234" s="248"/>
      <c r="F234" s="254"/>
      <c r="G234" s="251"/>
      <c r="H234" s="191"/>
      <c r="I234" s="223"/>
      <c r="J234" s="214"/>
      <c r="K234" s="217"/>
      <c r="L234" s="220">
        <v>0</v>
      </c>
      <c r="M234" s="223"/>
      <c r="N234" s="214"/>
      <c r="O234" s="226"/>
      <c r="P234" s="41">
        <v>3</v>
      </c>
      <c r="Q234" s="54" t="s">
        <v>362</v>
      </c>
      <c r="R234" s="115" t="s">
        <v>26</v>
      </c>
      <c r="S234" s="42" t="s">
        <v>27</v>
      </c>
      <c r="T234" s="42" t="s">
        <v>11</v>
      </c>
      <c r="U234" s="43" t="s">
        <v>28</v>
      </c>
      <c r="V234" s="42" t="s">
        <v>13</v>
      </c>
      <c r="W234" s="42" t="s">
        <v>14</v>
      </c>
      <c r="X234" s="42" t="s">
        <v>15</v>
      </c>
      <c r="Y234" s="65" t="s">
        <v>638</v>
      </c>
      <c r="Z234" s="65" t="s">
        <v>786</v>
      </c>
      <c r="AA234" s="85" t="s">
        <v>789</v>
      </c>
      <c r="AB234" s="46">
        <f>IFERROR(IF(AND(R233="Probabilidad",R234="Probabilidad"),(AD233-(+AD233*U234)),IF(AND(R233="Impacto",R234="Probabilidad"),(AD232-(+AD232*U234)),IF(R234="Impacto",AD233,""))),"")</f>
        <v>0.252</v>
      </c>
      <c r="AC234" s="47" t="s">
        <v>5</v>
      </c>
      <c r="AD234" s="48">
        <v>0.252</v>
      </c>
      <c r="AE234" s="47" t="s">
        <v>7</v>
      </c>
      <c r="AF234" s="48">
        <v>0.60000000000000009</v>
      </c>
      <c r="AG234" s="49" t="s">
        <v>7</v>
      </c>
      <c r="AH234" s="50"/>
      <c r="AI234" s="59"/>
      <c r="AJ234" s="44"/>
      <c r="AK234" s="52"/>
      <c r="AL234" s="51"/>
      <c r="AM234" s="59"/>
      <c r="AN234" s="58"/>
      <c r="AO234" s="60" t="s">
        <v>913</v>
      </c>
    </row>
    <row r="235" spans="1:41" ht="165" x14ac:dyDescent="0.25">
      <c r="A235" s="269"/>
      <c r="B235" s="248"/>
      <c r="C235" s="251"/>
      <c r="D235" s="251"/>
      <c r="E235" s="248"/>
      <c r="F235" s="254"/>
      <c r="G235" s="251"/>
      <c r="H235" s="191"/>
      <c r="I235" s="223"/>
      <c r="J235" s="214"/>
      <c r="K235" s="217"/>
      <c r="L235" s="220">
        <v>0</v>
      </c>
      <c r="M235" s="223"/>
      <c r="N235" s="214"/>
      <c r="O235" s="226"/>
      <c r="P235" s="41">
        <v>4</v>
      </c>
      <c r="Q235" s="59" t="s">
        <v>363</v>
      </c>
      <c r="R235" s="115" t="s">
        <v>9</v>
      </c>
      <c r="S235" s="42" t="s">
        <v>10</v>
      </c>
      <c r="T235" s="42" t="s">
        <v>11</v>
      </c>
      <c r="U235" s="43" t="s">
        <v>12</v>
      </c>
      <c r="V235" s="42" t="s">
        <v>13</v>
      </c>
      <c r="W235" s="42" t="s">
        <v>14</v>
      </c>
      <c r="X235" s="42" t="s">
        <v>15</v>
      </c>
      <c r="Y235" s="65" t="s">
        <v>638</v>
      </c>
      <c r="Z235" s="65" t="s">
        <v>786</v>
      </c>
      <c r="AA235" s="85" t="s">
        <v>790</v>
      </c>
      <c r="AB235" s="46">
        <f t="shared" ref="AB235:AB237" si="38">IFERROR(IF(AND(R234="Probabilidad",R235="Probabilidad"),(AD234-(+AD234*U235)),IF(AND(R234="Impacto",R235="Probabilidad"),(AD233-(+AD233*U235)),IF(R235="Impacto",AD234,""))),"")</f>
        <v>0.1512</v>
      </c>
      <c r="AC235" s="47" t="s">
        <v>21</v>
      </c>
      <c r="AD235" s="48">
        <v>0.1512</v>
      </c>
      <c r="AE235" s="47" t="s">
        <v>7</v>
      </c>
      <c r="AF235" s="48">
        <v>0.60000000000000009</v>
      </c>
      <c r="AG235" s="49" t="s">
        <v>7</v>
      </c>
      <c r="AH235" s="50"/>
      <c r="AI235" s="59"/>
      <c r="AJ235" s="44"/>
      <c r="AK235" s="52"/>
      <c r="AL235" s="51"/>
      <c r="AM235" s="59"/>
      <c r="AN235" s="58"/>
      <c r="AO235" s="60" t="s">
        <v>914</v>
      </c>
    </row>
    <row r="236" spans="1:41" ht="105" hidden="1" customHeight="1" x14ac:dyDescent="0.25">
      <c r="A236" s="269"/>
      <c r="B236" s="248"/>
      <c r="C236" s="251"/>
      <c r="D236" s="251"/>
      <c r="E236" s="248"/>
      <c r="F236" s="254"/>
      <c r="G236" s="251"/>
      <c r="H236" s="191"/>
      <c r="I236" s="223"/>
      <c r="J236" s="214"/>
      <c r="K236" s="217"/>
      <c r="L236" s="220">
        <v>0</v>
      </c>
      <c r="M236" s="223"/>
      <c r="N236" s="214"/>
      <c r="O236" s="226"/>
      <c r="P236" s="41">
        <v>5</v>
      </c>
      <c r="Q236" s="59"/>
      <c r="R236" s="115" t="s">
        <v>42</v>
      </c>
      <c r="S236" s="42"/>
      <c r="T236" s="42"/>
      <c r="U236" s="43" t="s">
        <v>42</v>
      </c>
      <c r="V236" s="42"/>
      <c r="W236" s="42"/>
      <c r="X236" s="42"/>
      <c r="Y236" s="44"/>
      <c r="Z236" s="42"/>
      <c r="AA236" s="153"/>
      <c r="AB236" s="46" t="str">
        <f t="shared" si="38"/>
        <v/>
      </c>
      <c r="AC236" s="47" t="s">
        <v>42</v>
      </c>
      <c r="AD236" s="48" t="s">
        <v>42</v>
      </c>
      <c r="AE236" s="47" t="s">
        <v>42</v>
      </c>
      <c r="AF236" s="48" t="s">
        <v>42</v>
      </c>
      <c r="AG236" s="49" t="s">
        <v>42</v>
      </c>
      <c r="AH236" s="50"/>
      <c r="AI236" s="59"/>
      <c r="AJ236" s="44"/>
      <c r="AK236" s="51"/>
      <c r="AL236" s="51"/>
      <c r="AM236" s="59"/>
      <c r="AN236" s="58"/>
      <c r="AO236" s="120"/>
    </row>
    <row r="237" spans="1:41" ht="69" hidden="1" customHeight="1" x14ac:dyDescent="0.25">
      <c r="A237" s="270"/>
      <c r="B237" s="249"/>
      <c r="C237" s="252"/>
      <c r="D237" s="252"/>
      <c r="E237" s="249"/>
      <c r="F237" s="255"/>
      <c r="G237" s="252"/>
      <c r="H237" s="192"/>
      <c r="I237" s="224"/>
      <c r="J237" s="215"/>
      <c r="K237" s="218"/>
      <c r="L237" s="221">
        <v>0</v>
      </c>
      <c r="M237" s="224"/>
      <c r="N237" s="215"/>
      <c r="O237" s="227"/>
      <c r="P237" s="41">
        <v>6</v>
      </c>
      <c r="Q237" s="59"/>
      <c r="R237" s="115" t="s">
        <v>42</v>
      </c>
      <c r="S237" s="42"/>
      <c r="T237" s="42"/>
      <c r="U237" s="43" t="s">
        <v>42</v>
      </c>
      <c r="V237" s="42"/>
      <c r="W237" s="42"/>
      <c r="X237" s="42"/>
      <c r="Y237" s="44"/>
      <c r="Z237" s="42"/>
      <c r="AA237" s="153"/>
      <c r="AB237" s="46" t="str">
        <f t="shared" si="38"/>
        <v/>
      </c>
      <c r="AC237" s="47" t="s">
        <v>42</v>
      </c>
      <c r="AD237" s="48" t="s">
        <v>42</v>
      </c>
      <c r="AE237" s="47" t="s">
        <v>42</v>
      </c>
      <c r="AF237" s="48" t="s">
        <v>42</v>
      </c>
      <c r="AG237" s="49" t="s">
        <v>42</v>
      </c>
      <c r="AH237" s="50"/>
      <c r="AI237" s="59"/>
      <c r="AJ237" s="44"/>
      <c r="AK237" s="51"/>
      <c r="AL237" s="51"/>
      <c r="AM237" s="59"/>
      <c r="AN237" s="58"/>
      <c r="AO237" s="122"/>
    </row>
    <row r="238" spans="1:41" ht="81" customHeight="1" x14ac:dyDescent="0.25">
      <c r="A238" s="268" t="s">
        <v>375</v>
      </c>
      <c r="B238" s="247" t="s">
        <v>0</v>
      </c>
      <c r="C238" s="250" t="s">
        <v>364</v>
      </c>
      <c r="D238" s="250" t="s">
        <v>365</v>
      </c>
      <c r="E238" s="247">
        <v>40</v>
      </c>
      <c r="F238" s="253" t="s">
        <v>366</v>
      </c>
      <c r="G238" s="250" t="s">
        <v>46</v>
      </c>
      <c r="H238" s="190">
        <v>25</v>
      </c>
      <c r="I238" s="222" t="s">
        <v>34</v>
      </c>
      <c r="J238" s="213">
        <v>0.6</v>
      </c>
      <c r="K238" s="216" t="s">
        <v>47</v>
      </c>
      <c r="L238" s="219" t="s">
        <v>47</v>
      </c>
      <c r="M238" s="222" t="s">
        <v>48</v>
      </c>
      <c r="N238" s="213">
        <v>0.8</v>
      </c>
      <c r="O238" s="225" t="s">
        <v>49</v>
      </c>
      <c r="P238" s="41">
        <v>1</v>
      </c>
      <c r="Q238" s="59" t="s">
        <v>367</v>
      </c>
      <c r="R238" s="115" t="s">
        <v>9</v>
      </c>
      <c r="S238" s="42" t="s">
        <v>10</v>
      </c>
      <c r="T238" s="42" t="s">
        <v>11</v>
      </c>
      <c r="U238" s="43" t="s">
        <v>12</v>
      </c>
      <c r="V238" s="42" t="s">
        <v>13</v>
      </c>
      <c r="W238" s="42" t="s">
        <v>14</v>
      </c>
      <c r="X238" s="42" t="s">
        <v>15</v>
      </c>
      <c r="Y238" s="65" t="s">
        <v>640</v>
      </c>
      <c r="Z238" s="67" t="s">
        <v>360</v>
      </c>
      <c r="AA238" s="85" t="s">
        <v>793</v>
      </c>
      <c r="AB238" s="46">
        <f>IFERROR(IF(R238="Probabilidad",(J238-(+J238*U238)),IF(R238="Impacto",J238,"")),"")</f>
        <v>0.36</v>
      </c>
      <c r="AC238" s="47" t="s">
        <v>5</v>
      </c>
      <c r="AD238" s="48">
        <v>0.36</v>
      </c>
      <c r="AE238" s="47" t="s">
        <v>48</v>
      </c>
      <c r="AF238" s="48">
        <v>0.8</v>
      </c>
      <c r="AG238" s="49" t="s">
        <v>49</v>
      </c>
      <c r="AH238" s="50" t="s">
        <v>16</v>
      </c>
      <c r="AI238" s="59" t="s">
        <v>368</v>
      </c>
      <c r="AJ238" s="45" t="s">
        <v>369</v>
      </c>
      <c r="AK238" s="51" t="s">
        <v>370</v>
      </c>
      <c r="AL238" s="66" t="s">
        <v>370</v>
      </c>
      <c r="AM238" s="85" t="s">
        <v>797</v>
      </c>
      <c r="AN238" s="88" t="s">
        <v>640</v>
      </c>
      <c r="AO238" s="60" t="s">
        <v>909</v>
      </c>
    </row>
    <row r="239" spans="1:41" ht="75" x14ac:dyDescent="0.25">
      <c r="A239" s="269"/>
      <c r="B239" s="248"/>
      <c r="C239" s="251"/>
      <c r="D239" s="251"/>
      <c r="E239" s="248"/>
      <c r="F239" s="254"/>
      <c r="G239" s="251"/>
      <c r="H239" s="191"/>
      <c r="I239" s="223"/>
      <c r="J239" s="214"/>
      <c r="K239" s="217"/>
      <c r="L239" s="220">
        <v>0</v>
      </c>
      <c r="M239" s="223"/>
      <c r="N239" s="214"/>
      <c r="O239" s="226"/>
      <c r="P239" s="41">
        <v>2</v>
      </c>
      <c r="Q239" s="59" t="s">
        <v>371</v>
      </c>
      <c r="R239" s="115" t="s">
        <v>9</v>
      </c>
      <c r="S239" s="42" t="s">
        <v>10</v>
      </c>
      <c r="T239" s="42" t="s">
        <v>11</v>
      </c>
      <c r="U239" s="43" t="s">
        <v>12</v>
      </c>
      <c r="V239" s="42" t="s">
        <v>13</v>
      </c>
      <c r="W239" s="42" t="s">
        <v>14</v>
      </c>
      <c r="X239" s="42" t="s">
        <v>15</v>
      </c>
      <c r="Y239" s="65" t="s">
        <v>640</v>
      </c>
      <c r="Z239" s="67" t="s">
        <v>360</v>
      </c>
      <c r="AA239" s="85" t="s">
        <v>794</v>
      </c>
      <c r="AB239" s="46">
        <f>IFERROR(IF(AND(R238="Probabilidad",R239="Probabilidad"),(AD238-(+AD238*U239)),IF(R239="Probabilidad",(J238-(+J238*U239)),IF(R239="Impacto",AD238,""))),"")</f>
        <v>0.216</v>
      </c>
      <c r="AC239" s="47" t="s">
        <v>5</v>
      </c>
      <c r="AD239" s="48">
        <v>0.216</v>
      </c>
      <c r="AE239" s="47" t="s">
        <v>48</v>
      </c>
      <c r="AF239" s="48">
        <v>0.8</v>
      </c>
      <c r="AG239" s="49" t="s">
        <v>49</v>
      </c>
      <c r="AH239" s="50"/>
      <c r="AI239" s="59"/>
      <c r="AJ239" s="44"/>
      <c r="AK239" s="51"/>
      <c r="AL239" s="51"/>
      <c r="AM239" s="59"/>
      <c r="AN239" s="58"/>
      <c r="AO239" s="60" t="s">
        <v>921</v>
      </c>
    </row>
    <row r="240" spans="1:41" ht="75" x14ac:dyDescent="0.25">
      <c r="A240" s="269"/>
      <c r="B240" s="248"/>
      <c r="C240" s="251"/>
      <c r="D240" s="251"/>
      <c r="E240" s="248"/>
      <c r="F240" s="254"/>
      <c r="G240" s="251"/>
      <c r="H240" s="191"/>
      <c r="I240" s="223"/>
      <c r="J240" s="214"/>
      <c r="K240" s="217"/>
      <c r="L240" s="220">
        <v>0</v>
      </c>
      <c r="M240" s="223"/>
      <c r="N240" s="214"/>
      <c r="O240" s="226"/>
      <c r="P240" s="41">
        <v>3</v>
      </c>
      <c r="Q240" s="59" t="s">
        <v>372</v>
      </c>
      <c r="R240" s="115" t="s">
        <v>9</v>
      </c>
      <c r="S240" s="42" t="s">
        <v>10</v>
      </c>
      <c r="T240" s="42" t="s">
        <v>11</v>
      </c>
      <c r="U240" s="43" t="s">
        <v>12</v>
      </c>
      <c r="V240" s="42" t="s">
        <v>13</v>
      </c>
      <c r="W240" s="42" t="s">
        <v>14</v>
      </c>
      <c r="X240" s="42" t="s">
        <v>15</v>
      </c>
      <c r="Y240" s="65" t="s">
        <v>640</v>
      </c>
      <c r="Z240" s="67" t="s">
        <v>360</v>
      </c>
      <c r="AA240" s="85" t="s">
        <v>794</v>
      </c>
      <c r="AB240" s="46">
        <f>IFERROR(IF(AND(R239="Probabilidad",R240="Probabilidad"),(AD239-(+AD239*U240)),IF(AND(R239="Impacto",R240="Probabilidad"),(AD238-(+AD238*U240)),IF(R240="Impacto",AD239,""))),"")</f>
        <v>0.12959999999999999</v>
      </c>
      <c r="AC240" s="47" t="s">
        <v>21</v>
      </c>
      <c r="AD240" s="48">
        <v>0.12959999999999999</v>
      </c>
      <c r="AE240" s="47" t="s">
        <v>48</v>
      </c>
      <c r="AF240" s="48">
        <v>0.8</v>
      </c>
      <c r="AG240" s="49" t="s">
        <v>49</v>
      </c>
      <c r="AH240" s="50"/>
      <c r="AI240" s="59"/>
      <c r="AJ240" s="44"/>
      <c r="AK240" s="51"/>
      <c r="AL240" s="51"/>
      <c r="AM240" s="59"/>
      <c r="AN240" s="58"/>
      <c r="AO240" s="60" t="s">
        <v>915</v>
      </c>
    </row>
    <row r="241" spans="1:41" ht="90" x14ac:dyDescent="0.25">
      <c r="A241" s="269"/>
      <c r="B241" s="248"/>
      <c r="C241" s="251"/>
      <c r="D241" s="251"/>
      <c r="E241" s="248"/>
      <c r="F241" s="254"/>
      <c r="G241" s="251"/>
      <c r="H241" s="191"/>
      <c r="I241" s="223"/>
      <c r="J241" s="214"/>
      <c r="K241" s="217"/>
      <c r="L241" s="220">
        <v>0</v>
      </c>
      <c r="M241" s="223"/>
      <c r="N241" s="214"/>
      <c r="O241" s="226"/>
      <c r="P241" s="41">
        <v>4</v>
      </c>
      <c r="Q241" s="54" t="s">
        <v>373</v>
      </c>
      <c r="R241" s="115" t="s">
        <v>9</v>
      </c>
      <c r="S241" s="42" t="s">
        <v>23</v>
      </c>
      <c r="T241" s="42" t="s">
        <v>11</v>
      </c>
      <c r="U241" s="43" t="s">
        <v>24</v>
      </c>
      <c r="V241" s="42" t="s">
        <v>13</v>
      </c>
      <c r="W241" s="42" t="s">
        <v>14</v>
      </c>
      <c r="X241" s="42" t="s">
        <v>15</v>
      </c>
      <c r="Y241" s="65" t="s">
        <v>640</v>
      </c>
      <c r="Z241" s="67" t="s">
        <v>360</v>
      </c>
      <c r="AA241" s="85" t="s">
        <v>795</v>
      </c>
      <c r="AB241" s="46">
        <f t="shared" ref="AB241:AB243" si="39">IFERROR(IF(AND(R240="Probabilidad",R241="Probabilidad"),(AD240-(+AD240*U241)),IF(AND(R240="Impacto",R241="Probabilidad"),(AD239-(+AD239*U241)),IF(R241="Impacto",AD240,""))),"")</f>
        <v>9.0719999999999995E-2</v>
      </c>
      <c r="AC241" s="47" t="s">
        <v>21</v>
      </c>
      <c r="AD241" s="48">
        <v>9.0719999999999995E-2</v>
      </c>
      <c r="AE241" s="47" t="s">
        <v>48</v>
      </c>
      <c r="AF241" s="48">
        <v>0.8</v>
      </c>
      <c r="AG241" s="49" t="s">
        <v>49</v>
      </c>
      <c r="AH241" s="50"/>
      <c r="AI241" s="59"/>
      <c r="AJ241" s="44"/>
      <c r="AK241" s="51"/>
      <c r="AL241" s="51"/>
      <c r="AM241" s="59"/>
      <c r="AN241" s="58"/>
      <c r="AO241" s="60" t="s">
        <v>922</v>
      </c>
    </row>
    <row r="242" spans="1:41" ht="70.5" x14ac:dyDescent="0.25">
      <c r="A242" s="269"/>
      <c r="B242" s="248"/>
      <c r="C242" s="251"/>
      <c r="D242" s="251"/>
      <c r="E242" s="248"/>
      <c r="F242" s="254"/>
      <c r="G242" s="251"/>
      <c r="H242" s="191"/>
      <c r="I242" s="223"/>
      <c r="J242" s="214"/>
      <c r="K242" s="217"/>
      <c r="L242" s="220">
        <v>0</v>
      </c>
      <c r="M242" s="223"/>
      <c r="N242" s="214"/>
      <c r="O242" s="226"/>
      <c r="P242" s="41">
        <v>5</v>
      </c>
      <c r="Q242" s="59" t="s">
        <v>374</v>
      </c>
      <c r="R242" s="115" t="s">
        <v>9</v>
      </c>
      <c r="S242" s="42" t="s">
        <v>23</v>
      </c>
      <c r="T242" s="42" t="s">
        <v>11</v>
      </c>
      <c r="U242" s="43" t="s">
        <v>24</v>
      </c>
      <c r="V242" s="42" t="s">
        <v>13</v>
      </c>
      <c r="W242" s="42" t="s">
        <v>14</v>
      </c>
      <c r="X242" s="42" t="s">
        <v>15</v>
      </c>
      <c r="Y242" s="65" t="s">
        <v>640</v>
      </c>
      <c r="Z242" s="67" t="s">
        <v>360</v>
      </c>
      <c r="AA242" s="85" t="s">
        <v>796</v>
      </c>
      <c r="AB242" s="46">
        <f t="shared" si="39"/>
        <v>6.3504000000000005E-2</v>
      </c>
      <c r="AC242" s="47" t="s">
        <v>21</v>
      </c>
      <c r="AD242" s="48">
        <v>6.3504000000000005E-2</v>
      </c>
      <c r="AE242" s="47" t="s">
        <v>48</v>
      </c>
      <c r="AF242" s="48">
        <v>0.8</v>
      </c>
      <c r="AG242" s="49" t="s">
        <v>49</v>
      </c>
      <c r="AH242" s="50"/>
      <c r="AI242" s="59"/>
      <c r="AJ242" s="44"/>
      <c r="AK242" s="51"/>
      <c r="AL242" s="51"/>
      <c r="AM242" s="59"/>
      <c r="AN242" s="58"/>
      <c r="AO242" s="60" t="s">
        <v>916</v>
      </c>
    </row>
    <row r="243" spans="1:41" hidden="1" x14ac:dyDescent="0.25">
      <c r="A243" s="270"/>
      <c r="B243" s="249"/>
      <c r="C243" s="252"/>
      <c r="D243" s="252"/>
      <c r="E243" s="249"/>
      <c r="F243" s="255"/>
      <c r="G243" s="252"/>
      <c r="H243" s="192"/>
      <c r="I243" s="224"/>
      <c r="J243" s="215"/>
      <c r="K243" s="218"/>
      <c r="L243" s="221">
        <v>0</v>
      </c>
      <c r="M243" s="224"/>
      <c r="N243" s="215"/>
      <c r="O243" s="227"/>
      <c r="P243" s="41">
        <v>6</v>
      </c>
      <c r="Q243" s="59"/>
      <c r="R243" s="115" t="s">
        <v>42</v>
      </c>
      <c r="S243" s="42"/>
      <c r="T243" s="42"/>
      <c r="U243" s="43" t="s">
        <v>42</v>
      </c>
      <c r="V243" s="42"/>
      <c r="W243" s="42"/>
      <c r="X243" s="42"/>
      <c r="Y243" s="44"/>
      <c r="Z243" s="42"/>
      <c r="AA243" s="153"/>
      <c r="AB243" s="46" t="str">
        <f t="shared" si="39"/>
        <v/>
      </c>
      <c r="AC243" s="47" t="s">
        <v>42</v>
      </c>
      <c r="AD243" s="48" t="s">
        <v>42</v>
      </c>
      <c r="AE243" s="47" t="s">
        <v>42</v>
      </c>
      <c r="AF243" s="48" t="s">
        <v>42</v>
      </c>
      <c r="AG243" s="49" t="s">
        <v>42</v>
      </c>
      <c r="AH243" s="50"/>
      <c r="AI243" s="59"/>
      <c r="AJ243" s="44"/>
      <c r="AK243" s="51"/>
      <c r="AL243" s="51"/>
      <c r="AM243" s="59"/>
      <c r="AN243" s="58"/>
      <c r="AO243" s="120"/>
    </row>
    <row r="244" spans="1:41" ht="127.5" hidden="1" customHeight="1" x14ac:dyDescent="0.25">
      <c r="A244" s="244" t="s">
        <v>419</v>
      </c>
      <c r="B244" s="247" t="s">
        <v>0</v>
      </c>
      <c r="C244" s="250" t="s">
        <v>376</v>
      </c>
      <c r="D244" s="250" t="s">
        <v>377</v>
      </c>
      <c r="E244" s="247">
        <v>41</v>
      </c>
      <c r="F244" s="253" t="s">
        <v>378</v>
      </c>
      <c r="G244" s="250" t="s">
        <v>4</v>
      </c>
      <c r="H244" s="190">
        <v>50</v>
      </c>
      <c r="I244" s="222" t="s">
        <v>34</v>
      </c>
      <c r="J244" s="213">
        <v>0.6</v>
      </c>
      <c r="K244" s="216" t="s">
        <v>6</v>
      </c>
      <c r="L244" s="219" t="s">
        <v>6</v>
      </c>
      <c r="M244" s="222" t="s">
        <v>7</v>
      </c>
      <c r="N244" s="213">
        <v>0.6</v>
      </c>
      <c r="O244" s="225" t="s">
        <v>7</v>
      </c>
      <c r="P244" s="41">
        <v>1</v>
      </c>
      <c r="Q244" s="59" t="s">
        <v>379</v>
      </c>
      <c r="R244" s="115" t="s">
        <v>9</v>
      </c>
      <c r="S244" s="42" t="s">
        <v>10</v>
      </c>
      <c r="T244" s="42" t="s">
        <v>11</v>
      </c>
      <c r="U244" s="43" t="s">
        <v>12</v>
      </c>
      <c r="V244" s="42" t="s">
        <v>13</v>
      </c>
      <c r="W244" s="42" t="s">
        <v>14</v>
      </c>
      <c r="X244" s="42" t="s">
        <v>15</v>
      </c>
      <c r="Y244" s="44" t="s">
        <v>638</v>
      </c>
      <c r="Z244" s="68">
        <v>44681</v>
      </c>
      <c r="AA244" s="59" t="s">
        <v>798</v>
      </c>
      <c r="AB244" s="46">
        <f>IFERROR(IF(R244="Probabilidad",(J244-(+J244*U244)),IF(R244="Impacto",J244,"")),"")</f>
        <v>0.36</v>
      </c>
      <c r="AC244" s="47" t="s">
        <v>5</v>
      </c>
      <c r="AD244" s="48">
        <v>0.36</v>
      </c>
      <c r="AE244" s="47" t="s">
        <v>7</v>
      </c>
      <c r="AF244" s="48">
        <v>0.6</v>
      </c>
      <c r="AG244" s="49" t="s">
        <v>7</v>
      </c>
      <c r="AH244" s="50" t="s">
        <v>16</v>
      </c>
      <c r="AI244" s="59" t="s">
        <v>380</v>
      </c>
      <c r="AJ244" s="45" t="s">
        <v>381</v>
      </c>
      <c r="AK244" s="51" t="s">
        <v>382</v>
      </c>
      <c r="AL244" s="51">
        <v>44681</v>
      </c>
      <c r="AM244" s="59" t="s">
        <v>801</v>
      </c>
      <c r="AN244" s="58" t="s">
        <v>640</v>
      </c>
      <c r="AO244" s="121"/>
    </row>
    <row r="245" spans="1:41" ht="90.75" hidden="1" customHeight="1" x14ac:dyDescent="0.25">
      <c r="A245" s="245"/>
      <c r="B245" s="248"/>
      <c r="C245" s="251"/>
      <c r="D245" s="251"/>
      <c r="E245" s="248"/>
      <c r="F245" s="254"/>
      <c r="G245" s="251"/>
      <c r="H245" s="191"/>
      <c r="I245" s="223"/>
      <c r="J245" s="214"/>
      <c r="K245" s="217"/>
      <c r="L245" s="220">
        <v>0</v>
      </c>
      <c r="M245" s="223"/>
      <c r="N245" s="214"/>
      <c r="O245" s="226"/>
      <c r="P245" s="41">
        <v>2</v>
      </c>
      <c r="Q245" s="59" t="s">
        <v>383</v>
      </c>
      <c r="R245" s="115" t="s">
        <v>9</v>
      </c>
      <c r="S245" s="42" t="s">
        <v>10</v>
      </c>
      <c r="T245" s="42" t="s">
        <v>11</v>
      </c>
      <c r="U245" s="43" t="s">
        <v>12</v>
      </c>
      <c r="V245" s="42" t="s">
        <v>13</v>
      </c>
      <c r="W245" s="42" t="s">
        <v>14</v>
      </c>
      <c r="X245" s="42" t="s">
        <v>15</v>
      </c>
      <c r="Y245" s="44" t="s">
        <v>638</v>
      </c>
      <c r="Z245" s="68">
        <v>44681</v>
      </c>
      <c r="AA245" s="59" t="s">
        <v>799</v>
      </c>
      <c r="AB245" s="46">
        <f>IFERROR(IF(AND(R244="Probabilidad",R245="Probabilidad"),(AD244-(+AD244*U245)),IF(R245="Probabilidad",(J244-(+J244*U245)),IF(R245="Impacto",AD244,""))),"")</f>
        <v>0.216</v>
      </c>
      <c r="AC245" s="47" t="s">
        <v>5</v>
      </c>
      <c r="AD245" s="48">
        <v>0.216</v>
      </c>
      <c r="AE245" s="47" t="s">
        <v>7</v>
      </c>
      <c r="AF245" s="48">
        <v>0.6</v>
      </c>
      <c r="AG245" s="49" t="s">
        <v>7</v>
      </c>
      <c r="AH245" s="50"/>
      <c r="AI245" s="59" t="s">
        <v>384</v>
      </c>
      <c r="AJ245" s="45" t="s">
        <v>381</v>
      </c>
      <c r="AK245" s="51" t="s">
        <v>382</v>
      </c>
      <c r="AL245" s="51">
        <v>44681</v>
      </c>
      <c r="AM245" s="59" t="s">
        <v>802</v>
      </c>
      <c r="AN245" s="58" t="s">
        <v>640</v>
      </c>
      <c r="AO245" s="121"/>
    </row>
    <row r="246" spans="1:41" ht="90" hidden="1" x14ac:dyDescent="0.25">
      <c r="A246" s="245"/>
      <c r="B246" s="248"/>
      <c r="C246" s="251"/>
      <c r="D246" s="251"/>
      <c r="E246" s="248"/>
      <c r="F246" s="254"/>
      <c r="G246" s="251"/>
      <c r="H246" s="191"/>
      <c r="I246" s="223"/>
      <c r="J246" s="214"/>
      <c r="K246" s="217"/>
      <c r="L246" s="220">
        <v>0</v>
      </c>
      <c r="M246" s="223"/>
      <c r="N246" s="214"/>
      <c r="O246" s="226"/>
      <c r="P246" s="41">
        <v>3</v>
      </c>
      <c r="Q246" s="54" t="s">
        <v>385</v>
      </c>
      <c r="R246" s="115" t="s">
        <v>9</v>
      </c>
      <c r="S246" s="42" t="s">
        <v>10</v>
      </c>
      <c r="T246" s="42" t="s">
        <v>11</v>
      </c>
      <c r="U246" s="43" t="s">
        <v>12</v>
      </c>
      <c r="V246" s="42" t="s">
        <v>13</v>
      </c>
      <c r="W246" s="42" t="s">
        <v>14</v>
      </c>
      <c r="X246" s="42" t="s">
        <v>15</v>
      </c>
      <c r="Y246" s="44" t="s">
        <v>638</v>
      </c>
      <c r="Z246" s="68">
        <v>44681</v>
      </c>
      <c r="AA246" s="59" t="s">
        <v>800</v>
      </c>
      <c r="AB246" s="46">
        <f>IFERROR(IF(AND(R245="Probabilidad",R246="Probabilidad"),(AD245-(+AD245*U246)),IF(AND(R245="Impacto",R246="Probabilidad"),(AD244-(+AD244*U246)),IF(R246="Impacto",AD245,""))),"")</f>
        <v>0.12959999999999999</v>
      </c>
      <c r="AC246" s="47" t="s">
        <v>21</v>
      </c>
      <c r="AD246" s="48">
        <v>0.12959999999999999</v>
      </c>
      <c r="AE246" s="47" t="s">
        <v>7</v>
      </c>
      <c r="AF246" s="48">
        <v>0.6</v>
      </c>
      <c r="AG246" s="49" t="s">
        <v>7</v>
      </c>
      <c r="AH246" s="50"/>
      <c r="AI246" s="59"/>
      <c r="AJ246" s="45"/>
      <c r="AK246" s="51"/>
      <c r="AL246" s="51"/>
      <c r="AM246" s="59"/>
      <c r="AN246" s="58"/>
      <c r="AO246" s="121"/>
    </row>
    <row r="247" spans="1:41" hidden="1" x14ac:dyDescent="0.25">
      <c r="A247" s="245"/>
      <c r="B247" s="248"/>
      <c r="C247" s="251"/>
      <c r="D247" s="251"/>
      <c r="E247" s="248"/>
      <c r="F247" s="254"/>
      <c r="G247" s="251"/>
      <c r="H247" s="191"/>
      <c r="I247" s="223"/>
      <c r="J247" s="214"/>
      <c r="K247" s="217"/>
      <c r="L247" s="220">
        <v>0</v>
      </c>
      <c r="M247" s="223"/>
      <c r="N247" s="214"/>
      <c r="O247" s="226"/>
      <c r="P247" s="41">
        <v>4</v>
      </c>
      <c r="Q247" s="59"/>
      <c r="R247" s="115" t="s">
        <v>42</v>
      </c>
      <c r="S247" s="42"/>
      <c r="T247" s="42"/>
      <c r="U247" s="43" t="s">
        <v>42</v>
      </c>
      <c r="V247" s="42"/>
      <c r="W247" s="42"/>
      <c r="X247" s="42"/>
      <c r="Y247" s="44"/>
      <c r="Z247" s="42"/>
      <c r="AA247" s="153"/>
      <c r="AB247" s="46" t="str">
        <f t="shared" ref="AB247:AB249" si="40">IFERROR(IF(AND(R246="Probabilidad",R247="Probabilidad"),(AD246-(+AD246*U247)),IF(AND(R246="Impacto",R247="Probabilidad"),(AD245-(+AD245*U247)),IF(R247="Impacto",AD246,""))),"")</f>
        <v/>
      </c>
      <c r="AC247" s="47" t="s">
        <v>42</v>
      </c>
      <c r="AD247" s="48" t="s">
        <v>42</v>
      </c>
      <c r="AE247" s="47" t="s">
        <v>42</v>
      </c>
      <c r="AF247" s="48" t="s">
        <v>42</v>
      </c>
      <c r="AG247" s="49" t="s">
        <v>42</v>
      </c>
      <c r="AH247" s="50"/>
      <c r="AI247" s="59"/>
      <c r="AJ247" s="44"/>
      <c r="AK247" s="51"/>
      <c r="AL247" s="51"/>
      <c r="AM247" s="59"/>
      <c r="AN247" s="58"/>
      <c r="AO247" s="121"/>
    </row>
    <row r="248" spans="1:41" hidden="1" x14ac:dyDescent="0.25">
      <c r="A248" s="245"/>
      <c r="B248" s="248"/>
      <c r="C248" s="251"/>
      <c r="D248" s="251"/>
      <c r="E248" s="248"/>
      <c r="F248" s="254"/>
      <c r="G248" s="251"/>
      <c r="H248" s="191"/>
      <c r="I248" s="223"/>
      <c r="J248" s="214"/>
      <c r="K248" s="217"/>
      <c r="L248" s="220">
        <v>0</v>
      </c>
      <c r="M248" s="223"/>
      <c r="N248" s="214"/>
      <c r="O248" s="226"/>
      <c r="P248" s="41">
        <v>5</v>
      </c>
      <c r="Q248" s="59"/>
      <c r="R248" s="115" t="s">
        <v>42</v>
      </c>
      <c r="S248" s="42"/>
      <c r="T248" s="42"/>
      <c r="U248" s="43" t="s">
        <v>42</v>
      </c>
      <c r="V248" s="42"/>
      <c r="W248" s="42"/>
      <c r="X248" s="42"/>
      <c r="Y248" s="44"/>
      <c r="Z248" s="42"/>
      <c r="AA248" s="153"/>
      <c r="AB248" s="46" t="str">
        <f t="shared" si="40"/>
        <v/>
      </c>
      <c r="AC248" s="47" t="s">
        <v>42</v>
      </c>
      <c r="AD248" s="48" t="s">
        <v>42</v>
      </c>
      <c r="AE248" s="47" t="s">
        <v>42</v>
      </c>
      <c r="AF248" s="48" t="s">
        <v>42</v>
      </c>
      <c r="AG248" s="49" t="s">
        <v>42</v>
      </c>
      <c r="AH248" s="50"/>
      <c r="AI248" s="59"/>
      <c r="AJ248" s="44"/>
      <c r="AK248" s="51"/>
      <c r="AL248" s="51"/>
      <c r="AM248" s="59"/>
      <c r="AN248" s="58"/>
      <c r="AO248" s="121"/>
    </row>
    <row r="249" spans="1:41" hidden="1" x14ac:dyDescent="0.25">
      <c r="A249" s="246"/>
      <c r="B249" s="249"/>
      <c r="C249" s="252"/>
      <c r="D249" s="252"/>
      <c r="E249" s="249"/>
      <c r="F249" s="255"/>
      <c r="G249" s="252"/>
      <c r="H249" s="192"/>
      <c r="I249" s="224"/>
      <c r="J249" s="215"/>
      <c r="K249" s="218"/>
      <c r="L249" s="221">
        <v>0</v>
      </c>
      <c r="M249" s="224"/>
      <c r="N249" s="215"/>
      <c r="O249" s="227"/>
      <c r="P249" s="41">
        <v>6</v>
      </c>
      <c r="Q249" s="59"/>
      <c r="R249" s="115" t="s">
        <v>42</v>
      </c>
      <c r="S249" s="42"/>
      <c r="T249" s="42"/>
      <c r="U249" s="43" t="s">
        <v>42</v>
      </c>
      <c r="V249" s="42"/>
      <c r="W249" s="42"/>
      <c r="X249" s="42"/>
      <c r="Y249" s="44"/>
      <c r="Z249" s="42"/>
      <c r="AA249" s="153"/>
      <c r="AB249" s="46" t="str">
        <f t="shared" si="40"/>
        <v/>
      </c>
      <c r="AC249" s="47" t="s">
        <v>42</v>
      </c>
      <c r="AD249" s="48" t="s">
        <v>42</v>
      </c>
      <c r="AE249" s="47" t="s">
        <v>42</v>
      </c>
      <c r="AF249" s="48" t="s">
        <v>42</v>
      </c>
      <c r="AG249" s="49" t="s">
        <v>42</v>
      </c>
      <c r="AH249" s="50"/>
      <c r="AI249" s="59"/>
      <c r="AJ249" s="44"/>
      <c r="AK249" s="51"/>
      <c r="AL249" s="51"/>
      <c r="AM249" s="59"/>
      <c r="AN249" s="58"/>
      <c r="AO249" s="122"/>
    </row>
    <row r="250" spans="1:41" ht="157.5" customHeight="1" x14ac:dyDescent="0.25">
      <c r="A250" s="244" t="s">
        <v>419</v>
      </c>
      <c r="B250" s="247" t="s">
        <v>386</v>
      </c>
      <c r="C250" s="250" t="s">
        <v>387</v>
      </c>
      <c r="D250" s="250" t="s">
        <v>388</v>
      </c>
      <c r="E250" s="247">
        <v>42</v>
      </c>
      <c r="F250" s="253" t="s">
        <v>389</v>
      </c>
      <c r="G250" s="250" t="s">
        <v>4</v>
      </c>
      <c r="H250" s="190">
        <v>40</v>
      </c>
      <c r="I250" s="222" t="s">
        <v>34</v>
      </c>
      <c r="J250" s="213">
        <v>0.6</v>
      </c>
      <c r="K250" s="216" t="s">
        <v>390</v>
      </c>
      <c r="L250" s="219" t="s">
        <v>390</v>
      </c>
      <c r="M250" s="222" t="s">
        <v>391</v>
      </c>
      <c r="N250" s="213">
        <v>1</v>
      </c>
      <c r="O250" s="225" t="s">
        <v>392</v>
      </c>
      <c r="P250" s="41">
        <v>1</v>
      </c>
      <c r="Q250" s="59" t="s">
        <v>393</v>
      </c>
      <c r="R250" s="115" t="s">
        <v>9</v>
      </c>
      <c r="S250" s="42" t="s">
        <v>10</v>
      </c>
      <c r="T250" s="42" t="s">
        <v>11</v>
      </c>
      <c r="U250" s="43" t="s">
        <v>12</v>
      </c>
      <c r="V250" s="42" t="s">
        <v>13</v>
      </c>
      <c r="W250" s="42" t="s">
        <v>14</v>
      </c>
      <c r="X250" s="42" t="s">
        <v>15</v>
      </c>
      <c r="Y250" s="44" t="s">
        <v>638</v>
      </c>
      <c r="Z250" s="68">
        <v>44681</v>
      </c>
      <c r="AA250" s="54" t="s">
        <v>803</v>
      </c>
      <c r="AB250" s="46">
        <f>IFERROR(IF(R250="Probabilidad",(J250-(+J250*U250)),IF(R250="Impacto",J250,"")),"")</f>
        <v>0.36</v>
      </c>
      <c r="AC250" s="47" t="s">
        <v>5</v>
      </c>
      <c r="AD250" s="48">
        <v>0.36</v>
      </c>
      <c r="AE250" s="47" t="s">
        <v>391</v>
      </c>
      <c r="AF250" s="48">
        <v>1</v>
      </c>
      <c r="AG250" s="49" t="s">
        <v>392</v>
      </c>
      <c r="AH250" s="50" t="s">
        <v>16</v>
      </c>
      <c r="AI250" s="59" t="s">
        <v>394</v>
      </c>
      <c r="AJ250" s="45" t="s">
        <v>395</v>
      </c>
      <c r="AK250" s="51" t="s">
        <v>396</v>
      </c>
      <c r="AL250" s="51">
        <v>44681</v>
      </c>
      <c r="AM250" s="59" t="s">
        <v>807</v>
      </c>
      <c r="AN250" s="58" t="s">
        <v>638</v>
      </c>
      <c r="AO250" s="60" t="s">
        <v>923</v>
      </c>
    </row>
    <row r="251" spans="1:41" ht="166.5" customHeight="1" x14ac:dyDescent="0.25">
      <c r="A251" s="245"/>
      <c r="B251" s="248"/>
      <c r="C251" s="251"/>
      <c r="D251" s="251"/>
      <c r="E251" s="248"/>
      <c r="F251" s="254"/>
      <c r="G251" s="251"/>
      <c r="H251" s="191"/>
      <c r="I251" s="223"/>
      <c r="J251" s="214"/>
      <c r="K251" s="217"/>
      <c r="L251" s="220">
        <v>0</v>
      </c>
      <c r="M251" s="223"/>
      <c r="N251" s="214"/>
      <c r="O251" s="226"/>
      <c r="P251" s="41">
        <v>2</v>
      </c>
      <c r="Q251" s="59" t="s">
        <v>397</v>
      </c>
      <c r="R251" s="115" t="s">
        <v>9</v>
      </c>
      <c r="S251" s="42" t="s">
        <v>10</v>
      </c>
      <c r="T251" s="42" t="s">
        <v>11</v>
      </c>
      <c r="U251" s="43" t="s">
        <v>12</v>
      </c>
      <c r="V251" s="42" t="s">
        <v>13</v>
      </c>
      <c r="W251" s="42" t="s">
        <v>14</v>
      </c>
      <c r="X251" s="42" t="s">
        <v>15</v>
      </c>
      <c r="Y251" s="44" t="s">
        <v>638</v>
      </c>
      <c r="Z251" s="68">
        <v>44681</v>
      </c>
      <c r="AA251" s="54" t="s">
        <v>804</v>
      </c>
      <c r="AB251" s="46">
        <f>IFERROR(IF(AND(R250="Probabilidad",R251="Probabilidad"),(AD250-(+AD250*U251)),IF(R251="Probabilidad",(J250-(+J250*U251)),IF(R251="Impacto",AD250,""))),"")</f>
        <v>0.216</v>
      </c>
      <c r="AC251" s="47" t="s">
        <v>5</v>
      </c>
      <c r="AD251" s="48">
        <v>0.216</v>
      </c>
      <c r="AE251" s="47" t="s">
        <v>7</v>
      </c>
      <c r="AF251" s="48">
        <v>0.6</v>
      </c>
      <c r="AG251" s="49" t="s">
        <v>7</v>
      </c>
      <c r="AH251" s="50"/>
      <c r="AI251" s="59" t="s">
        <v>398</v>
      </c>
      <c r="AJ251" s="45" t="s">
        <v>395</v>
      </c>
      <c r="AK251" s="51" t="s">
        <v>399</v>
      </c>
      <c r="AL251" s="51">
        <v>44681</v>
      </c>
      <c r="AM251" s="59" t="s">
        <v>808</v>
      </c>
      <c r="AN251" s="58" t="s">
        <v>640</v>
      </c>
      <c r="AO251" s="60" t="s">
        <v>924</v>
      </c>
    </row>
    <row r="252" spans="1:41" ht="75" x14ac:dyDescent="0.25">
      <c r="A252" s="245"/>
      <c r="B252" s="248"/>
      <c r="C252" s="251"/>
      <c r="D252" s="251"/>
      <c r="E252" s="248"/>
      <c r="F252" s="254"/>
      <c r="G252" s="251"/>
      <c r="H252" s="191"/>
      <c r="I252" s="223"/>
      <c r="J252" s="214"/>
      <c r="K252" s="217"/>
      <c r="L252" s="220">
        <v>0</v>
      </c>
      <c r="M252" s="223"/>
      <c r="N252" s="214"/>
      <c r="O252" s="226"/>
      <c r="P252" s="41">
        <v>3</v>
      </c>
      <c r="Q252" s="59" t="s">
        <v>400</v>
      </c>
      <c r="R252" s="115" t="s">
        <v>9</v>
      </c>
      <c r="S252" s="42" t="s">
        <v>10</v>
      </c>
      <c r="T252" s="42" t="s">
        <v>11</v>
      </c>
      <c r="U252" s="43" t="s">
        <v>12</v>
      </c>
      <c r="V252" s="42" t="s">
        <v>13</v>
      </c>
      <c r="W252" s="42" t="s">
        <v>14</v>
      </c>
      <c r="X252" s="42" t="s">
        <v>15</v>
      </c>
      <c r="Y252" s="44" t="s">
        <v>638</v>
      </c>
      <c r="Z252" s="68">
        <v>44681</v>
      </c>
      <c r="AA252" s="59" t="s">
        <v>805</v>
      </c>
      <c r="AB252" s="46">
        <f>IFERROR(IF(AND(R251="Probabilidad",R252="Probabilidad"),(AD251-(+AD251*U252)),IF(AND(R251="Impacto",R252="Probabilidad"),(AD250-(+AD250*U252)),IF(R252="Impacto",AD251,""))),"")</f>
        <v>0.12959999999999999</v>
      </c>
      <c r="AC252" s="47" t="s">
        <v>21</v>
      </c>
      <c r="AD252" s="48">
        <v>0.12959999999999999</v>
      </c>
      <c r="AE252" s="47" t="s">
        <v>7</v>
      </c>
      <c r="AF252" s="48">
        <v>0.6</v>
      </c>
      <c r="AG252" s="49" t="s">
        <v>7</v>
      </c>
      <c r="AH252" s="50"/>
      <c r="AI252" s="59"/>
      <c r="AJ252" s="45"/>
      <c r="AK252" s="51"/>
      <c r="AL252" s="51"/>
      <c r="AM252" s="59"/>
      <c r="AN252" s="58"/>
      <c r="AO252" s="60" t="s">
        <v>911</v>
      </c>
    </row>
    <row r="253" spans="1:41" ht="75" x14ac:dyDescent="0.25">
      <c r="A253" s="245"/>
      <c r="B253" s="248"/>
      <c r="C253" s="251"/>
      <c r="D253" s="251"/>
      <c r="E253" s="248"/>
      <c r="F253" s="254"/>
      <c r="G253" s="251"/>
      <c r="H253" s="191"/>
      <c r="I253" s="223"/>
      <c r="J253" s="214"/>
      <c r="K253" s="217"/>
      <c r="L253" s="220">
        <v>0</v>
      </c>
      <c r="M253" s="223"/>
      <c r="N253" s="214"/>
      <c r="O253" s="226"/>
      <c r="P253" s="41">
        <v>4</v>
      </c>
      <c r="Q253" s="59" t="s">
        <v>401</v>
      </c>
      <c r="R253" s="115" t="s">
        <v>9</v>
      </c>
      <c r="S253" s="42" t="s">
        <v>10</v>
      </c>
      <c r="T253" s="42" t="s">
        <v>11</v>
      </c>
      <c r="U253" s="43" t="s">
        <v>12</v>
      </c>
      <c r="V253" s="42" t="s">
        <v>13</v>
      </c>
      <c r="W253" s="42" t="s">
        <v>14</v>
      </c>
      <c r="X253" s="42" t="s">
        <v>15</v>
      </c>
      <c r="Y253" s="44" t="s">
        <v>640</v>
      </c>
      <c r="Z253" s="68">
        <v>44681</v>
      </c>
      <c r="AA253" s="59" t="s">
        <v>806</v>
      </c>
      <c r="AB253" s="46">
        <f t="shared" ref="AB253:AB255" si="41">IFERROR(IF(AND(R252="Probabilidad",R253="Probabilidad"),(AD252-(+AD252*U253)),IF(AND(R252="Impacto",R253="Probabilidad"),(AD251-(+AD251*U253)),IF(R253="Impacto",AD252,""))),"")</f>
        <v>7.7759999999999996E-2</v>
      </c>
      <c r="AC253" s="47" t="s">
        <v>21</v>
      </c>
      <c r="AD253" s="48">
        <v>7.7759999999999996E-2</v>
      </c>
      <c r="AE253" s="47" t="s">
        <v>7</v>
      </c>
      <c r="AF253" s="48">
        <v>0.6</v>
      </c>
      <c r="AG253" s="49" t="s">
        <v>7</v>
      </c>
      <c r="AH253" s="50"/>
      <c r="AI253" s="59"/>
      <c r="AJ253" s="45"/>
      <c r="AK253" s="51"/>
      <c r="AL253" s="51"/>
      <c r="AM253" s="59"/>
      <c r="AN253" s="58"/>
      <c r="AO253" s="60" t="s">
        <v>910</v>
      </c>
    </row>
    <row r="254" spans="1:41" hidden="1" x14ac:dyDescent="0.25">
      <c r="A254" s="245"/>
      <c r="B254" s="248"/>
      <c r="C254" s="251"/>
      <c r="D254" s="251"/>
      <c r="E254" s="248"/>
      <c r="F254" s="254"/>
      <c r="G254" s="251"/>
      <c r="H254" s="191"/>
      <c r="I254" s="223"/>
      <c r="J254" s="214"/>
      <c r="K254" s="217"/>
      <c r="L254" s="220">
        <v>0</v>
      </c>
      <c r="M254" s="223"/>
      <c r="N254" s="214"/>
      <c r="O254" s="226"/>
      <c r="P254" s="41">
        <v>5</v>
      </c>
      <c r="Q254" s="59"/>
      <c r="R254" s="115" t="s">
        <v>42</v>
      </c>
      <c r="S254" s="42"/>
      <c r="T254" s="42"/>
      <c r="U254" s="43" t="s">
        <v>42</v>
      </c>
      <c r="V254" s="42"/>
      <c r="W254" s="42"/>
      <c r="X254" s="42"/>
      <c r="Y254" s="44"/>
      <c r="Z254" s="42"/>
      <c r="AA254" s="153"/>
      <c r="AB254" s="46" t="str">
        <f t="shared" si="41"/>
        <v/>
      </c>
      <c r="AC254" s="47" t="s">
        <v>42</v>
      </c>
      <c r="AD254" s="48" t="s">
        <v>42</v>
      </c>
      <c r="AE254" s="47" t="s">
        <v>42</v>
      </c>
      <c r="AF254" s="48" t="s">
        <v>42</v>
      </c>
      <c r="AG254" s="49" t="s">
        <v>42</v>
      </c>
      <c r="AH254" s="50"/>
      <c r="AI254" s="59"/>
      <c r="AJ254" s="44"/>
      <c r="AK254" s="51"/>
      <c r="AL254" s="51"/>
      <c r="AM254" s="59"/>
      <c r="AN254" s="58"/>
      <c r="AO254" s="120"/>
    </row>
    <row r="255" spans="1:41" hidden="1" x14ac:dyDescent="0.25">
      <c r="A255" s="246"/>
      <c r="B255" s="249"/>
      <c r="C255" s="252"/>
      <c r="D255" s="252"/>
      <c r="E255" s="249"/>
      <c r="F255" s="255"/>
      <c r="G255" s="252"/>
      <c r="H255" s="192"/>
      <c r="I255" s="224"/>
      <c r="J255" s="215"/>
      <c r="K255" s="218"/>
      <c r="L255" s="221">
        <v>0</v>
      </c>
      <c r="M255" s="224"/>
      <c r="N255" s="215"/>
      <c r="O255" s="227"/>
      <c r="P255" s="41">
        <v>6</v>
      </c>
      <c r="Q255" s="59"/>
      <c r="R255" s="115" t="s">
        <v>42</v>
      </c>
      <c r="S255" s="42"/>
      <c r="T255" s="42"/>
      <c r="U255" s="43" t="s">
        <v>42</v>
      </c>
      <c r="V255" s="42"/>
      <c r="W255" s="42"/>
      <c r="X255" s="42"/>
      <c r="Y255" s="44"/>
      <c r="Z255" s="42"/>
      <c r="AA255" s="153"/>
      <c r="AB255" s="46" t="str">
        <f t="shared" si="41"/>
        <v/>
      </c>
      <c r="AC255" s="47" t="s">
        <v>42</v>
      </c>
      <c r="AD255" s="48" t="s">
        <v>42</v>
      </c>
      <c r="AE255" s="47" t="s">
        <v>42</v>
      </c>
      <c r="AF255" s="48" t="s">
        <v>42</v>
      </c>
      <c r="AG255" s="49" t="s">
        <v>42</v>
      </c>
      <c r="AH255" s="50"/>
      <c r="AI255" s="59"/>
      <c r="AJ255" s="44"/>
      <c r="AK255" s="51"/>
      <c r="AL255" s="51"/>
      <c r="AM255" s="59"/>
      <c r="AN255" s="58"/>
      <c r="AO255" s="121"/>
    </row>
    <row r="256" spans="1:41" ht="76.5" hidden="1" customHeight="1" x14ac:dyDescent="0.25">
      <c r="A256" s="244" t="s">
        <v>419</v>
      </c>
      <c r="B256" s="247" t="s">
        <v>0</v>
      </c>
      <c r="C256" s="250" t="s">
        <v>402</v>
      </c>
      <c r="D256" s="250" t="s">
        <v>403</v>
      </c>
      <c r="E256" s="247">
        <v>43</v>
      </c>
      <c r="F256" s="253" t="s">
        <v>404</v>
      </c>
      <c r="G256" s="250" t="s">
        <v>4</v>
      </c>
      <c r="H256" s="190">
        <v>4</v>
      </c>
      <c r="I256" s="222" t="s">
        <v>5</v>
      </c>
      <c r="J256" s="213">
        <v>0.4</v>
      </c>
      <c r="K256" s="216" t="s">
        <v>6</v>
      </c>
      <c r="L256" s="219" t="s">
        <v>6</v>
      </c>
      <c r="M256" s="222" t="s">
        <v>7</v>
      </c>
      <c r="N256" s="213">
        <v>0.6</v>
      </c>
      <c r="O256" s="225" t="s">
        <v>7</v>
      </c>
      <c r="P256" s="41">
        <v>1</v>
      </c>
      <c r="Q256" s="59" t="s">
        <v>405</v>
      </c>
      <c r="R256" s="115" t="s">
        <v>9</v>
      </c>
      <c r="S256" s="42" t="s">
        <v>10</v>
      </c>
      <c r="T256" s="42" t="s">
        <v>11</v>
      </c>
      <c r="U256" s="43" t="s">
        <v>12</v>
      </c>
      <c r="V256" s="42" t="s">
        <v>13</v>
      </c>
      <c r="W256" s="42" t="s">
        <v>14</v>
      </c>
      <c r="X256" s="42" t="s">
        <v>15</v>
      </c>
      <c r="Y256" s="44" t="s">
        <v>640</v>
      </c>
      <c r="Z256" s="68">
        <v>44681</v>
      </c>
      <c r="AA256" s="59" t="s">
        <v>809</v>
      </c>
      <c r="AB256" s="46">
        <f>IFERROR(IF(R256="Probabilidad",(J256-(+J256*U256)),IF(R256="Impacto",J256,"")),"")</f>
        <v>0.24</v>
      </c>
      <c r="AC256" s="47" t="s">
        <v>5</v>
      </c>
      <c r="AD256" s="48">
        <v>0.24</v>
      </c>
      <c r="AE256" s="47" t="s">
        <v>7</v>
      </c>
      <c r="AF256" s="48">
        <v>0.6</v>
      </c>
      <c r="AG256" s="49" t="s">
        <v>7</v>
      </c>
      <c r="AH256" s="50" t="s">
        <v>16</v>
      </c>
      <c r="AI256" s="59" t="s">
        <v>406</v>
      </c>
      <c r="AJ256" s="45" t="s">
        <v>407</v>
      </c>
      <c r="AK256" s="51" t="s">
        <v>382</v>
      </c>
      <c r="AL256" s="51">
        <v>44681</v>
      </c>
      <c r="AM256" s="59" t="s">
        <v>812</v>
      </c>
      <c r="AN256" s="58" t="s">
        <v>640</v>
      </c>
      <c r="AO256" s="121"/>
    </row>
    <row r="257" spans="1:41" ht="77.25" hidden="1" customHeight="1" x14ac:dyDescent="0.25">
      <c r="A257" s="245"/>
      <c r="B257" s="248"/>
      <c r="C257" s="251"/>
      <c r="D257" s="251"/>
      <c r="E257" s="248"/>
      <c r="F257" s="254"/>
      <c r="G257" s="251"/>
      <c r="H257" s="191"/>
      <c r="I257" s="223"/>
      <c r="J257" s="214"/>
      <c r="K257" s="217"/>
      <c r="L257" s="220">
        <v>0</v>
      </c>
      <c r="M257" s="223"/>
      <c r="N257" s="214"/>
      <c r="O257" s="226"/>
      <c r="P257" s="41">
        <v>2</v>
      </c>
      <c r="Q257" s="59" t="s">
        <v>408</v>
      </c>
      <c r="R257" s="115" t="s">
        <v>9</v>
      </c>
      <c r="S257" s="42" t="s">
        <v>10</v>
      </c>
      <c r="T257" s="42" t="s">
        <v>11</v>
      </c>
      <c r="U257" s="43" t="s">
        <v>12</v>
      </c>
      <c r="V257" s="42" t="s">
        <v>13</v>
      </c>
      <c r="W257" s="42" t="s">
        <v>14</v>
      </c>
      <c r="X257" s="42" t="s">
        <v>15</v>
      </c>
      <c r="Y257" s="44" t="s">
        <v>640</v>
      </c>
      <c r="Z257" s="68">
        <v>44681</v>
      </c>
      <c r="AA257" s="59" t="s">
        <v>810</v>
      </c>
      <c r="AB257" s="53">
        <f>IFERROR(IF(AND(R256="Probabilidad",R257="Probabilidad"),(AD256-(+AD256*U257)),IF(R257="Probabilidad",(J256-(+J256*U257)),IF(R257="Impacto",AD256,""))),"")</f>
        <v>0.14399999999999999</v>
      </c>
      <c r="AC257" s="47" t="s">
        <v>21</v>
      </c>
      <c r="AD257" s="48">
        <v>0.14399999999999999</v>
      </c>
      <c r="AE257" s="47" t="s">
        <v>391</v>
      </c>
      <c r="AF257" s="48">
        <v>1</v>
      </c>
      <c r="AG257" s="49" t="s">
        <v>392</v>
      </c>
      <c r="AH257" s="50"/>
      <c r="AI257" s="59" t="s">
        <v>409</v>
      </c>
      <c r="AJ257" s="44" t="s">
        <v>410</v>
      </c>
      <c r="AK257" s="52" t="s">
        <v>411</v>
      </c>
      <c r="AL257" s="51">
        <v>44681</v>
      </c>
      <c r="AM257" s="59" t="s">
        <v>813</v>
      </c>
      <c r="AN257" s="58" t="s">
        <v>640</v>
      </c>
      <c r="AO257" s="121"/>
    </row>
    <row r="258" spans="1:41" ht="120" hidden="1" x14ac:dyDescent="0.25">
      <c r="A258" s="245"/>
      <c r="B258" s="248"/>
      <c r="C258" s="251"/>
      <c r="D258" s="251"/>
      <c r="E258" s="248"/>
      <c r="F258" s="254"/>
      <c r="G258" s="251"/>
      <c r="H258" s="191"/>
      <c r="I258" s="223"/>
      <c r="J258" s="214"/>
      <c r="K258" s="217"/>
      <c r="L258" s="220">
        <v>0</v>
      </c>
      <c r="M258" s="223"/>
      <c r="N258" s="214"/>
      <c r="O258" s="226"/>
      <c r="P258" s="41">
        <v>3</v>
      </c>
      <c r="Q258" s="59" t="s">
        <v>412</v>
      </c>
      <c r="R258" s="115" t="s">
        <v>9</v>
      </c>
      <c r="S258" s="42" t="s">
        <v>10</v>
      </c>
      <c r="T258" s="42" t="s">
        <v>11</v>
      </c>
      <c r="U258" s="43" t="s">
        <v>12</v>
      </c>
      <c r="V258" s="42" t="s">
        <v>13</v>
      </c>
      <c r="W258" s="42" t="s">
        <v>14</v>
      </c>
      <c r="X258" s="42" t="s">
        <v>15</v>
      </c>
      <c r="Y258" s="44" t="s">
        <v>638</v>
      </c>
      <c r="Z258" s="68">
        <v>44681</v>
      </c>
      <c r="AA258" s="59" t="s">
        <v>811</v>
      </c>
      <c r="AB258" s="46">
        <f>IFERROR(IF(AND(R257="Probabilidad",R258="Probabilidad"),(AD257-(+AD257*U258)),IF(AND(R257="Impacto",R258="Probabilidad"),(AD256-(+AD256*U258)),IF(R258="Impacto",AD257,""))),"")</f>
        <v>8.6399999999999991E-2</v>
      </c>
      <c r="AC258" s="47" t="s">
        <v>21</v>
      </c>
      <c r="AD258" s="48">
        <v>8.6399999999999991E-2</v>
      </c>
      <c r="AE258" s="47" t="s">
        <v>391</v>
      </c>
      <c r="AF258" s="48">
        <v>1</v>
      </c>
      <c r="AG258" s="49" t="s">
        <v>392</v>
      </c>
      <c r="AH258" s="50"/>
      <c r="AI258" s="59"/>
      <c r="AJ258" s="44"/>
      <c r="AK258" s="51"/>
      <c r="AL258" s="51"/>
      <c r="AM258" s="59"/>
      <c r="AN258" s="58"/>
      <c r="AO258" s="121"/>
    </row>
    <row r="259" spans="1:41" hidden="1" x14ac:dyDescent="0.25">
      <c r="A259" s="245"/>
      <c r="B259" s="248"/>
      <c r="C259" s="251"/>
      <c r="D259" s="251"/>
      <c r="E259" s="248"/>
      <c r="F259" s="254"/>
      <c r="G259" s="251"/>
      <c r="H259" s="191"/>
      <c r="I259" s="223"/>
      <c r="J259" s="214"/>
      <c r="K259" s="217"/>
      <c r="L259" s="220">
        <v>0</v>
      </c>
      <c r="M259" s="223"/>
      <c r="N259" s="214"/>
      <c r="O259" s="226"/>
      <c r="P259" s="41">
        <v>4</v>
      </c>
      <c r="Q259" s="59"/>
      <c r="R259" s="115" t="s">
        <v>42</v>
      </c>
      <c r="S259" s="42"/>
      <c r="T259" s="42"/>
      <c r="U259" s="43" t="s">
        <v>42</v>
      </c>
      <c r="V259" s="42"/>
      <c r="W259" s="42"/>
      <c r="X259" s="42"/>
      <c r="Y259" s="44"/>
      <c r="Z259" s="42"/>
      <c r="AA259" s="153"/>
      <c r="AB259" s="46" t="str">
        <f t="shared" ref="AB259:AB261" si="42">IFERROR(IF(AND(R258="Probabilidad",R259="Probabilidad"),(AD258-(+AD258*U259)),IF(AND(R258="Impacto",R259="Probabilidad"),(AD257-(+AD257*U259)),IF(R259="Impacto",AD258,""))),"")</f>
        <v/>
      </c>
      <c r="AC259" s="47" t="s">
        <v>42</v>
      </c>
      <c r="AD259" s="48" t="s">
        <v>42</v>
      </c>
      <c r="AE259" s="47" t="s">
        <v>42</v>
      </c>
      <c r="AF259" s="48" t="s">
        <v>42</v>
      </c>
      <c r="AG259" s="49" t="s">
        <v>42</v>
      </c>
      <c r="AH259" s="50"/>
      <c r="AI259" s="59"/>
      <c r="AJ259" s="44"/>
      <c r="AK259" s="51"/>
      <c r="AL259" s="51"/>
      <c r="AM259" s="59"/>
      <c r="AN259" s="58"/>
      <c r="AO259" s="121"/>
    </row>
    <row r="260" spans="1:41" hidden="1" x14ac:dyDescent="0.25">
      <c r="A260" s="245"/>
      <c r="B260" s="248"/>
      <c r="C260" s="251"/>
      <c r="D260" s="251"/>
      <c r="E260" s="248"/>
      <c r="F260" s="254"/>
      <c r="G260" s="251"/>
      <c r="H260" s="191"/>
      <c r="I260" s="223"/>
      <c r="J260" s="214"/>
      <c r="K260" s="217"/>
      <c r="L260" s="220">
        <v>0</v>
      </c>
      <c r="M260" s="223"/>
      <c r="N260" s="214"/>
      <c r="O260" s="226"/>
      <c r="P260" s="41">
        <v>5</v>
      </c>
      <c r="Q260" s="59"/>
      <c r="R260" s="115" t="s">
        <v>42</v>
      </c>
      <c r="S260" s="42"/>
      <c r="T260" s="42"/>
      <c r="U260" s="43" t="s">
        <v>42</v>
      </c>
      <c r="V260" s="42"/>
      <c r="W260" s="42"/>
      <c r="X260" s="42"/>
      <c r="Y260" s="44"/>
      <c r="Z260" s="42"/>
      <c r="AA260" s="153"/>
      <c r="AB260" s="46" t="str">
        <f t="shared" si="42"/>
        <v/>
      </c>
      <c r="AC260" s="47" t="s">
        <v>42</v>
      </c>
      <c r="AD260" s="48" t="s">
        <v>42</v>
      </c>
      <c r="AE260" s="47" t="s">
        <v>42</v>
      </c>
      <c r="AF260" s="48" t="s">
        <v>42</v>
      </c>
      <c r="AG260" s="49" t="s">
        <v>42</v>
      </c>
      <c r="AH260" s="50"/>
      <c r="AI260" s="59"/>
      <c r="AJ260" s="44"/>
      <c r="AK260" s="51"/>
      <c r="AL260" s="51"/>
      <c r="AM260" s="59"/>
      <c r="AN260" s="58"/>
      <c r="AO260" s="121"/>
    </row>
    <row r="261" spans="1:41" hidden="1" x14ac:dyDescent="0.25">
      <c r="A261" s="246"/>
      <c r="B261" s="249"/>
      <c r="C261" s="252"/>
      <c r="D261" s="252"/>
      <c r="E261" s="249"/>
      <c r="F261" s="255"/>
      <c r="G261" s="252"/>
      <c r="H261" s="192"/>
      <c r="I261" s="224"/>
      <c r="J261" s="215"/>
      <c r="K261" s="218"/>
      <c r="L261" s="221">
        <v>0</v>
      </c>
      <c r="M261" s="224"/>
      <c r="N261" s="215"/>
      <c r="O261" s="227"/>
      <c r="P261" s="41">
        <v>6</v>
      </c>
      <c r="Q261" s="59"/>
      <c r="R261" s="115" t="s">
        <v>42</v>
      </c>
      <c r="S261" s="42"/>
      <c r="T261" s="42"/>
      <c r="U261" s="43" t="s">
        <v>42</v>
      </c>
      <c r="V261" s="42"/>
      <c r="W261" s="42"/>
      <c r="X261" s="42"/>
      <c r="Y261" s="44"/>
      <c r="Z261" s="42"/>
      <c r="AA261" s="153"/>
      <c r="AB261" s="46" t="str">
        <f t="shared" si="42"/>
        <v/>
      </c>
      <c r="AC261" s="47" t="s">
        <v>42</v>
      </c>
      <c r="AD261" s="48" t="s">
        <v>42</v>
      </c>
      <c r="AE261" s="47" t="s">
        <v>42</v>
      </c>
      <c r="AF261" s="48" t="s">
        <v>42</v>
      </c>
      <c r="AG261" s="49" t="s">
        <v>42</v>
      </c>
      <c r="AH261" s="50"/>
      <c r="AI261" s="59"/>
      <c r="AJ261" s="44"/>
      <c r="AK261" s="51"/>
      <c r="AL261" s="51"/>
      <c r="AM261" s="59"/>
      <c r="AN261" s="58"/>
      <c r="AO261" s="121"/>
    </row>
    <row r="262" spans="1:41" ht="65.25" hidden="1" customHeight="1" x14ac:dyDescent="0.25">
      <c r="A262" s="244" t="s">
        <v>419</v>
      </c>
      <c r="B262" s="247"/>
      <c r="C262" s="250" t="s">
        <v>413</v>
      </c>
      <c r="D262" s="250" t="s">
        <v>414</v>
      </c>
      <c r="E262" s="247">
        <v>44</v>
      </c>
      <c r="F262" s="253" t="s">
        <v>415</v>
      </c>
      <c r="G262" s="250" t="s">
        <v>4</v>
      </c>
      <c r="H262" s="190">
        <v>43</v>
      </c>
      <c r="I262" s="222" t="s">
        <v>34</v>
      </c>
      <c r="J262" s="213">
        <v>0.6</v>
      </c>
      <c r="K262" s="216" t="s">
        <v>6</v>
      </c>
      <c r="L262" s="219" t="s">
        <v>6</v>
      </c>
      <c r="M262" s="222" t="s">
        <v>7</v>
      </c>
      <c r="N262" s="213">
        <v>0.6</v>
      </c>
      <c r="O262" s="225" t="s">
        <v>7</v>
      </c>
      <c r="P262" s="41">
        <v>1</v>
      </c>
      <c r="Q262" s="59" t="s">
        <v>416</v>
      </c>
      <c r="R262" s="115" t="s">
        <v>9</v>
      </c>
      <c r="S262" s="42" t="s">
        <v>10</v>
      </c>
      <c r="T262" s="42" t="s">
        <v>11</v>
      </c>
      <c r="U262" s="43" t="s">
        <v>12</v>
      </c>
      <c r="V262" s="42" t="s">
        <v>13</v>
      </c>
      <c r="W262" s="42" t="s">
        <v>14</v>
      </c>
      <c r="X262" s="42" t="s">
        <v>15</v>
      </c>
      <c r="Y262" s="44" t="s">
        <v>638</v>
      </c>
      <c r="Z262" s="68">
        <v>44681</v>
      </c>
      <c r="AA262" s="59" t="s">
        <v>814</v>
      </c>
      <c r="AB262" s="46">
        <f>IFERROR(IF(R262="Probabilidad",(J262-(+J262*U262)),IF(R262="Impacto",J262,"")),"")</f>
        <v>0.36</v>
      </c>
      <c r="AC262" s="47" t="s">
        <v>5</v>
      </c>
      <c r="AD262" s="48">
        <v>0.36</v>
      </c>
      <c r="AE262" s="47" t="s">
        <v>7</v>
      </c>
      <c r="AF262" s="48">
        <v>0.6</v>
      </c>
      <c r="AG262" s="49" t="s">
        <v>7</v>
      </c>
      <c r="AH262" s="50" t="s">
        <v>16</v>
      </c>
      <c r="AI262" s="59" t="s">
        <v>417</v>
      </c>
      <c r="AJ262" s="44" t="s">
        <v>418</v>
      </c>
      <c r="AK262" s="51" t="s">
        <v>382</v>
      </c>
      <c r="AL262" s="51">
        <v>44681</v>
      </c>
      <c r="AM262" s="59" t="s">
        <v>815</v>
      </c>
      <c r="AN262" s="58" t="s">
        <v>640</v>
      </c>
      <c r="AO262" s="121"/>
    </row>
    <row r="263" spans="1:41" hidden="1" x14ac:dyDescent="0.25">
      <c r="A263" s="245"/>
      <c r="B263" s="248"/>
      <c r="C263" s="251"/>
      <c r="D263" s="251"/>
      <c r="E263" s="248"/>
      <c r="F263" s="254"/>
      <c r="G263" s="251"/>
      <c r="H263" s="191"/>
      <c r="I263" s="223"/>
      <c r="J263" s="214"/>
      <c r="K263" s="217"/>
      <c r="L263" s="220">
        <v>0</v>
      </c>
      <c r="M263" s="223"/>
      <c r="N263" s="214"/>
      <c r="O263" s="226"/>
      <c r="P263" s="41">
        <v>2</v>
      </c>
      <c r="Q263" s="59"/>
      <c r="R263" s="115" t="s">
        <v>42</v>
      </c>
      <c r="S263" s="42"/>
      <c r="T263" s="42"/>
      <c r="U263" s="43" t="s">
        <v>42</v>
      </c>
      <c r="V263" s="42"/>
      <c r="W263" s="42"/>
      <c r="X263" s="42"/>
      <c r="Y263" s="44"/>
      <c r="Z263" s="42"/>
      <c r="AA263" s="153"/>
      <c r="AB263" s="46" t="str">
        <f>IFERROR(IF(AND(R262="Probabilidad",R263="Probabilidad"),(AD262-(+AD262*U263)),IF(R263="Probabilidad",(J262-(+J262*U263)),IF(R263="Impacto",AD262,""))),"")</f>
        <v/>
      </c>
      <c r="AC263" s="47" t="s">
        <v>42</v>
      </c>
      <c r="AD263" s="48" t="s">
        <v>42</v>
      </c>
      <c r="AE263" s="47" t="s">
        <v>42</v>
      </c>
      <c r="AF263" s="48" t="s">
        <v>42</v>
      </c>
      <c r="AG263" s="49" t="s">
        <v>42</v>
      </c>
      <c r="AH263" s="50"/>
      <c r="AI263" s="59"/>
      <c r="AJ263" s="44"/>
      <c r="AK263" s="51"/>
      <c r="AL263" s="51"/>
      <c r="AM263" s="59"/>
      <c r="AN263" s="58"/>
      <c r="AO263" s="121"/>
    </row>
    <row r="264" spans="1:41" hidden="1" x14ac:dyDescent="0.25">
      <c r="A264" s="245"/>
      <c r="B264" s="248"/>
      <c r="C264" s="251"/>
      <c r="D264" s="251"/>
      <c r="E264" s="248"/>
      <c r="F264" s="254"/>
      <c r="G264" s="251"/>
      <c r="H264" s="191"/>
      <c r="I264" s="223"/>
      <c r="J264" s="214"/>
      <c r="K264" s="217"/>
      <c r="L264" s="220">
        <v>0</v>
      </c>
      <c r="M264" s="223"/>
      <c r="N264" s="214"/>
      <c r="O264" s="226"/>
      <c r="P264" s="41">
        <v>3</v>
      </c>
      <c r="Q264" s="54"/>
      <c r="R264" s="115" t="s">
        <v>42</v>
      </c>
      <c r="S264" s="42"/>
      <c r="T264" s="42"/>
      <c r="U264" s="43" t="s">
        <v>42</v>
      </c>
      <c r="V264" s="42"/>
      <c r="W264" s="42"/>
      <c r="X264" s="42"/>
      <c r="Y264" s="44"/>
      <c r="Z264" s="42"/>
      <c r="AA264" s="153"/>
      <c r="AB264" s="46" t="str">
        <f>IFERROR(IF(AND(R263="Probabilidad",R264="Probabilidad"),(AD263-(+AD263*U264)),IF(AND(R263="Impacto",R264="Probabilidad"),(AD262-(+AD262*U264)),IF(R264="Impacto",AD263,""))),"")</f>
        <v/>
      </c>
      <c r="AC264" s="47" t="s">
        <v>42</v>
      </c>
      <c r="AD264" s="48" t="s">
        <v>42</v>
      </c>
      <c r="AE264" s="47" t="s">
        <v>42</v>
      </c>
      <c r="AF264" s="48" t="s">
        <v>42</v>
      </c>
      <c r="AG264" s="49" t="s">
        <v>42</v>
      </c>
      <c r="AH264" s="50"/>
      <c r="AI264" s="59"/>
      <c r="AJ264" s="44"/>
      <c r="AK264" s="51"/>
      <c r="AL264" s="51"/>
      <c r="AM264" s="59"/>
      <c r="AN264" s="58"/>
      <c r="AO264" s="121"/>
    </row>
    <row r="265" spans="1:41" hidden="1" x14ac:dyDescent="0.25">
      <c r="A265" s="245"/>
      <c r="B265" s="248"/>
      <c r="C265" s="251"/>
      <c r="D265" s="251"/>
      <c r="E265" s="248"/>
      <c r="F265" s="254"/>
      <c r="G265" s="251"/>
      <c r="H265" s="191"/>
      <c r="I265" s="223"/>
      <c r="J265" s="214"/>
      <c r="K265" s="217"/>
      <c r="L265" s="220">
        <v>0</v>
      </c>
      <c r="M265" s="223"/>
      <c r="N265" s="214"/>
      <c r="O265" s="226"/>
      <c r="P265" s="41">
        <v>4</v>
      </c>
      <c r="Q265" s="59"/>
      <c r="R265" s="115" t="s">
        <v>42</v>
      </c>
      <c r="S265" s="42"/>
      <c r="T265" s="42"/>
      <c r="U265" s="43" t="s">
        <v>42</v>
      </c>
      <c r="V265" s="42"/>
      <c r="W265" s="42"/>
      <c r="X265" s="42"/>
      <c r="Y265" s="44"/>
      <c r="Z265" s="42"/>
      <c r="AA265" s="153"/>
      <c r="AB265" s="46" t="str">
        <f t="shared" ref="AB265:AB267" si="43">IFERROR(IF(AND(R264="Probabilidad",R265="Probabilidad"),(AD264-(+AD264*U265)),IF(AND(R264="Impacto",R265="Probabilidad"),(AD263-(+AD263*U265)),IF(R265="Impacto",AD264,""))),"")</f>
        <v/>
      </c>
      <c r="AC265" s="47" t="s">
        <v>42</v>
      </c>
      <c r="AD265" s="48" t="s">
        <v>42</v>
      </c>
      <c r="AE265" s="47" t="s">
        <v>42</v>
      </c>
      <c r="AF265" s="48" t="s">
        <v>42</v>
      </c>
      <c r="AG265" s="49" t="s">
        <v>42</v>
      </c>
      <c r="AH265" s="50"/>
      <c r="AI265" s="59"/>
      <c r="AJ265" s="44"/>
      <c r="AK265" s="51"/>
      <c r="AL265" s="51"/>
      <c r="AM265" s="59"/>
      <c r="AN265" s="58"/>
      <c r="AO265" s="121"/>
    </row>
    <row r="266" spans="1:41" hidden="1" x14ac:dyDescent="0.25">
      <c r="A266" s="245"/>
      <c r="B266" s="248"/>
      <c r="C266" s="251"/>
      <c r="D266" s="251"/>
      <c r="E266" s="248"/>
      <c r="F266" s="254"/>
      <c r="G266" s="251"/>
      <c r="H266" s="191"/>
      <c r="I266" s="223"/>
      <c r="J266" s="214"/>
      <c r="K266" s="217"/>
      <c r="L266" s="220">
        <v>0</v>
      </c>
      <c r="M266" s="223"/>
      <c r="N266" s="214"/>
      <c r="O266" s="226"/>
      <c r="P266" s="41">
        <v>5</v>
      </c>
      <c r="Q266" s="59"/>
      <c r="R266" s="115" t="s">
        <v>42</v>
      </c>
      <c r="S266" s="42"/>
      <c r="T266" s="42"/>
      <c r="U266" s="43" t="s">
        <v>42</v>
      </c>
      <c r="V266" s="42"/>
      <c r="W266" s="42"/>
      <c r="X266" s="42"/>
      <c r="Y266" s="44"/>
      <c r="Z266" s="42"/>
      <c r="AA266" s="153"/>
      <c r="AB266" s="53" t="str">
        <f t="shared" si="43"/>
        <v/>
      </c>
      <c r="AC266" s="47" t="s">
        <v>42</v>
      </c>
      <c r="AD266" s="48" t="s">
        <v>42</v>
      </c>
      <c r="AE266" s="47" t="s">
        <v>42</v>
      </c>
      <c r="AF266" s="48" t="s">
        <v>42</v>
      </c>
      <c r="AG266" s="49" t="s">
        <v>42</v>
      </c>
      <c r="AH266" s="50"/>
      <c r="AI266" s="59"/>
      <c r="AJ266" s="44"/>
      <c r="AK266" s="51"/>
      <c r="AL266" s="51"/>
      <c r="AM266" s="59"/>
      <c r="AN266" s="58"/>
      <c r="AO266" s="121"/>
    </row>
    <row r="267" spans="1:41" hidden="1" x14ac:dyDescent="0.25">
      <c r="A267" s="246"/>
      <c r="B267" s="249"/>
      <c r="C267" s="252"/>
      <c r="D267" s="252"/>
      <c r="E267" s="249"/>
      <c r="F267" s="255"/>
      <c r="G267" s="252"/>
      <c r="H267" s="192"/>
      <c r="I267" s="224"/>
      <c r="J267" s="215"/>
      <c r="K267" s="218"/>
      <c r="L267" s="221">
        <v>0</v>
      </c>
      <c r="M267" s="224"/>
      <c r="N267" s="215"/>
      <c r="O267" s="227"/>
      <c r="P267" s="41">
        <v>6</v>
      </c>
      <c r="Q267" s="59"/>
      <c r="R267" s="115" t="s">
        <v>42</v>
      </c>
      <c r="S267" s="42"/>
      <c r="T267" s="42"/>
      <c r="U267" s="43" t="s">
        <v>42</v>
      </c>
      <c r="V267" s="42"/>
      <c r="W267" s="42"/>
      <c r="X267" s="42"/>
      <c r="Y267" s="44"/>
      <c r="Z267" s="42"/>
      <c r="AA267" s="153"/>
      <c r="AB267" s="46" t="str">
        <f t="shared" si="43"/>
        <v/>
      </c>
      <c r="AC267" s="47" t="s">
        <v>42</v>
      </c>
      <c r="AD267" s="48" t="s">
        <v>42</v>
      </c>
      <c r="AE267" s="47" t="s">
        <v>42</v>
      </c>
      <c r="AF267" s="48" t="s">
        <v>42</v>
      </c>
      <c r="AG267" s="49" t="s">
        <v>42</v>
      </c>
      <c r="AH267" s="50"/>
      <c r="AI267" s="59"/>
      <c r="AJ267" s="44"/>
      <c r="AK267" s="51"/>
      <c r="AL267" s="51"/>
      <c r="AM267" s="59"/>
      <c r="AN267" s="58"/>
      <c r="AO267" s="121"/>
    </row>
    <row r="268" spans="1:41" ht="150" hidden="1" x14ac:dyDescent="0.25">
      <c r="A268" s="244" t="s">
        <v>481</v>
      </c>
      <c r="B268" s="247" t="s">
        <v>386</v>
      </c>
      <c r="C268" s="250" t="s">
        <v>420</v>
      </c>
      <c r="D268" s="250" t="s">
        <v>421</v>
      </c>
      <c r="E268" s="247">
        <v>45</v>
      </c>
      <c r="F268" s="253" t="s">
        <v>422</v>
      </c>
      <c r="G268" s="250" t="s">
        <v>4</v>
      </c>
      <c r="H268" s="190">
        <v>12</v>
      </c>
      <c r="I268" s="222" t="s">
        <v>5</v>
      </c>
      <c r="J268" s="213">
        <v>0.4</v>
      </c>
      <c r="K268" s="216" t="s">
        <v>423</v>
      </c>
      <c r="L268" s="219" t="s">
        <v>423</v>
      </c>
      <c r="M268" s="222" t="s">
        <v>192</v>
      </c>
      <c r="N268" s="213">
        <v>0.4</v>
      </c>
      <c r="O268" s="225" t="s">
        <v>7</v>
      </c>
      <c r="P268" s="41">
        <v>1</v>
      </c>
      <c r="Q268" s="59" t="s">
        <v>424</v>
      </c>
      <c r="R268" s="115" t="s">
        <v>9</v>
      </c>
      <c r="S268" s="42" t="s">
        <v>10</v>
      </c>
      <c r="T268" s="42" t="s">
        <v>11</v>
      </c>
      <c r="U268" s="43" t="s">
        <v>12</v>
      </c>
      <c r="V268" s="42" t="s">
        <v>13</v>
      </c>
      <c r="W268" s="42" t="s">
        <v>14</v>
      </c>
      <c r="X268" s="42" t="s">
        <v>15</v>
      </c>
      <c r="Y268" s="44" t="s">
        <v>638</v>
      </c>
      <c r="Z268" s="65" t="s">
        <v>694</v>
      </c>
      <c r="AA268" s="133" t="s">
        <v>816</v>
      </c>
      <c r="AB268" s="46">
        <f>IFERROR(IF(R268="Probabilidad",(J268-(+J268*U268)),IF(R268="Impacto",J268,"")),"")</f>
        <v>0.24</v>
      </c>
      <c r="AC268" s="47" t="s">
        <v>5</v>
      </c>
      <c r="AD268" s="48">
        <v>0.24</v>
      </c>
      <c r="AE268" s="47" t="s">
        <v>192</v>
      </c>
      <c r="AF268" s="48">
        <v>0.4</v>
      </c>
      <c r="AG268" s="49" t="s">
        <v>7</v>
      </c>
      <c r="AH268" s="50" t="s">
        <v>61</v>
      </c>
      <c r="AI268" s="59"/>
      <c r="AJ268" s="45"/>
      <c r="AK268" s="51"/>
      <c r="AL268" s="51"/>
      <c r="AM268" s="59"/>
      <c r="AN268" s="58"/>
      <c r="AO268" s="121"/>
    </row>
    <row r="269" spans="1:41" ht="120" hidden="1" x14ac:dyDescent="0.25">
      <c r="A269" s="245"/>
      <c r="B269" s="248"/>
      <c r="C269" s="251"/>
      <c r="D269" s="251"/>
      <c r="E269" s="248"/>
      <c r="F269" s="254"/>
      <c r="G269" s="251"/>
      <c r="H269" s="191"/>
      <c r="I269" s="223"/>
      <c r="J269" s="214"/>
      <c r="K269" s="217"/>
      <c r="L269" s="220">
        <v>0</v>
      </c>
      <c r="M269" s="223"/>
      <c r="N269" s="214"/>
      <c r="O269" s="226"/>
      <c r="P269" s="41">
        <v>2</v>
      </c>
      <c r="Q269" s="59" t="s">
        <v>425</v>
      </c>
      <c r="R269" s="115" t="s">
        <v>9</v>
      </c>
      <c r="S269" s="42" t="s">
        <v>10</v>
      </c>
      <c r="T269" s="42" t="s">
        <v>11</v>
      </c>
      <c r="U269" s="43" t="s">
        <v>12</v>
      </c>
      <c r="V269" s="42" t="s">
        <v>13</v>
      </c>
      <c r="W269" s="42" t="s">
        <v>14</v>
      </c>
      <c r="X269" s="42" t="s">
        <v>15</v>
      </c>
      <c r="Y269" s="44" t="s">
        <v>638</v>
      </c>
      <c r="Z269" s="65" t="s">
        <v>694</v>
      </c>
      <c r="AA269" s="133" t="s">
        <v>817</v>
      </c>
      <c r="AB269" s="46">
        <f>IFERROR(IF(AND(R268="Probabilidad",R269="Probabilidad"),(AD268-(+AD268*U269)),IF(R269="Probabilidad",(J268-(+J268*U269)),IF(R269="Impacto",AD268,""))),"")</f>
        <v>0.14399999999999999</v>
      </c>
      <c r="AC269" s="47" t="s">
        <v>21</v>
      </c>
      <c r="AD269" s="48">
        <v>0.14399999999999999</v>
      </c>
      <c r="AE269" s="47" t="s">
        <v>192</v>
      </c>
      <c r="AF269" s="48">
        <v>0.4</v>
      </c>
      <c r="AG269" s="49" t="s">
        <v>60</v>
      </c>
      <c r="AH269" s="50"/>
      <c r="AI269" s="59"/>
      <c r="AJ269" s="45"/>
      <c r="AK269" s="51"/>
      <c r="AL269" s="51"/>
      <c r="AM269" s="59"/>
      <c r="AN269" s="58"/>
      <c r="AO269" s="121"/>
    </row>
    <row r="270" spans="1:41" ht="180" hidden="1" x14ac:dyDescent="0.25">
      <c r="A270" s="245"/>
      <c r="B270" s="248"/>
      <c r="C270" s="251"/>
      <c r="D270" s="251"/>
      <c r="E270" s="248"/>
      <c r="F270" s="254"/>
      <c r="G270" s="251"/>
      <c r="H270" s="191"/>
      <c r="I270" s="223"/>
      <c r="J270" s="214"/>
      <c r="K270" s="217"/>
      <c r="L270" s="220">
        <v>0</v>
      </c>
      <c r="M270" s="223"/>
      <c r="N270" s="214"/>
      <c r="O270" s="226"/>
      <c r="P270" s="41">
        <v>3</v>
      </c>
      <c r="Q270" s="54" t="s">
        <v>426</v>
      </c>
      <c r="R270" s="115" t="s">
        <v>9</v>
      </c>
      <c r="S270" s="42" t="s">
        <v>10</v>
      </c>
      <c r="T270" s="42" t="s">
        <v>11</v>
      </c>
      <c r="U270" s="43" t="s">
        <v>12</v>
      </c>
      <c r="V270" s="42" t="s">
        <v>13</v>
      </c>
      <c r="W270" s="42" t="s">
        <v>14</v>
      </c>
      <c r="X270" s="42" t="s">
        <v>15</v>
      </c>
      <c r="Y270" s="44" t="s">
        <v>638</v>
      </c>
      <c r="Z270" s="65" t="s">
        <v>694</v>
      </c>
      <c r="AA270" s="54" t="s">
        <v>818</v>
      </c>
      <c r="AB270" s="46">
        <f>IFERROR(IF(AND(R269="Probabilidad",R270="Probabilidad"),(AD269-(+AD269*U270)),IF(AND(R269="Impacto",R270="Probabilidad"),(AD268-(+AD268*U270)),IF(R270="Impacto",AD269,""))),"")</f>
        <v>8.6399999999999991E-2</v>
      </c>
      <c r="AC270" s="47" t="s">
        <v>21</v>
      </c>
      <c r="AD270" s="48">
        <v>8.6399999999999991E-2</v>
      </c>
      <c r="AE270" s="47" t="s">
        <v>192</v>
      </c>
      <c r="AF270" s="48">
        <v>0.4</v>
      </c>
      <c r="AG270" s="49" t="s">
        <v>60</v>
      </c>
      <c r="AH270" s="50"/>
      <c r="AI270" s="59"/>
      <c r="AJ270" s="45"/>
      <c r="AK270" s="51"/>
      <c r="AL270" s="51"/>
      <c r="AM270" s="59"/>
      <c r="AN270" s="58"/>
      <c r="AO270" s="121"/>
    </row>
    <row r="271" spans="1:41" hidden="1" x14ac:dyDescent="0.25">
      <c r="A271" s="245"/>
      <c r="B271" s="248"/>
      <c r="C271" s="251"/>
      <c r="D271" s="251"/>
      <c r="E271" s="248"/>
      <c r="F271" s="254"/>
      <c r="G271" s="251"/>
      <c r="H271" s="191"/>
      <c r="I271" s="223"/>
      <c r="J271" s="214"/>
      <c r="K271" s="217"/>
      <c r="L271" s="220">
        <v>0</v>
      </c>
      <c r="M271" s="223"/>
      <c r="N271" s="214"/>
      <c r="O271" s="226"/>
      <c r="P271" s="41">
        <v>4</v>
      </c>
      <c r="Q271" s="59"/>
      <c r="R271" s="115" t="s">
        <v>42</v>
      </c>
      <c r="S271" s="42"/>
      <c r="T271" s="42"/>
      <c r="U271" s="43" t="s">
        <v>42</v>
      </c>
      <c r="V271" s="42"/>
      <c r="W271" s="42"/>
      <c r="X271" s="42"/>
      <c r="Y271" s="44"/>
      <c r="Z271" s="42"/>
      <c r="AA271" s="153"/>
      <c r="AB271" s="46" t="str">
        <f t="shared" ref="AB271:AB273" si="44">IFERROR(IF(AND(R270="Probabilidad",R271="Probabilidad"),(AD270-(+AD270*U271)),IF(AND(R270="Impacto",R271="Probabilidad"),(AD269-(+AD269*U271)),IF(R271="Impacto",AD270,""))),"")</f>
        <v/>
      </c>
      <c r="AC271" s="47" t="s">
        <v>42</v>
      </c>
      <c r="AD271" s="48" t="s">
        <v>42</v>
      </c>
      <c r="AE271" s="47" t="s">
        <v>42</v>
      </c>
      <c r="AF271" s="48" t="s">
        <v>42</v>
      </c>
      <c r="AG271" s="49" t="s">
        <v>42</v>
      </c>
      <c r="AH271" s="50"/>
      <c r="AI271" s="59"/>
      <c r="AJ271" s="45"/>
      <c r="AK271" s="51"/>
      <c r="AL271" s="51"/>
      <c r="AM271" s="59"/>
      <c r="AN271" s="58"/>
      <c r="AO271" s="121"/>
    </row>
    <row r="272" spans="1:41" hidden="1" x14ac:dyDescent="0.25">
      <c r="A272" s="245"/>
      <c r="B272" s="248"/>
      <c r="C272" s="251"/>
      <c r="D272" s="251"/>
      <c r="E272" s="248"/>
      <c r="F272" s="254"/>
      <c r="G272" s="251"/>
      <c r="H272" s="191"/>
      <c r="I272" s="223"/>
      <c r="J272" s="214"/>
      <c r="K272" s="217"/>
      <c r="L272" s="220">
        <v>0</v>
      </c>
      <c r="M272" s="223"/>
      <c r="N272" s="214"/>
      <c r="O272" s="226"/>
      <c r="P272" s="41">
        <v>5</v>
      </c>
      <c r="Q272" s="59"/>
      <c r="R272" s="115" t="s">
        <v>42</v>
      </c>
      <c r="S272" s="42"/>
      <c r="T272" s="42"/>
      <c r="U272" s="43" t="s">
        <v>42</v>
      </c>
      <c r="V272" s="42"/>
      <c r="W272" s="42"/>
      <c r="X272" s="42"/>
      <c r="Y272" s="44"/>
      <c r="Z272" s="42"/>
      <c r="AA272" s="153"/>
      <c r="AB272" s="46" t="str">
        <f t="shared" si="44"/>
        <v/>
      </c>
      <c r="AC272" s="47" t="s">
        <v>42</v>
      </c>
      <c r="AD272" s="48" t="s">
        <v>42</v>
      </c>
      <c r="AE272" s="47" t="s">
        <v>42</v>
      </c>
      <c r="AF272" s="48" t="s">
        <v>42</v>
      </c>
      <c r="AG272" s="49" t="s">
        <v>42</v>
      </c>
      <c r="AH272" s="50"/>
      <c r="AI272" s="59"/>
      <c r="AJ272" s="44"/>
      <c r="AK272" s="51"/>
      <c r="AL272" s="51"/>
      <c r="AM272" s="59"/>
      <c r="AN272" s="58"/>
      <c r="AO272" s="121"/>
    </row>
    <row r="273" spans="1:41" hidden="1" x14ac:dyDescent="0.25">
      <c r="A273" s="246"/>
      <c r="B273" s="249"/>
      <c r="C273" s="252"/>
      <c r="D273" s="252"/>
      <c r="E273" s="249"/>
      <c r="F273" s="255"/>
      <c r="G273" s="252"/>
      <c r="H273" s="192"/>
      <c r="I273" s="224"/>
      <c r="J273" s="215"/>
      <c r="K273" s="218"/>
      <c r="L273" s="221">
        <v>0</v>
      </c>
      <c r="M273" s="224"/>
      <c r="N273" s="215"/>
      <c r="O273" s="227"/>
      <c r="P273" s="41">
        <v>6</v>
      </c>
      <c r="Q273" s="59"/>
      <c r="R273" s="115" t="s">
        <v>42</v>
      </c>
      <c r="S273" s="42"/>
      <c r="T273" s="42"/>
      <c r="U273" s="43" t="s">
        <v>42</v>
      </c>
      <c r="V273" s="42"/>
      <c r="W273" s="42"/>
      <c r="X273" s="42"/>
      <c r="Y273" s="44"/>
      <c r="Z273" s="42"/>
      <c r="AA273" s="153"/>
      <c r="AB273" s="46" t="str">
        <f t="shared" si="44"/>
        <v/>
      </c>
      <c r="AC273" s="47" t="s">
        <v>42</v>
      </c>
      <c r="AD273" s="48" t="s">
        <v>42</v>
      </c>
      <c r="AE273" s="47" t="s">
        <v>42</v>
      </c>
      <c r="AF273" s="48" t="s">
        <v>42</v>
      </c>
      <c r="AG273" s="49" t="s">
        <v>42</v>
      </c>
      <c r="AH273" s="50"/>
      <c r="AI273" s="59"/>
      <c r="AJ273" s="44"/>
      <c r="AK273" s="51"/>
      <c r="AL273" s="51"/>
      <c r="AM273" s="59"/>
      <c r="AN273" s="58"/>
      <c r="AO273" s="121"/>
    </row>
    <row r="274" spans="1:41" ht="105" hidden="1" x14ac:dyDescent="0.25">
      <c r="A274" s="244" t="s">
        <v>481</v>
      </c>
      <c r="B274" s="247" t="s">
        <v>0</v>
      </c>
      <c r="C274" s="250" t="s">
        <v>427</v>
      </c>
      <c r="D274" s="250" t="s">
        <v>428</v>
      </c>
      <c r="E274" s="247">
        <v>46</v>
      </c>
      <c r="F274" s="253" t="s">
        <v>429</v>
      </c>
      <c r="G274" s="250" t="s">
        <v>4</v>
      </c>
      <c r="H274" s="190">
        <v>19</v>
      </c>
      <c r="I274" s="222" t="s">
        <v>5</v>
      </c>
      <c r="J274" s="213">
        <v>0.4</v>
      </c>
      <c r="K274" s="216" t="s">
        <v>6</v>
      </c>
      <c r="L274" s="219" t="s">
        <v>6</v>
      </c>
      <c r="M274" s="222" t="s">
        <v>7</v>
      </c>
      <c r="N274" s="213">
        <v>0.6</v>
      </c>
      <c r="O274" s="225" t="s">
        <v>7</v>
      </c>
      <c r="P274" s="41">
        <v>1</v>
      </c>
      <c r="Q274" s="59" t="s">
        <v>430</v>
      </c>
      <c r="R274" s="115" t="s">
        <v>9</v>
      </c>
      <c r="S274" s="42" t="s">
        <v>10</v>
      </c>
      <c r="T274" s="42" t="s">
        <v>11</v>
      </c>
      <c r="U274" s="43" t="s">
        <v>12</v>
      </c>
      <c r="V274" s="42" t="s">
        <v>13</v>
      </c>
      <c r="W274" s="42" t="s">
        <v>14</v>
      </c>
      <c r="X274" s="42" t="s">
        <v>15</v>
      </c>
      <c r="Y274" s="44" t="s">
        <v>638</v>
      </c>
      <c r="Z274" s="44" t="s">
        <v>822</v>
      </c>
      <c r="AA274" s="133" t="s">
        <v>819</v>
      </c>
      <c r="AB274" s="46">
        <f>IFERROR(IF(R274="Probabilidad",(J274-(+J274*U274)),IF(R274="Impacto",J274,"")),"")</f>
        <v>0.24</v>
      </c>
      <c r="AC274" s="47" t="s">
        <v>5</v>
      </c>
      <c r="AD274" s="48">
        <v>0.24</v>
      </c>
      <c r="AE274" s="47" t="s">
        <v>7</v>
      </c>
      <c r="AF274" s="48">
        <v>0.6</v>
      </c>
      <c r="AG274" s="49" t="s">
        <v>7</v>
      </c>
      <c r="AH274" s="50" t="s">
        <v>61</v>
      </c>
      <c r="AI274" s="59"/>
      <c r="AJ274" s="44"/>
      <c r="AK274" s="51"/>
      <c r="AL274" s="51"/>
      <c r="AM274" s="59"/>
      <c r="AN274" s="58"/>
      <c r="AO274" s="121"/>
    </row>
    <row r="275" spans="1:41" ht="120" hidden="1" x14ac:dyDescent="0.25">
      <c r="A275" s="245"/>
      <c r="B275" s="248"/>
      <c r="C275" s="251"/>
      <c r="D275" s="251"/>
      <c r="E275" s="248"/>
      <c r="F275" s="254"/>
      <c r="G275" s="251"/>
      <c r="H275" s="191"/>
      <c r="I275" s="223"/>
      <c r="J275" s="214"/>
      <c r="K275" s="217"/>
      <c r="L275" s="220">
        <v>0</v>
      </c>
      <c r="M275" s="223"/>
      <c r="N275" s="214"/>
      <c r="O275" s="226"/>
      <c r="P275" s="41">
        <v>2</v>
      </c>
      <c r="Q275" s="59" t="s">
        <v>431</v>
      </c>
      <c r="R275" s="115" t="s">
        <v>9</v>
      </c>
      <c r="S275" s="42" t="s">
        <v>10</v>
      </c>
      <c r="T275" s="42" t="s">
        <v>11</v>
      </c>
      <c r="U275" s="43" t="s">
        <v>12</v>
      </c>
      <c r="V275" s="42" t="s">
        <v>13</v>
      </c>
      <c r="W275" s="42" t="s">
        <v>14</v>
      </c>
      <c r="X275" s="42" t="s">
        <v>15</v>
      </c>
      <c r="Y275" s="44" t="s">
        <v>638</v>
      </c>
      <c r="Z275" s="44" t="s">
        <v>694</v>
      </c>
      <c r="AA275" s="133" t="s">
        <v>820</v>
      </c>
      <c r="AB275" s="46">
        <f>IFERROR(IF(AND(R274="Probabilidad",R275="Probabilidad"),(AD274-(+AD274*U275)),IF(R275="Probabilidad",(J274-(+J274*U275)),IF(R275="Impacto",AD274,""))),"")</f>
        <v>0.14399999999999999</v>
      </c>
      <c r="AC275" s="47" t="s">
        <v>21</v>
      </c>
      <c r="AD275" s="48">
        <v>0.14399999999999999</v>
      </c>
      <c r="AE275" s="47" t="s">
        <v>192</v>
      </c>
      <c r="AF275" s="48">
        <v>0.4</v>
      </c>
      <c r="AG275" s="49" t="s">
        <v>60</v>
      </c>
      <c r="AH275" s="50"/>
      <c r="AI275" s="59"/>
      <c r="AJ275" s="44"/>
      <c r="AK275" s="51"/>
      <c r="AL275" s="51"/>
      <c r="AM275" s="59"/>
      <c r="AN275" s="58"/>
      <c r="AO275" s="121"/>
    </row>
    <row r="276" spans="1:41" ht="90" hidden="1" x14ac:dyDescent="0.25">
      <c r="A276" s="245"/>
      <c r="B276" s="248"/>
      <c r="C276" s="251"/>
      <c r="D276" s="251"/>
      <c r="E276" s="248"/>
      <c r="F276" s="254"/>
      <c r="G276" s="251"/>
      <c r="H276" s="191"/>
      <c r="I276" s="223"/>
      <c r="J276" s="214"/>
      <c r="K276" s="217"/>
      <c r="L276" s="220">
        <v>0</v>
      </c>
      <c r="M276" s="223"/>
      <c r="N276" s="214"/>
      <c r="O276" s="226"/>
      <c r="P276" s="41">
        <v>3</v>
      </c>
      <c r="Q276" s="59" t="s">
        <v>432</v>
      </c>
      <c r="R276" s="115" t="s">
        <v>9</v>
      </c>
      <c r="S276" s="42" t="s">
        <v>23</v>
      </c>
      <c r="T276" s="42" t="s">
        <v>11</v>
      </c>
      <c r="U276" s="43" t="s">
        <v>24</v>
      </c>
      <c r="V276" s="42" t="s">
        <v>13</v>
      </c>
      <c r="W276" s="42" t="s">
        <v>14</v>
      </c>
      <c r="X276" s="42" t="s">
        <v>15</v>
      </c>
      <c r="Y276" s="190" t="s">
        <v>638</v>
      </c>
      <c r="Z276" s="197" t="s">
        <v>694</v>
      </c>
      <c r="AA276" s="200" t="s">
        <v>821</v>
      </c>
      <c r="AB276" s="46">
        <f>IFERROR(IF(AND(R275="Probabilidad",R276="Probabilidad"),(AD275-(+AD275*U276)),IF(AND(R275="Impacto",R276="Probabilidad"),(AD274-(+AD274*U276)),IF(R276="Impacto",AD275,""))),"")</f>
        <v>0.1008</v>
      </c>
      <c r="AC276" s="47" t="s">
        <v>21</v>
      </c>
      <c r="AD276" s="48">
        <v>0.1008</v>
      </c>
      <c r="AE276" s="47" t="s">
        <v>192</v>
      </c>
      <c r="AF276" s="48">
        <v>0.4</v>
      </c>
      <c r="AG276" s="49" t="s">
        <v>60</v>
      </c>
      <c r="AH276" s="50"/>
      <c r="AI276" s="59"/>
      <c r="AJ276" s="44"/>
      <c r="AK276" s="51"/>
      <c r="AL276" s="51"/>
      <c r="AM276" s="59"/>
      <c r="AN276" s="58"/>
      <c r="AO276" s="121"/>
    </row>
    <row r="277" spans="1:41" hidden="1" x14ac:dyDescent="0.25">
      <c r="A277" s="245"/>
      <c r="B277" s="248"/>
      <c r="C277" s="251"/>
      <c r="D277" s="251"/>
      <c r="E277" s="248"/>
      <c r="F277" s="254"/>
      <c r="G277" s="251"/>
      <c r="H277" s="191"/>
      <c r="I277" s="223"/>
      <c r="J277" s="214"/>
      <c r="K277" s="217"/>
      <c r="L277" s="220">
        <v>0</v>
      </c>
      <c r="M277" s="223"/>
      <c r="N277" s="214"/>
      <c r="O277" s="226"/>
      <c r="P277" s="41">
        <v>4</v>
      </c>
      <c r="Q277" s="59"/>
      <c r="R277" s="115" t="s">
        <v>42</v>
      </c>
      <c r="S277" s="42"/>
      <c r="T277" s="42"/>
      <c r="U277" s="43" t="s">
        <v>42</v>
      </c>
      <c r="V277" s="42"/>
      <c r="W277" s="42"/>
      <c r="X277" s="42"/>
      <c r="Y277" s="191"/>
      <c r="Z277" s="198"/>
      <c r="AA277" s="200"/>
      <c r="AB277" s="46" t="str">
        <f t="shared" ref="AB277:AB279" si="45">IFERROR(IF(AND(R276="Probabilidad",R277="Probabilidad"),(AD276-(+AD276*U277)),IF(AND(R276="Impacto",R277="Probabilidad"),(AD275-(+AD275*U277)),IF(R277="Impacto",AD276,""))),"")</f>
        <v/>
      </c>
      <c r="AC277" s="47" t="s">
        <v>42</v>
      </c>
      <c r="AD277" s="48" t="s">
        <v>42</v>
      </c>
      <c r="AE277" s="47" t="s">
        <v>42</v>
      </c>
      <c r="AF277" s="48" t="s">
        <v>42</v>
      </c>
      <c r="AG277" s="49" t="s">
        <v>42</v>
      </c>
      <c r="AH277" s="50"/>
      <c r="AI277" s="59"/>
      <c r="AJ277" s="44"/>
      <c r="AK277" s="51"/>
      <c r="AL277" s="51"/>
      <c r="AM277" s="59"/>
      <c r="AN277" s="58"/>
      <c r="AO277" s="121"/>
    </row>
    <row r="278" spans="1:41" hidden="1" x14ac:dyDescent="0.25">
      <c r="A278" s="245"/>
      <c r="B278" s="248"/>
      <c r="C278" s="251"/>
      <c r="D278" s="251"/>
      <c r="E278" s="248"/>
      <c r="F278" s="254"/>
      <c r="G278" s="251"/>
      <c r="H278" s="191"/>
      <c r="I278" s="223"/>
      <c r="J278" s="214"/>
      <c r="K278" s="217"/>
      <c r="L278" s="220">
        <v>0</v>
      </c>
      <c r="M278" s="223"/>
      <c r="N278" s="214"/>
      <c r="O278" s="226"/>
      <c r="P278" s="41">
        <v>5</v>
      </c>
      <c r="Q278" s="59"/>
      <c r="R278" s="115" t="s">
        <v>42</v>
      </c>
      <c r="S278" s="42"/>
      <c r="T278" s="42"/>
      <c r="U278" s="43" t="s">
        <v>42</v>
      </c>
      <c r="V278" s="42"/>
      <c r="W278" s="42"/>
      <c r="X278" s="42"/>
      <c r="Y278" s="191"/>
      <c r="Z278" s="198"/>
      <c r="AA278" s="200"/>
      <c r="AB278" s="46" t="str">
        <f t="shared" si="45"/>
        <v/>
      </c>
      <c r="AC278" s="47" t="s">
        <v>42</v>
      </c>
      <c r="AD278" s="48" t="s">
        <v>42</v>
      </c>
      <c r="AE278" s="47" t="s">
        <v>42</v>
      </c>
      <c r="AF278" s="48" t="s">
        <v>42</v>
      </c>
      <c r="AG278" s="49" t="s">
        <v>42</v>
      </c>
      <c r="AH278" s="50"/>
      <c r="AI278" s="59"/>
      <c r="AJ278" s="44"/>
      <c r="AK278" s="51"/>
      <c r="AL278" s="51"/>
      <c r="AM278" s="59"/>
      <c r="AN278" s="58"/>
      <c r="AO278" s="121"/>
    </row>
    <row r="279" spans="1:41" hidden="1" x14ac:dyDescent="0.25">
      <c r="A279" s="246"/>
      <c r="B279" s="249"/>
      <c r="C279" s="252"/>
      <c r="D279" s="252"/>
      <c r="E279" s="249"/>
      <c r="F279" s="255"/>
      <c r="G279" s="252"/>
      <c r="H279" s="192"/>
      <c r="I279" s="224"/>
      <c r="J279" s="215"/>
      <c r="K279" s="218"/>
      <c r="L279" s="221">
        <v>0</v>
      </c>
      <c r="M279" s="224"/>
      <c r="N279" s="215"/>
      <c r="O279" s="227"/>
      <c r="P279" s="41">
        <v>6</v>
      </c>
      <c r="Q279" s="59"/>
      <c r="R279" s="115" t="s">
        <v>42</v>
      </c>
      <c r="S279" s="42"/>
      <c r="T279" s="42"/>
      <c r="U279" s="43" t="s">
        <v>42</v>
      </c>
      <c r="V279" s="42"/>
      <c r="W279" s="42"/>
      <c r="X279" s="42"/>
      <c r="Y279" s="192"/>
      <c r="Z279" s="199"/>
      <c r="AA279" s="200"/>
      <c r="AB279" s="46" t="str">
        <f t="shared" si="45"/>
        <v/>
      </c>
      <c r="AC279" s="47" t="s">
        <v>42</v>
      </c>
      <c r="AD279" s="48" t="s">
        <v>42</v>
      </c>
      <c r="AE279" s="47" t="s">
        <v>42</v>
      </c>
      <c r="AF279" s="48" t="s">
        <v>42</v>
      </c>
      <c r="AG279" s="49" t="s">
        <v>42</v>
      </c>
      <c r="AH279" s="50"/>
      <c r="AI279" s="59"/>
      <c r="AJ279" s="44"/>
      <c r="AK279" s="51"/>
      <c r="AL279" s="51"/>
      <c r="AM279" s="59"/>
      <c r="AN279" s="58"/>
      <c r="AO279" s="121"/>
    </row>
    <row r="280" spans="1:41" ht="96" hidden="1" customHeight="1" x14ac:dyDescent="0.25">
      <c r="A280" s="244" t="s">
        <v>481</v>
      </c>
      <c r="B280" s="247" t="s">
        <v>0</v>
      </c>
      <c r="C280" s="250" t="s">
        <v>433</v>
      </c>
      <c r="D280" s="250" t="s">
        <v>434</v>
      </c>
      <c r="E280" s="247">
        <v>47</v>
      </c>
      <c r="F280" s="253" t="s">
        <v>435</v>
      </c>
      <c r="G280" s="250" t="s">
        <v>4</v>
      </c>
      <c r="H280" s="190">
        <v>124</v>
      </c>
      <c r="I280" s="222" t="s">
        <v>34</v>
      </c>
      <c r="J280" s="213">
        <v>0.6</v>
      </c>
      <c r="K280" s="216" t="s">
        <v>6</v>
      </c>
      <c r="L280" s="219" t="s">
        <v>6</v>
      </c>
      <c r="M280" s="222" t="s">
        <v>7</v>
      </c>
      <c r="N280" s="213">
        <v>0.6</v>
      </c>
      <c r="O280" s="225" t="s">
        <v>7</v>
      </c>
      <c r="P280" s="41">
        <v>1</v>
      </c>
      <c r="Q280" s="59" t="s">
        <v>436</v>
      </c>
      <c r="R280" s="115" t="s">
        <v>9</v>
      </c>
      <c r="S280" s="42" t="s">
        <v>23</v>
      </c>
      <c r="T280" s="42" t="s">
        <v>11</v>
      </c>
      <c r="U280" s="43" t="s">
        <v>24</v>
      </c>
      <c r="V280" s="42" t="s">
        <v>13</v>
      </c>
      <c r="W280" s="42" t="s">
        <v>14</v>
      </c>
      <c r="X280" s="42" t="s">
        <v>15</v>
      </c>
      <c r="Y280" s="44" t="s">
        <v>638</v>
      </c>
      <c r="Z280" s="44" t="s">
        <v>694</v>
      </c>
      <c r="AA280" s="85" t="s">
        <v>823</v>
      </c>
      <c r="AB280" s="46">
        <f>IFERROR(IF(R280="Probabilidad",(J280-(+J280*U280)),IF(R280="Impacto",J280,"")),"")</f>
        <v>0.42</v>
      </c>
      <c r="AC280" s="47" t="s">
        <v>34</v>
      </c>
      <c r="AD280" s="48">
        <v>0.42</v>
      </c>
      <c r="AE280" s="47" t="s">
        <v>7</v>
      </c>
      <c r="AF280" s="48">
        <v>0.6</v>
      </c>
      <c r="AG280" s="49" t="s">
        <v>7</v>
      </c>
      <c r="AH280" s="50" t="s">
        <v>16</v>
      </c>
      <c r="AI280" s="59" t="s">
        <v>437</v>
      </c>
      <c r="AJ280" s="45" t="s">
        <v>438</v>
      </c>
      <c r="AK280" s="51" t="s">
        <v>439</v>
      </c>
      <c r="AL280" s="69" t="s">
        <v>694</v>
      </c>
      <c r="AM280" s="131" t="s">
        <v>826</v>
      </c>
      <c r="AN280" s="58" t="s">
        <v>640</v>
      </c>
      <c r="AO280" s="121"/>
    </row>
    <row r="281" spans="1:41" ht="75" hidden="1" x14ac:dyDescent="0.25">
      <c r="A281" s="245"/>
      <c r="B281" s="248"/>
      <c r="C281" s="251"/>
      <c r="D281" s="251"/>
      <c r="E281" s="248"/>
      <c r="F281" s="254"/>
      <c r="G281" s="251"/>
      <c r="H281" s="191"/>
      <c r="I281" s="223"/>
      <c r="J281" s="214"/>
      <c r="K281" s="217"/>
      <c r="L281" s="220">
        <v>0</v>
      </c>
      <c r="M281" s="223"/>
      <c r="N281" s="214"/>
      <c r="O281" s="226"/>
      <c r="P281" s="41">
        <v>2</v>
      </c>
      <c r="Q281" s="59" t="s">
        <v>440</v>
      </c>
      <c r="R281" s="115" t="s">
        <v>9</v>
      </c>
      <c r="S281" s="42" t="s">
        <v>23</v>
      </c>
      <c r="T281" s="42" t="s">
        <v>11</v>
      </c>
      <c r="U281" s="43" t="s">
        <v>24</v>
      </c>
      <c r="V281" s="42" t="s">
        <v>13</v>
      </c>
      <c r="W281" s="42" t="s">
        <v>14</v>
      </c>
      <c r="X281" s="42" t="s">
        <v>15</v>
      </c>
      <c r="Y281" s="44" t="s">
        <v>638</v>
      </c>
      <c r="Z281" s="44" t="s">
        <v>694</v>
      </c>
      <c r="AA281" s="85" t="s">
        <v>824</v>
      </c>
      <c r="AB281" s="53">
        <f>IFERROR(IF(AND(R280="Probabilidad",R281="Probabilidad"),(AD280-(+AD280*U281)),IF(R281="Probabilidad",(J280-(+J280*U281)),IF(R281="Impacto",AD280,""))),"")</f>
        <v>0.29399999999999998</v>
      </c>
      <c r="AC281" s="47" t="s">
        <v>5</v>
      </c>
      <c r="AD281" s="48">
        <v>0.29399999999999998</v>
      </c>
      <c r="AE281" s="47" t="s">
        <v>7</v>
      </c>
      <c r="AF281" s="48">
        <v>0.6</v>
      </c>
      <c r="AG281" s="49" t="s">
        <v>7</v>
      </c>
      <c r="AH281" s="50"/>
      <c r="AI281" s="59"/>
      <c r="AJ281" s="44"/>
      <c r="AK281" s="51"/>
      <c r="AL281" s="51"/>
      <c r="AM281" s="59"/>
      <c r="AN281" s="58"/>
      <c r="AO281" s="121"/>
    </row>
    <row r="282" spans="1:41" ht="120" hidden="1" x14ac:dyDescent="0.25">
      <c r="A282" s="245"/>
      <c r="B282" s="248"/>
      <c r="C282" s="251"/>
      <c r="D282" s="251"/>
      <c r="E282" s="248"/>
      <c r="F282" s="254"/>
      <c r="G282" s="251"/>
      <c r="H282" s="191"/>
      <c r="I282" s="223"/>
      <c r="J282" s="214"/>
      <c r="K282" s="217"/>
      <c r="L282" s="220">
        <v>0</v>
      </c>
      <c r="M282" s="223"/>
      <c r="N282" s="214"/>
      <c r="O282" s="226"/>
      <c r="P282" s="41">
        <v>3</v>
      </c>
      <c r="Q282" s="54" t="s">
        <v>441</v>
      </c>
      <c r="R282" s="115" t="s">
        <v>9</v>
      </c>
      <c r="S282" s="42" t="s">
        <v>10</v>
      </c>
      <c r="T282" s="42" t="s">
        <v>11</v>
      </c>
      <c r="U282" s="43" t="s">
        <v>12</v>
      </c>
      <c r="V282" s="42" t="s">
        <v>13</v>
      </c>
      <c r="W282" s="42" t="s">
        <v>14</v>
      </c>
      <c r="X282" s="42" t="s">
        <v>15</v>
      </c>
      <c r="Y282" s="190" t="s">
        <v>638</v>
      </c>
      <c r="Z282" s="190" t="s">
        <v>694</v>
      </c>
      <c r="AA282" s="201" t="s">
        <v>825</v>
      </c>
      <c r="AB282" s="46">
        <f>IFERROR(IF(AND(R281="Probabilidad",R282="Probabilidad"),(AD281-(+AD281*U282)),IF(AND(R281="Impacto",R282="Probabilidad"),(AD280-(+AD280*U282)),IF(R282="Impacto",AD281,""))),"")</f>
        <v>0.1764</v>
      </c>
      <c r="AC282" s="47" t="s">
        <v>21</v>
      </c>
      <c r="AD282" s="48">
        <v>0.1764</v>
      </c>
      <c r="AE282" s="47" t="s">
        <v>7</v>
      </c>
      <c r="AF282" s="48">
        <v>0.6</v>
      </c>
      <c r="AG282" s="49" t="s">
        <v>7</v>
      </c>
      <c r="AH282" s="50"/>
      <c r="AI282" s="59"/>
      <c r="AJ282" s="44"/>
      <c r="AK282" s="51"/>
      <c r="AL282" s="51"/>
      <c r="AM282" s="59"/>
      <c r="AN282" s="58"/>
      <c r="AO282" s="121"/>
    </row>
    <row r="283" spans="1:41" hidden="1" x14ac:dyDescent="0.25">
      <c r="A283" s="245"/>
      <c r="B283" s="248"/>
      <c r="C283" s="251"/>
      <c r="D283" s="251"/>
      <c r="E283" s="248"/>
      <c r="F283" s="254"/>
      <c r="G283" s="251"/>
      <c r="H283" s="191"/>
      <c r="I283" s="223"/>
      <c r="J283" s="214"/>
      <c r="K283" s="217"/>
      <c r="L283" s="220">
        <v>0</v>
      </c>
      <c r="M283" s="223"/>
      <c r="N283" s="214"/>
      <c r="O283" s="226"/>
      <c r="P283" s="41">
        <v>4</v>
      </c>
      <c r="Q283" s="59"/>
      <c r="R283" s="115" t="s">
        <v>42</v>
      </c>
      <c r="S283" s="42"/>
      <c r="T283" s="42"/>
      <c r="U283" s="43" t="s">
        <v>42</v>
      </c>
      <c r="V283" s="42"/>
      <c r="W283" s="42"/>
      <c r="X283" s="42"/>
      <c r="Y283" s="191"/>
      <c r="Z283" s="191"/>
      <c r="AA283" s="202"/>
      <c r="AB283" s="46" t="str">
        <f t="shared" ref="AB283:AB285" si="46">IFERROR(IF(AND(R282="Probabilidad",R283="Probabilidad"),(AD282-(+AD282*U283)),IF(AND(R282="Impacto",R283="Probabilidad"),(AD281-(+AD281*U283)),IF(R283="Impacto",AD282,""))),"")</f>
        <v/>
      </c>
      <c r="AC283" s="47" t="s">
        <v>42</v>
      </c>
      <c r="AD283" s="48" t="s">
        <v>42</v>
      </c>
      <c r="AE283" s="47" t="s">
        <v>42</v>
      </c>
      <c r="AF283" s="48" t="s">
        <v>42</v>
      </c>
      <c r="AG283" s="49" t="s">
        <v>42</v>
      </c>
      <c r="AH283" s="50"/>
      <c r="AI283" s="59"/>
      <c r="AJ283" s="44"/>
      <c r="AK283" s="51"/>
      <c r="AL283" s="51"/>
      <c r="AM283" s="59"/>
      <c r="AN283" s="58"/>
      <c r="AO283" s="121"/>
    </row>
    <row r="284" spans="1:41" hidden="1" x14ac:dyDescent="0.25">
      <c r="A284" s="245"/>
      <c r="B284" s="248"/>
      <c r="C284" s="251"/>
      <c r="D284" s="251"/>
      <c r="E284" s="248"/>
      <c r="F284" s="254"/>
      <c r="G284" s="251"/>
      <c r="H284" s="191"/>
      <c r="I284" s="223"/>
      <c r="J284" s="214"/>
      <c r="K284" s="217"/>
      <c r="L284" s="220">
        <v>0</v>
      </c>
      <c r="M284" s="223"/>
      <c r="N284" s="214"/>
      <c r="O284" s="226"/>
      <c r="P284" s="41">
        <v>5</v>
      </c>
      <c r="Q284" s="59"/>
      <c r="R284" s="115" t="s">
        <v>42</v>
      </c>
      <c r="S284" s="42"/>
      <c r="T284" s="42"/>
      <c r="U284" s="43" t="s">
        <v>42</v>
      </c>
      <c r="V284" s="42"/>
      <c r="W284" s="42"/>
      <c r="X284" s="42"/>
      <c r="Y284" s="191"/>
      <c r="Z284" s="191"/>
      <c r="AA284" s="202"/>
      <c r="AB284" s="46" t="str">
        <f t="shared" si="46"/>
        <v/>
      </c>
      <c r="AC284" s="47" t="s">
        <v>42</v>
      </c>
      <c r="AD284" s="48" t="s">
        <v>42</v>
      </c>
      <c r="AE284" s="47" t="s">
        <v>42</v>
      </c>
      <c r="AF284" s="48" t="s">
        <v>42</v>
      </c>
      <c r="AG284" s="49" t="s">
        <v>42</v>
      </c>
      <c r="AH284" s="50"/>
      <c r="AI284" s="59"/>
      <c r="AJ284" s="44"/>
      <c r="AK284" s="51"/>
      <c r="AL284" s="51"/>
      <c r="AM284" s="59"/>
      <c r="AN284" s="58"/>
      <c r="AO284" s="121"/>
    </row>
    <row r="285" spans="1:41" hidden="1" x14ac:dyDescent="0.25">
      <c r="A285" s="246"/>
      <c r="B285" s="249"/>
      <c r="C285" s="252"/>
      <c r="D285" s="252"/>
      <c r="E285" s="249"/>
      <c r="F285" s="255"/>
      <c r="G285" s="252"/>
      <c r="H285" s="192"/>
      <c r="I285" s="224"/>
      <c r="J285" s="215"/>
      <c r="K285" s="218"/>
      <c r="L285" s="221">
        <v>0</v>
      </c>
      <c r="M285" s="224"/>
      <c r="N285" s="215"/>
      <c r="O285" s="227"/>
      <c r="P285" s="41">
        <v>6</v>
      </c>
      <c r="Q285" s="59"/>
      <c r="R285" s="115" t="s">
        <v>42</v>
      </c>
      <c r="S285" s="42"/>
      <c r="T285" s="42"/>
      <c r="U285" s="43" t="s">
        <v>42</v>
      </c>
      <c r="V285" s="42"/>
      <c r="W285" s="42"/>
      <c r="X285" s="42"/>
      <c r="Y285" s="192"/>
      <c r="Z285" s="192"/>
      <c r="AA285" s="202"/>
      <c r="AB285" s="46" t="str">
        <f t="shared" si="46"/>
        <v/>
      </c>
      <c r="AC285" s="47" t="s">
        <v>42</v>
      </c>
      <c r="AD285" s="48" t="s">
        <v>42</v>
      </c>
      <c r="AE285" s="47" t="s">
        <v>42</v>
      </c>
      <c r="AF285" s="48" t="s">
        <v>42</v>
      </c>
      <c r="AG285" s="49" t="s">
        <v>42</v>
      </c>
      <c r="AH285" s="50"/>
      <c r="AI285" s="59"/>
      <c r="AJ285" s="44"/>
      <c r="AK285" s="51"/>
      <c r="AL285" s="51"/>
      <c r="AM285" s="59"/>
      <c r="AN285" s="58"/>
      <c r="AO285" s="121"/>
    </row>
    <row r="286" spans="1:41" ht="84.75" hidden="1" customHeight="1" x14ac:dyDescent="0.25">
      <c r="A286" s="244" t="s">
        <v>481</v>
      </c>
      <c r="B286" s="247" t="s">
        <v>0</v>
      </c>
      <c r="C286" s="250" t="s">
        <v>442</v>
      </c>
      <c r="D286" s="250" t="s">
        <v>443</v>
      </c>
      <c r="E286" s="247">
        <v>48</v>
      </c>
      <c r="F286" s="253" t="s">
        <v>444</v>
      </c>
      <c r="G286" s="250" t="s">
        <v>4</v>
      </c>
      <c r="H286" s="190">
        <v>9</v>
      </c>
      <c r="I286" s="222" t="s">
        <v>5</v>
      </c>
      <c r="J286" s="213">
        <v>0.4</v>
      </c>
      <c r="K286" s="216" t="s">
        <v>6</v>
      </c>
      <c r="L286" s="219" t="s">
        <v>6</v>
      </c>
      <c r="M286" s="222" t="s">
        <v>7</v>
      </c>
      <c r="N286" s="213">
        <v>0.6</v>
      </c>
      <c r="O286" s="225" t="s">
        <v>7</v>
      </c>
      <c r="P286" s="41">
        <v>1</v>
      </c>
      <c r="Q286" s="59" t="s">
        <v>445</v>
      </c>
      <c r="R286" s="115" t="s">
        <v>9</v>
      </c>
      <c r="S286" s="42" t="s">
        <v>10</v>
      </c>
      <c r="T286" s="42" t="s">
        <v>11</v>
      </c>
      <c r="U286" s="43" t="s">
        <v>12</v>
      </c>
      <c r="V286" s="42" t="s">
        <v>13</v>
      </c>
      <c r="W286" s="42" t="s">
        <v>14</v>
      </c>
      <c r="X286" s="42" t="s">
        <v>15</v>
      </c>
      <c r="Y286" s="70" t="s">
        <v>638</v>
      </c>
      <c r="Z286" s="104" t="s">
        <v>694</v>
      </c>
      <c r="AA286" s="121" t="s">
        <v>827</v>
      </c>
      <c r="AB286" s="46">
        <f>IFERROR(IF(R286="Probabilidad",(J286-(+J286*U286)),IF(R286="Impacto",J286,"")),"")</f>
        <v>0.24</v>
      </c>
      <c r="AC286" s="47" t="s">
        <v>5</v>
      </c>
      <c r="AD286" s="48">
        <v>0.24</v>
      </c>
      <c r="AE286" s="47" t="s">
        <v>7</v>
      </c>
      <c r="AF286" s="48">
        <v>0.6</v>
      </c>
      <c r="AG286" s="49" t="s">
        <v>7</v>
      </c>
      <c r="AH286" s="50" t="s">
        <v>16</v>
      </c>
      <c r="AI286" s="59" t="s">
        <v>446</v>
      </c>
      <c r="AJ286" s="45" t="s">
        <v>447</v>
      </c>
      <c r="AK286" s="51" t="s">
        <v>448</v>
      </c>
      <c r="AL286" s="61" t="s">
        <v>694</v>
      </c>
      <c r="AM286" s="112" t="s">
        <v>828</v>
      </c>
      <c r="AN286" s="89" t="s">
        <v>638</v>
      </c>
      <c r="AO286" s="121"/>
    </row>
    <row r="287" spans="1:41" hidden="1" x14ac:dyDescent="0.25">
      <c r="A287" s="245"/>
      <c r="B287" s="248"/>
      <c r="C287" s="251"/>
      <c r="D287" s="251"/>
      <c r="E287" s="248"/>
      <c r="F287" s="254"/>
      <c r="G287" s="251"/>
      <c r="H287" s="191"/>
      <c r="I287" s="223"/>
      <c r="J287" s="214"/>
      <c r="K287" s="217"/>
      <c r="L287" s="220">
        <v>0</v>
      </c>
      <c r="M287" s="223"/>
      <c r="N287" s="214"/>
      <c r="O287" s="226"/>
      <c r="P287" s="41">
        <v>2</v>
      </c>
      <c r="Q287" s="59"/>
      <c r="R287" s="115" t="s">
        <v>42</v>
      </c>
      <c r="S287" s="42"/>
      <c r="T287" s="42"/>
      <c r="U287" s="43" t="s">
        <v>42</v>
      </c>
      <c r="V287" s="42"/>
      <c r="W287" s="42"/>
      <c r="X287" s="42"/>
      <c r="Y287" s="72"/>
      <c r="Z287" s="73"/>
      <c r="AA287" s="121"/>
      <c r="AB287" s="46" t="str">
        <f>IFERROR(IF(AND(R286="Probabilidad",R287="Probabilidad"),(AD286-(+AD286*U287)),IF(R287="Probabilidad",(J286-(+J286*U287)),IF(R287="Impacto",AD286,""))),"")</f>
        <v/>
      </c>
      <c r="AC287" s="47" t="s">
        <v>42</v>
      </c>
      <c r="AD287" s="48" t="s">
        <v>42</v>
      </c>
      <c r="AE287" s="47" t="s">
        <v>42</v>
      </c>
      <c r="AF287" s="48" t="s">
        <v>42</v>
      </c>
      <c r="AG287" s="49" t="s">
        <v>42</v>
      </c>
      <c r="AH287" s="50"/>
      <c r="AI287" s="59"/>
      <c r="AJ287" s="44"/>
      <c r="AK287" s="51"/>
      <c r="AL287" s="74"/>
      <c r="AM287" s="113"/>
      <c r="AN287" s="90"/>
      <c r="AO287" s="121"/>
    </row>
    <row r="288" spans="1:41" hidden="1" x14ac:dyDescent="0.25">
      <c r="A288" s="245"/>
      <c r="B288" s="248"/>
      <c r="C288" s="251"/>
      <c r="D288" s="251"/>
      <c r="E288" s="248"/>
      <c r="F288" s="254"/>
      <c r="G288" s="251"/>
      <c r="H288" s="191"/>
      <c r="I288" s="223"/>
      <c r="J288" s="214"/>
      <c r="K288" s="217"/>
      <c r="L288" s="220">
        <v>0</v>
      </c>
      <c r="M288" s="223"/>
      <c r="N288" s="214"/>
      <c r="O288" s="226"/>
      <c r="P288" s="41">
        <v>3</v>
      </c>
      <c r="Q288" s="54"/>
      <c r="R288" s="115" t="s">
        <v>42</v>
      </c>
      <c r="S288" s="42"/>
      <c r="T288" s="42"/>
      <c r="U288" s="43" t="s">
        <v>42</v>
      </c>
      <c r="V288" s="42"/>
      <c r="W288" s="42"/>
      <c r="X288" s="42"/>
      <c r="Y288" s="72"/>
      <c r="Z288" s="73"/>
      <c r="AA288" s="121"/>
      <c r="AB288" s="46" t="str">
        <f>IFERROR(IF(AND(R287="Probabilidad",R288="Probabilidad"),(AD287-(+AD287*U288)),IF(AND(R287="Impacto",R288="Probabilidad"),(AD286-(+AD286*U288)),IF(R288="Impacto",AD287,""))),"")</f>
        <v/>
      </c>
      <c r="AC288" s="47" t="s">
        <v>42</v>
      </c>
      <c r="AD288" s="48" t="s">
        <v>42</v>
      </c>
      <c r="AE288" s="47" t="s">
        <v>42</v>
      </c>
      <c r="AF288" s="48" t="s">
        <v>42</v>
      </c>
      <c r="AG288" s="49" t="s">
        <v>42</v>
      </c>
      <c r="AH288" s="50"/>
      <c r="AI288" s="59"/>
      <c r="AJ288" s="44"/>
      <c r="AK288" s="51"/>
      <c r="AL288" s="74"/>
      <c r="AM288" s="113"/>
      <c r="AN288" s="90"/>
      <c r="AO288" s="121"/>
    </row>
    <row r="289" spans="1:41" hidden="1" x14ac:dyDescent="0.25">
      <c r="A289" s="245"/>
      <c r="B289" s="248"/>
      <c r="C289" s="251"/>
      <c r="D289" s="251"/>
      <c r="E289" s="248"/>
      <c r="F289" s="254"/>
      <c r="G289" s="251"/>
      <c r="H289" s="191"/>
      <c r="I289" s="223"/>
      <c r="J289" s="214"/>
      <c r="K289" s="217"/>
      <c r="L289" s="220">
        <v>0</v>
      </c>
      <c r="M289" s="223"/>
      <c r="N289" s="214"/>
      <c r="O289" s="226"/>
      <c r="P289" s="41">
        <v>4</v>
      </c>
      <c r="Q289" s="59"/>
      <c r="R289" s="115" t="s">
        <v>42</v>
      </c>
      <c r="S289" s="42"/>
      <c r="T289" s="42"/>
      <c r="U289" s="43" t="s">
        <v>42</v>
      </c>
      <c r="V289" s="42"/>
      <c r="W289" s="42"/>
      <c r="X289" s="42"/>
      <c r="Y289" s="72"/>
      <c r="Z289" s="73"/>
      <c r="AA289" s="121"/>
      <c r="AB289" s="46" t="str">
        <f t="shared" ref="AB289:AB291" si="47">IFERROR(IF(AND(R288="Probabilidad",R289="Probabilidad"),(AD288-(+AD288*U289)),IF(AND(R288="Impacto",R289="Probabilidad"),(AD287-(+AD287*U289)),IF(R289="Impacto",AD288,""))),"")</f>
        <v/>
      </c>
      <c r="AC289" s="47" t="s">
        <v>42</v>
      </c>
      <c r="AD289" s="48" t="s">
        <v>42</v>
      </c>
      <c r="AE289" s="47" t="s">
        <v>42</v>
      </c>
      <c r="AF289" s="48" t="s">
        <v>42</v>
      </c>
      <c r="AG289" s="49" t="s">
        <v>42</v>
      </c>
      <c r="AH289" s="50"/>
      <c r="AI289" s="59"/>
      <c r="AJ289" s="44"/>
      <c r="AK289" s="51"/>
      <c r="AL289" s="74"/>
      <c r="AM289" s="113"/>
      <c r="AN289" s="90"/>
      <c r="AO289" s="121"/>
    </row>
    <row r="290" spans="1:41" hidden="1" x14ac:dyDescent="0.25">
      <c r="A290" s="245"/>
      <c r="B290" s="248"/>
      <c r="C290" s="251"/>
      <c r="D290" s="251"/>
      <c r="E290" s="248"/>
      <c r="F290" s="254"/>
      <c r="G290" s="251"/>
      <c r="H290" s="191"/>
      <c r="I290" s="223"/>
      <c r="J290" s="214"/>
      <c r="K290" s="217"/>
      <c r="L290" s="220">
        <v>0</v>
      </c>
      <c r="M290" s="223"/>
      <c r="N290" s="214"/>
      <c r="O290" s="226"/>
      <c r="P290" s="41">
        <v>5</v>
      </c>
      <c r="Q290" s="59"/>
      <c r="R290" s="115" t="s">
        <v>42</v>
      </c>
      <c r="S290" s="42"/>
      <c r="T290" s="42"/>
      <c r="U290" s="43" t="s">
        <v>42</v>
      </c>
      <c r="V290" s="42"/>
      <c r="W290" s="42"/>
      <c r="X290" s="42"/>
      <c r="Y290" s="72"/>
      <c r="Z290" s="73"/>
      <c r="AA290" s="121"/>
      <c r="AB290" s="53" t="str">
        <f t="shared" si="47"/>
        <v/>
      </c>
      <c r="AC290" s="47" t="s">
        <v>42</v>
      </c>
      <c r="AD290" s="48" t="s">
        <v>42</v>
      </c>
      <c r="AE290" s="47" t="s">
        <v>42</v>
      </c>
      <c r="AF290" s="48" t="s">
        <v>42</v>
      </c>
      <c r="AG290" s="49" t="s">
        <v>42</v>
      </c>
      <c r="AH290" s="50"/>
      <c r="AI290" s="59"/>
      <c r="AJ290" s="44"/>
      <c r="AK290" s="51"/>
      <c r="AL290" s="74"/>
      <c r="AM290" s="113"/>
      <c r="AN290" s="90"/>
      <c r="AO290" s="121"/>
    </row>
    <row r="291" spans="1:41" hidden="1" x14ac:dyDescent="0.25">
      <c r="A291" s="246"/>
      <c r="B291" s="249"/>
      <c r="C291" s="252"/>
      <c r="D291" s="252"/>
      <c r="E291" s="249"/>
      <c r="F291" s="255"/>
      <c r="G291" s="252"/>
      <c r="H291" s="192"/>
      <c r="I291" s="224"/>
      <c r="J291" s="215"/>
      <c r="K291" s="218"/>
      <c r="L291" s="221">
        <v>0</v>
      </c>
      <c r="M291" s="224"/>
      <c r="N291" s="215"/>
      <c r="O291" s="227"/>
      <c r="P291" s="41">
        <v>6</v>
      </c>
      <c r="Q291" s="59"/>
      <c r="R291" s="115" t="s">
        <v>42</v>
      </c>
      <c r="S291" s="42"/>
      <c r="T291" s="42"/>
      <c r="U291" s="43" t="s">
        <v>42</v>
      </c>
      <c r="V291" s="42"/>
      <c r="W291" s="42"/>
      <c r="X291" s="42"/>
      <c r="Y291" s="75"/>
      <c r="Z291" s="76"/>
      <c r="AA291" s="121"/>
      <c r="AB291" s="46" t="str">
        <f t="shared" si="47"/>
        <v/>
      </c>
      <c r="AC291" s="47" t="s">
        <v>42</v>
      </c>
      <c r="AD291" s="48" t="s">
        <v>42</v>
      </c>
      <c r="AE291" s="47" t="s">
        <v>42</v>
      </c>
      <c r="AF291" s="48" t="s">
        <v>42</v>
      </c>
      <c r="AG291" s="49" t="s">
        <v>42</v>
      </c>
      <c r="AH291" s="50"/>
      <c r="AI291" s="59"/>
      <c r="AJ291" s="44"/>
      <c r="AK291" s="51"/>
      <c r="AL291" s="77"/>
      <c r="AM291" s="132"/>
      <c r="AN291" s="91"/>
      <c r="AO291" s="122"/>
    </row>
    <row r="292" spans="1:41" ht="261" customHeight="1" x14ac:dyDescent="0.25">
      <c r="A292" s="244" t="s">
        <v>481</v>
      </c>
      <c r="B292" s="247" t="s">
        <v>0</v>
      </c>
      <c r="C292" s="250" t="s">
        <v>449</v>
      </c>
      <c r="D292" s="250" t="s">
        <v>450</v>
      </c>
      <c r="E292" s="247">
        <v>49</v>
      </c>
      <c r="F292" s="250" t="s">
        <v>451</v>
      </c>
      <c r="G292" s="250" t="s">
        <v>4</v>
      </c>
      <c r="H292" s="190">
        <v>12</v>
      </c>
      <c r="I292" s="222" t="s">
        <v>5</v>
      </c>
      <c r="J292" s="213">
        <v>0.4</v>
      </c>
      <c r="K292" s="216" t="s">
        <v>47</v>
      </c>
      <c r="L292" s="219" t="s">
        <v>47</v>
      </c>
      <c r="M292" s="222" t="s">
        <v>48</v>
      </c>
      <c r="N292" s="213">
        <v>0.8</v>
      </c>
      <c r="O292" s="225" t="s">
        <v>49</v>
      </c>
      <c r="P292" s="41">
        <v>1</v>
      </c>
      <c r="Q292" s="59" t="s">
        <v>452</v>
      </c>
      <c r="R292" s="115" t="s">
        <v>9</v>
      </c>
      <c r="S292" s="42" t="s">
        <v>23</v>
      </c>
      <c r="T292" s="42" t="s">
        <v>11</v>
      </c>
      <c r="U292" s="43" t="s">
        <v>24</v>
      </c>
      <c r="V292" s="42" t="s">
        <v>13</v>
      </c>
      <c r="W292" s="42" t="s">
        <v>14</v>
      </c>
      <c r="X292" s="42" t="s">
        <v>15</v>
      </c>
      <c r="Y292" s="44" t="s">
        <v>638</v>
      </c>
      <c r="Z292" s="109" t="s">
        <v>694</v>
      </c>
      <c r="AA292" s="156" t="s">
        <v>829</v>
      </c>
      <c r="AB292" s="46">
        <f>IFERROR(IF(R292="Probabilidad",(J292-(+J292*U292)),IF(R292="Impacto",J292,"")),"")</f>
        <v>0.28000000000000003</v>
      </c>
      <c r="AC292" s="47" t="s">
        <v>5</v>
      </c>
      <c r="AD292" s="48">
        <v>0.28000000000000003</v>
      </c>
      <c r="AE292" s="47" t="s">
        <v>48</v>
      </c>
      <c r="AF292" s="48">
        <v>0.8</v>
      </c>
      <c r="AG292" s="49" t="s">
        <v>49</v>
      </c>
      <c r="AH292" s="50" t="s">
        <v>16</v>
      </c>
      <c r="AI292" s="59" t="s">
        <v>453</v>
      </c>
      <c r="AJ292" s="44" t="s">
        <v>454</v>
      </c>
      <c r="AK292" s="51" t="s">
        <v>448</v>
      </c>
      <c r="AL292" s="78" t="s">
        <v>834</v>
      </c>
      <c r="AM292" s="133" t="s">
        <v>831</v>
      </c>
      <c r="AN292" s="58" t="s">
        <v>638</v>
      </c>
      <c r="AO292" s="107" t="s">
        <v>956</v>
      </c>
    </row>
    <row r="293" spans="1:41" ht="136.5" customHeight="1" x14ac:dyDescent="0.25">
      <c r="A293" s="245"/>
      <c r="B293" s="248"/>
      <c r="C293" s="251"/>
      <c r="D293" s="251"/>
      <c r="E293" s="248"/>
      <c r="F293" s="251"/>
      <c r="G293" s="251"/>
      <c r="H293" s="191"/>
      <c r="I293" s="223"/>
      <c r="J293" s="214"/>
      <c r="K293" s="217"/>
      <c r="L293" s="220">
        <v>0</v>
      </c>
      <c r="M293" s="223"/>
      <c r="N293" s="214"/>
      <c r="O293" s="226"/>
      <c r="P293" s="41">
        <v>2</v>
      </c>
      <c r="Q293" s="59" t="s">
        <v>455</v>
      </c>
      <c r="R293" s="115" t="s">
        <v>9</v>
      </c>
      <c r="S293" s="42" t="s">
        <v>10</v>
      </c>
      <c r="T293" s="42" t="s">
        <v>11</v>
      </c>
      <c r="U293" s="43" t="s">
        <v>12</v>
      </c>
      <c r="V293" s="42" t="s">
        <v>13</v>
      </c>
      <c r="W293" s="42" t="s">
        <v>14</v>
      </c>
      <c r="X293" s="42" t="s">
        <v>15</v>
      </c>
      <c r="Y293" s="44" t="s">
        <v>638</v>
      </c>
      <c r="Z293" s="58" t="s">
        <v>694</v>
      </c>
      <c r="AA293" s="156" t="s">
        <v>830</v>
      </c>
      <c r="AB293" s="46">
        <f>IFERROR(IF(AND(R292="Probabilidad",R293="Probabilidad"),(AD292-(+AD292*U293)),IF(R293="Probabilidad",(J292-(+J292*U293)),IF(R293="Impacto",AD292,""))),"")</f>
        <v>0.16800000000000001</v>
      </c>
      <c r="AC293" s="47" t="s">
        <v>21</v>
      </c>
      <c r="AD293" s="48">
        <v>0.16800000000000001</v>
      </c>
      <c r="AE293" s="47" t="s">
        <v>7</v>
      </c>
      <c r="AF293" s="48">
        <v>0.6</v>
      </c>
      <c r="AG293" s="49" t="s">
        <v>7</v>
      </c>
      <c r="AH293" s="50"/>
      <c r="AI293" s="59" t="s">
        <v>456</v>
      </c>
      <c r="AJ293" s="45" t="s">
        <v>457</v>
      </c>
      <c r="AK293" s="51" t="s">
        <v>448</v>
      </c>
      <c r="AL293" s="78" t="s">
        <v>834</v>
      </c>
      <c r="AM293" s="133" t="s">
        <v>835</v>
      </c>
      <c r="AN293" s="58" t="s">
        <v>638</v>
      </c>
      <c r="AO293" s="107" t="s">
        <v>957</v>
      </c>
    </row>
    <row r="294" spans="1:41" ht="150" x14ac:dyDescent="0.25">
      <c r="A294" s="245"/>
      <c r="B294" s="248"/>
      <c r="C294" s="251"/>
      <c r="D294" s="251"/>
      <c r="E294" s="248"/>
      <c r="F294" s="251"/>
      <c r="G294" s="251"/>
      <c r="H294" s="191"/>
      <c r="I294" s="223"/>
      <c r="J294" s="214"/>
      <c r="K294" s="217"/>
      <c r="L294" s="220">
        <v>0</v>
      </c>
      <c r="M294" s="223"/>
      <c r="N294" s="214"/>
      <c r="O294" s="226"/>
      <c r="P294" s="41">
        <v>3</v>
      </c>
      <c r="Q294" s="59" t="s">
        <v>458</v>
      </c>
      <c r="R294" s="115" t="s">
        <v>9</v>
      </c>
      <c r="S294" s="42" t="s">
        <v>10</v>
      </c>
      <c r="T294" s="42" t="s">
        <v>11</v>
      </c>
      <c r="U294" s="43" t="s">
        <v>12</v>
      </c>
      <c r="V294" s="42" t="s">
        <v>13</v>
      </c>
      <c r="W294" s="42" t="s">
        <v>14</v>
      </c>
      <c r="X294" s="42" t="s">
        <v>15</v>
      </c>
      <c r="Y294" s="44" t="s">
        <v>638</v>
      </c>
      <c r="Z294" s="44" t="s">
        <v>694</v>
      </c>
      <c r="AA294" s="133" t="s">
        <v>831</v>
      </c>
      <c r="AB294" s="46">
        <f>IFERROR(IF(AND(R293="Probabilidad",R294="Probabilidad"),(AD293-(+AD293*U294)),IF(AND(R293="Impacto",R294="Probabilidad"),(AD292-(+AD292*U294)),IF(R294="Impacto",AD293,""))),"")</f>
        <v>0.1008</v>
      </c>
      <c r="AC294" s="47" t="s">
        <v>21</v>
      </c>
      <c r="AD294" s="48">
        <v>0.1008</v>
      </c>
      <c r="AE294" s="47" t="s">
        <v>7</v>
      </c>
      <c r="AF294" s="48">
        <v>0.6</v>
      </c>
      <c r="AG294" s="49" t="s">
        <v>7</v>
      </c>
      <c r="AH294" s="50"/>
      <c r="AI294" s="59"/>
      <c r="AJ294" s="44"/>
      <c r="AK294" s="51"/>
      <c r="AL294" s="51"/>
      <c r="AM294" s="59"/>
      <c r="AN294" s="58"/>
      <c r="AO294" s="107" t="s">
        <v>958</v>
      </c>
    </row>
    <row r="295" spans="1:41" ht="177.75" customHeight="1" x14ac:dyDescent="0.25">
      <c r="A295" s="245"/>
      <c r="B295" s="248"/>
      <c r="C295" s="251"/>
      <c r="D295" s="251"/>
      <c r="E295" s="248"/>
      <c r="F295" s="251"/>
      <c r="G295" s="251"/>
      <c r="H295" s="191"/>
      <c r="I295" s="223"/>
      <c r="J295" s="214"/>
      <c r="K295" s="217"/>
      <c r="L295" s="220">
        <v>0</v>
      </c>
      <c r="M295" s="223"/>
      <c r="N295" s="214"/>
      <c r="O295" s="226"/>
      <c r="P295" s="41">
        <v>4</v>
      </c>
      <c r="Q295" s="59" t="s">
        <v>459</v>
      </c>
      <c r="R295" s="115" t="s">
        <v>26</v>
      </c>
      <c r="S295" s="42" t="s">
        <v>27</v>
      </c>
      <c r="T295" s="42" t="s">
        <v>11</v>
      </c>
      <c r="U295" s="43" t="s">
        <v>28</v>
      </c>
      <c r="V295" s="42" t="s">
        <v>13</v>
      </c>
      <c r="W295" s="42" t="s">
        <v>14</v>
      </c>
      <c r="X295" s="42" t="s">
        <v>15</v>
      </c>
      <c r="Y295" s="44" t="s">
        <v>638</v>
      </c>
      <c r="Z295" s="44" t="s">
        <v>694</v>
      </c>
      <c r="AA295" s="133" t="s">
        <v>832</v>
      </c>
      <c r="AB295" s="46">
        <f t="shared" ref="AB295:AB297" si="48">IFERROR(IF(AND(R294="Probabilidad",R295="Probabilidad"),(AD294-(+AD294*U295)),IF(AND(R294="Impacto",R295="Probabilidad"),(AD293-(+AD293*U295)),IF(R295="Impacto",AD294,""))),"")</f>
        <v>0.1008</v>
      </c>
      <c r="AC295" s="47" t="s">
        <v>21</v>
      </c>
      <c r="AD295" s="48">
        <v>0.1008</v>
      </c>
      <c r="AE295" s="47" t="s">
        <v>7</v>
      </c>
      <c r="AF295" s="48">
        <v>0.44999999999999996</v>
      </c>
      <c r="AG295" s="49" t="s">
        <v>7</v>
      </c>
      <c r="AH295" s="50"/>
      <c r="AI295" s="59"/>
      <c r="AJ295" s="45"/>
      <c r="AK295" s="51"/>
      <c r="AL295" s="51"/>
      <c r="AM295" s="59"/>
      <c r="AN295" s="58"/>
      <c r="AO295" s="107" t="s">
        <v>959</v>
      </c>
    </row>
    <row r="296" spans="1:41" ht="155.25" customHeight="1" x14ac:dyDescent="0.25">
      <c r="A296" s="245"/>
      <c r="B296" s="248"/>
      <c r="C296" s="251"/>
      <c r="D296" s="251"/>
      <c r="E296" s="248"/>
      <c r="F296" s="251"/>
      <c r="G296" s="251"/>
      <c r="H296" s="191"/>
      <c r="I296" s="223"/>
      <c r="J296" s="214"/>
      <c r="K296" s="217"/>
      <c r="L296" s="220">
        <v>0</v>
      </c>
      <c r="M296" s="223"/>
      <c r="N296" s="214"/>
      <c r="O296" s="226"/>
      <c r="P296" s="41">
        <v>5</v>
      </c>
      <c r="Q296" s="59" t="s">
        <v>460</v>
      </c>
      <c r="R296" s="115" t="s">
        <v>9</v>
      </c>
      <c r="S296" s="42" t="s">
        <v>23</v>
      </c>
      <c r="T296" s="42" t="s">
        <v>11</v>
      </c>
      <c r="U296" s="43" t="s">
        <v>24</v>
      </c>
      <c r="V296" s="42" t="s">
        <v>13</v>
      </c>
      <c r="W296" s="42" t="s">
        <v>14</v>
      </c>
      <c r="X296" s="42" t="s">
        <v>15</v>
      </c>
      <c r="Y296" s="190" t="s">
        <v>638</v>
      </c>
      <c r="Z296" s="190" t="s">
        <v>694</v>
      </c>
      <c r="AA296" s="203" t="s">
        <v>833</v>
      </c>
      <c r="AB296" s="46">
        <f t="shared" si="48"/>
        <v>7.0559999999999998E-2</v>
      </c>
      <c r="AC296" s="47" t="s">
        <v>21</v>
      </c>
      <c r="AD296" s="48">
        <v>7.0559999999999998E-2</v>
      </c>
      <c r="AE296" s="47" t="s">
        <v>7</v>
      </c>
      <c r="AF296" s="48">
        <v>0.44999999999999996</v>
      </c>
      <c r="AG296" s="49" t="s">
        <v>7</v>
      </c>
      <c r="AH296" s="50"/>
      <c r="AI296" s="59"/>
      <c r="AJ296" s="44"/>
      <c r="AK296" s="51"/>
      <c r="AL296" s="51"/>
      <c r="AM296" s="59"/>
      <c r="AN296" s="58"/>
      <c r="AO296" s="107" t="s">
        <v>960</v>
      </c>
    </row>
    <row r="297" spans="1:41" hidden="1" x14ac:dyDescent="0.25">
      <c r="A297" s="246"/>
      <c r="B297" s="249"/>
      <c r="C297" s="252"/>
      <c r="D297" s="252"/>
      <c r="E297" s="249"/>
      <c r="F297" s="252"/>
      <c r="G297" s="252"/>
      <c r="H297" s="192"/>
      <c r="I297" s="224"/>
      <c r="J297" s="215"/>
      <c r="K297" s="218"/>
      <c r="L297" s="221">
        <v>0</v>
      </c>
      <c r="M297" s="224"/>
      <c r="N297" s="215"/>
      <c r="O297" s="227"/>
      <c r="P297" s="41">
        <v>6</v>
      </c>
      <c r="Q297" s="59"/>
      <c r="R297" s="115" t="s">
        <v>42</v>
      </c>
      <c r="S297" s="42"/>
      <c r="T297" s="42"/>
      <c r="U297" s="43" t="s">
        <v>42</v>
      </c>
      <c r="V297" s="42"/>
      <c r="W297" s="42"/>
      <c r="X297" s="42"/>
      <c r="Y297" s="192"/>
      <c r="Z297" s="192"/>
      <c r="AA297" s="204"/>
      <c r="AB297" s="46" t="str">
        <f t="shared" si="48"/>
        <v/>
      </c>
      <c r="AC297" s="47" t="s">
        <v>42</v>
      </c>
      <c r="AD297" s="48" t="s">
        <v>42</v>
      </c>
      <c r="AE297" s="47" t="s">
        <v>42</v>
      </c>
      <c r="AF297" s="48" t="s">
        <v>42</v>
      </c>
      <c r="AG297" s="49" t="s">
        <v>42</v>
      </c>
      <c r="AH297" s="50"/>
      <c r="AI297" s="59"/>
      <c r="AJ297" s="44"/>
      <c r="AK297" s="51"/>
      <c r="AL297" s="51"/>
      <c r="AM297" s="59"/>
      <c r="AN297" s="58"/>
      <c r="AO297" s="120"/>
    </row>
    <row r="298" spans="1:41" ht="126" hidden="1" customHeight="1" x14ac:dyDescent="0.25">
      <c r="A298" s="244" t="s">
        <v>481</v>
      </c>
      <c r="B298" s="247" t="s">
        <v>0</v>
      </c>
      <c r="C298" s="250" t="s">
        <v>461</v>
      </c>
      <c r="D298" s="250" t="s">
        <v>462</v>
      </c>
      <c r="E298" s="247">
        <v>50</v>
      </c>
      <c r="F298" s="253" t="s">
        <v>463</v>
      </c>
      <c r="G298" s="250" t="s">
        <v>4</v>
      </c>
      <c r="H298" s="190">
        <v>50</v>
      </c>
      <c r="I298" s="222" t="s">
        <v>34</v>
      </c>
      <c r="J298" s="213">
        <v>0.6</v>
      </c>
      <c r="K298" s="216" t="s">
        <v>6</v>
      </c>
      <c r="L298" s="219" t="s">
        <v>6</v>
      </c>
      <c r="M298" s="222" t="s">
        <v>7</v>
      </c>
      <c r="N298" s="213">
        <v>0.6</v>
      </c>
      <c r="O298" s="225" t="s">
        <v>7</v>
      </c>
      <c r="P298" s="41">
        <v>1</v>
      </c>
      <c r="Q298" s="59" t="s">
        <v>464</v>
      </c>
      <c r="R298" s="115" t="s">
        <v>9</v>
      </c>
      <c r="S298" s="42" t="s">
        <v>10</v>
      </c>
      <c r="T298" s="42" t="s">
        <v>11</v>
      </c>
      <c r="U298" s="43" t="s">
        <v>12</v>
      </c>
      <c r="V298" s="42" t="s">
        <v>13</v>
      </c>
      <c r="W298" s="42" t="s">
        <v>14</v>
      </c>
      <c r="X298" s="42" t="s">
        <v>15</v>
      </c>
      <c r="Y298" s="70" t="s">
        <v>638</v>
      </c>
      <c r="Z298" s="101" t="s">
        <v>691</v>
      </c>
      <c r="AA298" s="157" t="s">
        <v>836</v>
      </c>
      <c r="AB298" s="46">
        <f>IFERROR(IF(R298="Probabilidad",(J298-(+J298*U298)),IF(R298="Impacto",J298,"")),"")</f>
        <v>0.36</v>
      </c>
      <c r="AC298" s="47" t="s">
        <v>5</v>
      </c>
      <c r="AD298" s="48">
        <v>0.36</v>
      </c>
      <c r="AE298" s="47" t="s">
        <v>7</v>
      </c>
      <c r="AF298" s="48">
        <v>0.6</v>
      </c>
      <c r="AG298" s="49" t="s">
        <v>7</v>
      </c>
      <c r="AH298" s="50" t="s">
        <v>16</v>
      </c>
      <c r="AI298" s="59" t="s">
        <v>465</v>
      </c>
      <c r="AJ298" s="44" t="s">
        <v>466</v>
      </c>
      <c r="AK298" s="51" t="s">
        <v>448</v>
      </c>
      <c r="AL298" s="79" t="s">
        <v>448</v>
      </c>
      <c r="AM298" s="134" t="s">
        <v>834</v>
      </c>
      <c r="AN298" s="92" t="s">
        <v>837</v>
      </c>
      <c r="AO298" s="121"/>
    </row>
    <row r="299" spans="1:41" hidden="1" x14ac:dyDescent="0.25">
      <c r="A299" s="245"/>
      <c r="B299" s="248"/>
      <c r="C299" s="251"/>
      <c r="D299" s="251"/>
      <c r="E299" s="248"/>
      <c r="F299" s="254"/>
      <c r="G299" s="251"/>
      <c r="H299" s="191"/>
      <c r="I299" s="223"/>
      <c r="J299" s="214"/>
      <c r="K299" s="217"/>
      <c r="L299" s="220">
        <v>0</v>
      </c>
      <c r="M299" s="223"/>
      <c r="N299" s="214"/>
      <c r="O299" s="226"/>
      <c r="P299" s="41">
        <v>2</v>
      </c>
      <c r="Q299" s="59"/>
      <c r="R299" s="115" t="s">
        <v>42</v>
      </c>
      <c r="S299" s="42"/>
      <c r="T299" s="42"/>
      <c r="U299" s="43" t="s">
        <v>42</v>
      </c>
      <c r="V299" s="42"/>
      <c r="W299" s="42"/>
      <c r="X299" s="42"/>
      <c r="Y299" s="72"/>
      <c r="Z299" s="62"/>
      <c r="AA299" s="158"/>
      <c r="AB299" s="46" t="str">
        <f>IFERROR(IF(AND(R298="Probabilidad",R299="Probabilidad"),(AD298-(+AD298*U299)),IF(R299="Probabilidad",(J298-(+J298*U299)),IF(R299="Impacto",AD298,""))),"")</f>
        <v/>
      </c>
      <c r="AC299" s="47" t="s">
        <v>42</v>
      </c>
      <c r="AD299" s="48" t="s">
        <v>42</v>
      </c>
      <c r="AE299" s="47" t="s">
        <v>42</v>
      </c>
      <c r="AF299" s="48" t="s">
        <v>42</v>
      </c>
      <c r="AG299" s="49" t="s">
        <v>42</v>
      </c>
      <c r="AH299" s="50"/>
      <c r="AI299" s="59"/>
      <c r="AJ299" s="44"/>
      <c r="AK299" s="51"/>
      <c r="AL299" s="80"/>
      <c r="AM299" s="135"/>
      <c r="AN299" s="93"/>
      <c r="AO299" s="121"/>
    </row>
    <row r="300" spans="1:41" hidden="1" x14ac:dyDescent="0.25">
      <c r="A300" s="245"/>
      <c r="B300" s="248"/>
      <c r="C300" s="251"/>
      <c r="D300" s="251"/>
      <c r="E300" s="248"/>
      <c r="F300" s="254"/>
      <c r="G300" s="251"/>
      <c r="H300" s="191"/>
      <c r="I300" s="223"/>
      <c r="J300" s="214"/>
      <c r="K300" s="217"/>
      <c r="L300" s="220">
        <v>0</v>
      </c>
      <c r="M300" s="223"/>
      <c r="N300" s="214"/>
      <c r="O300" s="226"/>
      <c r="P300" s="41">
        <v>3</v>
      </c>
      <c r="Q300" s="54"/>
      <c r="R300" s="115" t="s">
        <v>42</v>
      </c>
      <c r="S300" s="42"/>
      <c r="T300" s="42"/>
      <c r="U300" s="43" t="s">
        <v>42</v>
      </c>
      <c r="V300" s="42"/>
      <c r="W300" s="42"/>
      <c r="X300" s="42"/>
      <c r="Y300" s="72"/>
      <c r="Z300" s="62"/>
      <c r="AA300" s="158"/>
      <c r="AB300" s="46" t="str">
        <f>IFERROR(IF(AND(R299="Probabilidad",R300="Probabilidad"),(AD299-(+AD299*U300)),IF(AND(R299="Impacto",R300="Probabilidad"),(AD298-(+AD298*U300)),IF(R300="Impacto",AD299,""))),"")</f>
        <v/>
      </c>
      <c r="AC300" s="47" t="s">
        <v>42</v>
      </c>
      <c r="AD300" s="48" t="s">
        <v>42</v>
      </c>
      <c r="AE300" s="47" t="s">
        <v>42</v>
      </c>
      <c r="AF300" s="48" t="s">
        <v>42</v>
      </c>
      <c r="AG300" s="49" t="s">
        <v>42</v>
      </c>
      <c r="AH300" s="50"/>
      <c r="AI300" s="59"/>
      <c r="AJ300" s="44"/>
      <c r="AK300" s="51"/>
      <c r="AL300" s="80"/>
      <c r="AM300" s="135"/>
      <c r="AN300" s="93"/>
      <c r="AO300" s="121"/>
    </row>
    <row r="301" spans="1:41" hidden="1" x14ac:dyDescent="0.25">
      <c r="A301" s="245"/>
      <c r="B301" s="248"/>
      <c r="C301" s="251"/>
      <c r="D301" s="251"/>
      <c r="E301" s="248"/>
      <c r="F301" s="254"/>
      <c r="G301" s="251"/>
      <c r="H301" s="191"/>
      <c r="I301" s="223"/>
      <c r="J301" s="214"/>
      <c r="K301" s="217"/>
      <c r="L301" s="220">
        <v>0</v>
      </c>
      <c r="M301" s="223"/>
      <c r="N301" s="214"/>
      <c r="O301" s="226"/>
      <c r="P301" s="41">
        <v>4</v>
      </c>
      <c r="Q301" s="59"/>
      <c r="R301" s="115" t="s">
        <v>42</v>
      </c>
      <c r="S301" s="42"/>
      <c r="T301" s="42"/>
      <c r="U301" s="43" t="s">
        <v>42</v>
      </c>
      <c r="V301" s="42"/>
      <c r="W301" s="42"/>
      <c r="X301" s="42"/>
      <c r="Y301" s="72"/>
      <c r="Z301" s="62"/>
      <c r="AA301" s="158"/>
      <c r="AB301" s="46" t="str">
        <f t="shared" ref="AB301:AB303" si="49">IFERROR(IF(AND(R300="Probabilidad",R301="Probabilidad"),(AD300-(+AD300*U301)),IF(AND(R300="Impacto",R301="Probabilidad"),(AD299-(+AD299*U301)),IF(R301="Impacto",AD300,""))),"")</f>
        <v/>
      </c>
      <c r="AC301" s="47" t="s">
        <v>42</v>
      </c>
      <c r="AD301" s="48" t="s">
        <v>42</v>
      </c>
      <c r="AE301" s="47" t="s">
        <v>42</v>
      </c>
      <c r="AF301" s="48" t="s">
        <v>42</v>
      </c>
      <c r="AG301" s="49" t="s">
        <v>42</v>
      </c>
      <c r="AH301" s="50"/>
      <c r="AI301" s="59"/>
      <c r="AJ301" s="44"/>
      <c r="AK301" s="51"/>
      <c r="AL301" s="80"/>
      <c r="AM301" s="135"/>
      <c r="AN301" s="93"/>
      <c r="AO301" s="121"/>
    </row>
    <row r="302" spans="1:41" hidden="1" x14ac:dyDescent="0.25">
      <c r="A302" s="245"/>
      <c r="B302" s="248"/>
      <c r="C302" s="251"/>
      <c r="D302" s="251"/>
      <c r="E302" s="248"/>
      <c r="F302" s="254"/>
      <c r="G302" s="251"/>
      <c r="H302" s="191"/>
      <c r="I302" s="223"/>
      <c r="J302" s="214"/>
      <c r="K302" s="217"/>
      <c r="L302" s="220">
        <v>0</v>
      </c>
      <c r="M302" s="223"/>
      <c r="N302" s="214"/>
      <c r="O302" s="226"/>
      <c r="P302" s="41">
        <v>5</v>
      </c>
      <c r="Q302" s="59"/>
      <c r="R302" s="115" t="s">
        <v>42</v>
      </c>
      <c r="S302" s="42"/>
      <c r="T302" s="42"/>
      <c r="U302" s="43" t="s">
        <v>42</v>
      </c>
      <c r="V302" s="42"/>
      <c r="W302" s="42"/>
      <c r="X302" s="42"/>
      <c r="Y302" s="72"/>
      <c r="Z302" s="62"/>
      <c r="AA302" s="158"/>
      <c r="AB302" s="46" t="str">
        <f t="shared" si="49"/>
        <v/>
      </c>
      <c r="AC302" s="47" t="s">
        <v>42</v>
      </c>
      <c r="AD302" s="48" t="s">
        <v>42</v>
      </c>
      <c r="AE302" s="47" t="s">
        <v>42</v>
      </c>
      <c r="AF302" s="48" t="s">
        <v>42</v>
      </c>
      <c r="AG302" s="49" t="s">
        <v>42</v>
      </c>
      <c r="AH302" s="50"/>
      <c r="AI302" s="59"/>
      <c r="AJ302" s="44"/>
      <c r="AK302" s="51"/>
      <c r="AL302" s="80"/>
      <c r="AM302" s="135"/>
      <c r="AN302" s="93"/>
      <c r="AO302" s="121"/>
    </row>
    <row r="303" spans="1:41" hidden="1" x14ac:dyDescent="0.25">
      <c r="A303" s="246"/>
      <c r="B303" s="249"/>
      <c r="C303" s="252"/>
      <c r="D303" s="252"/>
      <c r="E303" s="249"/>
      <c r="F303" s="255"/>
      <c r="G303" s="252"/>
      <c r="H303" s="192"/>
      <c r="I303" s="224"/>
      <c r="J303" s="215"/>
      <c r="K303" s="218"/>
      <c r="L303" s="221">
        <v>0</v>
      </c>
      <c r="M303" s="224"/>
      <c r="N303" s="215"/>
      <c r="O303" s="227"/>
      <c r="P303" s="41">
        <v>6</v>
      </c>
      <c r="Q303" s="59"/>
      <c r="R303" s="115" t="s">
        <v>42</v>
      </c>
      <c r="S303" s="42"/>
      <c r="T303" s="42"/>
      <c r="U303" s="43" t="s">
        <v>42</v>
      </c>
      <c r="V303" s="42"/>
      <c r="W303" s="42"/>
      <c r="X303" s="42"/>
      <c r="Y303" s="75"/>
      <c r="Z303" s="63"/>
      <c r="AA303" s="159"/>
      <c r="AB303" s="46" t="str">
        <f t="shared" si="49"/>
        <v/>
      </c>
      <c r="AC303" s="47" t="s">
        <v>42</v>
      </c>
      <c r="AD303" s="48" t="s">
        <v>42</v>
      </c>
      <c r="AE303" s="47" t="s">
        <v>42</v>
      </c>
      <c r="AF303" s="48" t="s">
        <v>42</v>
      </c>
      <c r="AG303" s="49" t="s">
        <v>42</v>
      </c>
      <c r="AH303" s="50"/>
      <c r="AI303" s="59"/>
      <c r="AJ303" s="44"/>
      <c r="AK303" s="51"/>
      <c r="AL303" s="81"/>
      <c r="AM303" s="135"/>
      <c r="AN303" s="94"/>
      <c r="AO303" s="122"/>
    </row>
    <row r="304" spans="1:41" ht="148.5" customHeight="1" x14ac:dyDescent="0.25">
      <c r="A304" s="244" t="s">
        <v>481</v>
      </c>
      <c r="B304" s="247" t="s">
        <v>0</v>
      </c>
      <c r="C304" s="250" t="s">
        <v>467</v>
      </c>
      <c r="D304" s="250" t="s">
        <v>468</v>
      </c>
      <c r="E304" s="247">
        <v>51</v>
      </c>
      <c r="F304" s="253" t="s">
        <v>469</v>
      </c>
      <c r="G304" s="250" t="s">
        <v>4</v>
      </c>
      <c r="H304" s="190">
        <v>24</v>
      </c>
      <c r="I304" s="222" t="s">
        <v>5</v>
      </c>
      <c r="J304" s="213">
        <v>0.4</v>
      </c>
      <c r="K304" s="216" t="s">
        <v>47</v>
      </c>
      <c r="L304" s="219" t="s">
        <v>47</v>
      </c>
      <c r="M304" s="222" t="s">
        <v>48</v>
      </c>
      <c r="N304" s="213">
        <v>0.8</v>
      </c>
      <c r="O304" s="225" t="s">
        <v>49</v>
      </c>
      <c r="P304" s="41">
        <v>1</v>
      </c>
      <c r="Q304" s="59" t="s">
        <v>470</v>
      </c>
      <c r="R304" s="115" t="s">
        <v>9</v>
      </c>
      <c r="S304" s="42" t="s">
        <v>23</v>
      </c>
      <c r="T304" s="42" t="s">
        <v>11</v>
      </c>
      <c r="U304" s="43" t="s">
        <v>24</v>
      </c>
      <c r="V304" s="42" t="s">
        <v>13</v>
      </c>
      <c r="W304" s="42" t="s">
        <v>14</v>
      </c>
      <c r="X304" s="42" t="s">
        <v>15</v>
      </c>
      <c r="Y304" s="44" t="s">
        <v>638</v>
      </c>
      <c r="Z304" s="100" t="s">
        <v>838</v>
      </c>
      <c r="AA304" s="156" t="s">
        <v>839</v>
      </c>
      <c r="AB304" s="46">
        <f>IFERROR(IF(R304="Probabilidad",(J304-(+J304*U304)),IF(R304="Impacto",J304,"")),"")</f>
        <v>0.28000000000000003</v>
      </c>
      <c r="AC304" s="47" t="s">
        <v>5</v>
      </c>
      <c r="AD304" s="48">
        <v>0.28000000000000003</v>
      </c>
      <c r="AE304" s="47" t="s">
        <v>48</v>
      </c>
      <c r="AF304" s="48">
        <v>0.8</v>
      </c>
      <c r="AG304" s="49" t="s">
        <v>49</v>
      </c>
      <c r="AH304" s="50" t="s">
        <v>16</v>
      </c>
      <c r="AI304" s="59" t="s">
        <v>471</v>
      </c>
      <c r="AJ304" s="45" t="s">
        <v>472</v>
      </c>
      <c r="AK304" s="51" t="s">
        <v>473</v>
      </c>
      <c r="AL304" s="82" t="s">
        <v>834</v>
      </c>
      <c r="AM304" s="136" t="s">
        <v>843</v>
      </c>
      <c r="AN304" s="58" t="s">
        <v>640</v>
      </c>
      <c r="AO304" s="106" t="s">
        <v>964</v>
      </c>
    </row>
    <row r="305" spans="1:41" ht="148.5" customHeight="1" x14ac:dyDescent="0.25">
      <c r="A305" s="245"/>
      <c r="B305" s="248"/>
      <c r="C305" s="251"/>
      <c r="D305" s="251"/>
      <c r="E305" s="248"/>
      <c r="F305" s="254"/>
      <c r="G305" s="251"/>
      <c r="H305" s="191"/>
      <c r="I305" s="223"/>
      <c r="J305" s="214"/>
      <c r="K305" s="217"/>
      <c r="L305" s="220">
        <v>0</v>
      </c>
      <c r="M305" s="223"/>
      <c r="N305" s="214"/>
      <c r="O305" s="226"/>
      <c r="P305" s="41">
        <v>2</v>
      </c>
      <c r="Q305" s="86" t="s">
        <v>474</v>
      </c>
      <c r="R305" s="115" t="s">
        <v>9</v>
      </c>
      <c r="S305" s="42" t="s">
        <v>10</v>
      </c>
      <c r="T305" s="42" t="s">
        <v>11</v>
      </c>
      <c r="U305" s="43" t="s">
        <v>12</v>
      </c>
      <c r="V305" s="42" t="s">
        <v>13</v>
      </c>
      <c r="W305" s="42" t="s">
        <v>14</v>
      </c>
      <c r="X305" s="42" t="s">
        <v>15</v>
      </c>
      <c r="Y305" s="44" t="s">
        <v>638</v>
      </c>
      <c r="Z305" s="101" t="s">
        <v>691</v>
      </c>
      <c r="AA305" s="156" t="s">
        <v>840</v>
      </c>
      <c r="AB305" s="46">
        <f>IFERROR(IF(AND(R304="Probabilidad",R305="Probabilidad"),(AD304-(+AD304*U305)),IF(R305="Probabilidad",(J304-(+J304*U305)),IF(R305="Impacto",AD304,""))),"")</f>
        <v>0.16800000000000001</v>
      </c>
      <c r="AC305" s="47" t="s">
        <v>21</v>
      </c>
      <c r="AD305" s="48">
        <v>0.16800000000000001</v>
      </c>
      <c r="AE305" s="47" t="s">
        <v>7</v>
      </c>
      <c r="AF305" s="48">
        <v>0.6</v>
      </c>
      <c r="AG305" s="49" t="s">
        <v>7</v>
      </c>
      <c r="AH305" s="50"/>
      <c r="AI305" s="59"/>
      <c r="AJ305" s="44"/>
      <c r="AK305" s="51"/>
      <c r="AL305" s="51"/>
      <c r="AM305" s="59"/>
      <c r="AN305" s="58"/>
      <c r="AO305" s="106" t="s">
        <v>961</v>
      </c>
    </row>
    <row r="306" spans="1:41" ht="105" x14ac:dyDescent="0.25">
      <c r="A306" s="245"/>
      <c r="B306" s="248"/>
      <c r="C306" s="251"/>
      <c r="D306" s="251"/>
      <c r="E306" s="248"/>
      <c r="F306" s="254"/>
      <c r="G306" s="251"/>
      <c r="H306" s="191"/>
      <c r="I306" s="223"/>
      <c r="J306" s="214"/>
      <c r="K306" s="217"/>
      <c r="L306" s="220">
        <v>0</v>
      </c>
      <c r="M306" s="223"/>
      <c r="N306" s="214"/>
      <c r="O306" s="226"/>
      <c r="P306" s="41">
        <v>3</v>
      </c>
      <c r="Q306" s="86" t="s">
        <v>475</v>
      </c>
      <c r="R306" s="115" t="s">
        <v>9</v>
      </c>
      <c r="S306" s="42" t="s">
        <v>10</v>
      </c>
      <c r="T306" s="42" t="s">
        <v>11</v>
      </c>
      <c r="U306" s="43" t="s">
        <v>12</v>
      </c>
      <c r="V306" s="42" t="s">
        <v>13</v>
      </c>
      <c r="W306" s="42" t="s">
        <v>14</v>
      </c>
      <c r="X306" s="42" t="s">
        <v>15</v>
      </c>
      <c r="Y306" s="44" t="s">
        <v>638</v>
      </c>
      <c r="Z306" s="101" t="s">
        <v>694</v>
      </c>
      <c r="AA306" s="156" t="s">
        <v>841</v>
      </c>
      <c r="AB306" s="46">
        <f>IFERROR(IF(AND(R305="Probabilidad",R306="Probabilidad"),(AD305-(+AD305*U306)),IF(AND(R305="Impacto",R306="Probabilidad"),(AD304-(+AD304*U306)),IF(R306="Impacto",AD305,""))),"")</f>
        <v>0.1008</v>
      </c>
      <c r="AC306" s="47" t="s">
        <v>21</v>
      </c>
      <c r="AD306" s="48">
        <v>0.1008</v>
      </c>
      <c r="AE306" s="47" t="s">
        <v>7</v>
      </c>
      <c r="AF306" s="48">
        <v>0.6</v>
      </c>
      <c r="AG306" s="49" t="s">
        <v>7</v>
      </c>
      <c r="AH306" s="50"/>
      <c r="AI306" s="59"/>
      <c r="AJ306" s="44"/>
      <c r="AK306" s="51"/>
      <c r="AL306" s="51"/>
      <c r="AM306" s="59"/>
      <c r="AN306" s="58"/>
      <c r="AO306" s="106" t="s">
        <v>962</v>
      </c>
    </row>
    <row r="307" spans="1:41" ht="75" x14ac:dyDescent="0.25">
      <c r="A307" s="245"/>
      <c r="B307" s="248"/>
      <c r="C307" s="251"/>
      <c r="D307" s="251"/>
      <c r="E307" s="248"/>
      <c r="F307" s="254"/>
      <c r="G307" s="251"/>
      <c r="H307" s="191"/>
      <c r="I307" s="223"/>
      <c r="J307" s="214"/>
      <c r="K307" s="217"/>
      <c r="L307" s="220">
        <v>0</v>
      </c>
      <c r="M307" s="223"/>
      <c r="N307" s="214"/>
      <c r="O307" s="226"/>
      <c r="P307" s="41">
        <v>4</v>
      </c>
      <c r="Q307" s="59" t="s">
        <v>476</v>
      </c>
      <c r="R307" s="115" t="s">
        <v>9</v>
      </c>
      <c r="S307" s="42" t="s">
        <v>10</v>
      </c>
      <c r="T307" s="42" t="s">
        <v>11</v>
      </c>
      <c r="U307" s="43" t="s">
        <v>12</v>
      </c>
      <c r="V307" s="42" t="s">
        <v>13</v>
      </c>
      <c r="W307" s="42" t="s">
        <v>14</v>
      </c>
      <c r="X307" s="42" t="s">
        <v>15</v>
      </c>
      <c r="Y307" s="190" t="s">
        <v>638</v>
      </c>
      <c r="Z307" s="193" t="s">
        <v>694</v>
      </c>
      <c r="AA307" s="196" t="s">
        <v>842</v>
      </c>
      <c r="AB307" s="46">
        <f t="shared" ref="AB307:AB309" si="50">IFERROR(IF(AND(R306="Probabilidad",R307="Probabilidad"),(AD306-(+AD306*U307)),IF(AND(R306="Impacto",R307="Probabilidad"),(AD305-(+AD305*U307)),IF(R307="Impacto",AD306,""))),"")</f>
        <v>6.0479999999999999E-2</v>
      </c>
      <c r="AC307" s="47" t="s">
        <v>21</v>
      </c>
      <c r="AD307" s="48">
        <v>6.0479999999999999E-2</v>
      </c>
      <c r="AE307" s="47" t="s">
        <v>7</v>
      </c>
      <c r="AF307" s="48">
        <v>0.6</v>
      </c>
      <c r="AG307" s="49" t="s">
        <v>7</v>
      </c>
      <c r="AH307" s="50"/>
      <c r="AI307" s="59"/>
      <c r="AJ307" s="45"/>
      <c r="AK307" s="51"/>
      <c r="AL307" s="51"/>
      <c r="AM307" s="59"/>
      <c r="AN307" s="58"/>
      <c r="AO307" s="106" t="s">
        <v>963</v>
      </c>
    </row>
    <row r="308" spans="1:41" hidden="1" x14ac:dyDescent="0.25">
      <c r="A308" s="245"/>
      <c r="B308" s="248"/>
      <c r="C308" s="251"/>
      <c r="D308" s="251"/>
      <c r="E308" s="248"/>
      <c r="F308" s="254"/>
      <c r="G308" s="251"/>
      <c r="H308" s="191"/>
      <c r="I308" s="223"/>
      <c r="J308" s="214"/>
      <c r="K308" s="217"/>
      <c r="L308" s="220">
        <v>0</v>
      </c>
      <c r="M308" s="223"/>
      <c r="N308" s="214"/>
      <c r="O308" s="226"/>
      <c r="P308" s="41">
        <v>5</v>
      </c>
      <c r="Q308" s="59"/>
      <c r="R308" s="115" t="s">
        <v>42</v>
      </c>
      <c r="S308" s="42"/>
      <c r="T308" s="42"/>
      <c r="U308" s="43" t="s">
        <v>42</v>
      </c>
      <c r="V308" s="42"/>
      <c r="W308" s="42"/>
      <c r="X308" s="42"/>
      <c r="Y308" s="191"/>
      <c r="Z308" s="194"/>
      <c r="AA308" s="196"/>
      <c r="AB308" s="46" t="str">
        <f t="shared" si="50"/>
        <v/>
      </c>
      <c r="AC308" s="47" t="s">
        <v>42</v>
      </c>
      <c r="AD308" s="48" t="s">
        <v>42</v>
      </c>
      <c r="AE308" s="47" t="s">
        <v>42</v>
      </c>
      <c r="AF308" s="48" t="s">
        <v>42</v>
      </c>
      <c r="AG308" s="49" t="s">
        <v>42</v>
      </c>
      <c r="AH308" s="50"/>
      <c r="AI308" s="59"/>
      <c r="AJ308" s="44"/>
      <c r="AK308" s="51"/>
      <c r="AL308" s="51"/>
      <c r="AM308" s="59"/>
      <c r="AN308" s="58"/>
      <c r="AO308" s="120"/>
    </row>
    <row r="309" spans="1:41" hidden="1" x14ac:dyDescent="0.25">
      <c r="A309" s="246"/>
      <c r="B309" s="249"/>
      <c r="C309" s="252"/>
      <c r="D309" s="252"/>
      <c r="E309" s="249"/>
      <c r="F309" s="255"/>
      <c r="G309" s="252"/>
      <c r="H309" s="192"/>
      <c r="I309" s="224"/>
      <c r="J309" s="215"/>
      <c r="K309" s="218"/>
      <c r="L309" s="221">
        <v>0</v>
      </c>
      <c r="M309" s="224"/>
      <c r="N309" s="215"/>
      <c r="O309" s="227"/>
      <c r="P309" s="41">
        <v>6</v>
      </c>
      <c r="Q309" s="59"/>
      <c r="R309" s="115" t="s">
        <v>42</v>
      </c>
      <c r="S309" s="42"/>
      <c r="T309" s="42"/>
      <c r="U309" s="43" t="s">
        <v>42</v>
      </c>
      <c r="V309" s="42"/>
      <c r="W309" s="42"/>
      <c r="X309" s="42"/>
      <c r="Y309" s="192"/>
      <c r="Z309" s="195"/>
      <c r="AA309" s="196"/>
      <c r="AB309" s="46" t="str">
        <f t="shared" si="50"/>
        <v/>
      </c>
      <c r="AC309" s="47" t="s">
        <v>42</v>
      </c>
      <c r="AD309" s="48" t="s">
        <v>42</v>
      </c>
      <c r="AE309" s="47" t="s">
        <v>42</v>
      </c>
      <c r="AF309" s="48" t="s">
        <v>42</v>
      </c>
      <c r="AG309" s="49" t="s">
        <v>42</v>
      </c>
      <c r="AH309" s="50"/>
      <c r="AI309" s="59"/>
      <c r="AJ309" s="44"/>
      <c r="AK309" s="51"/>
      <c r="AL309" s="51"/>
      <c r="AM309" s="59"/>
      <c r="AN309" s="58"/>
      <c r="AO309" s="121"/>
    </row>
    <row r="310" spans="1:41" ht="105" hidden="1" x14ac:dyDescent="0.25">
      <c r="A310" s="244" t="s">
        <v>481</v>
      </c>
      <c r="B310" s="247" t="s">
        <v>0</v>
      </c>
      <c r="C310" s="250" t="s">
        <v>477</v>
      </c>
      <c r="D310" s="250" t="s">
        <v>478</v>
      </c>
      <c r="E310" s="247">
        <v>52</v>
      </c>
      <c r="F310" s="253" t="s">
        <v>479</v>
      </c>
      <c r="G310" s="250" t="s">
        <v>4</v>
      </c>
      <c r="H310" s="190">
        <v>124</v>
      </c>
      <c r="I310" s="222" t="s">
        <v>34</v>
      </c>
      <c r="J310" s="213">
        <v>0.6</v>
      </c>
      <c r="K310" s="216" t="s">
        <v>57</v>
      </c>
      <c r="L310" s="219" t="s">
        <v>57</v>
      </c>
      <c r="M310" s="222" t="s">
        <v>58</v>
      </c>
      <c r="N310" s="213">
        <v>0.2</v>
      </c>
      <c r="O310" s="225" t="s">
        <v>7</v>
      </c>
      <c r="P310" s="41">
        <v>1</v>
      </c>
      <c r="Q310" s="59" t="s">
        <v>480</v>
      </c>
      <c r="R310" s="115" t="s">
        <v>9</v>
      </c>
      <c r="S310" s="42" t="s">
        <v>10</v>
      </c>
      <c r="T310" s="42" t="s">
        <v>11</v>
      </c>
      <c r="U310" s="43" t="s">
        <v>12</v>
      </c>
      <c r="V310" s="42" t="s">
        <v>13</v>
      </c>
      <c r="W310" s="42" t="s">
        <v>14</v>
      </c>
      <c r="X310" s="42" t="s">
        <v>15</v>
      </c>
      <c r="Y310" s="70" t="s">
        <v>638</v>
      </c>
      <c r="Z310" s="70" t="s">
        <v>694</v>
      </c>
      <c r="AA310" s="160" t="s">
        <v>844</v>
      </c>
      <c r="AB310" s="46">
        <f>IFERROR(IF(R310="Probabilidad",(J310-(+J310*U310)),IF(R310="Impacto",J310,"")),"")</f>
        <v>0.36</v>
      </c>
      <c r="AC310" s="47" t="s">
        <v>5</v>
      </c>
      <c r="AD310" s="48">
        <v>0.36</v>
      </c>
      <c r="AE310" s="47" t="s">
        <v>58</v>
      </c>
      <c r="AF310" s="48">
        <v>0.2</v>
      </c>
      <c r="AG310" s="49" t="s">
        <v>60</v>
      </c>
      <c r="AH310" s="50" t="s">
        <v>61</v>
      </c>
      <c r="AI310" s="59"/>
      <c r="AJ310" s="45"/>
      <c r="AK310" s="51"/>
      <c r="AL310" s="51"/>
      <c r="AM310" s="59"/>
      <c r="AN310" s="58"/>
      <c r="AO310" s="121"/>
    </row>
    <row r="311" spans="1:41" hidden="1" x14ac:dyDescent="0.25">
      <c r="A311" s="245"/>
      <c r="B311" s="248"/>
      <c r="C311" s="251"/>
      <c r="D311" s="251"/>
      <c r="E311" s="248"/>
      <c r="F311" s="254"/>
      <c r="G311" s="251"/>
      <c r="H311" s="191"/>
      <c r="I311" s="223"/>
      <c r="J311" s="214"/>
      <c r="K311" s="217"/>
      <c r="L311" s="220">
        <v>0</v>
      </c>
      <c r="M311" s="223"/>
      <c r="N311" s="214"/>
      <c r="O311" s="226"/>
      <c r="P311" s="41">
        <v>2</v>
      </c>
      <c r="Q311" s="59"/>
      <c r="R311" s="115" t="s">
        <v>42</v>
      </c>
      <c r="S311" s="42"/>
      <c r="T311" s="42"/>
      <c r="U311" s="43" t="s">
        <v>42</v>
      </c>
      <c r="V311" s="42"/>
      <c r="W311" s="42"/>
      <c r="X311" s="42"/>
      <c r="Y311" s="72"/>
      <c r="Z311" s="62"/>
      <c r="AA311" s="161"/>
      <c r="AB311" s="46" t="str">
        <f>IFERROR(IF(AND(R310="Probabilidad",R311="Probabilidad"),(AD310-(+AD310*U311)),IF(R311="Probabilidad",(J310-(+J310*U311)),IF(R311="Impacto",AD310,""))),"")</f>
        <v/>
      </c>
      <c r="AC311" s="47" t="s">
        <v>42</v>
      </c>
      <c r="AD311" s="48" t="s">
        <v>42</v>
      </c>
      <c r="AE311" s="47" t="s">
        <v>42</v>
      </c>
      <c r="AF311" s="48" t="s">
        <v>42</v>
      </c>
      <c r="AG311" s="49" t="s">
        <v>42</v>
      </c>
      <c r="AH311" s="50"/>
      <c r="AI311" s="59"/>
      <c r="AJ311" s="44"/>
      <c r="AK311" s="51"/>
      <c r="AL311" s="51"/>
      <c r="AM311" s="59"/>
      <c r="AN311" s="58"/>
      <c r="AO311" s="121"/>
    </row>
    <row r="312" spans="1:41" hidden="1" x14ac:dyDescent="0.25">
      <c r="A312" s="245"/>
      <c r="B312" s="248"/>
      <c r="C312" s="251"/>
      <c r="D312" s="251"/>
      <c r="E312" s="248"/>
      <c r="F312" s="254"/>
      <c r="G312" s="251"/>
      <c r="H312" s="191"/>
      <c r="I312" s="223"/>
      <c r="J312" s="214"/>
      <c r="K312" s="217"/>
      <c r="L312" s="220">
        <v>0</v>
      </c>
      <c r="M312" s="223"/>
      <c r="N312" s="214"/>
      <c r="O312" s="226"/>
      <c r="P312" s="41">
        <v>3</v>
      </c>
      <c r="Q312" s="54"/>
      <c r="R312" s="115" t="s">
        <v>42</v>
      </c>
      <c r="S312" s="42"/>
      <c r="T312" s="42"/>
      <c r="U312" s="43" t="s">
        <v>42</v>
      </c>
      <c r="V312" s="42"/>
      <c r="W312" s="42"/>
      <c r="X312" s="42"/>
      <c r="Y312" s="72"/>
      <c r="Z312" s="62"/>
      <c r="AA312" s="161"/>
      <c r="AB312" s="46" t="str">
        <f>IFERROR(IF(AND(R311="Probabilidad",R312="Probabilidad"),(AD311-(+AD311*U312)),IF(AND(R311="Impacto",R312="Probabilidad"),(AD310-(+AD310*U312)),IF(R312="Impacto",AD311,""))),"")</f>
        <v/>
      </c>
      <c r="AC312" s="47" t="s">
        <v>42</v>
      </c>
      <c r="AD312" s="48" t="s">
        <v>42</v>
      </c>
      <c r="AE312" s="47" t="s">
        <v>42</v>
      </c>
      <c r="AF312" s="48" t="s">
        <v>42</v>
      </c>
      <c r="AG312" s="49" t="s">
        <v>42</v>
      </c>
      <c r="AH312" s="50"/>
      <c r="AI312" s="59"/>
      <c r="AJ312" s="45"/>
      <c r="AK312" s="51"/>
      <c r="AL312" s="51"/>
      <c r="AM312" s="59"/>
      <c r="AN312" s="58"/>
      <c r="AO312" s="121"/>
    </row>
    <row r="313" spans="1:41" hidden="1" x14ac:dyDescent="0.25">
      <c r="A313" s="245"/>
      <c r="B313" s="248"/>
      <c r="C313" s="251"/>
      <c r="D313" s="251"/>
      <c r="E313" s="248"/>
      <c r="F313" s="254"/>
      <c r="G313" s="251"/>
      <c r="H313" s="191"/>
      <c r="I313" s="223"/>
      <c r="J313" s="214"/>
      <c r="K313" s="217"/>
      <c r="L313" s="220">
        <v>0</v>
      </c>
      <c r="M313" s="223"/>
      <c r="N313" s="214"/>
      <c r="O313" s="226"/>
      <c r="P313" s="41">
        <v>4</v>
      </c>
      <c r="Q313" s="59"/>
      <c r="R313" s="115" t="s">
        <v>42</v>
      </c>
      <c r="S313" s="42"/>
      <c r="T313" s="42"/>
      <c r="U313" s="43" t="s">
        <v>42</v>
      </c>
      <c r="V313" s="42"/>
      <c r="W313" s="42"/>
      <c r="X313" s="42"/>
      <c r="Y313" s="72"/>
      <c r="Z313" s="62"/>
      <c r="AA313" s="161"/>
      <c r="AB313" s="46" t="str">
        <f t="shared" ref="AB313:AB315" si="51">IFERROR(IF(AND(R312="Probabilidad",R313="Probabilidad"),(AD312-(+AD312*U313)),IF(AND(R312="Impacto",R313="Probabilidad"),(AD311-(+AD311*U313)),IF(R313="Impacto",AD312,""))),"")</f>
        <v/>
      </c>
      <c r="AC313" s="47" t="s">
        <v>42</v>
      </c>
      <c r="AD313" s="48" t="s">
        <v>42</v>
      </c>
      <c r="AE313" s="47" t="s">
        <v>42</v>
      </c>
      <c r="AF313" s="48" t="s">
        <v>42</v>
      </c>
      <c r="AG313" s="49" t="s">
        <v>42</v>
      </c>
      <c r="AH313" s="50"/>
      <c r="AI313" s="59"/>
      <c r="AJ313" s="44"/>
      <c r="AK313" s="51"/>
      <c r="AL313" s="51"/>
      <c r="AM313" s="59"/>
      <c r="AN313" s="58"/>
      <c r="AO313" s="121"/>
    </row>
    <row r="314" spans="1:41" hidden="1" x14ac:dyDescent="0.25">
      <c r="A314" s="245"/>
      <c r="B314" s="248"/>
      <c r="C314" s="251"/>
      <c r="D314" s="251"/>
      <c r="E314" s="248"/>
      <c r="F314" s="254"/>
      <c r="G314" s="251"/>
      <c r="H314" s="191"/>
      <c r="I314" s="223"/>
      <c r="J314" s="214"/>
      <c r="K314" s="217"/>
      <c r="L314" s="220">
        <v>0</v>
      </c>
      <c r="M314" s="223"/>
      <c r="N314" s="214"/>
      <c r="O314" s="226"/>
      <c r="P314" s="41">
        <v>5</v>
      </c>
      <c r="Q314" s="59"/>
      <c r="R314" s="115" t="s">
        <v>42</v>
      </c>
      <c r="S314" s="42"/>
      <c r="T314" s="42"/>
      <c r="U314" s="43" t="s">
        <v>42</v>
      </c>
      <c r="V314" s="42"/>
      <c r="W314" s="42"/>
      <c r="X314" s="42"/>
      <c r="Y314" s="72"/>
      <c r="Z314" s="62"/>
      <c r="AA314" s="161"/>
      <c r="AB314" s="46" t="str">
        <f t="shared" si="51"/>
        <v/>
      </c>
      <c r="AC314" s="47" t="s">
        <v>42</v>
      </c>
      <c r="AD314" s="48" t="s">
        <v>42</v>
      </c>
      <c r="AE314" s="47" t="s">
        <v>42</v>
      </c>
      <c r="AF314" s="48" t="s">
        <v>42</v>
      </c>
      <c r="AG314" s="49" t="s">
        <v>42</v>
      </c>
      <c r="AH314" s="50"/>
      <c r="AI314" s="59"/>
      <c r="AJ314" s="44"/>
      <c r="AK314" s="51"/>
      <c r="AL314" s="51"/>
      <c r="AM314" s="59"/>
      <c r="AN314" s="58"/>
      <c r="AO314" s="121"/>
    </row>
    <row r="315" spans="1:41" hidden="1" x14ac:dyDescent="0.25">
      <c r="A315" s="246"/>
      <c r="B315" s="249"/>
      <c r="C315" s="252"/>
      <c r="D315" s="252"/>
      <c r="E315" s="249"/>
      <c r="F315" s="255"/>
      <c r="G315" s="252"/>
      <c r="H315" s="192"/>
      <c r="I315" s="224"/>
      <c r="J315" s="215"/>
      <c r="K315" s="218"/>
      <c r="L315" s="221">
        <v>0</v>
      </c>
      <c r="M315" s="224"/>
      <c r="N315" s="215"/>
      <c r="O315" s="227"/>
      <c r="P315" s="41">
        <v>6</v>
      </c>
      <c r="Q315" s="59"/>
      <c r="R315" s="115" t="s">
        <v>42</v>
      </c>
      <c r="S315" s="42"/>
      <c r="T315" s="42"/>
      <c r="U315" s="43" t="s">
        <v>42</v>
      </c>
      <c r="V315" s="42"/>
      <c r="W315" s="42"/>
      <c r="X315" s="42"/>
      <c r="Y315" s="75"/>
      <c r="Z315" s="63"/>
      <c r="AA315" s="161"/>
      <c r="AB315" s="46" t="str">
        <f t="shared" si="51"/>
        <v/>
      </c>
      <c r="AC315" s="47" t="s">
        <v>42</v>
      </c>
      <c r="AD315" s="48" t="s">
        <v>42</v>
      </c>
      <c r="AE315" s="47" t="s">
        <v>42</v>
      </c>
      <c r="AF315" s="48" t="s">
        <v>42</v>
      </c>
      <c r="AG315" s="49" t="s">
        <v>42</v>
      </c>
      <c r="AH315" s="50"/>
      <c r="AI315" s="59"/>
      <c r="AJ315" s="44"/>
      <c r="AK315" s="51"/>
      <c r="AL315" s="51"/>
      <c r="AM315" s="59"/>
      <c r="AN315" s="58"/>
      <c r="AO315" s="122"/>
    </row>
    <row r="316" spans="1:41" ht="118.5" customHeight="1" x14ac:dyDescent="0.25">
      <c r="A316" s="244" t="s">
        <v>516</v>
      </c>
      <c r="B316" s="247" t="s">
        <v>0</v>
      </c>
      <c r="C316" s="250" t="s">
        <v>482</v>
      </c>
      <c r="D316" s="250" t="s">
        <v>483</v>
      </c>
      <c r="E316" s="247">
        <v>53</v>
      </c>
      <c r="F316" s="253" t="s">
        <v>484</v>
      </c>
      <c r="G316" s="250" t="s">
        <v>4</v>
      </c>
      <c r="H316" s="190">
        <v>670</v>
      </c>
      <c r="I316" s="222" t="s">
        <v>144</v>
      </c>
      <c r="J316" s="213">
        <v>0.8</v>
      </c>
      <c r="K316" s="216" t="s">
        <v>6</v>
      </c>
      <c r="L316" s="219" t="s">
        <v>6</v>
      </c>
      <c r="M316" s="222" t="s">
        <v>7</v>
      </c>
      <c r="N316" s="213">
        <v>0.6</v>
      </c>
      <c r="O316" s="225" t="s">
        <v>49</v>
      </c>
      <c r="P316" s="41">
        <v>1</v>
      </c>
      <c r="Q316" s="59" t="s">
        <v>485</v>
      </c>
      <c r="R316" s="115" t="s">
        <v>9</v>
      </c>
      <c r="S316" s="42" t="s">
        <v>10</v>
      </c>
      <c r="T316" s="42" t="s">
        <v>11</v>
      </c>
      <c r="U316" s="43" t="s">
        <v>12</v>
      </c>
      <c r="V316" s="42" t="s">
        <v>13</v>
      </c>
      <c r="W316" s="42" t="s">
        <v>14</v>
      </c>
      <c r="X316" s="42" t="s">
        <v>15</v>
      </c>
      <c r="Y316" s="44" t="s">
        <v>640</v>
      </c>
      <c r="Z316" s="45" t="s">
        <v>845</v>
      </c>
      <c r="AA316" s="59" t="s">
        <v>846</v>
      </c>
      <c r="AB316" s="46">
        <f>IFERROR(IF(R316="Probabilidad",(J316-(+J316*U316)),IF(R316="Impacto",J316,"")),"")</f>
        <v>0.48</v>
      </c>
      <c r="AC316" s="47" t="s">
        <v>34</v>
      </c>
      <c r="AD316" s="48">
        <v>0.48</v>
      </c>
      <c r="AE316" s="47" t="s">
        <v>7</v>
      </c>
      <c r="AF316" s="48">
        <v>0.6</v>
      </c>
      <c r="AG316" s="49" t="s">
        <v>7</v>
      </c>
      <c r="AH316" s="50" t="s">
        <v>16</v>
      </c>
      <c r="AI316" s="59" t="s">
        <v>486</v>
      </c>
      <c r="AJ316" s="45" t="s">
        <v>487</v>
      </c>
      <c r="AK316" s="45" t="s">
        <v>488</v>
      </c>
      <c r="AL316" s="52">
        <v>44681</v>
      </c>
      <c r="AM316" s="59" t="s">
        <v>847</v>
      </c>
      <c r="AN316" s="58" t="s">
        <v>640</v>
      </c>
      <c r="AO316" s="107" t="s">
        <v>965</v>
      </c>
    </row>
    <row r="317" spans="1:41" ht="129.75" customHeight="1" x14ac:dyDescent="0.25">
      <c r="A317" s="245"/>
      <c r="B317" s="248"/>
      <c r="C317" s="251"/>
      <c r="D317" s="251"/>
      <c r="E317" s="248"/>
      <c r="F317" s="254"/>
      <c r="G317" s="251"/>
      <c r="H317" s="191"/>
      <c r="I317" s="223"/>
      <c r="J317" s="214"/>
      <c r="K317" s="217"/>
      <c r="L317" s="220">
        <v>0</v>
      </c>
      <c r="M317" s="223"/>
      <c r="N317" s="214"/>
      <c r="O317" s="226"/>
      <c r="P317" s="41">
        <v>2</v>
      </c>
      <c r="Q317" s="59" t="s">
        <v>489</v>
      </c>
      <c r="R317" s="115" t="s">
        <v>9</v>
      </c>
      <c r="S317" s="42" t="s">
        <v>10</v>
      </c>
      <c r="T317" s="42" t="s">
        <v>11</v>
      </c>
      <c r="U317" s="43" t="s">
        <v>12</v>
      </c>
      <c r="V317" s="42" t="s">
        <v>13</v>
      </c>
      <c r="W317" s="42" t="s">
        <v>14</v>
      </c>
      <c r="X317" s="42" t="s">
        <v>15</v>
      </c>
      <c r="Y317" s="44" t="s">
        <v>640</v>
      </c>
      <c r="Z317" s="45" t="s">
        <v>845</v>
      </c>
      <c r="AA317" s="59" t="s">
        <v>846</v>
      </c>
      <c r="AB317" s="46">
        <f>IFERROR(IF(AND(R316="Probabilidad",R317="Probabilidad"),(AD316-(+AD316*U317)),IF(R317="Probabilidad",(J316-(+J316*U317)),IF(R317="Impacto",AD316,""))),"")</f>
        <v>0.28799999999999998</v>
      </c>
      <c r="AC317" s="47" t="s">
        <v>5</v>
      </c>
      <c r="AD317" s="48">
        <v>0.28799999999999998</v>
      </c>
      <c r="AE317" s="47" t="s">
        <v>7</v>
      </c>
      <c r="AF317" s="48">
        <v>0.6</v>
      </c>
      <c r="AG317" s="49" t="s">
        <v>7</v>
      </c>
      <c r="AH317" s="50"/>
      <c r="AI317" s="59"/>
      <c r="AJ317" s="45"/>
      <c r="AK317" s="45"/>
      <c r="AL317" s="45"/>
      <c r="AM317" s="59"/>
      <c r="AN317" s="58"/>
      <c r="AO317" s="107" t="s">
        <v>966</v>
      </c>
    </row>
    <row r="318" spans="1:41" hidden="1" x14ac:dyDescent="0.25">
      <c r="A318" s="245"/>
      <c r="B318" s="248"/>
      <c r="C318" s="251"/>
      <c r="D318" s="251"/>
      <c r="E318" s="248"/>
      <c r="F318" s="254"/>
      <c r="G318" s="251"/>
      <c r="H318" s="191"/>
      <c r="I318" s="223"/>
      <c r="J318" s="214"/>
      <c r="K318" s="217"/>
      <c r="L318" s="220">
        <v>0</v>
      </c>
      <c r="M318" s="223"/>
      <c r="N318" s="214"/>
      <c r="O318" s="226"/>
      <c r="P318" s="41">
        <v>3</v>
      </c>
      <c r="Q318" s="54"/>
      <c r="R318" s="115" t="s">
        <v>42</v>
      </c>
      <c r="S318" s="42"/>
      <c r="T318" s="42"/>
      <c r="U318" s="43" t="s">
        <v>42</v>
      </c>
      <c r="V318" s="42"/>
      <c r="W318" s="42"/>
      <c r="X318" s="42"/>
      <c r="Y318" s="44"/>
      <c r="Z318" s="42"/>
      <c r="AA318" s="153"/>
      <c r="AB318" s="46" t="str">
        <f>IFERROR(IF(AND(R317="Probabilidad",R318="Probabilidad"),(AD317-(+AD317*U318)),IF(AND(R317="Impacto",R318="Probabilidad"),(AD316-(+AD316*U318)),IF(R318="Impacto",AD317,""))),"")</f>
        <v/>
      </c>
      <c r="AC318" s="47" t="s">
        <v>42</v>
      </c>
      <c r="AD318" s="48" t="s">
        <v>42</v>
      </c>
      <c r="AE318" s="47" t="s">
        <v>42</v>
      </c>
      <c r="AF318" s="48" t="s">
        <v>42</v>
      </c>
      <c r="AG318" s="49" t="s">
        <v>42</v>
      </c>
      <c r="AH318" s="50"/>
      <c r="AI318" s="59"/>
      <c r="AJ318" s="45"/>
      <c r="AK318" s="45"/>
      <c r="AL318" s="45"/>
      <c r="AM318" s="59"/>
      <c r="AN318" s="58"/>
      <c r="AO318" s="120"/>
    </row>
    <row r="319" spans="1:41" hidden="1" x14ac:dyDescent="0.25">
      <c r="A319" s="245"/>
      <c r="B319" s="248"/>
      <c r="C319" s="251"/>
      <c r="D319" s="251"/>
      <c r="E319" s="248"/>
      <c r="F319" s="254"/>
      <c r="G319" s="251"/>
      <c r="H319" s="191"/>
      <c r="I319" s="223"/>
      <c r="J319" s="214"/>
      <c r="K319" s="217"/>
      <c r="L319" s="220">
        <v>0</v>
      </c>
      <c r="M319" s="223"/>
      <c r="N319" s="214"/>
      <c r="O319" s="226"/>
      <c r="P319" s="41">
        <v>4</v>
      </c>
      <c r="Q319" s="59"/>
      <c r="R319" s="115" t="s">
        <v>42</v>
      </c>
      <c r="S319" s="42"/>
      <c r="T319" s="42"/>
      <c r="U319" s="43" t="s">
        <v>42</v>
      </c>
      <c r="V319" s="42"/>
      <c r="W319" s="42"/>
      <c r="X319" s="42"/>
      <c r="Y319" s="44"/>
      <c r="Z319" s="42"/>
      <c r="AA319" s="153"/>
      <c r="AB319" s="46" t="str">
        <f t="shared" ref="AB319:AB321" si="52">IFERROR(IF(AND(R318="Probabilidad",R319="Probabilidad"),(AD318-(+AD318*U319)),IF(AND(R318="Impacto",R319="Probabilidad"),(AD317-(+AD317*U319)),IF(R319="Impacto",AD318,""))),"")</f>
        <v/>
      </c>
      <c r="AC319" s="47" t="s">
        <v>42</v>
      </c>
      <c r="AD319" s="48" t="s">
        <v>42</v>
      </c>
      <c r="AE319" s="47" t="s">
        <v>42</v>
      </c>
      <c r="AF319" s="48" t="s">
        <v>42</v>
      </c>
      <c r="AG319" s="49" t="s">
        <v>42</v>
      </c>
      <c r="AH319" s="50"/>
      <c r="AI319" s="59"/>
      <c r="AJ319" s="44"/>
      <c r="AK319" s="51"/>
      <c r="AL319" s="51"/>
      <c r="AM319" s="59"/>
      <c r="AN319" s="58"/>
      <c r="AO319" s="121"/>
    </row>
    <row r="320" spans="1:41" hidden="1" x14ac:dyDescent="0.25">
      <c r="A320" s="245"/>
      <c r="B320" s="248"/>
      <c r="C320" s="251"/>
      <c r="D320" s="251"/>
      <c r="E320" s="248"/>
      <c r="F320" s="254"/>
      <c r="G320" s="251"/>
      <c r="H320" s="191"/>
      <c r="I320" s="223"/>
      <c r="J320" s="214"/>
      <c r="K320" s="217"/>
      <c r="L320" s="220">
        <v>0</v>
      </c>
      <c r="M320" s="223"/>
      <c r="N320" s="214"/>
      <c r="O320" s="226"/>
      <c r="P320" s="41">
        <v>5</v>
      </c>
      <c r="Q320" s="59"/>
      <c r="R320" s="115" t="s">
        <v>42</v>
      </c>
      <c r="S320" s="42"/>
      <c r="T320" s="42"/>
      <c r="U320" s="43" t="s">
        <v>42</v>
      </c>
      <c r="V320" s="42"/>
      <c r="W320" s="42"/>
      <c r="X320" s="42"/>
      <c r="Y320" s="44"/>
      <c r="Z320" s="42"/>
      <c r="AA320" s="153"/>
      <c r="AB320" s="46" t="str">
        <f t="shared" si="52"/>
        <v/>
      </c>
      <c r="AC320" s="47" t="s">
        <v>42</v>
      </c>
      <c r="AD320" s="48" t="s">
        <v>42</v>
      </c>
      <c r="AE320" s="47" t="s">
        <v>42</v>
      </c>
      <c r="AF320" s="48" t="s">
        <v>42</v>
      </c>
      <c r="AG320" s="49" t="s">
        <v>42</v>
      </c>
      <c r="AH320" s="50"/>
      <c r="AI320" s="59"/>
      <c r="AJ320" s="44"/>
      <c r="AK320" s="51"/>
      <c r="AL320" s="51"/>
      <c r="AM320" s="59"/>
      <c r="AN320" s="58"/>
      <c r="AO320" s="121"/>
    </row>
    <row r="321" spans="1:41" hidden="1" x14ac:dyDescent="0.25">
      <c r="A321" s="246"/>
      <c r="B321" s="249"/>
      <c r="C321" s="252"/>
      <c r="D321" s="252"/>
      <c r="E321" s="249"/>
      <c r="F321" s="255"/>
      <c r="G321" s="252"/>
      <c r="H321" s="192"/>
      <c r="I321" s="224"/>
      <c r="J321" s="215"/>
      <c r="K321" s="218"/>
      <c r="L321" s="221">
        <v>0</v>
      </c>
      <c r="M321" s="224"/>
      <c r="N321" s="215"/>
      <c r="O321" s="227"/>
      <c r="P321" s="41">
        <v>6</v>
      </c>
      <c r="Q321" s="59"/>
      <c r="R321" s="115" t="s">
        <v>42</v>
      </c>
      <c r="S321" s="42"/>
      <c r="T321" s="42"/>
      <c r="U321" s="43" t="s">
        <v>42</v>
      </c>
      <c r="V321" s="42"/>
      <c r="W321" s="42"/>
      <c r="X321" s="42"/>
      <c r="Y321" s="44"/>
      <c r="Z321" s="42"/>
      <c r="AA321" s="153"/>
      <c r="AB321" s="46" t="str">
        <f t="shared" si="52"/>
        <v/>
      </c>
      <c r="AC321" s="47" t="s">
        <v>42</v>
      </c>
      <c r="AD321" s="48" t="s">
        <v>42</v>
      </c>
      <c r="AE321" s="47" t="s">
        <v>42</v>
      </c>
      <c r="AF321" s="48" t="s">
        <v>42</v>
      </c>
      <c r="AG321" s="49" t="s">
        <v>42</v>
      </c>
      <c r="AH321" s="50"/>
      <c r="AI321" s="59"/>
      <c r="AJ321" s="44"/>
      <c r="AK321" s="51"/>
      <c r="AL321" s="51"/>
      <c r="AM321" s="59"/>
      <c r="AN321" s="58"/>
      <c r="AO321" s="122"/>
    </row>
    <row r="322" spans="1:41" ht="172.5" customHeight="1" x14ac:dyDescent="0.25">
      <c r="A322" s="244" t="s">
        <v>516</v>
      </c>
      <c r="B322" s="247" t="s">
        <v>0</v>
      </c>
      <c r="C322" s="250" t="s">
        <v>490</v>
      </c>
      <c r="D322" s="250" t="s">
        <v>491</v>
      </c>
      <c r="E322" s="247">
        <v>54</v>
      </c>
      <c r="F322" s="253" t="s">
        <v>492</v>
      </c>
      <c r="G322" s="250" t="s">
        <v>4</v>
      </c>
      <c r="H322" s="190">
        <v>33000</v>
      </c>
      <c r="I322" s="222" t="s">
        <v>201</v>
      </c>
      <c r="J322" s="213">
        <v>1</v>
      </c>
      <c r="K322" s="216" t="s">
        <v>6</v>
      </c>
      <c r="L322" s="219" t="s">
        <v>6</v>
      </c>
      <c r="M322" s="222" t="s">
        <v>7</v>
      </c>
      <c r="N322" s="213">
        <v>0.6</v>
      </c>
      <c r="O322" s="225" t="s">
        <v>49</v>
      </c>
      <c r="P322" s="41">
        <v>1</v>
      </c>
      <c r="Q322" s="59" t="s">
        <v>493</v>
      </c>
      <c r="R322" s="115" t="s">
        <v>9</v>
      </c>
      <c r="S322" s="42" t="s">
        <v>10</v>
      </c>
      <c r="T322" s="42" t="s">
        <v>494</v>
      </c>
      <c r="U322" s="43" t="s">
        <v>495</v>
      </c>
      <c r="V322" s="42" t="s">
        <v>13</v>
      </c>
      <c r="W322" s="42" t="s">
        <v>14</v>
      </c>
      <c r="X322" s="42" t="s">
        <v>15</v>
      </c>
      <c r="Y322" s="44" t="s">
        <v>640</v>
      </c>
      <c r="Z322" s="45" t="s">
        <v>845</v>
      </c>
      <c r="AA322" s="59" t="s">
        <v>848</v>
      </c>
      <c r="AB322" s="46">
        <f>IFERROR(IF(R322="Probabilidad",(J322-(+J322*U322)),IF(R322="Impacto",J322,"")),"")</f>
        <v>0.5</v>
      </c>
      <c r="AC322" s="47" t="s">
        <v>34</v>
      </c>
      <c r="AD322" s="48">
        <v>0.5</v>
      </c>
      <c r="AE322" s="47" t="s">
        <v>7</v>
      </c>
      <c r="AF322" s="48">
        <v>0.6</v>
      </c>
      <c r="AG322" s="49" t="s">
        <v>7</v>
      </c>
      <c r="AH322" s="50" t="s">
        <v>16</v>
      </c>
      <c r="AI322" s="59" t="s">
        <v>496</v>
      </c>
      <c r="AJ322" s="45" t="s">
        <v>487</v>
      </c>
      <c r="AK322" s="45" t="s">
        <v>488</v>
      </c>
      <c r="AL322" s="52">
        <v>44681</v>
      </c>
      <c r="AM322" s="59" t="s">
        <v>847</v>
      </c>
      <c r="AN322" s="58" t="s">
        <v>640</v>
      </c>
      <c r="AO322" s="107" t="s">
        <v>967</v>
      </c>
    </row>
    <row r="323" spans="1:41" ht="105.75" customHeight="1" x14ac:dyDescent="0.25">
      <c r="A323" s="245"/>
      <c r="B323" s="248"/>
      <c r="C323" s="251"/>
      <c r="D323" s="251"/>
      <c r="E323" s="248"/>
      <c r="F323" s="254"/>
      <c r="G323" s="251"/>
      <c r="H323" s="191"/>
      <c r="I323" s="223"/>
      <c r="J323" s="214"/>
      <c r="K323" s="217"/>
      <c r="L323" s="220">
        <v>0</v>
      </c>
      <c r="M323" s="223"/>
      <c r="N323" s="214"/>
      <c r="O323" s="226"/>
      <c r="P323" s="41">
        <v>2</v>
      </c>
      <c r="Q323" s="59" t="s">
        <v>497</v>
      </c>
      <c r="R323" s="115" t="s">
        <v>9</v>
      </c>
      <c r="S323" s="42" t="s">
        <v>10</v>
      </c>
      <c r="T323" s="42" t="s">
        <v>494</v>
      </c>
      <c r="U323" s="43" t="s">
        <v>495</v>
      </c>
      <c r="V323" s="42" t="s">
        <v>13</v>
      </c>
      <c r="W323" s="42" t="s">
        <v>14</v>
      </c>
      <c r="X323" s="42" t="s">
        <v>15</v>
      </c>
      <c r="Y323" s="44" t="s">
        <v>640</v>
      </c>
      <c r="Z323" s="45" t="s">
        <v>845</v>
      </c>
      <c r="AA323" s="59" t="s">
        <v>848</v>
      </c>
      <c r="AB323" s="46">
        <f>IFERROR(IF(AND(R322="Probabilidad",R323="Probabilidad"),(AD322-(+AD322*U323)),IF(R323="Probabilidad",(J322-(+J322*U323)),IF(R323="Impacto",AD322,""))),"")</f>
        <v>0.25</v>
      </c>
      <c r="AC323" s="47" t="s">
        <v>5</v>
      </c>
      <c r="AD323" s="48">
        <v>0.25</v>
      </c>
      <c r="AE323" s="47" t="s">
        <v>7</v>
      </c>
      <c r="AF323" s="48">
        <v>0.6</v>
      </c>
      <c r="AG323" s="49" t="s">
        <v>7</v>
      </c>
      <c r="AH323" s="50"/>
      <c r="AI323" s="59"/>
      <c r="AJ323" s="45"/>
      <c r="AK323" s="45"/>
      <c r="AL323" s="45"/>
      <c r="AM323" s="59"/>
      <c r="AN323" s="58"/>
      <c r="AO323" s="107" t="s">
        <v>968</v>
      </c>
    </row>
    <row r="324" spans="1:41" ht="155.25" customHeight="1" x14ac:dyDescent="0.25">
      <c r="A324" s="245"/>
      <c r="B324" s="248"/>
      <c r="C324" s="251"/>
      <c r="D324" s="251"/>
      <c r="E324" s="248"/>
      <c r="F324" s="254"/>
      <c r="G324" s="251"/>
      <c r="H324" s="191"/>
      <c r="I324" s="223"/>
      <c r="J324" s="214"/>
      <c r="K324" s="217"/>
      <c r="L324" s="220">
        <v>0</v>
      </c>
      <c r="M324" s="223"/>
      <c r="N324" s="214"/>
      <c r="O324" s="226"/>
      <c r="P324" s="41">
        <v>3</v>
      </c>
      <c r="Q324" s="54" t="s">
        <v>498</v>
      </c>
      <c r="R324" s="115" t="s">
        <v>9</v>
      </c>
      <c r="S324" s="42" t="s">
        <v>10</v>
      </c>
      <c r="T324" s="42" t="s">
        <v>11</v>
      </c>
      <c r="U324" s="43" t="s">
        <v>12</v>
      </c>
      <c r="V324" s="42" t="s">
        <v>13</v>
      </c>
      <c r="W324" s="42" t="s">
        <v>14</v>
      </c>
      <c r="X324" s="42" t="s">
        <v>15</v>
      </c>
      <c r="Y324" s="44" t="s">
        <v>640</v>
      </c>
      <c r="Z324" s="45" t="s">
        <v>845</v>
      </c>
      <c r="AA324" s="59" t="s">
        <v>848</v>
      </c>
      <c r="AB324" s="46">
        <f>IFERROR(IF(AND(R323="Probabilidad",R324="Probabilidad"),(AD323-(+AD323*U324)),IF(AND(R323="Impacto",R324="Probabilidad"),(AD322-(+AD322*U324)),IF(R324="Impacto",AD323,""))),"")</f>
        <v>0.15</v>
      </c>
      <c r="AC324" s="47" t="s">
        <v>21</v>
      </c>
      <c r="AD324" s="48">
        <v>0.15</v>
      </c>
      <c r="AE324" s="47" t="s">
        <v>7</v>
      </c>
      <c r="AF324" s="48">
        <v>0.6</v>
      </c>
      <c r="AG324" s="49" t="s">
        <v>7</v>
      </c>
      <c r="AH324" s="50"/>
      <c r="AI324" s="59"/>
      <c r="AJ324" s="45"/>
      <c r="AK324" s="45"/>
      <c r="AL324" s="45"/>
      <c r="AM324" s="59"/>
      <c r="AN324" s="58"/>
      <c r="AO324" s="107" t="s">
        <v>969</v>
      </c>
    </row>
    <row r="325" spans="1:41" hidden="1" x14ac:dyDescent="0.25">
      <c r="A325" s="245"/>
      <c r="B325" s="248"/>
      <c r="C325" s="251"/>
      <c r="D325" s="251"/>
      <c r="E325" s="248"/>
      <c r="F325" s="254"/>
      <c r="G325" s="251"/>
      <c r="H325" s="191"/>
      <c r="I325" s="223"/>
      <c r="J325" s="214"/>
      <c r="K325" s="217"/>
      <c r="L325" s="220">
        <v>0</v>
      </c>
      <c r="M325" s="223"/>
      <c r="N325" s="214"/>
      <c r="O325" s="226"/>
      <c r="P325" s="41">
        <v>4</v>
      </c>
      <c r="Q325" s="59"/>
      <c r="R325" s="115" t="s">
        <v>42</v>
      </c>
      <c r="S325" s="42"/>
      <c r="T325" s="42"/>
      <c r="U325" s="43" t="s">
        <v>42</v>
      </c>
      <c r="V325" s="42"/>
      <c r="W325" s="42"/>
      <c r="X325" s="42"/>
      <c r="Y325" s="44"/>
      <c r="Z325" s="42"/>
      <c r="AA325" s="153"/>
      <c r="AB325" s="46" t="str">
        <f t="shared" ref="AB325:AB327" si="53">IFERROR(IF(AND(R324="Probabilidad",R325="Probabilidad"),(AD324-(+AD324*U325)),IF(AND(R324="Impacto",R325="Probabilidad"),(AD323-(+AD323*U325)),IF(R325="Impacto",AD324,""))),"")</f>
        <v/>
      </c>
      <c r="AC325" s="47" t="s">
        <v>42</v>
      </c>
      <c r="AD325" s="48" t="s">
        <v>42</v>
      </c>
      <c r="AE325" s="47" t="s">
        <v>42</v>
      </c>
      <c r="AF325" s="48" t="s">
        <v>42</v>
      </c>
      <c r="AG325" s="49" t="s">
        <v>42</v>
      </c>
      <c r="AH325" s="50"/>
      <c r="AI325" s="59"/>
      <c r="AJ325" s="44"/>
      <c r="AK325" s="51"/>
      <c r="AL325" s="51"/>
      <c r="AM325" s="59"/>
      <c r="AN325" s="58"/>
      <c r="AO325" s="120"/>
    </row>
    <row r="326" spans="1:41" hidden="1" x14ac:dyDescent="0.25">
      <c r="A326" s="245"/>
      <c r="B326" s="248"/>
      <c r="C326" s="251"/>
      <c r="D326" s="251"/>
      <c r="E326" s="248"/>
      <c r="F326" s="254"/>
      <c r="G326" s="251"/>
      <c r="H326" s="191"/>
      <c r="I326" s="223"/>
      <c r="J326" s="214"/>
      <c r="K326" s="217"/>
      <c r="L326" s="220">
        <v>0</v>
      </c>
      <c r="M326" s="223"/>
      <c r="N326" s="214"/>
      <c r="O326" s="226"/>
      <c r="P326" s="41">
        <v>5</v>
      </c>
      <c r="Q326" s="59"/>
      <c r="R326" s="115" t="s">
        <v>42</v>
      </c>
      <c r="S326" s="42"/>
      <c r="T326" s="42"/>
      <c r="U326" s="43" t="s">
        <v>42</v>
      </c>
      <c r="V326" s="42"/>
      <c r="W326" s="42"/>
      <c r="X326" s="42"/>
      <c r="Y326" s="44"/>
      <c r="Z326" s="42"/>
      <c r="AA326" s="153"/>
      <c r="AB326" s="46" t="str">
        <f t="shared" si="53"/>
        <v/>
      </c>
      <c r="AC326" s="47" t="s">
        <v>42</v>
      </c>
      <c r="AD326" s="48" t="s">
        <v>42</v>
      </c>
      <c r="AE326" s="47" t="s">
        <v>42</v>
      </c>
      <c r="AF326" s="48" t="s">
        <v>42</v>
      </c>
      <c r="AG326" s="49" t="s">
        <v>42</v>
      </c>
      <c r="AH326" s="50"/>
      <c r="AI326" s="59"/>
      <c r="AJ326" s="44"/>
      <c r="AK326" s="51"/>
      <c r="AL326" s="51"/>
      <c r="AM326" s="59"/>
      <c r="AN326" s="58"/>
      <c r="AO326" s="121"/>
    </row>
    <row r="327" spans="1:41" hidden="1" x14ac:dyDescent="0.25">
      <c r="A327" s="246"/>
      <c r="B327" s="249"/>
      <c r="C327" s="252"/>
      <c r="D327" s="252"/>
      <c r="E327" s="249"/>
      <c r="F327" s="255"/>
      <c r="G327" s="252"/>
      <c r="H327" s="192"/>
      <c r="I327" s="224"/>
      <c r="J327" s="215"/>
      <c r="K327" s="218"/>
      <c r="L327" s="221">
        <v>0</v>
      </c>
      <c r="M327" s="224"/>
      <c r="N327" s="215"/>
      <c r="O327" s="227"/>
      <c r="P327" s="41">
        <v>6</v>
      </c>
      <c r="Q327" s="59"/>
      <c r="R327" s="115" t="s">
        <v>42</v>
      </c>
      <c r="S327" s="42"/>
      <c r="T327" s="42"/>
      <c r="U327" s="43" t="s">
        <v>42</v>
      </c>
      <c r="V327" s="42"/>
      <c r="W327" s="42"/>
      <c r="X327" s="42"/>
      <c r="Y327" s="44"/>
      <c r="Z327" s="42"/>
      <c r="AA327" s="153"/>
      <c r="AB327" s="46" t="str">
        <f t="shared" si="53"/>
        <v/>
      </c>
      <c r="AC327" s="47" t="s">
        <v>42</v>
      </c>
      <c r="AD327" s="48" t="s">
        <v>42</v>
      </c>
      <c r="AE327" s="47" t="s">
        <v>42</v>
      </c>
      <c r="AF327" s="48" t="s">
        <v>42</v>
      </c>
      <c r="AG327" s="49" t="s">
        <v>42</v>
      </c>
      <c r="AH327" s="50"/>
      <c r="AI327" s="59"/>
      <c r="AJ327" s="44"/>
      <c r="AK327" s="51"/>
      <c r="AL327" s="51"/>
      <c r="AM327" s="59"/>
      <c r="AN327" s="58"/>
      <c r="AO327" s="121"/>
    </row>
    <row r="328" spans="1:41" ht="73.5" hidden="1" customHeight="1" x14ac:dyDescent="0.25">
      <c r="A328" s="244" t="s">
        <v>516</v>
      </c>
      <c r="B328" s="247" t="s">
        <v>0</v>
      </c>
      <c r="C328" s="250" t="s">
        <v>499</v>
      </c>
      <c r="D328" s="250" t="s">
        <v>500</v>
      </c>
      <c r="E328" s="247">
        <v>55</v>
      </c>
      <c r="F328" s="253" t="s">
        <v>501</v>
      </c>
      <c r="G328" s="250" t="s">
        <v>4</v>
      </c>
      <c r="H328" s="190">
        <v>4000</v>
      </c>
      <c r="I328" s="222" t="s">
        <v>144</v>
      </c>
      <c r="J328" s="213">
        <v>0.8</v>
      </c>
      <c r="K328" s="216" t="s">
        <v>191</v>
      </c>
      <c r="L328" s="219" t="s">
        <v>191</v>
      </c>
      <c r="M328" s="222" t="s">
        <v>192</v>
      </c>
      <c r="N328" s="213">
        <v>0.4</v>
      </c>
      <c r="O328" s="225" t="s">
        <v>7</v>
      </c>
      <c r="P328" s="41">
        <v>1</v>
      </c>
      <c r="Q328" s="59" t="s">
        <v>502</v>
      </c>
      <c r="R328" s="115" t="s">
        <v>9</v>
      </c>
      <c r="S328" s="42" t="s">
        <v>10</v>
      </c>
      <c r="T328" s="42" t="s">
        <v>11</v>
      </c>
      <c r="U328" s="43" t="s">
        <v>12</v>
      </c>
      <c r="V328" s="42" t="s">
        <v>13</v>
      </c>
      <c r="W328" s="42" t="s">
        <v>14</v>
      </c>
      <c r="X328" s="42" t="s">
        <v>15</v>
      </c>
      <c r="Y328" s="44" t="s">
        <v>640</v>
      </c>
      <c r="Z328" s="45" t="s">
        <v>845</v>
      </c>
      <c r="AA328" s="59" t="s">
        <v>849</v>
      </c>
      <c r="AB328" s="46">
        <f>IFERROR(IF(R328="Probabilidad",(J328-(+J328*U328)),IF(R328="Impacto",J328,"")),"")</f>
        <v>0.48</v>
      </c>
      <c r="AC328" s="47" t="s">
        <v>34</v>
      </c>
      <c r="AD328" s="48">
        <v>0.48</v>
      </c>
      <c r="AE328" s="47" t="s">
        <v>192</v>
      </c>
      <c r="AF328" s="48">
        <v>0.4</v>
      </c>
      <c r="AG328" s="49" t="s">
        <v>7</v>
      </c>
      <c r="AH328" s="50" t="s">
        <v>16</v>
      </c>
      <c r="AI328" s="59" t="s">
        <v>503</v>
      </c>
      <c r="AJ328" s="45" t="s">
        <v>487</v>
      </c>
      <c r="AK328" s="45" t="s">
        <v>488</v>
      </c>
      <c r="AL328" s="52">
        <v>44681</v>
      </c>
      <c r="AM328" s="59" t="s">
        <v>847</v>
      </c>
      <c r="AN328" s="58" t="s">
        <v>640</v>
      </c>
      <c r="AO328" s="121"/>
    </row>
    <row r="329" spans="1:41" ht="135" hidden="1" x14ac:dyDescent="0.25">
      <c r="A329" s="245"/>
      <c r="B329" s="248"/>
      <c r="C329" s="251"/>
      <c r="D329" s="251"/>
      <c r="E329" s="248"/>
      <c r="F329" s="254"/>
      <c r="G329" s="251"/>
      <c r="H329" s="191"/>
      <c r="I329" s="223"/>
      <c r="J329" s="214"/>
      <c r="K329" s="217"/>
      <c r="L329" s="220">
        <v>0</v>
      </c>
      <c r="M329" s="223"/>
      <c r="N329" s="214"/>
      <c r="O329" s="226"/>
      <c r="P329" s="41">
        <v>2</v>
      </c>
      <c r="Q329" s="59" t="s">
        <v>504</v>
      </c>
      <c r="R329" s="115" t="s">
        <v>9</v>
      </c>
      <c r="S329" s="42" t="s">
        <v>10</v>
      </c>
      <c r="T329" s="42" t="s">
        <v>11</v>
      </c>
      <c r="U329" s="43" t="s">
        <v>12</v>
      </c>
      <c r="V329" s="42" t="s">
        <v>13</v>
      </c>
      <c r="W329" s="42" t="s">
        <v>14</v>
      </c>
      <c r="X329" s="42" t="s">
        <v>15</v>
      </c>
      <c r="Y329" s="44" t="s">
        <v>640</v>
      </c>
      <c r="Z329" s="45" t="s">
        <v>845</v>
      </c>
      <c r="AA329" s="162" t="s">
        <v>849</v>
      </c>
      <c r="AB329" s="53">
        <f>IFERROR(IF(AND(R328="Probabilidad",R329="Probabilidad"),(AD328-(+AD328*U329)),IF(R329="Probabilidad",(J328-(+J328*U329)),IF(R329="Impacto",AD328,""))),"")</f>
        <v>0.28799999999999998</v>
      </c>
      <c r="AC329" s="47" t="s">
        <v>5</v>
      </c>
      <c r="AD329" s="48">
        <v>0.28799999999999998</v>
      </c>
      <c r="AE329" s="47" t="s">
        <v>7</v>
      </c>
      <c r="AF329" s="48">
        <v>0.6</v>
      </c>
      <c r="AG329" s="49" t="s">
        <v>7</v>
      </c>
      <c r="AH329" s="50"/>
      <c r="AI329" s="59"/>
      <c r="AJ329" s="45"/>
      <c r="AK329" s="45"/>
      <c r="AL329" s="51"/>
      <c r="AM329" s="59"/>
      <c r="AN329" s="58"/>
      <c r="AO329" s="121"/>
    </row>
    <row r="330" spans="1:41" hidden="1" x14ac:dyDescent="0.25">
      <c r="A330" s="245"/>
      <c r="B330" s="248"/>
      <c r="C330" s="251"/>
      <c r="D330" s="251"/>
      <c r="E330" s="248"/>
      <c r="F330" s="254"/>
      <c r="G330" s="251"/>
      <c r="H330" s="191"/>
      <c r="I330" s="223"/>
      <c r="J330" s="214"/>
      <c r="K330" s="217"/>
      <c r="L330" s="220">
        <v>0</v>
      </c>
      <c r="M330" s="223"/>
      <c r="N330" s="214"/>
      <c r="O330" s="226"/>
      <c r="P330" s="41">
        <v>3</v>
      </c>
      <c r="Q330" s="54"/>
      <c r="R330" s="115" t="s">
        <v>42</v>
      </c>
      <c r="S330" s="42"/>
      <c r="T330" s="42"/>
      <c r="U330" s="43" t="s">
        <v>42</v>
      </c>
      <c r="V330" s="42"/>
      <c r="W330" s="42"/>
      <c r="X330" s="42"/>
      <c r="Y330" s="44"/>
      <c r="Z330" s="42"/>
      <c r="AA330" s="153"/>
      <c r="AB330" s="46" t="str">
        <f>IFERROR(IF(AND(R329="Probabilidad",R330="Probabilidad"),(AD329-(+AD329*U330)),IF(AND(R329="Impacto",R330="Probabilidad"),(AD328-(+AD328*U330)),IF(R330="Impacto",AD329,""))),"")</f>
        <v/>
      </c>
      <c r="AC330" s="47" t="s">
        <v>42</v>
      </c>
      <c r="AD330" s="48" t="s">
        <v>42</v>
      </c>
      <c r="AE330" s="47" t="s">
        <v>42</v>
      </c>
      <c r="AF330" s="48" t="s">
        <v>42</v>
      </c>
      <c r="AG330" s="49" t="s">
        <v>42</v>
      </c>
      <c r="AH330" s="50"/>
      <c r="AI330" s="59"/>
      <c r="AJ330" s="45"/>
      <c r="AK330" s="45"/>
      <c r="AL330" s="51"/>
      <c r="AM330" s="59"/>
      <c r="AN330" s="58"/>
      <c r="AO330" s="121"/>
    </row>
    <row r="331" spans="1:41" hidden="1" x14ac:dyDescent="0.25">
      <c r="A331" s="245"/>
      <c r="B331" s="248"/>
      <c r="C331" s="251"/>
      <c r="D331" s="251"/>
      <c r="E331" s="248"/>
      <c r="F331" s="254"/>
      <c r="G331" s="251"/>
      <c r="H331" s="191"/>
      <c r="I331" s="223"/>
      <c r="J331" s="214"/>
      <c r="K331" s="217"/>
      <c r="L331" s="220">
        <v>0</v>
      </c>
      <c r="M331" s="223"/>
      <c r="N331" s="214"/>
      <c r="O331" s="226"/>
      <c r="P331" s="41">
        <v>4</v>
      </c>
      <c r="Q331" s="59"/>
      <c r="R331" s="115" t="s">
        <v>42</v>
      </c>
      <c r="S331" s="42"/>
      <c r="T331" s="42"/>
      <c r="U331" s="43" t="s">
        <v>42</v>
      </c>
      <c r="V331" s="42"/>
      <c r="W331" s="42"/>
      <c r="X331" s="42"/>
      <c r="Y331" s="44"/>
      <c r="Z331" s="42"/>
      <c r="AA331" s="153"/>
      <c r="AB331" s="46" t="str">
        <f t="shared" ref="AB331:AB333" si="54">IFERROR(IF(AND(R330="Probabilidad",R331="Probabilidad"),(AD330-(+AD330*U331)),IF(AND(R330="Impacto",R331="Probabilidad"),(AD329-(+AD329*U331)),IF(R331="Impacto",AD330,""))),"")</f>
        <v/>
      </c>
      <c r="AC331" s="47" t="s">
        <v>42</v>
      </c>
      <c r="AD331" s="48" t="s">
        <v>42</v>
      </c>
      <c r="AE331" s="47" t="s">
        <v>42</v>
      </c>
      <c r="AF331" s="48" t="s">
        <v>42</v>
      </c>
      <c r="AG331" s="49" t="s">
        <v>42</v>
      </c>
      <c r="AH331" s="50"/>
      <c r="AI331" s="59"/>
      <c r="AJ331" s="45"/>
      <c r="AK331" s="45"/>
      <c r="AL331" s="51"/>
      <c r="AM331" s="59"/>
      <c r="AN331" s="58"/>
      <c r="AO331" s="121"/>
    </row>
    <row r="332" spans="1:41" hidden="1" x14ac:dyDescent="0.25">
      <c r="A332" s="245"/>
      <c r="B332" s="248"/>
      <c r="C332" s="251"/>
      <c r="D332" s="251"/>
      <c r="E332" s="248"/>
      <c r="F332" s="254"/>
      <c r="G332" s="251"/>
      <c r="H332" s="191"/>
      <c r="I332" s="223"/>
      <c r="J332" s="214"/>
      <c r="K332" s="217"/>
      <c r="L332" s="220">
        <v>0</v>
      </c>
      <c r="M332" s="223"/>
      <c r="N332" s="214"/>
      <c r="O332" s="226"/>
      <c r="P332" s="41">
        <v>5</v>
      </c>
      <c r="Q332" s="59"/>
      <c r="R332" s="115" t="s">
        <v>42</v>
      </c>
      <c r="S332" s="42"/>
      <c r="T332" s="42"/>
      <c r="U332" s="43" t="s">
        <v>42</v>
      </c>
      <c r="V332" s="42"/>
      <c r="W332" s="42"/>
      <c r="X332" s="42"/>
      <c r="Y332" s="44"/>
      <c r="Z332" s="42"/>
      <c r="AA332" s="153"/>
      <c r="AB332" s="46" t="str">
        <f t="shared" si="54"/>
        <v/>
      </c>
      <c r="AC332" s="47" t="s">
        <v>42</v>
      </c>
      <c r="AD332" s="48" t="s">
        <v>42</v>
      </c>
      <c r="AE332" s="47" t="s">
        <v>42</v>
      </c>
      <c r="AF332" s="48" t="s">
        <v>42</v>
      </c>
      <c r="AG332" s="49" t="s">
        <v>42</v>
      </c>
      <c r="AH332" s="50"/>
      <c r="AI332" s="59"/>
      <c r="AJ332" s="44"/>
      <c r="AK332" s="51"/>
      <c r="AL332" s="51"/>
      <c r="AM332" s="59"/>
      <c r="AN332" s="58"/>
      <c r="AO332" s="121"/>
    </row>
    <row r="333" spans="1:41" hidden="1" x14ac:dyDescent="0.25">
      <c r="A333" s="246"/>
      <c r="B333" s="249"/>
      <c r="C333" s="252"/>
      <c r="D333" s="252"/>
      <c r="E333" s="249"/>
      <c r="F333" s="255"/>
      <c r="G333" s="252"/>
      <c r="H333" s="192"/>
      <c r="I333" s="224"/>
      <c r="J333" s="215"/>
      <c r="K333" s="218"/>
      <c r="L333" s="221">
        <v>0</v>
      </c>
      <c r="M333" s="224"/>
      <c r="N333" s="215"/>
      <c r="O333" s="227"/>
      <c r="P333" s="41">
        <v>6</v>
      </c>
      <c r="Q333" s="59"/>
      <c r="R333" s="115" t="s">
        <v>42</v>
      </c>
      <c r="S333" s="42"/>
      <c r="T333" s="42"/>
      <c r="U333" s="43" t="s">
        <v>42</v>
      </c>
      <c r="V333" s="42"/>
      <c r="W333" s="42"/>
      <c r="X333" s="42"/>
      <c r="Y333" s="44"/>
      <c r="Z333" s="42"/>
      <c r="AA333" s="153"/>
      <c r="AB333" s="46" t="str">
        <f t="shared" si="54"/>
        <v/>
      </c>
      <c r="AC333" s="47" t="s">
        <v>42</v>
      </c>
      <c r="AD333" s="48" t="s">
        <v>42</v>
      </c>
      <c r="AE333" s="47" t="s">
        <v>42</v>
      </c>
      <c r="AF333" s="48" t="s">
        <v>42</v>
      </c>
      <c r="AG333" s="49" t="s">
        <v>42</v>
      </c>
      <c r="AH333" s="50"/>
      <c r="AI333" s="59"/>
      <c r="AJ333" s="44"/>
      <c r="AK333" s="51"/>
      <c r="AL333" s="51"/>
      <c r="AM333" s="59"/>
      <c r="AN333" s="58"/>
      <c r="AO333" s="121"/>
    </row>
    <row r="334" spans="1:41" ht="85.5" hidden="1" customHeight="1" x14ac:dyDescent="0.25">
      <c r="A334" s="244" t="s">
        <v>516</v>
      </c>
      <c r="B334" s="247" t="s">
        <v>0</v>
      </c>
      <c r="C334" s="250" t="s">
        <v>505</v>
      </c>
      <c r="D334" s="250" t="s">
        <v>506</v>
      </c>
      <c r="E334" s="247">
        <v>56</v>
      </c>
      <c r="F334" s="253" t="s">
        <v>507</v>
      </c>
      <c r="G334" s="250" t="s">
        <v>4</v>
      </c>
      <c r="H334" s="190">
        <v>4000</v>
      </c>
      <c r="I334" s="222" t="s">
        <v>144</v>
      </c>
      <c r="J334" s="213">
        <v>0.8</v>
      </c>
      <c r="K334" s="216" t="s">
        <v>191</v>
      </c>
      <c r="L334" s="219" t="s">
        <v>191</v>
      </c>
      <c r="M334" s="222" t="s">
        <v>192</v>
      </c>
      <c r="N334" s="213">
        <v>0.4</v>
      </c>
      <c r="O334" s="225" t="s">
        <v>7</v>
      </c>
      <c r="P334" s="41">
        <v>1</v>
      </c>
      <c r="Q334" s="59" t="s">
        <v>508</v>
      </c>
      <c r="R334" s="115" t="s">
        <v>9</v>
      </c>
      <c r="S334" s="42" t="s">
        <v>10</v>
      </c>
      <c r="T334" s="42" t="s">
        <v>11</v>
      </c>
      <c r="U334" s="43" t="s">
        <v>12</v>
      </c>
      <c r="V334" s="42" t="s">
        <v>13</v>
      </c>
      <c r="W334" s="42" t="s">
        <v>14</v>
      </c>
      <c r="X334" s="42" t="s">
        <v>15</v>
      </c>
      <c r="Y334" s="44" t="s">
        <v>640</v>
      </c>
      <c r="Z334" s="45" t="s">
        <v>845</v>
      </c>
      <c r="AA334" s="162" t="s">
        <v>850</v>
      </c>
      <c r="AB334" s="46">
        <f>IFERROR(IF(R334="Probabilidad",(J334-(+J334*U334)),IF(R334="Impacto",J334,"")),"")</f>
        <v>0.48</v>
      </c>
      <c r="AC334" s="47" t="s">
        <v>34</v>
      </c>
      <c r="AD334" s="48">
        <v>0.48</v>
      </c>
      <c r="AE334" s="47" t="s">
        <v>192</v>
      </c>
      <c r="AF334" s="48">
        <v>0.4</v>
      </c>
      <c r="AG334" s="49" t="s">
        <v>7</v>
      </c>
      <c r="AH334" s="50" t="s">
        <v>16</v>
      </c>
      <c r="AI334" s="59" t="s">
        <v>509</v>
      </c>
      <c r="AJ334" s="45" t="s">
        <v>487</v>
      </c>
      <c r="AK334" s="45" t="s">
        <v>488</v>
      </c>
      <c r="AL334" s="52">
        <v>44681</v>
      </c>
      <c r="AM334" s="59" t="s">
        <v>847</v>
      </c>
      <c r="AN334" s="58" t="s">
        <v>640</v>
      </c>
      <c r="AO334" s="121"/>
    </row>
    <row r="335" spans="1:41" ht="150" hidden="1" x14ac:dyDescent="0.25">
      <c r="A335" s="245"/>
      <c r="B335" s="248"/>
      <c r="C335" s="251"/>
      <c r="D335" s="251"/>
      <c r="E335" s="248"/>
      <c r="F335" s="254"/>
      <c r="G335" s="251"/>
      <c r="H335" s="191"/>
      <c r="I335" s="223"/>
      <c r="J335" s="214"/>
      <c r="K335" s="217"/>
      <c r="L335" s="220">
        <v>0</v>
      </c>
      <c r="M335" s="223"/>
      <c r="N335" s="214"/>
      <c r="O335" s="226"/>
      <c r="P335" s="41">
        <v>2</v>
      </c>
      <c r="Q335" s="59" t="s">
        <v>510</v>
      </c>
      <c r="R335" s="115" t="s">
        <v>9</v>
      </c>
      <c r="S335" s="42" t="s">
        <v>10</v>
      </c>
      <c r="T335" s="42" t="s">
        <v>11</v>
      </c>
      <c r="U335" s="43" t="s">
        <v>12</v>
      </c>
      <c r="V335" s="42" t="s">
        <v>13</v>
      </c>
      <c r="W335" s="42" t="s">
        <v>14</v>
      </c>
      <c r="X335" s="42" t="s">
        <v>15</v>
      </c>
      <c r="Y335" s="44" t="s">
        <v>640</v>
      </c>
      <c r="Z335" s="45" t="s">
        <v>845</v>
      </c>
      <c r="AA335" s="162" t="s">
        <v>850</v>
      </c>
      <c r="AB335" s="46">
        <f>IFERROR(IF(AND(R334="Probabilidad",R335="Probabilidad"),(AD334-(+AD334*U335)),IF(R335="Probabilidad",(J334-(+J334*U335)),IF(R335="Impacto",AD334,""))),"")</f>
        <v>0.28799999999999998</v>
      </c>
      <c r="AC335" s="47" t="s">
        <v>5</v>
      </c>
      <c r="AD335" s="48">
        <v>0.28799999999999998</v>
      </c>
      <c r="AE335" s="47" t="s">
        <v>192</v>
      </c>
      <c r="AF335" s="48">
        <v>0.4</v>
      </c>
      <c r="AG335" s="49" t="s">
        <v>7</v>
      </c>
      <c r="AH335" s="50"/>
      <c r="AI335" s="59"/>
      <c r="AJ335" s="45"/>
      <c r="AK335" s="45"/>
      <c r="AL335" s="51"/>
      <c r="AM335" s="59"/>
      <c r="AN335" s="58"/>
      <c r="AO335" s="121"/>
    </row>
    <row r="336" spans="1:41" hidden="1" x14ac:dyDescent="0.25">
      <c r="A336" s="245"/>
      <c r="B336" s="248"/>
      <c r="C336" s="251"/>
      <c r="D336" s="251"/>
      <c r="E336" s="248"/>
      <c r="F336" s="254"/>
      <c r="G336" s="251"/>
      <c r="H336" s="191"/>
      <c r="I336" s="223"/>
      <c r="J336" s="214"/>
      <c r="K336" s="217"/>
      <c r="L336" s="220">
        <v>0</v>
      </c>
      <c r="M336" s="223"/>
      <c r="N336" s="214"/>
      <c r="O336" s="226"/>
      <c r="P336" s="41">
        <v>3</v>
      </c>
      <c r="Q336" s="59"/>
      <c r="R336" s="115" t="s">
        <v>42</v>
      </c>
      <c r="S336" s="42"/>
      <c r="T336" s="42"/>
      <c r="U336" s="43" t="s">
        <v>42</v>
      </c>
      <c r="V336" s="42"/>
      <c r="W336" s="42"/>
      <c r="X336" s="42"/>
      <c r="Y336" s="44"/>
      <c r="Z336" s="42"/>
      <c r="AA336" s="153"/>
      <c r="AB336" s="46" t="str">
        <f>IFERROR(IF(AND(R335="Probabilidad",R336="Probabilidad"),(AD335-(+AD335*U336)),IF(AND(R335="Impacto",R336="Probabilidad"),(AD334-(+AD334*U336)),IF(R336="Impacto",AD335,""))),"")</f>
        <v/>
      </c>
      <c r="AC336" s="47" t="s">
        <v>42</v>
      </c>
      <c r="AD336" s="48" t="s">
        <v>42</v>
      </c>
      <c r="AE336" s="47" t="s">
        <v>42</v>
      </c>
      <c r="AF336" s="48" t="s">
        <v>42</v>
      </c>
      <c r="AG336" s="49" t="s">
        <v>42</v>
      </c>
      <c r="AH336" s="50"/>
      <c r="AI336" s="59"/>
      <c r="AJ336" s="44"/>
      <c r="AK336" s="51"/>
      <c r="AL336" s="51"/>
      <c r="AM336" s="59"/>
      <c r="AN336" s="58"/>
      <c r="AO336" s="121"/>
    </row>
    <row r="337" spans="1:41" hidden="1" x14ac:dyDescent="0.25">
      <c r="A337" s="245"/>
      <c r="B337" s="248"/>
      <c r="C337" s="251"/>
      <c r="D337" s="251"/>
      <c r="E337" s="248"/>
      <c r="F337" s="254"/>
      <c r="G337" s="251"/>
      <c r="H337" s="191"/>
      <c r="I337" s="223"/>
      <c r="J337" s="214"/>
      <c r="K337" s="217"/>
      <c r="L337" s="220">
        <v>0</v>
      </c>
      <c r="M337" s="223"/>
      <c r="N337" s="214"/>
      <c r="O337" s="226"/>
      <c r="P337" s="41">
        <v>4</v>
      </c>
      <c r="Q337" s="59"/>
      <c r="R337" s="115" t="s">
        <v>42</v>
      </c>
      <c r="S337" s="42"/>
      <c r="T337" s="42"/>
      <c r="U337" s="43" t="s">
        <v>42</v>
      </c>
      <c r="V337" s="42"/>
      <c r="W337" s="42"/>
      <c r="X337" s="42"/>
      <c r="Y337" s="44"/>
      <c r="Z337" s="42"/>
      <c r="AA337" s="153"/>
      <c r="AB337" s="46" t="str">
        <f t="shared" ref="AB337:AB339" si="55">IFERROR(IF(AND(R336="Probabilidad",R337="Probabilidad"),(AD336-(+AD336*U337)),IF(AND(R336="Impacto",R337="Probabilidad"),(AD335-(+AD335*U337)),IF(R337="Impacto",AD336,""))),"")</f>
        <v/>
      </c>
      <c r="AC337" s="47" t="s">
        <v>42</v>
      </c>
      <c r="AD337" s="48" t="s">
        <v>42</v>
      </c>
      <c r="AE337" s="47" t="s">
        <v>42</v>
      </c>
      <c r="AF337" s="48" t="s">
        <v>42</v>
      </c>
      <c r="AG337" s="49" t="s">
        <v>42</v>
      </c>
      <c r="AH337" s="50"/>
      <c r="AI337" s="59"/>
      <c r="AJ337" s="44"/>
      <c r="AK337" s="51"/>
      <c r="AL337" s="51"/>
      <c r="AM337" s="59"/>
      <c r="AN337" s="58"/>
      <c r="AO337" s="121"/>
    </row>
    <row r="338" spans="1:41" hidden="1" x14ac:dyDescent="0.25">
      <c r="A338" s="245"/>
      <c r="B338" s="248"/>
      <c r="C338" s="251"/>
      <c r="D338" s="251"/>
      <c r="E338" s="248"/>
      <c r="F338" s="254"/>
      <c r="G338" s="251"/>
      <c r="H338" s="191"/>
      <c r="I338" s="223"/>
      <c r="J338" s="214"/>
      <c r="K338" s="217"/>
      <c r="L338" s="220">
        <v>0</v>
      </c>
      <c r="M338" s="223"/>
      <c r="N338" s="214"/>
      <c r="O338" s="226"/>
      <c r="P338" s="41">
        <v>5</v>
      </c>
      <c r="Q338" s="59"/>
      <c r="R338" s="115" t="s">
        <v>42</v>
      </c>
      <c r="S338" s="42"/>
      <c r="T338" s="42"/>
      <c r="U338" s="43" t="s">
        <v>42</v>
      </c>
      <c r="V338" s="42"/>
      <c r="W338" s="42"/>
      <c r="X338" s="42"/>
      <c r="Y338" s="44"/>
      <c r="Z338" s="42"/>
      <c r="AA338" s="153"/>
      <c r="AB338" s="53" t="str">
        <f t="shared" si="55"/>
        <v/>
      </c>
      <c r="AC338" s="47" t="s">
        <v>42</v>
      </c>
      <c r="AD338" s="48" t="s">
        <v>42</v>
      </c>
      <c r="AE338" s="47" t="s">
        <v>42</v>
      </c>
      <c r="AF338" s="48" t="s">
        <v>42</v>
      </c>
      <c r="AG338" s="49" t="s">
        <v>42</v>
      </c>
      <c r="AH338" s="50"/>
      <c r="AI338" s="59"/>
      <c r="AJ338" s="44"/>
      <c r="AK338" s="51"/>
      <c r="AL338" s="51"/>
      <c r="AM338" s="59"/>
      <c r="AN338" s="58"/>
      <c r="AO338" s="121"/>
    </row>
    <row r="339" spans="1:41" hidden="1" x14ac:dyDescent="0.25">
      <c r="A339" s="246"/>
      <c r="B339" s="249"/>
      <c r="C339" s="252"/>
      <c r="D339" s="252"/>
      <c r="E339" s="249"/>
      <c r="F339" s="255"/>
      <c r="G339" s="252"/>
      <c r="H339" s="192"/>
      <c r="I339" s="224"/>
      <c r="J339" s="215"/>
      <c r="K339" s="218"/>
      <c r="L339" s="221">
        <v>0</v>
      </c>
      <c r="M339" s="224"/>
      <c r="N339" s="215"/>
      <c r="O339" s="227"/>
      <c r="P339" s="41">
        <v>6</v>
      </c>
      <c r="Q339" s="59"/>
      <c r="R339" s="115" t="s">
        <v>42</v>
      </c>
      <c r="S339" s="42"/>
      <c r="T339" s="42"/>
      <c r="U339" s="43" t="s">
        <v>42</v>
      </c>
      <c r="V339" s="42"/>
      <c r="W339" s="42"/>
      <c r="X339" s="42"/>
      <c r="Y339" s="44"/>
      <c r="Z339" s="42"/>
      <c r="AA339" s="153"/>
      <c r="AB339" s="46" t="str">
        <f t="shared" si="55"/>
        <v/>
      </c>
      <c r="AC339" s="47" t="s">
        <v>42</v>
      </c>
      <c r="AD339" s="48" t="s">
        <v>42</v>
      </c>
      <c r="AE339" s="47" t="s">
        <v>42</v>
      </c>
      <c r="AF339" s="48" t="s">
        <v>42</v>
      </c>
      <c r="AG339" s="49" t="s">
        <v>42</v>
      </c>
      <c r="AH339" s="50"/>
      <c r="AI339" s="59"/>
      <c r="AJ339" s="44"/>
      <c r="AK339" s="51"/>
      <c r="AL339" s="51"/>
      <c r="AM339" s="59"/>
      <c r="AN339" s="58"/>
      <c r="AO339" s="121"/>
    </row>
    <row r="340" spans="1:41" ht="90" hidden="1" x14ac:dyDescent="0.25">
      <c r="A340" s="244" t="s">
        <v>516</v>
      </c>
      <c r="B340" s="247" t="s">
        <v>0</v>
      </c>
      <c r="C340" s="250" t="s">
        <v>511</v>
      </c>
      <c r="D340" s="250" t="s">
        <v>512</v>
      </c>
      <c r="E340" s="247">
        <v>57</v>
      </c>
      <c r="F340" s="253" t="s">
        <v>513</v>
      </c>
      <c r="G340" s="250" t="s">
        <v>4</v>
      </c>
      <c r="H340" s="190">
        <v>12</v>
      </c>
      <c r="I340" s="222" t="s">
        <v>5</v>
      </c>
      <c r="J340" s="213">
        <v>0.4</v>
      </c>
      <c r="K340" s="216" t="s">
        <v>191</v>
      </c>
      <c r="L340" s="219" t="s">
        <v>191</v>
      </c>
      <c r="M340" s="222" t="s">
        <v>192</v>
      </c>
      <c r="N340" s="213">
        <v>0.4</v>
      </c>
      <c r="O340" s="225" t="s">
        <v>7</v>
      </c>
      <c r="P340" s="41">
        <v>1</v>
      </c>
      <c r="Q340" s="59" t="s">
        <v>514</v>
      </c>
      <c r="R340" s="115" t="s">
        <v>9</v>
      </c>
      <c r="S340" s="42" t="s">
        <v>10</v>
      </c>
      <c r="T340" s="42" t="s">
        <v>11</v>
      </c>
      <c r="U340" s="43" t="s">
        <v>12</v>
      </c>
      <c r="V340" s="42" t="s">
        <v>13</v>
      </c>
      <c r="W340" s="42" t="s">
        <v>14</v>
      </c>
      <c r="X340" s="42" t="s">
        <v>15</v>
      </c>
      <c r="Y340" s="44" t="s">
        <v>640</v>
      </c>
      <c r="Z340" s="83" t="s">
        <v>845</v>
      </c>
      <c r="AA340" s="162" t="s">
        <v>851</v>
      </c>
      <c r="AB340" s="46">
        <f>IFERROR(IF(R340="Probabilidad",(J340-(+J340*U340)),IF(R340="Impacto",J340,"")),"")</f>
        <v>0.24</v>
      </c>
      <c r="AC340" s="47" t="s">
        <v>5</v>
      </c>
      <c r="AD340" s="48">
        <v>0.24</v>
      </c>
      <c r="AE340" s="47" t="s">
        <v>192</v>
      </c>
      <c r="AF340" s="48">
        <v>0.4</v>
      </c>
      <c r="AG340" s="49" t="s">
        <v>7</v>
      </c>
      <c r="AH340" s="50" t="s">
        <v>61</v>
      </c>
      <c r="AI340" s="59"/>
      <c r="AJ340" s="45"/>
      <c r="AK340" s="45"/>
      <c r="AL340" s="51"/>
      <c r="AM340" s="59"/>
      <c r="AN340" s="58"/>
      <c r="AO340" s="121"/>
    </row>
    <row r="341" spans="1:41" ht="105" hidden="1" x14ac:dyDescent="0.25">
      <c r="A341" s="245"/>
      <c r="B341" s="248"/>
      <c r="C341" s="251"/>
      <c r="D341" s="251"/>
      <c r="E341" s="248"/>
      <c r="F341" s="254"/>
      <c r="G341" s="251"/>
      <c r="H341" s="191"/>
      <c r="I341" s="223"/>
      <c r="J341" s="214"/>
      <c r="K341" s="217"/>
      <c r="L341" s="220">
        <v>0</v>
      </c>
      <c r="M341" s="223"/>
      <c r="N341" s="214"/>
      <c r="O341" s="226"/>
      <c r="P341" s="41">
        <v>2</v>
      </c>
      <c r="Q341" s="59" t="s">
        <v>515</v>
      </c>
      <c r="R341" s="115" t="s">
        <v>9</v>
      </c>
      <c r="S341" s="42" t="s">
        <v>10</v>
      </c>
      <c r="T341" s="42" t="s">
        <v>11</v>
      </c>
      <c r="U341" s="43" t="s">
        <v>12</v>
      </c>
      <c r="V341" s="42" t="s">
        <v>13</v>
      </c>
      <c r="W341" s="42" t="s">
        <v>14</v>
      </c>
      <c r="X341" s="42" t="s">
        <v>15</v>
      </c>
      <c r="Y341" s="44" t="s">
        <v>640</v>
      </c>
      <c r="Z341" s="84" t="s">
        <v>845</v>
      </c>
      <c r="AA341" s="162" t="s">
        <v>851</v>
      </c>
      <c r="AB341" s="46">
        <f>IFERROR(IF(AND(R340="Probabilidad",R341="Probabilidad"),(AD340-(+AD340*U341)),IF(R341="Probabilidad",(J340-(+J340*U341)),IF(R341="Impacto",AD340,""))),"")</f>
        <v>0.14399999999999999</v>
      </c>
      <c r="AC341" s="47" t="s">
        <v>21</v>
      </c>
      <c r="AD341" s="48">
        <v>0.14399999999999999</v>
      </c>
      <c r="AE341" s="47" t="s">
        <v>192</v>
      </c>
      <c r="AF341" s="48">
        <v>0.4</v>
      </c>
      <c r="AG341" s="49" t="s">
        <v>60</v>
      </c>
      <c r="AH341" s="50"/>
      <c r="AI341" s="59"/>
      <c r="AJ341" s="44"/>
      <c r="AK341" s="51"/>
      <c r="AL341" s="51"/>
      <c r="AM341" s="59"/>
      <c r="AN341" s="58"/>
      <c r="AO341" s="121"/>
    </row>
    <row r="342" spans="1:41" hidden="1" x14ac:dyDescent="0.25">
      <c r="A342" s="245"/>
      <c r="B342" s="248"/>
      <c r="C342" s="251"/>
      <c r="D342" s="251"/>
      <c r="E342" s="248"/>
      <c r="F342" s="254"/>
      <c r="G342" s="251"/>
      <c r="H342" s="191"/>
      <c r="I342" s="223"/>
      <c r="J342" s="214"/>
      <c r="K342" s="217"/>
      <c r="L342" s="220">
        <v>0</v>
      </c>
      <c r="M342" s="223"/>
      <c r="N342" s="214"/>
      <c r="O342" s="226"/>
      <c r="P342" s="41">
        <v>3</v>
      </c>
      <c r="Q342" s="59"/>
      <c r="R342" s="115" t="s">
        <v>42</v>
      </c>
      <c r="S342" s="42"/>
      <c r="T342" s="42"/>
      <c r="U342" s="43" t="s">
        <v>42</v>
      </c>
      <c r="V342" s="42"/>
      <c r="W342" s="42"/>
      <c r="X342" s="42"/>
      <c r="Y342" s="44"/>
      <c r="Z342" s="42"/>
      <c r="AA342" s="153"/>
      <c r="AB342" s="46" t="str">
        <f>IFERROR(IF(AND(R341="Probabilidad",R342="Probabilidad"),(AD341-(+AD341*U342)),IF(AND(R341="Impacto",R342="Probabilidad"),(AD340-(+AD340*U342)),IF(R342="Impacto",AD341,""))),"")</f>
        <v/>
      </c>
      <c r="AC342" s="47" t="s">
        <v>42</v>
      </c>
      <c r="AD342" s="48" t="s">
        <v>42</v>
      </c>
      <c r="AE342" s="47" t="s">
        <v>42</v>
      </c>
      <c r="AF342" s="48" t="s">
        <v>42</v>
      </c>
      <c r="AG342" s="49" t="s">
        <v>42</v>
      </c>
      <c r="AH342" s="50"/>
      <c r="AI342" s="59"/>
      <c r="AJ342" s="44"/>
      <c r="AK342" s="51"/>
      <c r="AL342" s="51"/>
      <c r="AM342" s="59"/>
      <c r="AN342" s="58"/>
      <c r="AO342" s="121"/>
    </row>
    <row r="343" spans="1:41" hidden="1" x14ac:dyDescent="0.25">
      <c r="A343" s="245"/>
      <c r="B343" s="248"/>
      <c r="C343" s="251"/>
      <c r="D343" s="251"/>
      <c r="E343" s="248"/>
      <c r="F343" s="254"/>
      <c r="G343" s="251"/>
      <c r="H343" s="191"/>
      <c r="I343" s="223"/>
      <c r="J343" s="214"/>
      <c r="K343" s="217"/>
      <c r="L343" s="220">
        <v>0</v>
      </c>
      <c r="M343" s="223"/>
      <c r="N343" s="214"/>
      <c r="O343" s="226"/>
      <c r="P343" s="41">
        <v>4</v>
      </c>
      <c r="Q343" s="59"/>
      <c r="R343" s="115" t="s">
        <v>42</v>
      </c>
      <c r="S343" s="42"/>
      <c r="T343" s="42"/>
      <c r="U343" s="43" t="s">
        <v>42</v>
      </c>
      <c r="V343" s="42"/>
      <c r="W343" s="42"/>
      <c r="X343" s="42"/>
      <c r="Y343" s="44"/>
      <c r="Z343" s="42"/>
      <c r="AA343" s="153"/>
      <c r="AB343" s="46" t="str">
        <f t="shared" ref="AB343:AB345" si="56">IFERROR(IF(AND(R342="Probabilidad",R343="Probabilidad"),(AD342-(+AD342*U343)),IF(AND(R342="Impacto",R343="Probabilidad"),(AD341-(+AD341*U343)),IF(R343="Impacto",AD342,""))),"")</f>
        <v/>
      </c>
      <c r="AC343" s="47" t="s">
        <v>42</v>
      </c>
      <c r="AD343" s="48" t="s">
        <v>42</v>
      </c>
      <c r="AE343" s="47" t="s">
        <v>42</v>
      </c>
      <c r="AF343" s="48" t="s">
        <v>42</v>
      </c>
      <c r="AG343" s="49" t="s">
        <v>42</v>
      </c>
      <c r="AH343" s="50"/>
      <c r="AI343" s="59"/>
      <c r="AJ343" s="44"/>
      <c r="AK343" s="51"/>
      <c r="AL343" s="51"/>
      <c r="AM343" s="59"/>
      <c r="AN343" s="58"/>
      <c r="AO343" s="121"/>
    </row>
    <row r="344" spans="1:41" hidden="1" x14ac:dyDescent="0.25">
      <c r="A344" s="245"/>
      <c r="B344" s="248"/>
      <c r="C344" s="251"/>
      <c r="D344" s="251"/>
      <c r="E344" s="248"/>
      <c r="F344" s="254"/>
      <c r="G344" s="251"/>
      <c r="H344" s="191"/>
      <c r="I344" s="223"/>
      <c r="J344" s="214"/>
      <c r="K344" s="217"/>
      <c r="L344" s="220">
        <v>0</v>
      </c>
      <c r="M344" s="223"/>
      <c r="N344" s="214"/>
      <c r="O344" s="226"/>
      <c r="P344" s="41">
        <v>5</v>
      </c>
      <c r="Q344" s="59"/>
      <c r="R344" s="115" t="s">
        <v>42</v>
      </c>
      <c r="S344" s="42"/>
      <c r="T344" s="42"/>
      <c r="U344" s="43" t="s">
        <v>42</v>
      </c>
      <c r="V344" s="42"/>
      <c r="W344" s="42"/>
      <c r="X344" s="42"/>
      <c r="Y344" s="44"/>
      <c r="Z344" s="42"/>
      <c r="AA344" s="153"/>
      <c r="AB344" s="46" t="str">
        <f t="shared" si="56"/>
        <v/>
      </c>
      <c r="AC344" s="47" t="s">
        <v>42</v>
      </c>
      <c r="AD344" s="48" t="s">
        <v>42</v>
      </c>
      <c r="AE344" s="47" t="s">
        <v>42</v>
      </c>
      <c r="AF344" s="48" t="s">
        <v>42</v>
      </c>
      <c r="AG344" s="49" t="s">
        <v>42</v>
      </c>
      <c r="AH344" s="50"/>
      <c r="AI344" s="59"/>
      <c r="AJ344" s="44"/>
      <c r="AK344" s="51"/>
      <c r="AL344" s="51"/>
      <c r="AM344" s="59"/>
      <c r="AN344" s="58"/>
      <c r="AO344" s="121"/>
    </row>
    <row r="345" spans="1:41" hidden="1" x14ac:dyDescent="0.25">
      <c r="A345" s="246"/>
      <c r="B345" s="249"/>
      <c r="C345" s="252"/>
      <c r="D345" s="252"/>
      <c r="E345" s="249"/>
      <c r="F345" s="255"/>
      <c r="G345" s="252"/>
      <c r="H345" s="192"/>
      <c r="I345" s="224"/>
      <c r="J345" s="215"/>
      <c r="K345" s="218"/>
      <c r="L345" s="221">
        <v>0</v>
      </c>
      <c r="M345" s="224"/>
      <c r="N345" s="215"/>
      <c r="O345" s="227"/>
      <c r="P345" s="41">
        <v>6</v>
      </c>
      <c r="Q345" s="59"/>
      <c r="R345" s="115" t="s">
        <v>42</v>
      </c>
      <c r="S345" s="42"/>
      <c r="T345" s="42"/>
      <c r="U345" s="43" t="s">
        <v>42</v>
      </c>
      <c r="V345" s="42"/>
      <c r="W345" s="42"/>
      <c r="X345" s="42"/>
      <c r="Y345" s="44"/>
      <c r="Z345" s="42"/>
      <c r="AA345" s="153"/>
      <c r="AB345" s="46" t="str">
        <f t="shared" si="56"/>
        <v/>
      </c>
      <c r="AC345" s="47" t="s">
        <v>42</v>
      </c>
      <c r="AD345" s="48" t="s">
        <v>42</v>
      </c>
      <c r="AE345" s="47" t="s">
        <v>42</v>
      </c>
      <c r="AF345" s="48" t="s">
        <v>42</v>
      </c>
      <c r="AG345" s="49" t="s">
        <v>42</v>
      </c>
      <c r="AH345" s="50"/>
      <c r="AI345" s="59"/>
      <c r="AJ345" s="44"/>
      <c r="AK345" s="51"/>
      <c r="AL345" s="51"/>
      <c r="AM345" s="59"/>
      <c r="AN345" s="58"/>
      <c r="AO345" s="122"/>
    </row>
    <row r="346" spans="1:41" ht="144.75" customHeight="1" x14ac:dyDescent="0.25">
      <c r="A346" s="244" t="s">
        <v>567</v>
      </c>
      <c r="B346" s="247" t="s">
        <v>0</v>
      </c>
      <c r="C346" s="250" t="s">
        <v>517</v>
      </c>
      <c r="D346" s="250" t="s">
        <v>518</v>
      </c>
      <c r="E346" s="247">
        <v>58</v>
      </c>
      <c r="F346" s="253" t="s">
        <v>519</v>
      </c>
      <c r="G346" s="250" t="s">
        <v>4</v>
      </c>
      <c r="H346" s="190">
        <v>24699</v>
      </c>
      <c r="I346" s="222" t="s">
        <v>201</v>
      </c>
      <c r="J346" s="213">
        <v>1</v>
      </c>
      <c r="K346" s="216" t="s">
        <v>6</v>
      </c>
      <c r="L346" s="219" t="s">
        <v>6</v>
      </c>
      <c r="M346" s="222" t="s">
        <v>7</v>
      </c>
      <c r="N346" s="213">
        <v>0.6</v>
      </c>
      <c r="O346" s="225" t="s">
        <v>49</v>
      </c>
      <c r="P346" s="41">
        <v>1</v>
      </c>
      <c r="Q346" s="59" t="s">
        <v>520</v>
      </c>
      <c r="R346" s="115" t="s">
        <v>9</v>
      </c>
      <c r="S346" s="42" t="s">
        <v>10</v>
      </c>
      <c r="T346" s="42" t="s">
        <v>494</v>
      </c>
      <c r="U346" s="43" t="s">
        <v>495</v>
      </c>
      <c r="V346" s="42" t="s">
        <v>13</v>
      </c>
      <c r="W346" s="42" t="s">
        <v>14</v>
      </c>
      <c r="X346" s="42" t="s">
        <v>15</v>
      </c>
      <c r="Y346" s="44" t="s">
        <v>640</v>
      </c>
      <c r="Z346" s="45" t="s">
        <v>396</v>
      </c>
      <c r="AA346" s="59" t="s">
        <v>852</v>
      </c>
      <c r="AB346" s="46">
        <f>IFERROR(IF(R346="Probabilidad",(J346-(+J346*U346)),IF(R346="Impacto",J346,"")),"")</f>
        <v>0.5</v>
      </c>
      <c r="AC346" s="47" t="s">
        <v>34</v>
      </c>
      <c r="AD346" s="48">
        <v>0.5</v>
      </c>
      <c r="AE346" s="47" t="s">
        <v>7</v>
      </c>
      <c r="AF346" s="48">
        <v>0.6</v>
      </c>
      <c r="AG346" s="49" t="s">
        <v>7</v>
      </c>
      <c r="AH346" s="50" t="s">
        <v>16</v>
      </c>
      <c r="AI346" s="59" t="s">
        <v>521</v>
      </c>
      <c r="AJ346" s="44" t="s">
        <v>522</v>
      </c>
      <c r="AK346" s="52" t="s">
        <v>523</v>
      </c>
      <c r="AL346" s="51" t="s">
        <v>641</v>
      </c>
      <c r="AM346" s="59" t="s">
        <v>870</v>
      </c>
      <c r="AN346" s="58" t="s">
        <v>640</v>
      </c>
      <c r="AO346" s="60" t="s">
        <v>970</v>
      </c>
    </row>
    <row r="347" spans="1:41" ht="113.25" customHeight="1" x14ac:dyDescent="0.25">
      <c r="A347" s="245"/>
      <c r="B347" s="248"/>
      <c r="C347" s="251"/>
      <c r="D347" s="251"/>
      <c r="E347" s="248"/>
      <c r="F347" s="254"/>
      <c r="G347" s="251"/>
      <c r="H347" s="191"/>
      <c r="I347" s="223"/>
      <c r="J347" s="214"/>
      <c r="K347" s="217"/>
      <c r="L347" s="220">
        <v>0</v>
      </c>
      <c r="M347" s="223"/>
      <c r="N347" s="214"/>
      <c r="O347" s="226"/>
      <c r="P347" s="41">
        <v>2</v>
      </c>
      <c r="Q347" s="59" t="s">
        <v>524</v>
      </c>
      <c r="R347" s="115" t="s">
        <v>9</v>
      </c>
      <c r="S347" s="42" t="s">
        <v>23</v>
      </c>
      <c r="T347" s="42" t="s">
        <v>494</v>
      </c>
      <c r="U347" s="43" t="s">
        <v>12</v>
      </c>
      <c r="V347" s="42" t="s">
        <v>13</v>
      </c>
      <c r="W347" s="42" t="s">
        <v>14</v>
      </c>
      <c r="X347" s="42" t="s">
        <v>15</v>
      </c>
      <c r="Y347" s="44" t="s">
        <v>640</v>
      </c>
      <c r="Z347" s="45" t="s">
        <v>396</v>
      </c>
      <c r="AA347" s="59" t="s">
        <v>853</v>
      </c>
      <c r="AB347" s="46">
        <f>IFERROR(IF(AND(R346="Probabilidad",R347="Probabilidad"),(AD346-(+AD346*U347)),IF(R347="Probabilidad",(J346-(+J346*U347)),IF(R347="Impacto",AD346,""))),"")</f>
        <v>0.3</v>
      </c>
      <c r="AC347" s="47" t="s">
        <v>5</v>
      </c>
      <c r="AD347" s="48">
        <v>0.3</v>
      </c>
      <c r="AE347" s="47" t="s">
        <v>7</v>
      </c>
      <c r="AF347" s="48">
        <v>0.6</v>
      </c>
      <c r="AG347" s="49" t="s">
        <v>7</v>
      </c>
      <c r="AH347" s="50"/>
      <c r="AI347" s="59"/>
      <c r="AJ347" s="44"/>
      <c r="AK347" s="51"/>
      <c r="AL347" s="51"/>
      <c r="AM347" s="59"/>
      <c r="AN347" s="58"/>
      <c r="AO347" s="60" t="s">
        <v>971</v>
      </c>
    </row>
    <row r="348" spans="1:41" ht="112.5" customHeight="1" x14ac:dyDescent="0.25">
      <c r="A348" s="245"/>
      <c r="B348" s="248"/>
      <c r="C348" s="251"/>
      <c r="D348" s="251"/>
      <c r="E348" s="248"/>
      <c r="F348" s="254"/>
      <c r="G348" s="251"/>
      <c r="H348" s="191"/>
      <c r="I348" s="223"/>
      <c r="J348" s="214"/>
      <c r="K348" s="217"/>
      <c r="L348" s="220">
        <v>0</v>
      </c>
      <c r="M348" s="223"/>
      <c r="N348" s="214"/>
      <c r="O348" s="226"/>
      <c r="P348" s="41">
        <v>3</v>
      </c>
      <c r="Q348" s="59" t="s">
        <v>525</v>
      </c>
      <c r="R348" s="115" t="s">
        <v>9</v>
      </c>
      <c r="S348" s="42" t="s">
        <v>23</v>
      </c>
      <c r="T348" s="42" t="s">
        <v>494</v>
      </c>
      <c r="U348" s="43" t="s">
        <v>12</v>
      </c>
      <c r="V348" s="42" t="s">
        <v>13</v>
      </c>
      <c r="W348" s="42" t="s">
        <v>14</v>
      </c>
      <c r="X348" s="42" t="s">
        <v>15</v>
      </c>
      <c r="Y348" s="44" t="s">
        <v>640</v>
      </c>
      <c r="Z348" s="45" t="s">
        <v>396</v>
      </c>
      <c r="AA348" s="59" t="s">
        <v>854</v>
      </c>
      <c r="AB348" s="46">
        <f>IFERROR(IF(AND(R347="Probabilidad",R348="Probabilidad"),(AD347-(+AD347*U348)),IF(AND(R347="Impacto",R348="Probabilidad"),(AD346-(+AD346*U348)),IF(R348="Impacto",AD347,""))),"")</f>
        <v>0.18</v>
      </c>
      <c r="AC348" s="47" t="s">
        <v>21</v>
      </c>
      <c r="AD348" s="48">
        <v>0.18</v>
      </c>
      <c r="AE348" s="47" t="s">
        <v>7</v>
      </c>
      <c r="AF348" s="48">
        <v>0.6</v>
      </c>
      <c r="AG348" s="49" t="s">
        <v>7</v>
      </c>
      <c r="AH348" s="50"/>
      <c r="AI348" s="59"/>
      <c r="AJ348" s="44"/>
      <c r="AK348" s="51"/>
      <c r="AL348" s="51"/>
      <c r="AM348" s="59"/>
      <c r="AN348" s="58"/>
      <c r="AO348" s="60" t="s">
        <v>972</v>
      </c>
    </row>
    <row r="349" spans="1:41" ht="117.75" customHeight="1" x14ac:dyDescent="0.25">
      <c r="A349" s="245"/>
      <c r="B349" s="248"/>
      <c r="C349" s="251"/>
      <c r="D349" s="251"/>
      <c r="E349" s="248"/>
      <c r="F349" s="254"/>
      <c r="G349" s="251"/>
      <c r="H349" s="191"/>
      <c r="I349" s="223"/>
      <c r="J349" s="214"/>
      <c r="K349" s="217"/>
      <c r="L349" s="220">
        <v>0</v>
      </c>
      <c r="M349" s="223"/>
      <c r="N349" s="214"/>
      <c r="O349" s="226"/>
      <c r="P349" s="41">
        <v>4</v>
      </c>
      <c r="Q349" s="59" t="s">
        <v>526</v>
      </c>
      <c r="R349" s="115" t="s">
        <v>9</v>
      </c>
      <c r="S349" s="42" t="s">
        <v>23</v>
      </c>
      <c r="T349" s="42" t="s">
        <v>494</v>
      </c>
      <c r="U349" s="43" t="s">
        <v>12</v>
      </c>
      <c r="V349" s="42" t="s">
        <v>13</v>
      </c>
      <c r="W349" s="42" t="s">
        <v>14</v>
      </c>
      <c r="X349" s="42" t="s">
        <v>15</v>
      </c>
      <c r="Y349" s="44" t="s">
        <v>640</v>
      </c>
      <c r="Z349" s="45" t="s">
        <v>396</v>
      </c>
      <c r="AA349" s="59" t="s">
        <v>854</v>
      </c>
      <c r="AB349" s="46">
        <f t="shared" ref="AB349:AB351" si="57">IFERROR(IF(AND(R348="Probabilidad",R349="Probabilidad"),(AD348-(+AD348*U349)),IF(AND(R348="Impacto",R349="Probabilidad"),(AD347-(+AD347*U349)),IF(R349="Impacto",AD348,""))),"")</f>
        <v>0.108</v>
      </c>
      <c r="AC349" s="47" t="s">
        <v>21</v>
      </c>
      <c r="AD349" s="48">
        <v>0.108</v>
      </c>
      <c r="AE349" s="47" t="s">
        <v>7</v>
      </c>
      <c r="AF349" s="48">
        <v>0.6</v>
      </c>
      <c r="AG349" s="49" t="s">
        <v>7</v>
      </c>
      <c r="AH349" s="50"/>
      <c r="AI349" s="59"/>
      <c r="AJ349" s="44"/>
      <c r="AK349" s="51"/>
      <c r="AL349" s="51"/>
      <c r="AM349" s="59"/>
      <c r="AN349" s="58"/>
      <c r="AO349" s="60" t="s">
        <v>973</v>
      </c>
    </row>
    <row r="350" spans="1:41" hidden="1" x14ac:dyDescent="0.25">
      <c r="A350" s="245"/>
      <c r="B350" s="248"/>
      <c r="C350" s="251"/>
      <c r="D350" s="251"/>
      <c r="E350" s="248"/>
      <c r="F350" s="254"/>
      <c r="G350" s="251"/>
      <c r="H350" s="191"/>
      <c r="I350" s="223"/>
      <c r="J350" s="214"/>
      <c r="K350" s="217"/>
      <c r="L350" s="220">
        <v>0</v>
      </c>
      <c r="M350" s="223"/>
      <c r="N350" s="214"/>
      <c r="O350" s="226"/>
      <c r="P350" s="41">
        <v>5</v>
      </c>
      <c r="Q350" s="59"/>
      <c r="R350" s="115" t="s">
        <v>42</v>
      </c>
      <c r="S350" s="42"/>
      <c r="T350" s="42"/>
      <c r="U350" s="43" t="s">
        <v>42</v>
      </c>
      <c r="V350" s="42"/>
      <c r="W350" s="42"/>
      <c r="X350" s="42"/>
      <c r="Y350" s="44"/>
      <c r="Z350" s="45"/>
      <c r="AA350" s="59"/>
      <c r="AB350" s="46" t="str">
        <f t="shared" si="57"/>
        <v/>
      </c>
      <c r="AC350" s="47" t="s">
        <v>42</v>
      </c>
      <c r="AD350" s="48" t="s">
        <v>42</v>
      </c>
      <c r="AE350" s="47" t="s">
        <v>42</v>
      </c>
      <c r="AF350" s="48" t="s">
        <v>42</v>
      </c>
      <c r="AG350" s="49" t="s">
        <v>42</v>
      </c>
      <c r="AH350" s="50"/>
      <c r="AI350" s="59"/>
      <c r="AJ350" s="44"/>
      <c r="AK350" s="51"/>
      <c r="AL350" s="51"/>
      <c r="AM350" s="59"/>
      <c r="AN350" s="58"/>
      <c r="AO350" s="120"/>
    </row>
    <row r="351" spans="1:41" hidden="1" x14ac:dyDescent="0.25">
      <c r="A351" s="246"/>
      <c r="B351" s="249"/>
      <c r="C351" s="252"/>
      <c r="D351" s="252"/>
      <c r="E351" s="249"/>
      <c r="F351" s="255"/>
      <c r="G351" s="252"/>
      <c r="H351" s="192"/>
      <c r="I351" s="224"/>
      <c r="J351" s="215"/>
      <c r="K351" s="218"/>
      <c r="L351" s="221">
        <v>0</v>
      </c>
      <c r="M351" s="224"/>
      <c r="N351" s="215"/>
      <c r="O351" s="227"/>
      <c r="P351" s="41">
        <v>6</v>
      </c>
      <c r="Q351" s="59"/>
      <c r="R351" s="115" t="s">
        <v>42</v>
      </c>
      <c r="S351" s="42"/>
      <c r="T351" s="42"/>
      <c r="U351" s="43" t="s">
        <v>42</v>
      </c>
      <c r="V351" s="42"/>
      <c r="W351" s="42"/>
      <c r="X351" s="42"/>
      <c r="Y351" s="44"/>
      <c r="Z351" s="45"/>
      <c r="AA351" s="59"/>
      <c r="AB351" s="46" t="str">
        <f t="shared" si="57"/>
        <v/>
      </c>
      <c r="AC351" s="47" t="s">
        <v>42</v>
      </c>
      <c r="AD351" s="48" t="s">
        <v>42</v>
      </c>
      <c r="AE351" s="47" t="s">
        <v>42</v>
      </c>
      <c r="AF351" s="48" t="s">
        <v>42</v>
      </c>
      <c r="AG351" s="49" t="s">
        <v>42</v>
      </c>
      <c r="AH351" s="50"/>
      <c r="AI351" s="59"/>
      <c r="AJ351" s="44"/>
      <c r="AK351" s="51"/>
      <c r="AL351" s="51"/>
      <c r="AM351" s="59"/>
      <c r="AN351" s="58"/>
      <c r="AO351" s="121"/>
    </row>
    <row r="352" spans="1:41" ht="77.25" hidden="1" customHeight="1" x14ac:dyDescent="0.25">
      <c r="A352" s="244" t="s">
        <v>567</v>
      </c>
      <c r="B352" s="247" t="s">
        <v>0</v>
      </c>
      <c r="C352" s="250" t="s">
        <v>527</v>
      </c>
      <c r="D352" s="250" t="s">
        <v>528</v>
      </c>
      <c r="E352" s="247">
        <v>59</v>
      </c>
      <c r="F352" s="253" t="s">
        <v>529</v>
      </c>
      <c r="G352" s="250" t="s">
        <v>530</v>
      </c>
      <c r="H352" s="190">
        <v>232</v>
      </c>
      <c r="I352" s="222" t="s">
        <v>34</v>
      </c>
      <c r="J352" s="213">
        <v>0.6</v>
      </c>
      <c r="K352" s="216" t="s">
        <v>6</v>
      </c>
      <c r="L352" s="219" t="s">
        <v>6</v>
      </c>
      <c r="M352" s="222" t="s">
        <v>7</v>
      </c>
      <c r="N352" s="213">
        <v>0.6</v>
      </c>
      <c r="O352" s="225" t="s">
        <v>7</v>
      </c>
      <c r="P352" s="41">
        <v>1</v>
      </c>
      <c r="Q352" s="59" t="s">
        <v>531</v>
      </c>
      <c r="R352" s="115" t="s">
        <v>9</v>
      </c>
      <c r="S352" s="42" t="s">
        <v>10</v>
      </c>
      <c r="T352" s="42" t="s">
        <v>494</v>
      </c>
      <c r="U352" s="43" t="s">
        <v>495</v>
      </c>
      <c r="V352" s="42" t="s">
        <v>13</v>
      </c>
      <c r="W352" s="42" t="s">
        <v>160</v>
      </c>
      <c r="X352" s="42" t="s">
        <v>15</v>
      </c>
      <c r="Y352" s="44" t="s">
        <v>640</v>
      </c>
      <c r="Z352" s="45" t="s">
        <v>396</v>
      </c>
      <c r="AA352" s="59" t="s">
        <v>855</v>
      </c>
      <c r="AB352" s="46">
        <f>IFERROR(IF(R352="Probabilidad",(J352-(+J352*U352)),IF(R352="Impacto",J352,"")),"")</f>
        <v>0.3</v>
      </c>
      <c r="AC352" s="47" t="s">
        <v>5</v>
      </c>
      <c r="AD352" s="48">
        <v>0.3</v>
      </c>
      <c r="AE352" s="47" t="s">
        <v>7</v>
      </c>
      <c r="AF352" s="48">
        <v>0.6</v>
      </c>
      <c r="AG352" s="49" t="s">
        <v>7</v>
      </c>
      <c r="AH352" s="50" t="s">
        <v>16</v>
      </c>
      <c r="AI352" s="59" t="s">
        <v>532</v>
      </c>
      <c r="AJ352" s="44" t="s">
        <v>522</v>
      </c>
      <c r="AK352" s="52" t="s">
        <v>533</v>
      </c>
      <c r="AL352" s="51" t="s">
        <v>641</v>
      </c>
      <c r="AM352" s="59" t="s">
        <v>871</v>
      </c>
      <c r="AN352" s="58" t="s">
        <v>640</v>
      </c>
      <c r="AO352" s="121"/>
    </row>
    <row r="353" spans="1:41" ht="135" hidden="1" x14ac:dyDescent="0.25">
      <c r="A353" s="245"/>
      <c r="B353" s="248"/>
      <c r="C353" s="251"/>
      <c r="D353" s="251"/>
      <c r="E353" s="248"/>
      <c r="F353" s="254"/>
      <c r="G353" s="251"/>
      <c r="H353" s="191"/>
      <c r="I353" s="223"/>
      <c r="J353" s="214"/>
      <c r="K353" s="217"/>
      <c r="L353" s="220">
        <v>0</v>
      </c>
      <c r="M353" s="223"/>
      <c r="N353" s="214"/>
      <c r="O353" s="226"/>
      <c r="P353" s="41">
        <v>2</v>
      </c>
      <c r="Q353" s="59" t="s">
        <v>534</v>
      </c>
      <c r="R353" s="115" t="s">
        <v>9</v>
      </c>
      <c r="S353" s="42" t="s">
        <v>23</v>
      </c>
      <c r="T353" s="42" t="s">
        <v>11</v>
      </c>
      <c r="U353" s="43" t="s">
        <v>24</v>
      </c>
      <c r="V353" s="42" t="s">
        <v>13</v>
      </c>
      <c r="W353" s="42" t="s">
        <v>160</v>
      </c>
      <c r="X353" s="42" t="s">
        <v>15</v>
      </c>
      <c r="Y353" s="44" t="s">
        <v>640</v>
      </c>
      <c r="Z353" s="45" t="s">
        <v>396</v>
      </c>
      <c r="AA353" s="59" t="s">
        <v>856</v>
      </c>
      <c r="AB353" s="46">
        <f>IFERROR(IF(AND(R352="Probabilidad",R353="Probabilidad"),(AD352-(+AD352*U353)),IF(R353="Probabilidad",(J352-(+J352*U353)),IF(R353="Impacto",AD352,""))),"")</f>
        <v>0.21</v>
      </c>
      <c r="AC353" s="47" t="s">
        <v>5</v>
      </c>
      <c r="AD353" s="48">
        <v>0.21</v>
      </c>
      <c r="AE353" s="47" t="s">
        <v>7</v>
      </c>
      <c r="AF353" s="48">
        <v>0.6</v>
      </c>
      <c r="AG353" s="49" t="s">
        <v>7</v>
      </c>
      <c r="AH353" s="50"/>
      <c r="AI353" s="59"/>
      <c r="AJ353" s="44"/>
      <c r="AK353" s="51"/>
      <c r="AL353" s="51"/>
      <c r="AM353" s="59"/>
      <c r="AN353" s="58"/>
      <c r="AO353" s="121"/>
    </row>
    <row r="354" spans="1:41" hidden="1" x14ac:dyDescent="0.25">
      <c r="A354" s="245"/>
      <c r="B354" s="248"/>
      <c r="C354" s="251"/>
      <c r="D354" s="251"/>
      <c r="E354" s="248"/>
      <c r="F354" s="254"/>
      <c r="G354" s="251"/>
      <c r="H354" s="191"/>
      <c r="I354" s="223"/>
      <c r="J354" s="214"/>
      <c r="K354" s="217"/>
      <c r="L354" s="220">
        <v>0</v>
      </c>
      <c r="M354" s="223"/>
      <c r="N354" s="214"/>
      <c r="O354" s="226"/>
      <c r="P354" s="41">
        <v>3</v>
      </c>
      <c r="Q354" s="54"/>
      <c r="R354" s="115" t="s">
        <v>42</v>
      </c>
      <c r="S354" s="42"/>
      <c r="T354" s="42"/>
      <c r="U354" s="43" t="s">
        <v>42</v>
      </c>
      <c r="V354" s="42"/>
      <c r="W354" s="42"/>
      <c r="X354" s="42"/>
      <c r="Y354" s="44"/>
      <c r="Z354" s="45"/>
      <c r="AA354" s="59"/>
      <c r="AB354" s="46" t="str">
        <f>IFERROR(IF(AND(R353="Probabilidad",R354="Probabilidad"),(AD353-(+AD353*U354)),IF(AND(R353="Impacto",R354="Probabilidad"),(AD352-(+AD352*U354)),IF(R354="Impacto",AD353,""))),"")</f>
        <v/>
      </c>
      <c r="AC354" s="47" t="s">
        <v>42</v>
      </c>
      <c r="AD354" s="48" t="s">
        <v>42</v>
      </c>
      <c r="AE354" s="47" t="s">
        <v>42</v>
      </c>
      <c r="AF354" s="48" t="s">
        <v>42</v>
      </c>
      <c r="AG354" s="49" t="s">
        <v>42</v>
      </c>
      <c r="AH354" s="50"/>
      <c r="AI354" s="59"/>
      <c r="AJ354" s="44"/>
      <c r="AK354" s="51"/>
      <c r="AL354" s="51"/>
      <c r="AM354" s="59"/>
      <c r="AN354" s="58"/>
      <c r="AO354" s="121"/>
    </row>
    <row r="355" spans="1:41" hidden="1" x14ac:dyDescent="0.25">
      <c r="A355" s="245"/>
      <c r="B355" s="248"/>
      <c r="C355" s="251"/>
      <c r="D355" s="251"/>
      <c r="E355" s="248"/>
      <c r="F355" s="254"/>
      <c r="G355" s="251"/>
      <c r="H355" s="191"/>
      <c r="I355" s="223"/>
      <c r="J355" s="214"/>
      <c r="K355" s="217"/>
      <c r="L355" s="220">
        <v>0</v>
      </c>
      <c r="M355" s="223"/>
      <c r="N355" s="214"/>
      <c r="O355" s="226"/>
      <c r="P355" s="41">
        <v>4</v>
      </c>
      <c r="Q355" s="59"/>
      <c r="R355" s="115" t="s">
        <v>42</v>
      </c>
      <c r="S355" s="42"/>
      <c r="T355" s="42"/>
      <c r="U355" s="43" t="s">
        <v>42</v>
      </c>
      <c r="V355" s="42"/>
      <c r="W355" s="42"/>
      <c r="X355" s="42"/>
      <c r="Y355" s="44"/>
      <c r="Z355" s="45"/>
      <c r="AA355" s="59"/>
      <c r="AB355" s="46" t="str">
        <f t="shared" ref="AB355:AB357" si="58">IFERROR(IF(AND(R354="Probabilidad",R355="Probabilidad"),(AD354-(+AD354*U355)),IF(AND(R354="Impacto",R355="Probabilidad"),(AD353-(+AD353*U355)),IF(R355="Impacto",AD354,""))),"")</f>
        <v/>
      </c>
      <c r="AC355" s="47" t="s">
        <v>42</v>
      </c>
      <c r="AD355" s="48" t="s">
        <v>42</v>
      </c>
      <c r="AE355" s="47" t="s">
        <v>42</v>
      </c>
      <c r="AF355" s="48" t="s">
        <v>42</v>
      </c>
      <c r="AG355" s="49" t="s">
        <v>42</v>
      </c>
      <c r="AH355" s="50"/>
      <c r="AI355" s="59"/>
      <c r="AJ355" s="44"/>
      <c r="AK355" s="51"/>
      <c r="AL355" s="51"/>
      <c r="AM355" s="59"/>
      <c r="AN355" s="58"/>
      <c r="AO355" s="121"/>
    </row>
    <row r="356" spans="1:41" hidden="1" x14ac:dyDescent="0.25">
      <c r="A356" s="245"/>
      <c r="B356" s="248"/>
      <c r="C356" s="251"/>
      <c r="D356" s="251"/>
      <c r="E356" s="248"/>
      <c r="F356" s="254"/>
      <c r="G356" s="251"/>
      <c r="H356" s="191"/>
      <c r="I356" s="223"/>
      <c r="J356" s="214"/>
      <c r="K356" s="217"/>
      <c r="L356" s="220">
        <v>0</v>
      </c>
      <c r="M356" s="223"/>
      <c r="N356" s="214"/>
      <c r="O356" s="226"/>
      <c r="P356" s="41">
        <v>5</v>
      </c>
      <c r="Q356" s="59"/>
      <c r="R356" s="115" t="s">
        <v>42</v>
      </c>
      <c r="S356" s="42"/>
      <c r="T356" s="42"/>
      <c r="U356" s="43" t="s">
        <v>42</v>
      </c>
      <c r="V356" s="42"/>
      <c r="W356" s="42"/>
      <c r="X356" s="42"/>
      <c r="Y356" s="44"/>
      <c r="Z356" s="45"/>
      <c r="AA356" s="59"/>
      <c r="AB356" s="46" t="str">
        <f t="shared" si="58"/>
        <v/>
      </c>
      <c r="AC356" s="47" t="s">
        <v>42</v>
      </c>
      <c r="AD356" s="48" t="s">
        <v>42</v>
      </c>
      <c r="AE356" s="47" t="s">
        <v>42</v>
      </c>
      <c r="AF356" s="48" t="s">
        <v>42</v>
      </c>
      <c r="AG356" s="49" t="s">
        <v>42</v>
      </c>
      <c r="AH356" s="50"/>
      <c r="AI356" s="59"/>
      <c r="AJ356" s="44"/>
      <c r="AK356" s="51"/>
      <c r="AL356" s="51"/>
      <c r="AM356" s="59"/>
      <c r="AN356" s="58"/>
      <c r="AO356" s="121"/>
    </row>
    <row r="357" spans="1:41" hidden="1" x14ac:dyDescent="0.25">
      <c r="A357" s="246"/>
      <c r="B357" s="249"/>
      <c r="C357" s="252"/>
      <c r="D357" s="252"/>
      <c r="E357" s="249"/>
      <c r="F357" s="255"/>
      <c r="G357" s="252"/>
      <c r="H357" s="192"/>
      <c r="I357" s="224"/>
      <c r="J357" s="215"/>
      <c r="K357" s="218"/>
      <c r="L357" s="221">
        <v>0</v>
      </c>
      <c r="M357" s="224"/>
      <c r="N357" s="215"/>
      <c r="O357" s="227"/>
      <c r="P357" s="41">
        <v>6</v>
      </c>
      <c r="Q357" s="59"/>
      <c r="R357" s="115" t="s">
        <v>42</v>
      </c>
      <c r="S357" s="42"/>
      <c r="T357" s="42"/>
      <c r="U357" s="43" t="s">
        <v>42</v>
      </c>
      <c r="V357" s="42"/>
      <c r="W357" s="42"/>
      <c r="X357" s="42"/>
      <c r="Y357" s="44"/>
      <c r="Z357" s="45"/>
      <c r="AA357" s="59"/>
      <c r="AB357" s="46" t="str">
        <f t="shared" si="58"/>
        <v/>
      </c>
      <c r="AC357" s="47" t="s">
        <v>42</v>
      </c>
      <c r="AD357" s="48" t="s">
        <v>42</v>
      </c>
      <c r="AE357" s="47" t="s">
        <v>42</v>
      </c>
      <c r="AF357" s="48" t="s">
        <v>42</v>
      </c>
      <c r="AG357" s="49" t="s">
        <v>42</v>
      </c>
      <c r="AH357" s="50"/>
      <c r="AI357" s="59"/>
      <c r="AJ357" s="44"/>
      <c r="AK357" s="51"/>
      <c r="AL357" s="51"/>
      <c r="AM357" s="59"/>
      <c r="AN357" s="58"/>
      <c r="AO357" s="121"/>
    </row>
    <row r="358" spans="1:41" ht="65.25" hidden="1" customHeight="1" x14ac:dyDescent="0.25">
      <c r="A358" s="244" t="s">
        <v>567</v>
      </c>
      <c r="B358" s="247" t="s">
        <v>0</v>
      </c>
      <c r="C358" s="250" t="s">
        <v>535</v>
      </c>
      <c r="D358" s="250" t="s">
        <v>536</v>
      </c>
      <c r="E358" s="247">
        <v>60</v>
      </c>
      <c r="F358" s="253" t="s">
        <v>537</v>
      </c>
      <c r="G358" s="250" t="s">
        <v>530</v>
      </c>
      <c r="H358" s="190">
        <v>13</v>
      </c>
      <c r="I358" s="222" t="s">
        <v>5</v>
      </c>
      <c r="J358" s="213">
        <v>0.4</v>
      </c>
      <c r="K358" s="216" t="s">
        <v>6</v>
      </c>
      <c r="L358" s="219" t="s">
        <v>6</v>
      </c>
      <c r="M358" s="222" t="s">
        <v>7</v>
      </c>
      <c r="N358" s="213">
        <v>0.6</v>
      </c>
      <c r="O358" s="225" t="s">
        <v>7</v>
      </c>
      <c r="P358" s="41">
        <v>1</v>
      </c>
      <c r="Q358" s="59" t="s">
        <v>538</v>
      </c>
      <c r="R358" s="115" t="s">
        <v>9</v>
      </c>
      <c r="S358" s="42" t="s">
        <v>10</v>
      </c>
      <c r="T358" s="42" t="s">
        <v>494</v>
      </c>
      <c r="U358" s="43" t="s">
        <v>495</v>
      </c>
      <c r="V358" s="42" t="s">
        <v>13</v>
      </c>
      <c r="W358" s="42" t="s">
        <v>160</v>
      </c>
      <c r="X358" s="42" t="s">
        <v>15</v>
      </c>
      <c r="Y358" s="44" t="s">
        <v>640</v>
      </c>
      <c r="Z358" s="45" t="s">
        <v>396</v>
      </c>
      <c r="AA358" s="59" t="s">
        <v>857</v>
      </c>
      <c r="AB358" s="46">
        <f>IFERROR(IF(R358="Probabilidad",(J358-(+J358*U358)),IF(R358="Impacto",J358,"")),"")</f>
        <v>0.2</v>
      </c>
      <c r="AC358" s="47" t="s">
        <v>21</v>
      </c>
      <c r="AD358" s="48">
        <v>0.2</v>
      </c>
      <c r="AE358" s="47" t="s">
        <v>7</v>
      </c>
      <c r="AF358" s="48">
        <v>0.6</v>
      </c>
      <c r="AG358" s="49" t="s">
        <v>7</v>
      </c>
      <c r="AH358" s="50" t="s">
        <v>16</v>
      </c>
      <c r="AI358" s="59" t="s">
        <v>539</v>
      </c>
      <c r="AJ358" s="44" t="s">
        <v>522</v>
      </c>
      <c r="AK358" s="52" t="s">
        <v>540</v>
      </c>
      <c r="AL358" s="51" t="s">
        <v>641</v>
      </c>
      <c r="AM358" s="59" t="s">
        <v>870</v>
      </c>
      <c r="AN358" s="58" t="s">
        <v>640</v>
      </c>
      <c r="AO358" s="121"/>
    </row>
    <row r="359" spans="1:41" ht="135" hidden="1" x14ac:dyDescent="0.25">
      <c r="A359" s="245"/>
      <c r="B359" s="248"/>
      <c r="C359" s="251"/>
      <c r="D359" s="251"/>
      <c r="E359" s="248"/>
      <c r="F359" s="254"/>
      <c r="G359" s="251"/>
      <c r="H359" s="191"/>
      <c r="I359" s="223"/>
      <c r="J359" s="214"/>
      <c r="K359" s="217"/>
      <c r="L359" s="220">
        <v>0</v>
      </c>
      <c r="M359" s="223"/>
      <c r="N359" s="214"/>
      <c r="O359" s="226"/>
      <c r="P359" s="41">
        <v>2</v>
      </c>
      <c r="Q359" s="59" t="s">
        <v>541</v>
      </c>
      <c r="R359" s="115" t="s">
        <v>9</v>
      </c>
      <c r="S359" s="42" t="s">
        <v>23</v>
      </c>
      <c r="T359" s="42" t="s">
        <v>11</v>
      </c>
      <c r="U359" s="43" t="s">
        <v>24</v>
      </c>
      <c r="V359" s="42" t="s">
        <v>13</v>
      </c>
      <c r="W359" s="42" t="s">
        <v>160</v>
      </c>
      <c r="X359" s="42" t="s">
        <v>15</v>
      </c>
      <c r="Y359" s="44" t="s">
        <v>640</v>
      </c>
      <c r="Z359" s="45" t="s">
        <v>396</v>
      </c>
      <c r="AA359" s="59" t="s">
        <v>857</v>
      </c>
      <c r="AB359" s="53">
        <f>IFERROR(IF(AND(R358="Probabilidad",R359="Probabilidad"),(AD358-(+AD358*U359)),IF(R359="Probabilidad",(J358-(+J358*U359)),IF(R359="Impacto",AD358,""))),"")</f>
        <v>0.14000000000000001</v>
      </c>
      <c r="AC359" s="47" t="s">
        <v>21</v>
      </c>
      <c r="AD359" s="48">
        <v>0.14000000000000001</v>
      </c>
      <c r="AE359" s="47" t="s">
        <v>7</v>
      </c>
      <c r="AF359" s="48">
        <v>0.6</v>
      </c>
      <c r="AG359" s="49" t="s">
        <v>7</v>
      </c>
      <c r="AH359" s="50"/>
      <c r="AI359" s="59"/>
      <c r="AJ359" s="44"/>
      <c r="AK359" s="51"/>
      <c r="AL359" s="51"/>
      <c r="AM359" s="59"/>
      <c r="AN359" s="58"/>
      <c r="AO359" s="121"/>
    </row>
    <row r="360" spans="1:41" ht="120" hidden="1" x14ac:dyDescent="0.25">
      <c r="A360" s="245"/>
      <c r="B360" s="248"/>
      <c r="C360" s="251"/>
      <c r="D360" s="251"/>
      <c r="E360" s="248"/>
      <c r="F360" s="254"/>
      <c r="G360" s="251"/>
      <c r="H360" s="191"/>
      <c r="I360" s="223"/>
      <c r="J360" s="214"/>
      <c r="K360" s="217"/>
      <c r="L360" s="220">
        <v>0</v>
      </c>
      <c r="M360" s="223"/>
      <c r="N360" s="214"/>
      <c r="O360" s="226"/>
      <c r="P360" s="41">
        <v>3</v>
      </c>
      <c r="Q360" s="59" t="s">
        <v>542</v>
      </c>
      <c r="R360" s="115" t="s">
        <v>9</v>
      </c>
      <c r="S360" s="42" t="s">
        <v>10</v>
      </c>
      <c r="T360" s="42" t="s">
        <v>11</v>
      </c>
      <c r="U360" s="43" t="s">
        <v>12</v>
      </c>
      <c r="V360" s="42" t="s">
        <v>13</v>
      </c>
      <c r="W360" s="42" t="s">
        <v>14</v>
      </c>
      <c r="X360" s="42" t="s">
        <v>15</v>
      </c>
      <c r="Y360" s="44" t="s">
        <v>640</v>
      </c>
      <c r="Z360" s="45" t="s">
        <v>396</v>
      </c>
      <c r="AA360" s="59" t="s">
        <v>858</v>
      </c>
      <c r="AB360" s="46">
        <f>IFERROR(IF(AND(R359="Probabilidad",R360="Probabilidad"),(AD359-(+AD359*U360)),IF(AND(R359="Impacto",R360="Probabilidad"),(AD358-(+AD358*U360)),IF(R360="Impacto",AD359,""))),"")</f>
        <v>8.4000000000000005E-2</v>
      </c>
      <c r="AC360" s="47" t="s">
        <v>21</v>
      </c>
      <c r="AD360" s="48">
        <v>8.4000000000000005E-2</v>
      </c>
      <c r="AE360" s="47" t="s">
        <v>7</v>
      </c>
      <c r="AF360" s="48">
        <v>0.6</v>
      </c>
      <c r="AG360" s="49" t="s">
        <v>7</v>
      </c>
      <c r="AH360" s="50"/>
      <c r="AI360" s="59"/>
      <c r="AJ360" s="44"/>
      <c r="AK360" s="51"/>
      <c r="AL360" s="51"/>
      <c r="AM360" s="59"/>
      <c r="AN360" s="58"/>
      <c r="AO360" s="121"/>
    </row>
    <row r="361" spans="1:41" hidden="1" x14ac:dyDescent="0.25">
      <c r="A361" s="245"/>
      <c r="B361" s="248"/>
      <c r="C361" s="251"/>
      <c r="D361" s="251"/>
      <c r="E361" s="248"/>
      <c r="F361" s="254"/>
      <c r="G361" s="251"/>
      <c r="H361" s="191"/>
      <c r="I361" s="223"/>
      <c r="J361" s="214"/>
      <c r="K361" s="217"/>
      <c r="L361" s="220">
        <v>0</v>
      </c>
      <c r="M361" s="223"/>
      <c r="N361" s="214"/>
      <c r="O361" s="226"/>
      <c r="P361" s="41">
        <v>4</v>
      </c>
      <c r="Q361" s="59"/>
      <c r="R361" s="115" t="s">
        <v>42</v>
      </c>
      <c r="S361" s="42"/>
      <c r="T361" s="42"/>
      <c r="U361" s="43" t="s">
        <v>42</v>
      </c>
      <c r="V361" s="42"/>
      <c r="W361" s="42"/>
      <c r="X361" s="42"/>
      <c r="Y361" s="44"/>
      <c r="Z361" s="45"/>
      <c r="AA361" s="59"/>
      <c r="AB361" s="46" t="str">
        <f t="shared" ref="AB361:AB363" si="59">IFERROR(IF(AND(R360="Probabilidad",R361="Probabilidad"),(AD360-(+AD360*U361)),IF(AND(R360="Impacto",R361="Probabilidad"),(AD359-(+AD359*U361)),IF(R361="Impacto",AD360,""))),"")</f>
        <v/>
      </c>
      <c r="AC361" s="47" t="s">
        <v>42</v>
      </c>
      <c r="AD361" s="48" t="s">
        <v>42</v>
      </c>
      <c r="AE361" s="47" t="s">
        <v>42</v>
      </c>
      <c r="AF361" s="48" t="s">
        <v>42</v>
      </c>
      <c r="AG361" s="49" t="s">
        <v>42</v>
      </c>
      <c r="AH361" s="50"/>
      <c r="AI361" s="59"/>
      <c r="AJ361" s="44"/>
      <c r="AK361" s="51"/>
      <c r="AL361" s="51"/>
      <c r="AM361" s="59"/>
      <c r="AN361" s="58"/>
      <c r="AO361" s="121"/>
    </row>
    <row r="362" spans="1:41" hidden="1" x14ac:dyDescent="0.25">
      <c r="A362" s="245"/>
      <c r="B362" s="248"/>
      <c r="C362" s="251"/>
      <c r="D362" s="251"/>
      <c r="E362" s="248"/>
      <c r="F362" s="254"/>
      <c r="G362" s="251"/>
      <c r="H362" s="191"/>
      <c r="I362" s="223"/>
      <c r="J362" s="214"/>
      <c r="K362" s="217"/>
      <c r="L362" s="220">
        <v>0</v>
      </c>
      <c r="M362" s="223"/>
      <c r="N362" s="214"/>
      <c r="O362" s="226"/>
      <c r="P362" s="41">
        <v>5</v>
      </c>
      <c r="Q362" s="59"/>
      <c r="R362" s="115" t="s">
        <v>42</v>
      </c>
      <c r="S362" s="42"/>
      <c r="T362" s="42"/>
      <c r="U362" s="43" t="s">
        <v>42</v>
      </c>
      <c r="V362" s="42"/>
      <c r="W362" s="42"/>
      <c r="X362" s="42"/>
      <c r="Y362" s="44"/>
      <c r="Z362" s="45"/>
      <c r="AA362" s="59"/>
      <c r="AB362" s="46" t="str">
        <f t="shared" si="59"/>
        <v/>
      </c>
      <c r="AC362" s="47" t="s">
        <v>42</v>
      </c>
      <c r="AD362" s="48" t="s">
        <v>42</v>
      </c>
      <c r="AE362" s="47" t="s">
        <v>42</v>
      </c>
      <c r="AF362" s="48" t="s">
        <v>42</v>
      </c>
      <c r="AG362" s="49" t="s">
        <v>42</v>
      </c>
      <c r="AH362" s="50"/>
      <c r="AI362" s="59"/>
      <c r="AJ362" s="44"/>
      <c r="AK362" s="51"/>
      <c r="AL362" s="51"/>
      <c r="AM362" s="59"/>
      <c r="AN362" s="58"/>
      <c r="AO362" s="121"/>
    </row>
    <row r="363" spans="1:41" hidden="1" x14ac:dyDescent="0.25">
      <c r="A363" s="246"/>
      <c r="B363" s="249"/>
      <c r="C363" s="252"/>
      <c r="D363" s="252"/>
      <c r="E363" s="249"/>
      <c r="F363" s="255"/>
      <c r="G363" s="252"/>
      <c r="H363" s="192"/>
      <c r="I363" s="224"/>
      <c r="J363" s="215"/>
      <c r="K363" s="218"/>
      <c r="L363" s="221">
        <v>0</v>
      </c>
      <c r="M363" s="224"/>
      <c r="N363" s="215"/>
      <c r="O363" s="227"/>
      <c r="P363" s="41">
        <v>6</v>
      </c>
      <c r="Q363" s="59"/>
      <c r="R363" s="115" t="s">
        <v>42</v>
      </c>
      <c r="S363" s="42"/>
      <c r="T363" s="42"/>
      <c r="U363" s="43" t="s">
        <v>42</v>
      </c>
      <c r="V363" s="42"/>
      <c r="W363" s="42"/>
      <c r="X363" s="42"/>
      <c r="Y363" s="44"/>
      <c r="Z363" s="45"/>
      <c r="AA363" s="59"/>
      <c r="AB363" s="46" t="str">
        <f t="shared" si="59"/>
        <v/>
      </c>
      <c r="AC363" s="47" t="s">
        <v>42</v>
      </c>
      <c r="AD363" s="48" t="s">
        <v>42</v>
      </c>
      <c r="AE363" s="47" t="s">
        <v>42</v>
      </c>
      <c r="AF363" s="48" t="s">
        <v>42</v>
      </c>
      <c r="AG363" s="49" t="s">
        <v>42</v>
      </c>
      <c r="AH363" s="50"/>
      <c r="AI363" s="59"/>
      <c r="AJ363" s="44"/>
      <c r="AK363" s="51"/>
      <c r="AL363" s="51"/>
      <c r="AM363" s="59"/>
      <c r="AN363" s="58"/>
      <c r="AO363" s="122"/>
    </row>
    <row r="364" spans="1:41" ht="60" customHeight="1" x14ac:dyDescent="0.25">
      <c r="A364" s="244" t="s">
        <v>567</v>
      </c>
      <c r="B364" s="247" t="s">
        <v>0</v>
      </c>
      <c r="C364" s="250" t="s">
        <v>543</v>
      </c>
      <c r="D364" s="250" t="s">
        <v>544</v>
      </c>
      <c r="E364" s="247">
        <v>61</v>
      </c>
      <c r="F364" s="253" t="s">
        <v>545</v>
      </c>
      <c r="G364" s="250" t="s">
        <v>530</v>
      </c>
      <c r="H364" s="190">
        <v>1559</v>
      </c>
      <c r="I364" s="222" t="s">
        <v>144</v>
      </c>
      <c r="J364" s="213">
        <v>0.8</v>
      </c>
      <c r="K364" s="216" t="s">
        <v>6</v>
      </c>
      <c r="L364" s="219" t="s">
        <v>6</v>
      </c>
      <c r="M364" s="222" t="s">
        <v>7</v>
      </c>
      <c r="N364" s="213">
        <v>0.6</v>
      </c>
      <c r="O364" s="225" t="s">
        <v>49</v>
      </c>
      <c r="P364" s="41">
        <v>1</v>
      </c>
      <c r="Q364" s="59" t="s">
        <v>546</v>
      </c>
      <c r="R364" s="115" t="s">
        <v>9</v>
      </c>
      <c r="S364" s="42" t="s">
        <v>10</v>
      </c>
      <c r="T364" s="42" t="s">
        <v>494</v>
      </c>
      <c r="U364" s="43" t="s">
        <v>495</v>
      </c>
      <c r="V364" s="42" t="s">
        <v>13</v>
      </c>
      <c r="W364" s="42" t="s">
        <v>14</v>
      </c>
      <c r="X364" s="42" t="s">
        <v>15</v>
      </c>
      <c r="Y364" s="44" t="s">
        <v>640</v>
      </c>
      <c r="Z364" s="45" t="s">
        <v>396</v>
      </c>
      <c r="AA364" s="59" t="s">
        <v>859</v>
      </c>
      <c r="AB364" s="46">
        <f>IFERROR(IF(R364="Probabilidad",(J364-(+J364*U364)),IF(R364="Impacto",J364,"")),"")</f>
        <v>0.4</v>
      </c>
      <c r="AC364" s="47" t="s">
        <v>5</v>
      </c>
      <c r="AD364" s="48">
        <v>0.4</v>
      </c>
      <c r="AE364" s="47" t="s">
        <v>7</v>
      </c>
      <c r="AF364" s="48">
        <v>0.6</v>
      </c>
      <c r="AG364" s="49" t="s">
        <v>7</v>
      </c>
      <c r="AH364" s="50" t="s">
        <v>16</v>
      </c>
      <c r="AI364" s="59" t="s">
        <v>547</v>
      </c>
      <c r="AJ364" s="44" t="s">
        <v>522</v>
      </c>
      <c r="AK364" s="52" t="s">
        <v>548</v>
      </c>
      <c r="AL364" s="51" t="s">
        <v>641</v>
      </c>
      <c r="AM364" s="59" t="s">
        <v>871</v>
      </c>
      <c r="AN364" s="58" t="s">
        <v>640</v>
      </c>
      <c r="AO364" s="60" t="s">
        <v>974</v>
      </c>
    </row>
    <row r="365" spans="1:41" ht="60.75" customHeight="1" x14ac:dyDescent="0.25">
      <c r="A365" s="245"/>
      <c r="B365" s="248"/>
      <c r="C365" s="251"/>
      <c r="D365" s="251"/>
      <c r="E365" s="248"/>
      <c r="F365" s="254"/>
      <c r="G365" s="251"/>
      <c r="H365" s="191"/>
      <c r="I365" s="223"/>
      <c r="J365" s="214"/>
      <c r="K365" s="217"/>
      <c r="L365" s="220">
        <v>0</v>
      </c>
      <c r="M365" s="223"/>
      <c r="N365" s="214"/>
      <c r="O365" s="226"/>
      <c r="P365" s="41">
        <v>2</v>
      </c>
      <c r="Q365" s="59" t="s">
        <v>549</v>
      </c>
      <c r="R365" s="115" t="s">
        <v>9</v>
      </c>
      <c r="S365" s="42" t="s">
        <v>10</v>
      </c>
      <c r="T365" s="42" t="s">
        <v>494</v>
      </c>
      <c r="U365" s="43" t="s">
        <v>495</v>
      </c>
      <c r="V365" s="42" t="s">
        <v>13</v>
      </c>
      <c r="W365" s="42" t="s">
        <v>14</v>
      </c>
      <c r="X365" s="42" t="s">
        <v>15</v>
      </c>
      <c r="Y365" s="44" t="s">
        <v>640</v>
      </c>
      <c r="Z365" s="45" t="s">
        <v>396</v>
      </c>
      <c r="AA365" s="59" t="s">
        <v>860</v>
      </c>
      <c r="AB365" s="46">
        <f>IFERROR(IF(AND(R364="Probabilidad",R365="Probabilidad"),(AD364-(+AD364*U365)),IF(R365="Probabilidad",(J364-(+J364*U365)),IF(R365="Impacto",AD364,""))),"")</f>
        <v>0.2</v>
      </c>
      <c r="AC365" s="47" t="s">
        <v>21</v>
      </c>
      <c r="AD365" s="48">
        <v>0.2</v>
      </c>
      <c r="AE365" s="47" t="s">
        <v>7</v>
      </c>
      <c r="AF365" s="48">
        <v>0.6</v>
      </c>
      <c r="AG365" s="49" t="s">
        <v>7</v>
      </c>
      <c r="AH365" s="50"/>
      <c r="AI365" s="59"/>
      <c r="AJ365" s="44"/>
      <c r="AK365" s="51"/>
      <c r="AL365" s="51"/>
      <c r="AM365" s="59"/>
      <c r="AN365" s="58"/>
      <c r="AO365" s="60" t="s">
        <v>975</v>
      </c>
    </row>
    <row r="366" spans="1:41" ht="66.75" hidden="1" customHeight="1" x14ac:dyDescent="0.25">
      <c r="A366" s="245"/>
      <c r="B366" s="248"/>
      <c r="C366" s="251"/>
      <c r="D366" s="251"/>
      <c r="E366" s="248"/>
      <c r="F366" s="254"/>
      <c r="G366" s="251"/>
      <c r="H366" s="191"/>
      <c r="I366" s="223"/>
      <c r="J366" s="214"/>
      <c r="K366" s="217"/>
      <c r="L366" s="220">
        <v>0</v>
      </c>
      <c r="M366" s="223"/>
      <c r="N366" s="214"/>
      <c r="O366" s="226"/>
      <c r="P366" s="41">
        <v>3</v>
      </c>
      <c r="Q366" s="54"/>
      <c r="R366" s="115" t="s">
        <v>42</v>
      </c>
      <c r="S366" s="42"/>
      <c r="T366" s="42"/>
      <c r="U366" s="43" t="s">
        <v>42</v>
      </c>
      <c r="V366" s="42"/>
      <c r="W366" s="42"/>
      <c r="X366" s="42"/>
      <c r="Y366" s="44"/>
      <c r="Z366" s="45"/>
      <c r="AA366" s="59"/>
      <c r="AB366" s="46" t="str">
        <f>IFERROR(IF(AND(R365="Probabilidad",R366="Probabilidad"),(AD365-(+AD365*U366)),IF(AND(R365="Impacto",R366="Probabilidad"),(AD364-(+AD364*U366)),IF(R366="Impacto",AD365,""))),"")</f>
        <v/>
      </c>
      <c r="AC366" s="47" t="s">
        <v>42</v>
      </c>
      <c r="AD366" s="48" t="s">
        <v>42</v>
      </c>
      <c r="AE366" s="47" t="s">
        <v>42</v>
      </c>
      <c r="AF366" s="48" t="s">
        <v>42</v>
      </c>
      <c r="AG366" s="49" t="s">
        <v>42</v>
      </c>
      <c r="AH366" s="50"/>
      <c r="AI366" s="59"/>
      <c r="AJ366" s="44"/>
      <c r="AK366" s="51"/>
      <c r="AL366" s="51"/>
      <c r="AM366" s="59"/>
      <c r="AN366" s="58"/>
      <c r="AO366" s="120"/>
    </row>
    <row r="367" spans="1:41" ht="69" hidden="1" customHeight="1" x14ac:dyDescent="0.25">
      <c r="A367" s="245"/>
      <c r="B367" s="248"/>
      <c r="C367" s="251"/>
      <c r="D367" s="251"/>
      <c r="E367" s="248"/>
      <c r="F367" s="254"/>
      <c r="G367" s="251"/>
      <c r="H367" s="191"/>
      <c r="I367" s="223"/>
      <c r="J367" s="214"/>
      <c r="K367" s="217"/>
      <c r="L367" s="220">
        <v>0</v>
      </c>
      <c r="M367" s="223"/>
      <c r="N367" s="214"/>
      <c r="O367" s="226"/>
      <c r="P367" s="41">
        <v>4</v>
      </c>
      <c r="Q367" s="59"/>
      <c r="R367" s="115" t="s">
        <v>42</v>
      </c>
      <c r="S367" s="42"/>
      <c r="T367" s="42"/>
      <c r="U367" s="43" t="s">
        <v>42</v>
      </c>
      <c r="V367" s="42"/>
      <c r="W367" s="42"/>
      <c r="X367" s="42"/>
      <c r="Y367" s="44"/>
      <c r="Z367" s="45"/>
      <c r="AA367" s="59"/>
      <c r="AB367" s="46" t="str">
        <f t="shared" ref="AB367:AB369" si="60">IFERROR(IF(AND(R366="Probabilidad",R367="Probabilidad"),(AD366-(+AD366*U367)),IF(AND(R366="Impacto",R367="Probabilidad"),(AD365-(+AD365*U367)),IF(R367="Impacto",AD366,""))),"")</f>
        <v/>
      </c>
      <c r="AC367" s="47" t="s">
        <v>42</v>
      </c>
      <c r="AD367" s="48" t="s">
        <v>42</v>
      </c>
      <c r="AE367" s="47" t="s">
        <v>42</v>
      </c>
      <c r="AF367" s="48" t="s">
        <v>42</v>
      </c>
      <c r="AG367" s="49" t="s">
        <v>42</v>
      </c>
      <c r="AH367" s="50"/>
      <c r="AI367" s="59"/>
      <c r="AJ367" s="44"/>
      <c r="AK367" s="51"/>
      <c r="AL367" s="51"/>
      <c r="AM367" s="59"/>
      <c r="AN367" s="58"/>
      <c r="AO367" s="121"/>
    </row>
    <row r="368" spans="1:41" ht="62.25" hidden="1" customHeight="1" x14ac:dyDescent="0.25">
      <c r="A368" s="245"/>
      <c r="B368" s="248"/>
      <c r="C368" s="251"/>
      <c r="D368" s="251"/>
      <c r="E368" s="248"/>
      <c r="F368" s="254"/>
      <c r="G368" s="251"/>
      <c r="H368" s="191"/>
      <c r="I368" s="223"/>
      <c r="J368" s="214"/>
      <c r="K368" s="217"/>
      <c r="L368" s="220">
        <v>0</v>
      </c>
      <c r="M368" s="223"/>
      <c r="N368" s="214"/>
      <c r="O368" s="226"/>
      <c r="P368" s="41">
        <v>5</v>
      </c>
      <c r="Q368" s="59"/>
      <c r="R368" s="115" t="s">
        <v>42</v>
      </c>
      <c r="S368" s="42"/>
      <c r="T368" s="42"/>
      <c r="U368" s="43" t="s">
        <v>42</v>
      </c>
      <c r="V368" s="42"/>
      <c r="W368" s="42"/>
      <c r="X368" s="42"/>
      <c r="Y368" s="44"/>
      <c r="Z368" s="45"/>
      <c r="AA368" s="59"/>
      <c r="AB368" s="53" t="str">
        <f t="shared" si="60"/>
        <v/>
      </c>
      <c r="AC368" s="47" t="s">
        <v>42</v>
      </c>
      <c r="AD368" s="48" t="s">
        <v>42</v>
      </c>
      <c r="AE368" s="47" t="s">
        <v>42</v>
      </c>
      <c r="AF368" s="48" t="s">
        <v>42</v>
      </c>
      <c r="AG368" s="49" t="s">
        <v>42</v>
      </c>
      <c r="AH368" s="50"/>
      <c r="AI368" s="59"/>
      <c r="AJ368" s="44"/>
      <c r="AK368" s="51"/>
      <c r="AL368" s="51"/>
      <c r="AM368" s="59"/>
      <c r="AN368" s="58"/>
      <c r="AO368" s="121"/>
    </row>
    <row r="369" spans="1:41" ht="81" hidden="1" customHeight="1" x14ac:dyDescent="0.25">
      <c r="A369" s="246"/>
      <c r="B369" s="249"/>
      <c r="C369" s="252"/>
      <c r="D369" s="252"/>
      <c r="E369" s="249"/>
      <c r="F369" s="255"/>
      <c r="G369" s="252"/>
      <c r="H369" s="192"/>
      <c r="I369" s="224"/>
      <c r="J369" s="215"/>
      <c r="K369" s="218"/>
      <c r="L369" s="221">
        <v>0</v>
      </c>
      <c r="M369" s="224"/>
      <c r="N369" s="215"/>
      <c r="O369" s="227"/>
      <c r="P369" s="41">
        <v>6</v>
      </c>
      <c r="Q369" s="59"/>
      <c r="R369" s="115" t="s">
        <v>42</v>
      </c>
      <c r="S369" s="42"/>
      <c r="T369" s="42"/>
      <c r="U369" s="43" t="s">
        <v>42</v>
      </c>
      <c r="V369" s="42"/>
      <c r="W369" s="42"/>
      <c r="X369" s="42"/>
      <c r="Y369" s="44"/>
      <c r="Z369" s="45"/>
      <c r="AA369" s="59"/>
      <c r="AB369" s="46" t="str">
        <f t="shared" si="60"/>
        <v/>
      </c>
      <c r="AC369" s="47" t="s">
        <v>42</v>
      </c>
      <c r="AD369" s="48" t="s">
        <v>42</v>
      </c>
      <c r="AE369" s="47" t="s">
        <v>42</v>
      </c>
      <c r="AF369" s="48" t="s">
        <v>42</v>
      </c>
      <c r="AG369" s="49" t="s">
        <v>42</v>
      </c>
      <c r="AH369" s="50"/>
      <c r="AI369" s="59"/>
      <c r="AJ369" s="44"/>
      <c r="AK369" s="51"/>
      <c r="AL369" s="51"/>
      <c r="AM369" s="59"/>
      <c r="AN369" s="58"/>
      <c r="AO369" s="121"/>
    </row>
    <row r="370" spans="1:41" ht="81" hidden="1" customHeight="1" x14ac:dyDescent="0.25">
      <c r="A370" s="244" t="s">
        <v>567</v>
      </c>
      <c r="B370" s="247" t="s">
        <v>0</v>
      </c>
      <c r="C370" s="250" t="s">
        <v>550</v>
      </c>
      <c r="D370" s="250" t="s">
        <v>551</v>
      </c>
      <c r="E370" s="247">
        <v>62</v>
      </c>
      <c r="F370" s="253" t="s">
        <v>552</v>
      </c>
      <c r="G370" s="250" t="s">
        <v>530</v>
      </c>
      <c r="H370" s="190">
        <v>286</v>
      </c>
      <c r="I370" s="222" t="s">
        <v>34</v>
      </c>
      <c r="J370" s="213">
        <v>0.6</v>
      </c>
      <c r="K370" s="216" t="s">
        <v>6</v>
      </c>
      <c r="L370" s="219" t="s">
        <v>6</v>
      </c>
      <c r="M370" s="222" t="s">
        <v>7</v>
      </c>
      <c r="N370" s="213">
        <v>0.6</v>
      </c>
      <c r="O370" s="225" t="s">
        <v>7</v>
      </c>
      <c r="P370" s="41">
        <v>1</v>
      </c>
      <c r="Q370" s="59" t="s">
        <v>553</v>
      </c>
      <c r="R370" s="115" t="s">
        <v>9</v>
      </c>
      <c r="S370" s="42" t="s">
        <v>10</v>
      </c>
      <c r="T370" s="42" t="s">
        <v>494</v>
      </c>
      <c r="U370" s="43" t="s">
        <v>495</v>
      </c>
      <c r="V370" s="42" t="s">
        <v>13</v>
      </c>
      <c r="W370" s="42" t="s">
        <v>14</v>
      </c>
      <c r="X370" s="42" t="s">
        <v>15</v>
      </c>
      <c r="Y370" s="44" t="s">
        <v>640</v>
      </c>
      <c r="Z370" s="45" t="s">
        <v>396</v>
      </c>
      <c r="AA370" s="59" t="s">
        <v>861</v>
      </c>
      <c r="AB370" s="46">
        <f>IFERROR(IF(R370="Probabilidad",(J370-(+J370*U370)),IF(R370="Impacto",J370,"")),"")</f>
        <v>0.3</v>
      </c>
      <c r="AC370" s="47" t="s">
        <v>5</v>
      </c>
      <c r="AD370" s="48">
        <v>0.3</v>
      </c>
      <c r="AE370" s="47" t="s">
        <v>7</v>
      </c>
      <c r="AF370" s="48">
        <v>0.6</v>
      </c>
      <c r="AG370" s="49" t="s">
        <v>7</v>
      </c>
      <c r="AH370" s="50" t="s">
        <v>16</v>
      </c>
      <c r="AI370" s="59" t="s">
        <v>554</v>
      </c>
      <c r="AJ370" s="44" t="s">
        <v>522</v>
      </c>
      <c r="AK370" s="52" t="s">
        <v>555</v>
      </c>
      <c r="AL370" s="51" t="s">
        <v>641</v>
      </c>
      <c r="AM370" s="59" t="s">
        <v>871</v>
      </c>
      <c r="AN370" s="58" t="s">
        <v>640</v>
      </c>
      <c r="AO370" s="121"/>
    </row>
    <row r="371" spans="1:41" ht="62.25" hidden="1" customHeight="1" x14ac:dyDescent="0.25">
      <c r="A371" s="245"/>
      <c r="B371" s="248"/>
      <c r="C371" s="251"/>
      <c r="D371" s="251"/>
      <c r="E371" s="248"/>
      <c r="F371" s="254"/>
      <c r="G371" s="251"/>
      <c r="H371" s="191"/>
      <c r="I371" s="223"/>
      <c r="J371" s="214"/>
      <c r="K371" s="217"/>
      <c r="L371" s="220">
        <v>0</v>
      </c>
      <c r="M371" s="223"/>
      <c r="N371" s="214"/>
      <c r="O371" s="226"/>
      <c r="P371" s="41">
        <v>2</v>
      </c>
      <c r="Q371" s="59" t="s">
        <v>556</v>
      </c>
      <c r="R371" s="115" t="s">
        <v>9</v>
      </c>
      <c r="S371" s="42" t="s">
        <v>23</v>
      </c>
      <c r="T371" s="42" t="s">
        <v>494</v>
      </c>
      <c r="U371" s="43" t="s">
        <v>12</v>
      </c>
      <c r="V371" s="42" t="s">
        <v>13</v>
      </c>
      <c r="W371" s="42" t="s">
        <v>14</v>
      </c>
      <c r="X371" s="42" t="s">
        <v>15</v>
      </c>
      <c r="Y371" s="44" t="s">
        <v>640</v>
      </c>
      <c r="Z371" s="45" t="s">
        <v>396</v>
      </c>
      <c r="AA371" s="59" t="s">
        <v>862</v>
      </c>
      <c r="AB371" s="46">
        <f>IFERROR(IF(AND(R370="Probabilidad",R371="Probabilidad"),(AD370-(+AD370*U371)),IF(R371="Probabilidad",(J370-(+J370*U371)),IF(R371="Impacto",AD370,""))),"")</f>
        <v>0.18</v>
      </c>
      <c r="AC371" s="47" t="s">
        <v>21</v>
      </c>
      <c r="AD371" s="48">
        <v>0.18</v>
      </c>
      <c r="AE371" s="47" t="s">
        <v>7</v>
      </c>
      <c r="AF371" s="48">
        <v>0.6</v>
      </c>
      <c r="AG371" s="49" t="s">
        <v>7</v>
      </c>
      <c r="AH371" s="50"/>
      <c r="AI371" s="59"/>
      <c r="AJ371" s="44"/>
      <c r="AK371" s="51"/>
      <c r="AL371" s="51"/>
      <c r="AM371" s="59"/>
      <c r="AN371" s="58"/>
      <c r="AO371" s="121"/>
    </row>
    <row r="372" spans="1:41" ht="42" hidden="1" customHeight="1" x14ac:dyDescent="0.25">
      <c r="A372" s="245"/>
      <c r="B372" s="248"/>
      <c r="C372" s="251"/>
      <c r="D372" s="251"/>
      <c r="E372" s="248"/>
      <c r="F372" s="254"/>
      <c r="G372" s="251"/>
      <c r="H372" s="191"/>
      <c r="I372" s="223"/>
      <c r="J372" s="214"/>
      <c r="K372" s="217"/>
      <c r="L372" s="220">
        <v>0</v>
      </c>
      <c r="M372" s="223"/>
      <c r="N372" s="214"/>
      <c r="O372" s="226"/>
      <c r="P372" s="41">
        <v>3</v>
      </c>
      <c r="Q372" s="59" t="s">
        <v>557</v>
      </c>
      <c r="R372" s="115" t="s">
        <v>9</v>
      </c>
      <c r="S372" s="42" t="s">
        <v>23</v>
      </c>
      <c r="T372" s="42" t="s">
        <v>494</v>
      </c>
      <c r="U372" s="43" t="s">
        <v>12</v>
      </c>
      <c r="V372" s="42" t="s">
        <v>13</v>
      </c>
      <c r="W372" s="42" t="s">
        <v>14</v>
      </c>
      <c r="X372" s="42" t="s">
        <v>15</v>
      </c>
      <c r="Y372" s="44" t="s">
        <v>640</v>
      </c>
      <c r="Z372" s="45" t="s">
        <v>396</v>
      </c>
      <c r="AA372" s="59" t="s">
        <v>863</v>
      </c>
      <c r="AB372" s="46">
        <f>IFERROR(IF(AND(R371="Probabilidad",R372="Probabilidad"),(AD371-(+AD371*U372)),IF(AND(R371="Impacto",R372="Probabilidad"),(AD370-(+AD370*U372)),IF(R372="Impacto",AD371,""))),"")</f>
        <v>0.108</v>
      </c>
      <c r="AC372" s="47" t="s">
        <v>21</v>
      </c>
      <c r="AD372" s="48">
        <v>0.108</v>
      </c>
      <c r="AE372" s="47" t="s">
        <v>7</v>
      </c>
      <c r="AF372" s="48">
        <v>0.6</v>
      </c>
      <c r="AG372" s="49" t="s">
        <v>7</v>
      </c>
      <c r="AH372" s="50"/>
      <c r="AI372" s="59"/>
      <c r="AJ372" s="44"/>
      <c r="AK372" s="51"/>
      <c r="AL372" s="51"/>
      <c r="AM372" s="59"/>
      <c r="AN372" s="58"/>
      <c r="AO372" s="121"/>
    </row>
    <row r="373" spans="1:41" ht="49.5" hidden="1" customHeight="1" x14ac:dyDescent="0.25">
      <c r="A373" s="245"/>
      <c r="B373" s="248"/>
      <c r="C373" s="251"/>
      <c r="D373" s="251"/>
      <c r="E373" s="248"/>
      <c r="F373" s="254"/>
      <c r="G373" s="251"/>
      <c r="H373" s="191"/>
      <c r="I373" s="223"/>
      <c r="J373" s="214"/>
      <c r="K373" s="217"/>
      <c r="L373" s="220">
        <v>0</v>
      </c>
      <c r="M373" s="223"/>
      <c r="N373" s="214"/>
      <c r="O373" s="226"/>
      <c r="P373" s="41">
        <v>4</v>
      </c>
      <c r="Q373" s="59"/>
      <c r="R373" s="115" t="s">
        <v>42</v>
      </c>
      <c r="S373" s="42"/>
      <c r="T373" s="42"/>
      <c r="U373" s="43" t="s">
        <v>42</v>
      </c>
      <c r="V373" s="42"/>
      <c r="W373" s="42"/>
      <c r="X373" s="42"/>
      <c r="Y373" s="44"/>
      <c r="Z373" s="45"/>
      <c r="AA373" s="59"/>
      <c r="AB373" s="46" t="str">
        <f t="shared" ref="AB373:AB375" si="61">IFERROR(IF(AND(R372="Probabilidad",R373="Probabilidad"),(AD372-(+AD372*U373)),IF(AND(R372="Impacto",R373="Probabilidad"),(AD371-(+AD371*U373)),IF(R373="Impacto",AD372,""))),"")</f>
        <v/>
      </c>
      <c r="AC373" s="47" t="s">
        <v>42</v>
      </c>
      <c r="AD373" s="48" t="s">
        <v>42</v>
      </c>
      <c r="AE373" s="47" t="s">
        <v>42</v>
      </c>
      <c r="AF373" s="48" t="s">
        <v>42</v>
      </c>
      <c r="AG373" s="49" t="s">
        <v>42</v>
      </c>
      <c r="AH373" s="50"/>
      <c r="AI373" s="59"/>
      <c r="AJ373" s="44"/>
      <c r="AK373" s="51"/>
      <c r="AL373" s="51"/>
      <c r="AM373" s="59"/>
      <c r="AN373" s="58"/>
      <c r="AO373" s="121"/>
    </row>
    <row r="374" spans="1:41" ht="42" hidden="1" customHeight="1" x14ac:dyDescent="0.25">
      <c r="A374" s="245"/>
      <c r="B374" s="248"/>
      <c r="C374" s="251"/>
      <c r="D374" s="251"/>
      <c r="E374" s="248"/>
      <c r="F374" s="254"/>
      <c r="G374" s="251"/>
      <c r="H374" s="191"/>
      <c r="I374" s="223"/>
      <c r="J374" s="214"/>
      <c r="K374" s="217"/>
      <c r="L374" s="220">
        <v>0</v>
      </c>
      <c r="M374" s="223"/>
      <c r="N374" s="214"/>
      <c r="O374" s="226"/>
      <c r="P374" s="41">
        <v>5</v>
      </c>
      <c r="Q374" s="59"/>
      <c r="R374" s="115" t="s">
        <v>42</v>
      </c>
      <c r="S374" s="42"/>
      <c r="T374" s="42"/>
      <c r="U374" s="43" t="s">
        <v>42</v>
      </c>
      <c r="V374" s="42"/>
      <c r="W374" s="42"/>
      <c r="X374" s="42"/>
      <c r="Y374" s="44"/>
      <c r="Z374" s="45"/>
      <c r="AA374" s="59"/>
      <c r="AB374" s="46" t="str">
        <f t="shared" si="61"/>
        <v/>
      </c>
      <c r="AC374" s="47" t="s">
        <v>42</v>
      </c>
      <c r="AD374" s="48" t="s">
        <v>42</v>
      </c>
      <c r="AE374" s="47" t="s">
        <v>42</v>
      </c>
      <c r="AF374" s="48" t="s">
        <v>42</v>
      </c>
      <c r="AG374" s="49" t="s">
        <v>42</v>
      </c>
      <c r="AH374" s="50"/>
      <c r="AI374" s="59"/>
      <c r="AJ374" s="44"/>
      <c r="AK374" s="51"/>
      <c r="AL374" s="51"/>
      <c r="AM374" s="59"/>
      <c r="AN374" s="58"/>
      <c r="AO374" s="121"/>
    </row>
    <row r="375" spans="1:41" ht="56.25" hidden="1" customHeight="1" x14ac:dyDescent="0.25">
      <c r="A375" s="246"/>
      <c r="B375" s="249"/>
      <c r="C375" s="252"/>
      <c r="D375" s="252"/>
      <c r="E375" s="249"/>
      <c r="F375" s="255"/>
      <c r="G375" s="252"/>
      <c r="H375" s="192"/>
      <c r="I375" s="224"/>
      <c r="J375" s="215"/>
      <c r="K375" s="218"/>
      <c r="L375" s="221">
        <v>0</v>
      </c>
      <c r="M375" s="224"/>
      <c r="N375" s="215"/>
      <c r="O375" s="227"/>
      <c r="P375" s="41">
        <v>6</v>
      </c>
      <c r="Q375" s="59"/>
      <c r="R375" s="115" t="s">
        <v>42</v>
      </c>
      <c r="S375" s="42"/>
      <c r="T375" s="42"/>
      <c r="U375" s="43" t="s">
        <v>42</v>
      </c>
      <c r="V375" s="42"/>
      <c r="W375" s="42"/>
      <c r="X375" s="42"/>
      <c r="Y375" s="44"/>
      <c r="Z375" s="45"/>
      <c r="AA375" s="59"/>
      <c r="AB375" s="46" t="str">
        <f t="shared" si="61"/>
        <v/>
      </c>
      <c r="AC375" s="47" t="s">
        <v>42</v>
      </c>
      <c r="AD375" s="48" t="s">
        <v>42</v>
      </c>
      <c r="AE375" s="47" t="s">
        <v>42</v>
      </c>
      <c r="AF375" s="48" t="s">
        <v>42</v>
      </c>
      <c r="AG375" s="49" t="s">
        <v>42</v>
      </c>
      <c r="AH375" s="50"/>
      <c r="AI375" s="59"/>
      <c r="AJ375" s="44"/>
      <c r="AK375" s="51"/>
      <c r="AL375" s="51"/>
      <c r="AM375" s="59"/>
      <c r="AN375" s="58"/>
      <c r="AO375" s="122"/>
    </row>
    <row r="376" spans="1:41" ht="48" customHeight="1" x14ac:dyDescent="0.25">
      <c r="A376" s="244" t="s">
        <v>567</v>
      </c>
      <c r="B376" s="247" t="s">
        <v>0</v>
      </c>
      <c r="C376" s="250" t="s">
        <v>558</v>
      </c>
      <c r="D376" s="250" t="s">
        <v>559</v>
      </c>
      <c r="E376" s="247">
        <v>63</v>
      </c>
      <c r="F376" s="253" t="s">
        <v>560</v>
      </c>
      <c r="G376" s="250" t="s">
        <v>530</v>
      </c>
      <c r="H376" s="190">
        <v>1198</v>
      </c>
      <c r="I376" s="222" t="s">
        <v>144</v>
      </c>
      <c r="J376" s="213">
        <v>0.8</v>
      </c>
      <c r="K376" s="216" t="s">
        <v>6</v>
      </c>
      <c r="L376" s="219" t="s">
        <v>6</v>
      </c>
      <c r="M376" s="222" t="s">
        <v>7</v>
      </c>
      <c r="N376" s="213">
        <v>0.6</v>
      </c>
      <c r="O376" s="225" t="s">
        <v>49</v>
      </c>
      <c r="P376" s="41">
        <v>1</v>
      </c>
      <c r="Q376" s="59" t="s">
        <v>561</v>
      </c>
      <c r="R376" s="115" t="s">
        <v>9</v>
      </c>
      <c r="S376" s="42" t="s">
        <v>10</v>
      </c>
      <c r="T376" s="42" t="s">
        <v>494</v>
      </c>
      <c r="U376" s="43" t="s">
        <v>495</v>
      </c>
      <c r="V376" s="42" t="s">
        <v>13</v>
      </c>
      <c r="W376" s="42" t="s">
        <v>160</v>
      </c>
      <c r="X376" s="42" t="s">
        <v>15</v>
      </c>
      <c r="Y376" s="44" t="s">
        <v>640</v>
      </c>
      <c r="Z376" s="45" t="s">
        <v>382</v>
      </c>
      <c r="AA376" s="59" t="s">
        <v>864</v>
      </c>
      <c r="AB376" s="46">
        <f>IFERROR(IF(R376="Probabilidad",(J376-(+J376*U376)),IF(R376="Impacto",J376,"")),"")</f>
        <v>0.4</v>
      </c>
      <c r="AC376" s="47" t="s">
        <v>5</v>
      </c>
      <c r="AD376" s="48">
        <v>0.4</v>
      </c>
      <c r="AE376" s="47" t="s">
        <v>7</v>
      </c>
      <c r="AF376" s="48">
        <v>0.6</v>
      </c>
      <c r="AG376" s="49" t="s">
        <v>7</v>
      </c>
      <c r="AH376" s="50" t="s">
        <v>16</v>
      </c>
      <c r="AI376" s="59" t="s">
        <v>562</v>
      </c>
      <c r="AJ376" s="44" t="s">
        <v>522</v>
      </c>
      <c r="AK376" s="52" t="s">
        <v>548</v>
      </c>
      <c r="AL376" s="51" t="s">
        <v>641</v>
      </c>
      <c r="AM376" s="59" t="s">
        <v>871</v>
      </c>
      <c r="AN376" s="58" t="s">
        <v>640</v>
      </c>
      <c r="AO376" s="60" t="s">
        <v>976</v>
      </c>
    </row>
    <row r="377" spans="1:41" ht="58.5" customHeight="1" x14ac:dyDescent="0.25">
      <c r="A377" s="245"/>
      <c r="B377" s="248"/>
      <c r="C377" s="251"/>
      <c r="D377" s="251"/>
      <c r="E377" s="248"/>
      <c r="F377" s="254"/>
      <c r="G377" s="251"/>
      <c r="H377" s="191"/>
      <c r="I377" s="223"/>
      <c r="J377" s="214"/>
      <c r="K377" s="217"/>
      <c r="L377" s="220">
        <v>0</v>
      </c>
      <c r="M377" s="223"/>
      <c r="N377" s="214"/>
      <c r="O377" s="226"/>
      <c r="P377" s="41">
        <v>2</v>
      </c>
      <c r="Q377" s="59" t="s">
        <v>563</v>
      </c>
      <c r="R377" s="115" t="s">
        <v>9</v>
      </c>
      <c r="S377" s="42" t="s">
        <v>23</v>
      </c>
      <c r="T377" s="42" t="s">
        <v>494</v>
      </c>
      <c r="U377" s="43" t="s">
        <v>12</v>
      </c>
      <c r="V377" s="42" t="s">
        <v>13</v>
      </c>
      <c r="W377" s="42" t="s">
        <v>160</v>
      </c>
      <c r="X377" s="42" t="s">
        <v>15</v>
      </c>
      <c r="Y377" s="44" t="s">
        <v>638</v>
      </c>
      <c r="Z377" s="45" t="s">
        <v>865</v>
      </c>
      <c r="AA377" s="59" t="s">
        <v>866</v>
      </c>
      <c r="AB377" s="46">
        <f>IFERROR(IF(AND(R376="Probabilidad",R377="Probabilidad"),(AD376-(+AD376*U377)),IF(R377="Probabilidad",(J376-(+J376*U377)),IF(R377="Impacto",AD376,""))),"")</f>
        <v>0.24</v>
      </c>
      <c r="AC377" s="47" t="s">
        <v>5</v>
      </c>
      <c r="AD377" s="48">
        <v>0.24</v>
      </c>
      <c r="AE377" s="47" t="s">
        <v>7</v>
      </c>
      <c r="AF377" s="48">
        <v>0.6</v>
      </c>
      <c r="AG377" s="49" t="s">
        <v>7</v>
      </c>
      <c r="AH377" s="50"/>
      <c r="AI377" s="59"/>
      <c r="AJ377" s="44"/>
      <c r="AK377" s="51"/>
      <c r="AL377" s="51"/>
      <c r="AM377" s="59"/>
      <c r="AN377" s="58"/>
      <c r="AO377" s="60" t="s">
        <v>977</v>
      </c>
    </row>
    <row r="378" spans="1:41" ht="75" customHeight="1" x14ac:dyDescent="0.25">
      <c r="A378" s="245"/>
      <c r="B378" s="248"/>
      <c r="C378" s="251"/>
      <c r="D378" s="251"/>
      <c r="E378" s="248"/>
      <c r="F378" s="254"/>
      <c r="G378" s="251"/>
      <c r="H378" s="191"/>
      <c r="I378" s="223"/>
      <c r="J378" s="214"/>
      <c r="K378" s="217"/>
      <c r="L378" s="220">
        <v>0</v>
      </c>
      <c r="M378" s="223"/>
      <c r="N378" s="214"/>
      <c r="O378" s="226"/>
      <c r="P378" s="41">
        <v>3</v>
      </c>
      <c r="Q378" s="59" t="s">
        <v>564</v>
      </c>
      <c r="R378" s="115" t="s">
        <v>9</v>
      </c>
      <c r="S378" s="42" t="s">
        <v>23</v>
      </c>
      <c r="T378" s="42" t="s">
        <v>494</v>
      </c>
      <c r="U378" s="43" t="s">
        <v>12</v>
      </c>
      <c r="V378" s="42" t="s">
        <v>13</v>
      </c>
      <c r="W378" s="42" t="s">
        <v>14</v>
      </c>
      <c r="X378" s="42" t="s">
        <v>15</v>
      </c>
      <c r="Y378" s="44" t="s">
        <v>640</v>
      </c>
      <c r="Z378" s="45" t="s">
        <v>396</v>
      </c>
      <c r="AA378" s="59" t="s">
        <v>867</v>
      </c>
      <c r="AB378" s="46">
        <f>IFERROR(IF(AND(R377="Probabilidad",R378="Probabilidad"),(AD377-(+AD377*U378)),IF(AND(R377="Impacto",R378="Probabilidad"),(AD376-(+AD376*U378)),IF(R378="Impacto",AD377,""))),"")</f>
        <v>0.14399999999999999</v>
      </c>
      <c r="AC378" s="47" t="s">
        <v>21</v>
      </c>
      <c r="AD378" s="48">
        <v>0.14399999999999999</v>
      </c>
      <c r="AE378" s="47" t="s">
        <v>7</v>
      </c>
      <c r="AF378" s="48">
        <v>0.6</v>
      </c>
      <c r="AG378" s="49" t="s">
        <v>7</v>
      </c>
      <c r="AH378" s="50"/>
      <c r="AI378" s="59"/>
      <c r="AJ378" s="44"/>
      <c r="AK378" s="51"/>
      <c r="AL378" s="51"/>
      <c r="AM378" s="59"/>
      <c r="AN378" s="58"/>
      <c r="AO378" s="60" t="s">
        <v>978</v>
      </c>
    </row>
    <row r="379" spans="1:41" ht="67.5" customHeight="1" x14ac:dyDescent="0.25">
      <c r="A379" s="245"/>
      <c r="B379" s="248"/>
      <c r="C379" s="251"/>
      <c r="D379" s="251"/>
      <c r="E379" s="248"/>
      <c r="F379" s="254"/>
      <c r="G379" s="251"/>
      <c r="H379" s="191"/>
      <c r="I379" s="223"/>
      <c r="J379" s="214"/>
      <c r="K379" s="217"/>
      <c r="L379" s="220">
        <v>0</v>
      </c>
      <c r="M379" s="223"/>
      <c r="N379" s="214"/>
      <c r="O379" s="226"/>
      <c r="P379" s="41">
        <v>4</v>
      </c>
      <c r="Q379" s="59" t="s">
        <v>565</v>
      </c>
      <c r="R379" s="115" t="s">
        <v>9</v>
      </c>
      <c r="S379" s="42" t="s">
        <v>23</v>
      </c>
      <c r="T379" s="42" t="s">
        <v>494</v>
      </c>
      <c r="U379" s="43" t="s">
        <v>12</v>
      </c>
      <c r="V379" s="42" t="s">
        <v>13</v>
      </c>
      <c r="W379" s="42" t="s">
        <v>14</v>
      </c>
      <c r="X379" s="42" t="s">
        <v>15</v>
      </c>
      <c r="Y379" s="44" t="s">
        <v>640</v>
      </c>
      <c r="Z379" s="45" t="s">
        <v>396</v>
      </c>
      <c r="AA379" s="59" t="s">
        <v>868</v>
      </c>
      <c r="AB379" s="46">
        <f t="shared" ref="AB379:AB381" si="62">IFERROR(IF(AND(R378="Probabilidad",R379="Probabilidad"),(AD378-(+AD378*U379)),IF(AND(R378="Impacto",R379="Probabilidad"),(AD377-(+AD377*U379)),IF(R379="Impacto",AD378,""))),"")</f>
        <v>8.6399999999999991E-2</v>
      </c>
      <c r="AC379" s="47" t="s">
        <v>21</v>
      </c>
      <c r="AD379" s="48">
        <v>8.6399999999999991E-2</v>
      </c>
      <c r="AE379" s="47" t="s">
        <v>7</v>
      </c>
      <c r="AF379" s="48">
        <v>0.6</v>
      </c>
      <c r="AG379" s="49" t="s">
        <v>7</v>
      </c>
      <c r="AH379" s="50"/>
      <c r="AI379" s="59"/>
      <c r="AJ379" s="44"/>
      <c r="AK379" s="51"/>
      <c r="AL379" s="51"/>
      <c r="AM379" s="59"/>
      <c r="AN379" s="58"/>
      <c r="AO379" s="60" t="s">
        <v>979</v>
      </c>
    </row>
    <row r="380" spans="1:41" ht="75" customHeight="1" x14ac:dyDescent="0.25">
      <c r="A380" s="245"/>
      <c r="B380" s="248"/>
      <c r="C380" s="251"/>
      <c r="D380" s="251"/>
      <c r="E380" s="248"/>
      <c r="F380" s="254"/>
      <c r="G380" s="251"/>
      <c r="H380" s="191"/>
      <c r="I380" s="223"/>
      <c r="J380" s="214"/>
      <c r="K380" s="217"/>
      <c r="L380" s="220">
        <v>0</v>
      </c>
      <c r="M380" s="223"/>
      <c r="N380" s="214"/>
      <c r="O380" s="226"/>
      <c r="P380" s="41">
        <v>5</v>
      </c>
      <c r="Q380" s="59" t="s">
        <v>566</v>
      </c>
      <c r="R380" s="115" t="s">
        <v>9</v>
      </c>
      <c r="S380" s="42" t="s">
        <v>23</v>
      </c>
      <c r="T380" s="42" t="s">
        <v>494</v>
      </c>
      <c r="U380" s="43" t="s">
        <v>12</v>
      </c>
      <c r="V380" s="42" t="s">
        <v>13</v>
      </c>
      <c r="W380" s="42" t="s">
        <v>14</v>
      </c>
      <c r="X380" s="42" t="s">
        <v>15</v>
      </c>
      <c r="Y380" s="44" t="s">
        <v>640</v>
      </c>
      <c r="Z380" s="45" t="s">
        <v>396</v>
      </c>
      <c r="AA380" s="59" t="s">
        <v>869</v>
      </c>
      <c r="AB380" s="46">
        <f t="shared" si="62"/>
        <v>5.183999999999999E-2</v>
      </c>
      <c r="AC380" s="47" t="s">
        <v>21</v>
      </c>
      <c r="AD380" s="48">
        <v>5.183999999999999E-2</v>
      </c>
      <c r="AE380" s="47" t="s">
        <v>7</v>
      </c>
      <c r="AF380" s="48">
        <v>0.6</v>
      </c>
      <c r="AG380" s="49" t="s">
        <v>7</v>
      </c>
      <c r="AH380" s="50"/>
      <c r="AI380" s="59"/>
      <c r="AJ380" s="44"/>
      <c r="AK380" s="51"/>
      <c r="AL380" s="51"/>
      <c r="AM380" s="59"/>
      <c r="AN380" s="58"/>
      <c r="AO380" s="60" t="s">
        <v>980</v>
      </c>
    </row>
    <row r="381" spans="1:41" ht="102" hidden="1" customHeight="1" x14ac:dyDescent="0.25">
      <c r="A381" s="246"/>
      <c r="B381" s="249"/>
      <c r="C381" s="252"/>
      <c r="D381" s="252"/>
      <c r="E381" s="249"/>
      <c r="F381" s="255"/>
      <c r="G381" s="252"/>
      <c r="H381" s="192"/>
      <c r="I381" s="224"/>
      <c r="J381" s="215"/>
      <c r="K381" s="218"/>
      <c r="L381" s="221">
        <v>0</v>
      </c>
      <c r="M381" s="224"/>
      <c r="N381" s="215"/>
      <c r="O381" s="227"/>
      <c r="P381" s="41">
        <v>6</v>
      </c>
      <c r="Q381" s="59"/>
      <c r="R381" s="115" t="s">
        <v>42</v>
      </c>
      <c r="S381" s="42"/>
      <c r="T381" s="42"/>
      <c r="U381" s="43" t="s">
        <v>42</v>
      </c>
      <c r="V381" s="42"/>
      <c r="W381" s="42"/>
      <c r="X381" s="42"/>
      <c r="Y381" s="44"/>
      <c r="Z381" s="45"/>
      <c r="AA381" s="59"/>
      <c r="AB381" s="46" t="str">
        <f t="shared" si="62"/>
        <v/>
      </c>
      <c r="AC381" s="47" t="s">
        <v>42</v>
      </c>
      <c r="AD381" s="48" t="s">
        <v>42</v>
      </c>
      <c r="AE381" s="47" t="s">
        <v>42</v>
      </c>
      <c r="AF381" s="48" t="s">
        <v>42</v>
      </c>
      <c r="AG381" s="49" t="s">
        <v>42</v>
      </c>
      <c r="AH381" s="50"/>
      <c r="AI381" s="59"/>
      <c r="AJ381" s="44"/>
      <c r="AK381" s="51"/>
      <c r="AL381" s="51"/>
      <c r="AM381" s="59"/>
      <c r="AN381" s="58"/>
      <c r="AO381" s="119"/>
    </row>
    <row r="382" spans="1:41" ht="145.5" customHeight="1" x14ac:dyDescent="0.25">
      <c r="A382" s="268" t="s">
        <v>618</v>
      </c>
      <c r="B382" s="247" t="s">
        <v>0</v>
      </c>
      <c r="C382" s="250" t="s">
        <v>568</v>
      </c>
      <c r="D382" s="250" t="s">
        <v>569</v>
      </c>
      <c r="E382" s="247">
        <v>64</v>
      </c>
      <c r="F382" s="253" t="s">
        <v>570</v>
      </c>
      <c r="G382" s="250" t="s">
        <v>4</v>
      </c>
      <c r="H382" s="190">
        <v>84</v>
      </c>
      <c r="I382" s="222" t="s">
        <v>34</v>
      </c>
      <c r="J382" s="213">
        <v>0.6</v>
      </c>
      <c r="K382" s="216" t="s">
        <v>47</v>
      </c>
      <c r="L382" s="219" t="s">
        <v>47</v>
      </c>
      <c r="M382" s="222" t="s">
        <v>48</v>
      </c>
      <c r="N382" s="213">
        <v>0.8</v>
      </c>
      <c r="O382" s="225" t="s">
        <v>49</v>
      </c>
      <c r="P382" s="41">
        <v>1</v>
      </c>
      <c r="Q382" s="59" t="s">
        <v>571</v>
      </c>
      <c r="R382" s="115" t="s">
        <v>9</v>
      </c>
      <c r="S382" s="42" t="s">
        <v>23</v>
      </c>
      <c r="T382" s="42" t="s">
        <v>11</v>
      </c>
      <c r="U382" s="43" t="s">
        <v>24</v>
      </c>
      <c r="V382" s="42" t="s">
        <v>13</v>
      </c>
      <c r="W382" s="42" t="s">
        <v>14</v>
      </c>
      <c r="X382" s="42" t="s">
        <v>15</v>
      </c>
      <c r="Y382" s="133" t="s">
        <v>872</v>
      </c>
      <c r="Z382" s="45" t="s">
        <v>873</v>
      </c>
      <c r="AA382" s="59" t="s">
        <v>874</v>
      </c>
      <c r="AB382" s="46">
        <f>IFERROR(IF(R382="Probabilidad",(J382-(+J382*U382)),IF(R382="Impacto",J382,"")),"")</f>
        <v>0.42</v>
      </c>
      <c r="AC382" s="47" t="s">
        <v>34</v>
      </c>
      <c r="AD382" s="48">
        <v>0.42</v>
      </c>
      <c r="AE382" s="47" t="s">
        <v>48</v>
      </c>
      <c r="AF382" s="48">
        <v>0.8</v>
      </c>
      <c r="AG382" s="49" t="s">
        <v>49</v>
      </c>
      <c r="AH382" s="50" t="s">
        <v>16</v>
      </c>
      <c r="AI382" s="59" t="s">
        <v>572</v>
      </c>
      <c r="AJ382" s="51" t="s">
        <v>573</v>
      </c>
      <c r="AK382" s="52" t="s">
        <v>574</v>
      </c>
      <c r="AL382" s="45" t="s">
        <v>873</v>
      </c>
      <c r="AM382" s="59" t="s">
        <v>888</v>
      </c>
      <c r="AN382" s="109" t="s">
        <v>872</v>
      </c>
      <c r="AO382" s="60" t="s">
        <v>988</v>
      </c>
    </row>
    <row r="383" spans="1:41" ht="162.75" customHeight="1" x14ac:dyDescent="0.25">
      <c r="A383" s="269"/>
      <c r="B383" s="248"/>
      <c r="C383" s="251"/>
      <c r="D383" s="251"/>
      <c r="E383" s="248"/>
      <c r="F383" s="254"/>
      <c r="G383" s="251"/>
      <c r="H383" s="191"/>
      <c r="I383" s="223"/>
      <c r="J383" s="214"/>
      <c r="K383" s="217"/>
      <c r="L383" s="220">
        <v>0</v>
      </c>
      <c r="M383" s="223"/>
      <c r="N383" s="214"/>
      <c r="O383" s="226"/>
      <c r="P383" s="41">
        <v>2</v>
      </c>
      <c r="Q383" s="59" t="s">
        <v>575</v>
      </c>
      <c r="R383" s="115" t="s">
        <v>9</v>
      </c>
      <c r="S383" s="42" t="s">
        <v>10</v>
      </c>
      <c r="T383" s="42" t="s">
        <v>11</v>
      </c>
      <c r="U383" s="43" t="s">
        <v>12</v>
      </c>
      <c r="V383" s="42" t="s">
        <v>13</v>
      </c>
      <c r="W383" s="42" t="s">
        <v>14</v>
      </c>
      <c r="X383" s="42" t="s">
        <v>15</v>
      </c>
      <c r="Y383" s="133" t="s">
        <v>872</v>
      </c>
      <c r="Z383" s="45" t="s">
        <v>873</v>
      </c>
      <c r="AA383" s="59" t="s">
        <v>875</v>
      </c>
      <c r="AB383" s="46">
        <f>IFERROR(IF(AND(R382="Probabilidad",R383="Probabilidad"),(AD382-(+AD382*U383)),IF(R383="Probabilidad",(J382-(+J382*U383)),IF(R383="Impacto",AD382,""))),"")</f>
        <v>0.252</v>
      </c>
      <c r="AC383" s="47" t="s">
        <v>5</v>
      </c>
      <c r="AD383" s="48">
        <v>0.252</v>
      </c>
      <c r="AE383" s="47" t="s">
        <v>48</v>
      </c>
      <c r="AF383" s="48">
        <v>0.8</v>
      </c>
      <c r="AG383" s="49" t="s">
        <v>49</v>
      </c>
      <c r="AH383" s="50"/>
      <c r="AI383" s="59"/>
      <c r="AJ383" s="44"/>
      <c r="AK383" s="51"/>
      <c r="AL383" s="51"/>
      <c r="AM383" s="59"/>
      <c r="AN383" s="58"/>
      <c r="AO383" s="60" t="s">
        <v>987</v>
      </c>
    </row>
    <row r="384" spans="1:41" ht="139.5" customHeight="1" x14ac:dyDescent="0.25">
      <c r="A384" s="269"/>
      <c r="B384" s="248"/>
      <c r="C384" s="251"/>
      <c r="D384" s="251"/>
      <c r="E384" s="248"/>
      <c r="F384" s="254"/>
      <c r="G384" s="251"/>
      <c r="H384" s="191"/>
      <c r="I384" s="223"/>
      <c r="J384" s="214"/>
      <c r="K384" s="217"/>
      <c r="L384" s="220">
        <v>0</v>
      </c>
      <c r="M384" s="223"/>
      <c r="N384" s="214"/>
      <c r="O384" s="226"/>
      <c r="P384" s="41">
        <v>3</v>
      </c>
      <c r="Q384" s="59" t="s">
        <v>576</v>
      </c>
      <c r="R384" s="115" t="s">
        <v>9</v>
      </c>
      <c r="S384" s="42" t="s">
        <v>10</v>
      </c>
      <c r="T384" s="42" t="s">
        <v>11</v>
      </c>
      <c r="U384" s="43" t="s">
        <v>12</v>
      </c>
      <c r="V384" s="42" t="s">
        <v>13</v>
      </c>
      <c r="W384" s="42" t="s">
        <v>160</v>
      </c>
      <c r="X384" s="42" t="s">
        <v>15</v>
      </c>
      <c r="Y384" s="133" t="s">
        <v>872</v>
      </c>
      <c r="Z384" s="45" t="s">
        <v>873</v>
      </c>
      <c r="AA384" s="59" t="s">
        <v>876</v>
      </c>
      <c r="AB384" s="46">
        <f>IFERROR(IF(AND(R383="Probabilidad",R384="Probabilidad"),(AD383-(+AD383*U384)),IF(AND(R383="Impacto",R384="Probabilidad"),(AD382-(+AD382*U384)),IF(R384="Impacto",AD383,""))),"")</f>
        <v>0.1512</v>
      </c>
      <c r="AC384" s="47" t="s">
        <v>21</v>
      </c>
      <c r="AD384" s="48">
        <v>0.1512</v>
      </c>
      <c r="AE384" s="47" t="s">
        <v>48</v>
      </c>
      <c r="AF384" s="48">
        <v>0.8</v>
      </c>
      <c r="AG384" s="49" t="s">
        <v>49</v>
      </c>
      <c r="AH384" s="50"/>
      <c r="AI384" s="59"/>
      <c r="AJ384" s="44"/>
      <c r="AK384" s="51"/>
      <c r="AL384" s="51"/>
      <c r="AM384" s="59"/>
      <c r="AN384" s="58"/>
      <c r="AO384" s="60" t="s">
        <v>989</v>
      </c>
    </row>
    <row r="385" spans="1:41" hidden="1" x14ac:dyDescent="0.25">
      <c r="A385" s="269"/>
      <c r="B385" s="248"/>
      <c r="C385" s="251"/>
      <c r="D385" s="251"/>
      <c r="E385" s="248"/>
      <c r="F385" s="254"/>
      <c r="G385" s="251"/>
      <c r="H385" s="191"/>
      <c r="I385" s="223"/>
      <c r="J385" s="214"/>
      <c r="K385" s="217"/>
      <c r="L385" s="220">
        <v>0</v>
      </c>
      <c r="M385" s="223"/>
      <c r="N385" s="214"/>
      <c r="O385" s="226"/>
      <c r="P385" s="41">
        <v>4</v>
      </c>
      <c r="Q385" s="59"/>
      <c r="R385" s="115" t="s">
        <v>42</v>
      </c>
      <c r="S385" s="42"/>
      <c r="T385" s="42"/>
      <c r="U385" s="43" t="s">
        <v>42</v>
      </c>
      <c r="V385" s="42"/>
      <c r="W385" s="42"/>
      <c r="X385" s="42"/>
      <c r="Y385" s="133"/>
      <c r="Z385" s="45"/>
      <c r="AA385" s="59"/>
      <c r="AB385" s="46" t="str">
        <f t="shared" ref="AB385:AB387" si="63">IFERROR(IF(AND(R384="Probabilidad",R385="Probabilidad"),(AD384-(+AD384*U385)),IF(AND(R384="Impacto",R385="Probabilidad"),(AD383-(+AD383*U385)),IF(R385="Impacto",AD384,""))),"")</f>
        <v/>
      </c>
      <c r="AC385" s="47" t="s">
        <v>42</v>
      </c>
      <c r="AD385" s="48" t="s">
        <v>42</v>
      </c>
      <c r="AE385" s="47" t="s">
        <v>42</v>
      </c>
      <c r="AF385" s="48" t="s">
        <v>42</v>
      </c>
      <c r="AG385" s="49" t="s">
        <v>42</v>
      </c>
      <c r="AH385" s="50"/>
      <c r="AI385" s="59"/>
      <c r="AJ385" s="44"/>
      <c r="AK385" s="51"/>
      <c r="AL385" s="51"/>
      <c r="AM385" s="59"/>
      <c r="AN385" s="58"/>
      <c r="AO385" s="120"/>
    </row>
    <row r="386" spans="1:41" hidden="1" x14ac:dyDescent="0.25">
      <c r="A386" s="269"/>
      <c r="B386" s="248"/>
      <c r="C386" s="251"/>
      <c r="D386" s="251"/>
      <c r="E386" s="248"/>
      <c r="F386" s="254"/>
      <c r="G386" s="251"/>
      <c r="H386" s="191"/>
      <c r="I386" s="223"/>
      <c r="J386" s="214"/>
      <c r="K386" s="217"/>
      <c r="L386" s="220">
        <v>0</v>
      </c>
      <c r="M386" s="223"/>
      <c r="N386" s="214"/>
      <c r="O386" s="226"/>
      <c r="P386" s="41">
        <v>5</v>
      </c>
      <c r="Q386" s="59"/>
      <c r="R386" s="115" t="s">
        <v>42</v>
      </c>
      <c r="S386" s="42"/>
      <c r="T386" s="42"/>
      <c r="U386" s="43" t="s">
        <v>42</v>
      </c>
      <c r="V386" s="42"/>
      <c r="W386" s="42"/>
      <c r="X386" s="42"/>
      <c r="Y386" s="133"/>
      <c r="Z386" s="45"/>
      <c r="AA386" s="59"/>
      <c r="AB386" s="46" t="str">
        <f t="shared" si="63"/>
        <v/>
      </c>
      <c r="AC386" s="47" t="s">
        <v>42</v>
      </c>
      <c r="AD386" s="48" t="s">
        <v>42</v>
      </c>
      <c r="AE386" s="47" t="s">
        <v>42</v>
      </c>
      <c r="AF386" s="48" t="s">
        <v>42</v>
      </c>
      <c r="AG386" s="49" t="s">
        <v>42</v>
      </c>
      <c r="AH386" s="50"/>
      <c r="AI386" s="59"/>
      <c r="AJ386" s="44"/>
      <c r="AK386" s="51"/>
      <c r="AL386" s="51"/>
      <c r="AM386" s="59"/>
      <c r="AN386" s="58"/>
      <c r="AO386" s="121"/>
    </row>
    <row r="387" spans="1:41" hidden="1" x14ac:dyDescent="0.25">
      <c r="A387" s="270"/>
      <c r="B387" s="249"/>
      <c r="C387" s="252"/>
      <c r="D387" s="252"/>
      <c r="E387" s="249"/>
      <c r="F387" s="255"/>
      <c r="G387" s="252"/>
      <c r="H387" s="192"/>
      <c r="I387" s="224"/>
      <c r="J387" s="215"/>
      <c r="K387" s="218"/>
      <c r="L387" s="221">
        <v>0</v>
      </c>
      <c r="M387" s="224"/>
      <c r="N387" s="215"/>
      <c r="O387" s="227"/>
      <c r="P387" s="41">
        <v>6</v>
      </c>
      <c r="Q387" s="59"/>
      <c r="R387" s="115" t="s">
        <v>42</v>
      </c>
      <c r="S387" s="42"/>
      <c r="T387" s="42"/>
      <c r="U387" s="43" t="s">
        <v>42</v>
      </c>
      <c r="V387" s="42"/>
      <c r="W387" s="42"/>
      <c r="X387" s="42"/>
      <c r="Y387" s="133"/>
      <c r="Z387" s="45"/>
      <c r="AA387" s="59"/>
      <c r="AB387" s="46" t="str">
        <f t="shared" si="63"/>
        <v/>
      </c>
      <c r="AC387" s="47" t="s">
        <v>42</v>
      </c>
      <c r="AD387" s="48" t="s">
        <v>42</v>
      </c>
      <c r="AE387" s="47" t="s">
        <v>42</v>
      </c>
      <c r="AF387" s="48" t="s">
        <v>42</v>
      </c>
      <c r="AG387" s="49" t="s">
        <v>42</v>
      </c>
      <c r="AH387" s="50"/>
      <c r="AI387" s="59"/>
      <c r="AJ387" s="44"/>
      <c r="AK387" s="51"/>
      <c r="AL387" s="51"/>
      <c r="AM387" s="59"/>
      <c r="AN387" s="58"/>
      <c r="AO387" s="122"/>
    </row>
    <row r="388" spans="1:41" ht="140.25" customHeight="1" x14ac:dyDescent="0.25">
      <c r="A388" s="268" t="s">
        <v>618</v>
      </c>
      <c r="B388" s="247" t="s">
        <v>386</v>
      </c>
      <c r="C388" s="250" t="s">
        <v>577</v>
      </c>
      <c r="D388" s="250" t="s">
        <v>578</v>
      </c>
      <c r="E388" s="247">
        <v>65</v>
      </c>
      <c r="F388" s="253" t="s">
        <v>579</v>
      </c>
      <c r="G388" s="250" t="s">
        <v>4</v>
      </c>
      <c r="H388" s="190">
        <v>7000</v>
      </c>
      <c r="I388" s="222" t="s">
        <v>201</v>
      </c>
      <c r="J388" s="213">
        <v>1</v>
      </c>
      <c r="K388" s="216" t="s">
        <v>580</v>
      </c>
      <c r="L388" s="219" t="s">
        <v>580</v>
      </c>
      <c r="M388" s="222" t="s">
        <v>58</v>
      </c>
      <c r="N388" s="213">
        <v>0.2</v>
      </c>
      <c r="O388" s="225" t="s">
        <v>49</v>
      </c>
      <c r="P388" s="41">
        <v>1</v>
      </c>
      <c r="Q388" s="59" t="s">
        <v>581</v>
      </c>
      <c r="R388" s="115" t="s">
        <v>9</v>
      </c>
      <c r="S388" s="42" t="s">
        <v>10</v>
      </c>
      <c r="T388" s="42" t="s">
        <v>11</v>
      </c>
      <c r="U388" s="43" t="s">
        <v>12</v>
      </c>
      <c r="V388" s="42" t="s">
        <v>13</v>
      </c>
      <c r="W388" s="42" t="s">
        <v>14</v>
      </c>
      <c r="X388" s="42" t="s">
        <v>15</v>
      </c>
      <c r="Y388" s="133" t="s">
        <v>872</v>
      </c>
      <c r="Z388" s="45" t="s">
        <v>873</v>
      </c>
      <c r="AA388" s="59" t="s">
        <v>877</v>
      </c>
      <c r="AB388" s="46">
        <f>IFERROR(IF(R388="Probabilidad",(J388-(+J388*U388)),IF(R388="Impacto",J388,"")),"")</f>
        <v>0.6</v>
      </c>
      <c r="AC388" s="47" t="s">
        <v>34</v>
      </c>
      <c r="AD388" s="48">
        <v>0.6</v>
      </c>
      <c r="AE388" s="47" t="s">
        <v>58</v>
      </c>
      <c r="AF388" s="48">
        <v>0.2</v>
      </c>
      <c r="AG388" s="49" t="s">
        <v>7</v>
      </c>
      <c r="AH388" s="50" t="s">
        <v>16</v>
      </c>
      <c r="AI388" s="59" t="s">
        <v>993</v>
      </c>
      <c r="AJ388" s="44" t="s">
        <v>582</v>
      </c>
      <c r="AK388" s="51" t="s">
        <v>118</v>
      </c>
      <c r="AL388" s="45" t="s">
        <v>873</v>
      </c>
      <c r="AM388" s="59" t="s">
        <v>889</v>
      </c>
      <c r="AN388" s="109" t="s">
        <v>872</v>
      </c>
      <c r="AO388" s="60" t="s">
        <v>994</v>
      </c>
    </row>
    <row r="389" spans="1:41" ht="195" x14ac:dyDescent="0.25">
      <c r="A389" s="269"/>
      <c r="B389" s="248"/>
      <c r="C389" s="251"/>
      <c r="D389" s="251"/>
      <c r="E389" s="248"/>
      <c r="F389" s="254"/>
      <c r="G389" s="251"/>
      <c r="H389" s="191"/>
      <c r="I389" s="223"/>
      <c r="J389" s="214"/>
      <c r="K389" s="217"/>
      <c r="L389" s="220">
        <v>0</v>
      </c>
      <c r="M389" s="223"/>
      <c r="N389" s="214"/>
      <c r="O389" s="226"/>
      <c r="P389" s="41">
        <v>2</v>
      </c>
      <c r="Q389" s="59" t="s">
        <v>583</v>
      </c>
      <c r="R389" s="115" t="s">
        <v>9</v>
      </c>
      <c r="S389" s="42" t="s">
        <v>23</v>
      </c>
      <c r="T389" s="42" t="s">
        <v>11</v>
      </c>
      <c r="U389" s="43" t="s">
        <v>24</v>
      </c>
      <c r="V389" s="42" t="s">
        <v>13</v>
      </c>
      <c r="W389" s="42" t="s">
        <v>14</v>
      </c>
      <c r="X389" s="42" t="s">
        <v>15</v>
      </c>
      <c r="Y389" s="133" t="s">
        <v>872</v>
      </c>
      <c r="Z389" s="45" t="s">
        <v>873</v>
      </c>
      <c r="AA389" s="59" t="s">
        <v>878</v>
      </c>
      <c r="AB389" s="46">
        <f>IFERROR(IF(AND(R388="Probabilidad",R389="Probabilidad"),(AD388-(+AD388*U389)),IF(R389="Probabilidad",(J388-(+J388*U389)),IF(R389="Impacto",AD388,""))),"")</f>
        <v>0.42</v>
      </c>
      <c r="AC389" s="47" t="s">
        <v>34</v>
      </c>
      <c r="AD389" s="48">
        <v>0.42</v>
      </c>
      <c r="AE389" s="47" t="s">
        <v>48</v>
      </c>
      <c r="AF389" s="48">
        <v>0.8</v>
      </c>
      <c r="AG389" s="49" t="s">
        <v>49</v>
      </c>
      <c r="AH389" s="50"/>
      <c r="AI389" s="59"/>
      <c r="AJ389" s="44"/>
      <c r="AK389" s="51"/>
      <c r="AL389" s="142"/>
      <c r="AM389" s="106"/>
      <c r="AN389" s="143"/>
      <c r="AO389" s="121" t="s">
        <v>990</v>
      </c>
    </row>
    <row r="390" spans="1:41" ht="182.25" customHeight="1" x14ac:dyDescent="0.25">
      <c r="A390" s="269"/>
      <c r="B390" s="248"/>
      <c r="C390" s="251"/>
      <c r="D390" s="251"/>
      <c r="E390" s="248"/>
      <c r="F390" s="254"/>
      <c r="G390" s="251"/>
      <c r="H390" s="191"/>
      <c r="I390" s="223"/>
      <c r="J390" s="214"/>
      <c r="K390" s="217"/>
      <c r="L390" s="220">
        <v>0</v>
      </c>
      <c r="M390" s="223"/>
      <c r="N390" s="214"/>
      <c r="O390" s="226"/>
      <c r="P390" s="41">
        <v>3</v>
      </c>
      <c r="Q390" s="59" t="s">
        <v>584</v>
      </c>
      <c r="R390" s="115" t="s">
        <v>9</v>
      </c>
      <c r="S390" s="42" t="s">
        <v>23</v>
      </c>
      <c r="T390" s="42" t="s">
        <v>11</v>
      </c>
      <c r="U390" s="43" t="s">
        <v>24</v>
      </c>
      <c r="V390" s="42" t="s">
        <v>13</v>
      </c>
      <c r="W390" s="42" t="s">
        <v>14</v>
      </c>
      <c r="X390" s="42" t="s">
        <v>15</v>
      </c>
      <c r="Y390" s="133" t="s">
        <v>872</v>
      </c>
      <c r="Z390" s="45" t="s">
        <v>873</v>
      </c>
      <c r="AA390" s="59" t="s">
        <v>992</v>
      </c>
      <c r="AB390" s="46">
        <f>IFERROR(IF(AND(R389="Probabilidad",R390="Probabilidad"),(AD389-(+AD389*U390)),IF(AND(R389="Impacto",R390="Probabilidad"),(AD388-(+AD388*U390)),IF(R390="Impacto",AD389,""))),"")</f>
        <v>0.29399999999999998</v>
      </c>
      <c r="AC390" s="47" t="s">
        <v>5</v>
      </c>
      <c r="AD390" s="48">
        <v>0.29399999999999998</v>
      </c>
      <c r="AE390" s="47" t="s">
        <v>48</v>
      </c>
      <c r="AF390" s="48">
        <v>0.8</v>
      </c>
      <c r="AG390" s="49" t="s">
        <v>49</v>
      </c>
      <c r="AH390" s="50"/>
      <c r="AI390" s="59"/>
      <c r="AJ390" s="44"/>
      <c r="AK390" s="51"/>
      <c r="AL390" s="142"/>
      <c r="AM390" s="106"/>
      <c r="AN390" s="143"/>
      <c r="AO390" s="60" t="s">
        <v>991</v>
      </c>
    </row>
    <row r="391" spans="1:41" ht="16.5" hidden="1" customHeight="1" x14ac:dyDescent="0.25">
      <c r="A391" s="269"/>
      <c r="B391" s="248"/>
      <c r="C391" s="251"/>
      <c r="D391" s="251"/>
      <c r="E391" s="248"/>
      <c r="F391" s="254"/>
      <c r="G391" s="251"/>
      <c r="H391" s="191"/>
      <c r="I391" s="223"/>
      <c r="J391" s="214"/>
      <c r="K391" s="217"/>
      <c r="L391" s="220">
        <v>0</v>
      </c>
      <c r="M391" s="223"/>
      <c r="N391" s="214"/>
      <c r="O391" s="226"/>
      <c r="P391" s="41">
        <v>4</v>
      </c>
      <c r="Q391" s="59"/>
      <c r="R391" s="115" t="s">
        <v>42</v>
      </c>
      <c r="S391" s="42"/>
      <c r="T391" s="42"/>
      <c r="U391" s="43" t="s">
        <v>42</v>
      </c>
      <c r="V391" s="42"/>
      <c r="W391" s="42"/>
      <c r="X391" s="42"/>
      <c r="Y391" s="142"/>
      <c r="Z391" s="45"/>
      <c r="AA391" s="59"/>
      <c r="AB391" s="46" t="str">
        <f t="shared" ref="AB391:AB393" si="64">IFERROR(IF(AND(R390="Probabilidad",R391="Probabilidad"),(AD390-(+AD390*U391)),IF(AND(R390="Impacto",R391="Probabilidad"),(AD389-(+AD389*U391)),IF(R391="Impacto",AD390,""))),"")</f>
        <v/>
      </c>
      <c r="AC391" s="47" t="s">
        <v>42</v>
      </c>
      <c r="AD391" s="48" t="s">
        <v>42</v>
      </c>
      <c r="AE391" s="47" t="s">
        <v>42</v>
      </c>
      <c r="AF391" s="48" t="s">
        <v>42</v>
      </c>
      <c r="AG391" s="49" t="s">
        <v>42</v>
      </c>
      <c r="AH391" s="50"/>
      <c r="AI391" s="59"/>
      <c r="AJ391" s="44"/>
      <c r="AK391" s="51"/>
      <c r="AL391" s="51"/>
      <c r="AM391" s="59"/>
      <c r="AN391" s="58"/>
      <c r="AO391" s="120"/>
    </row>
    <row r="392" spans="1:41" hidden="1" x14ac:dyDescent="0.25">
      <c r="A392" s="269"/>
      <c r="B392" s="248"/>
      <c r="C392" s="251"/>
      <c r="D392" s="251"/>
      <c r="E392" s="248"/>
      <c r="F392" s="254"/>
      <c r="G392" s="251"/>
      <c r="H392" s="191"/>
      <c r="I392" s="223"/>
      <c r="J392" s="214"/>
      <c r="K392" s="217"/>
      <c r="L392" s="220">
        <v>0</v>
      </c>
      <c r="M392" s="223"/>
      <c r="N392" s="214"/>
      <c r="O392" s="226"/>
      <c r="P392" s="41">
        <v>5</v>
      </c>
      <c r="Q392" s="59"/>
      <c r="R392" s="115" t="s">
        <v>42</v>
      </c>
      <c r="S392" s="42"/>
      <c r="T392" s="42"/>
      <c r="U392" s="43" t="s">
        <v>42</v>
      </c>
      <c r="V392" s="42"/>
      <c r="W392" s="42"/>
      <c r="X392" s="42"/>
      <c r="Y392" s="44"/>
      <c r="Z392" s="45"/>
      <c r="AA392" s="59"/>
      <c r="AB392" s="46" t="str">
        <f t="shared" si="64"/>
        <v/>
      </c>
      <c r="AC392" s="47" t="s">
        <v>42</v>
      </c>
      <c r="AD392" s="48" t="s">
        <v>42</v>
      </c>
      <c r="AE392" s="47" t="s">
        <v>42</v>
      </c>
      <c r="AF392" s="48" t="s">
        <v>42</v>
      </c>
      <c r="AG392" s="49" t="s">
        <v>42</v>
      </c>
      <c r="AH392" s="50"/>
      <c r="AI392" s="59"/>
      <c r="AJ392" s="44"/>
      <c r="AK392" s="51"/>
      <c r="AL392" s="51"/>
      <c r="AM392" s="59"/>
      <c r="AN392" s="58"/>
      <c r="AO392" s="121"/>
    </row>
    <row r="393" spans="1:41" ht="16.5" hidden="1" customHeight="1" x14ac:dyDescent="0.25">
      <c r="A393" s="270"/>
      <c r="B393" s="249"/>
      <c r="C393" s="252"/>
      <c r="D393" s="252"/>
      <c r="E393" s="249"/>
      <c r="F393" s="255"/>
      <c r="G393" s="252"/>
      <c r="H393" s="192"/>
      <c r="I393" s="224"/>
      <c r="J393" s="215"/>
      <c r="K393" s="218"/>
      <c r="L393" s="221">
        <v>0</v>
      </c>
      <c r="M393" s="224"/>
      <c r="N393" s="215"/>
      <c r="O393" s="227"/>
      <c r="P393" s="41">
        <v>6</v>
      </c>
      <c r="Q393" s="59"/>
      <c r="R393" s="115" t="s">
        <v>42</v>
      </c>
      <c r="S393" s="42"/>
      <c r="T393" s="42"/>
      <c r="U393" s="43" t="s">
        <v>42</v>
      </c>
      <c r="V393" s="42"/>
      <c r="W393" s="42"/>
      <c r="X393" s="42"/>
      <c r="Y393" s="44"/>
      <c r="Z393" s="45"/>
      <c r="AA393" s="59"/>
      <c r="AB393" s="46" t="str">
        <f t="shared" si="64"/>
        <v/>
      </c>
      <c r="AC393" s="47" t="s">
        <v>42</v>
      </c>
      <c r="AD393" s="48" t="s">
        <v>42</v>
      </c>
      <c r="AE393" s="47" t="s">
        <v>42</v>
      </c>
      <c r="AF393" s="48" t="s">
        <v>42</v>
      </c>
      <c r="AG393" s="49" t="s">
        <v>42</v>
      </c>
      <c r="AH393" s="50"/>
      <c r="AI393" s="59"/>
      <c r="AJ393" s="44"/>
      <c r="AK393" s="51"/>
      <c r="AL393" s="51"/>
      <c r="AM393" s="59"/>
      <c r="AN393" s="58"/>
      <c r="AO393" s="122"/>
    </row>
    <row r="394" spans="1:41" ht="267.75" customHeight="1" x14ac:dyDescent="0.25">
      <c r="A394" s="268" t="s">
        <v>618</v>
      </c>
      <c r="B394" s="247" t="s">
        <v>0</v>
      </c>
      <c r="C394" s="250" t="s">
        <v>585</v>
      </c>
      <c r="D394" s="250" t="s">
        <v>586</v>
      </c>
      <c r="E394" s="247">
        <v>66</v>
      </c>
      <c r="F394" s="253" t="s">
        <v>587</v>
      </c>
      <c r="G394" s="250" t="s">
        <v>4</v>
      </c>
      <c r="H394" s="190">
        <v>2020</v>
      </c>
      <c r="I394" s="222" t="s">
        <v>144</v>
      </c>
      <c r="J394" s="213">
        <v>0.8</v>
      </c>
      <c r="K394" s="216" t="s">
        <v>47</v>
      </c>
      <c r="L394" s="219" t="s">
        <v>47</v>
      </c>
      <c r="M394" s="222" t="s">
        <v>48</v>
      </c>
      <c r="N394" s="213">
        <v>0.8</v>
      </c>
      <c r="O394" s="225" t="s">
        <v>49</v>
      </c>
      <c r="P394" s="41">
        <v>1</v>
      </c>
      <c r="Q394" s="59" t="s">
        <v>588</v>
      </c>
      <c r="R394" s="115" t="s">
        <v>9</v>
      </c>
      <c r="S394" s="42" t="s">
        <v>10</v>
      </c>
      <c r="T394" s="42" t="s">
        <v>11</v>
      </c>
      <c r="U394" s="43" t="s">
        <v>12</v>
      </c>
      <c r="V394" s="42" t="s">
        <v>13</v>
      </c>
      <c r="W394" s="42" t="s">
        <v>14</v>
      </c>
      <c r="X394" s="42" t="s">
        <v>15</v>
      </c>
      <c r="Y394" s="71" t="s">
        <v>872</v>
      </c>
      <c r="Z394" s="45" t="s">
        <v>873</v>
      </c>
      <c r="AA394" s="59" t="s">
        <v>879</v>
      </c>
      <c r="AB394" s="46">
        <f>IFERROR(IF(R394="Probabilidad",(J394-(+J394*U394)),IF(R394="Impacto",J394,"")),"")</f>
        <v>0.48</v>
      </c>
      <c r="AC394" s="47" t="s">
        <v>34</v>
      </c>
      <c r="AD394" s="48">
        <v>0.48</v>
      </c>
      <c r="AE394" s="47" t="s">
        <v>48</v>
      </c>
      <c r="AF394" s="48">
        <v>0.8</v>
      </c>
      <c r="AG394" s="49" t="s">
        <v>49</v>
      </c>
      <c r="AH394" s="50" t="s">
        <v>16</v>
      </c>
      <c r="AI394" s="59" t="s">
        <v>589</v>
      </c>
      <c r="AJ394" s="44" t="s">
        <v>590</v>
      </c>
      <c r="AK394" s="52" t="s">
        <v>574</v>
      </c>
      <c r="AL394" s="144" t="s">
        <v>873</v>
      </c>
      <c r="AM394" s="145" t="s">
        <v>890</v>
      </c>
      <c r="AN394" s="143" t="s">
        <v>872</v>
      </c>
      <c r="AO394" s="60" t="s">
        <v>995</v>
      </c>
    </row>
    <row r="395" spans="1:41" ht="135" x14ac:dyDescent="0.25">
      <c r="A395" s="269"/>
      <c r="B395" s="248"/>
      <c r="C395" s="251"/>
      <c r="D395" s="251"/>
      <c r="E395" s="248"/>
      <c r="F395" s="254"/>
      <c r="G395" s="251"/>
      <c r="H395" s="191"/>
      <c r="I395" s="223"/>
      <c r="J395" s="214"/>
      <c r="K395" s="217"/>
      <c r="L395" s="220">
        <v>0</v>
      </c>
      <c r="M395" s="223"/>
      <c r="N395" s="214"/>
      <c r="O395" s="226"/>
      <c r="P395" s="41">
        <v>2</v>
      </c>
      <c r="Q395" s="59" t="s">
        <v>591</v>
      </c>
      <c r="R395" s="115" t="s">
        <v>9</v>
      </c>
      <c r="S395" s="42" t="s">
        <v>10</v>
      </c>
      <c r="T395" s="42" t="s">
        <v>11</v>
      </c>
      <c r="U395" s="43" t="s">
        <v>12</v>
      </c>
      <c r="V395" s="42" t="s">
        <v>13</v>
      </c>
      <c r="W395" s="42" t="s">
        <v>14</v>
      </c>
      <c r="X395" s="42" t="s">
        <v>15</v>
      </c>
      <c r="Y395" s="71" t="s">
        <v>872</v>
      </c>
      <c r="Z395" s="45" t="s">
        <v>873</v>
      </c>
      <c r="AA395" s="59" t="s">
        <v>880</v>
      </c>
      <c r="AB395" s="53">
        <f>IFERROR(IF(AND(R394="Probabilidad",R395="Probabilidad"),(AD394-(+AD394*U395)),IF(R395="Probabilidad",(J394-(+J394*U395)),IF(R395="Impacto",AD394,""))),"")</f>
        <v>0.28799999999999998</v>
      </c>
      <c r="AC395" s="47" t="s">
        <v>5</v>
      </c>
      <c r="AD395" s="48">
        <v>0.28799999999999998</v>
      </c>
      <c r="AE395" s="47" t="s">
        <v>58</v>
      </c>
      <c r="AF395" s="48">
        <v>0.2</v>
      </c>
      <c r="AG395" s="49" t="s">
        <v>60</v>
      </c>
      <c r="AH395" s="50"/>
      <c r="AI395" s="59"/>
      <c r="AJ395" s="44"/>
      <c r="AK395" s="51"/>
      <c r="AL395" s="146"/>
      <c r="AM395" s="147"/>
      <c r="AN395" s="143"/>
      <c r="AO395" s="121" t="s">
        <v>996</v>
      </c>
    </row>
    <row r="396" spans="1:41" hidden="1" x14ac:dyDescent="0.25">
      <c r="A396" s="269"/>
      <c r="B396" s="248"/>
      <c r="C396" s="251"/>
      <c r="D396" s="251"/>
      <c r="E396" s="248"/>
      <c r="F396" s="254"/>
      <c r="G396" s="251"/>
      <c r="H396" s="191"/>
      <c r="I396" s="223"/>
      <c r="J396" s="214"/>
      <c r="K396" s="217"/>
      <c r="L396" s="220">
        <v>0</v>
      </c>
      <c r="M396" s="223"/>
      <c r="N396" s="214"/>
      <c r="O396" s="226"/>
      <c r="P396" s="41">
        <v>3</v>
      </c>
      <c r="Q396" s="54"/>
      <c r="R396" s="115" t="s">
        <v>42</v>
      </c>
      <c r="S396" s="42"/>
      <c r="T396" s="42"/>
      <c r="U396" s="43" t="s">
        <v>42</v>
      </c>
      <c r="V396" s="42"/>
      <c r="W396" s="42"/>
      <c r="X396" s="42"/>
      <c r="Y396" s="71"/>
      <c r="Z396" s="45"/>
      <c r="AA396" s="59"/>
      <c r="AB396" s="46" t="str">
        <f>IFERROR(IF(AND(R395="Probabilidad",R396="Probabilidad"),(AD395-(+AD395*U396)),IF(AND(R395="Impacto",R396="Probabilidad"),(AD394-(+AD394*U396)),IF(R396="Impacto",AD395,""))),"")</f>
        <v/>
      </c>
      <c r="AC396" s="47" t="s">
        <v>42</v>
      </c>
      <c r="AD396" s="48" t="s">
        <v>42</v>
      </c>
      <c r="AE396" s="47" t="s">
        <v>42</v>
      </c>
      <c r="AF396" s="48" t="s">
        <v>42</v>
      </c>
      <c r="AG396" s="49" t="s">
        <v>42</v>
      </c>
      <c r="AH396" s="50"/>
      <c r="AI396" s="59"/>
      <c r="AJ396" s="44"/>
      <c r="AK396" s="51"/>
      <c r="AL396" s="146"/>
      <c r="AM396" s="147"/>
      <c r="AN396" s="143"/>
      <c r="AO396" s="120"/>
    </row>
    <row r="397" spans="1:41" hidden="1" x14ac:dyDescent="0.25">
      <c r="A397" s="269"/>
      <c r="B397" s="248"/>
      <c r="C397" s="251"/>
      <c r="D397" s="251"/>
      <c r="E397" s="248"/>
      <c r="F397" s="254"/>
      <c r="G397" s="251"/>
      <c r="H397" s="191"/>
      <c r="I397" s="223"/>
      <c r="J397" s="214"/>
      <c r="K397" s="217"/>
      <c r="L397" s="220">
        <v>0</v>
      </c>
      <c r="M397" s="223"/>
      <c r="N397" s="214"/>
      <c r="O397" s="226"/>
      <c r="P397" s="41">
        <v>4</v>
      </c>
      <c r="Q397" s="59"/>
      <c r="R397" s="115" t="s">
        <v>42</v>
      </c>
      <c r="S397" s="42"/>
      <c r="T397" s="42"/>
      <c r="U397" s="43" t="s">
        <v>42</v>
      </c>
      <c r="V397" s="42"/>
      <c r="W397" s="42"/>
      <c r="X397" s="42"/>
      <c r="Y397" s="71"/>
      <c r="Z397" s="45"/>
      <c r="AA397" s="59"/>
      <c r="AB397" s="46" t="str">
        <f t="shared" ref="AB397:AB399" si="65">IFERROR(IF(AND(R396="Probabilidad",R397="Probabilidad"),(AD396-(+AD396*U397)),IF(AND(R396="Impacto",R397="Probabilidad"),(AD395-(+AD395*U397)),IF(R397="Impacto",AD396,""))),"")</f>
        <v/>
      </c>
      <c r="AC397" s="47" t="s">
        <v>42</v>
      </c>
      <c r="AD397" s="48" t="s">
        <v>42</v>
      </c>
      <c r="AE397" s="47" t="s">
        <v>42</v>
      </c>
      <c r="AF397" s="48" t="s">
        <v>42</v>
      </c>
      <c r="AG397" s="49" t="s">
        <v>42</v>
      </c>
      <c r="AH397" s="50"/>
      <c r="AI397" s="59"/>
      <c r="AJ397" s="44"/>
      <c r="AK397" s="51"/>
      <c r="AL397" s="51"/>
      <c r="AM397" s="59"/>
      <c r="AN397" s="58"/>
      <c r="AO397" s="121"/>
    </row>
    <row r="398" spans="1:41" hidden="1" x14ac:dyDescent="0.25">
      <c r="A398" s="269"/>
      <c r="B398" s="248"/>
      <c r="C398" s="251"/>
      <c r="D398" s="251"/>
      <c r="E398" s="248"/>
      <c r="F398" s="254"/>
      <c r="G398" s="251"/>
      <c r="H398" s="191"/>
      <c r="I398" s="223"/>
      <c r="J398" s="214"/>
      <c r="K398" s="217"/>
      <c r="L398" s="220">
        <v>0</v>
      </c>
      <c r="M398" s="223"/>
      <c r="N398" s="214"/>
      <c r="O398" s="226"/>
      <c r="P398" s="41">
        <v>5</v>
      </c>
      <c r="Q398" s="59"/>
      <c r="R398" s="115" t="s">
        <v>42</v>
      </c>
      <c r="S398" s="42"/>
      <c r="T398" s="42"/>
      <c r="U398" s="43" t="s">
        <v>42</v>
      </c>
      <c r="V398" s="42"/>
      <c r="W398" s="42"/>
      <c r="X398" s="42"/>
      <c r="Y398" s="44"/>
      <c r="Z398" s="45"/>
      <c r="AA398" s="59"/>
      <c r="AB398" s="46" t="str">
        <f t="shared" si="65"/>
        <v/>
      </c>
      <c r="AC398" s="47" t="s">
        <v>42</v>
      </c>
      <c r="AD398" s="48" t="s">
        <v>42</v>
      </c>
      <c r="AE398" s="47" t="s">
        <v>42</v>
      </c>
      <c r="AF398" s="48" t="s">
        <v>42</v>
      </c>
      <c r="AG398" s="49" t="s">
        <v>42</v>
      </c>
      <c r="AH398" s="50"/>
      <c r="AI398" s="59"/>
      <c r="AJ398" s="44"/>
      <c r="AK398" s="51"/>
      <c r="AL398" s="51"/>
      <c r="AM398" s="59"/>
      <c r="AN398" s="58"/>
      <c r="AO398" s="121"/>
    </row>
    <row r="399" spans="1:41" hidden="1" x14ac:dyDescent="0.25">
      <c r="A399" s="270"/>
      <c r="B399" s="249"/>
      <c r="C399" s="252"/>
      <c r="D399" s="252"/>
      <c r="E399" s="249"/>
      <c r="F399" s="255"/>
      <c r="G399" s="252"/>
      <c r="H399" s="192"/>
      <c r="I399" s="224"/>
      <c r="J399" s="215"/>
      <c r="K399" s="218"/>
      <c r="L399" s="221">
        <v>0</v>
      </c>
      <c r="M399" s="224"/>
      <c r="N399" s="215"/>
      <c r="O399" s="227"/>
      <c r="P399" s="41">
        <v>6</v>
      </c>
      <c r="Q399" s="59"/>
      <c r="R399" s="115" t="s">
        <v>42</v>
      </c>
      <c r="S399" s="42"/>
      <c r="T399" s="42"/>
      <c r="U399" s="43" t="s">
        <v>42</v>
      </c>
      <c r="V399" s="42"/>
      <c r="W399" s="42"/>
      <c r="X399" s="42"/>
      <c r="Y399" s="44"/>
      <c r="Z399" s="45"/>
      <c r="AA399" s="59"/>
      <c r="AB399" s="46" t="str">
        <f t="shared" si="65"/>
        <v/>
      </c>
      <c r="AC399" s="47" t="s">
        <v>42</v>
      </c>
      <c r="AD399" s="48" t="s">
        <v>42</v>
      </c>
      <c r="AE399" s="47" t="s">
        <v>42</v>
      </c>
      <c r="AF399" s="48" t="s">
        <v>42</v>
      </c>
      <c r="AG399" s="49" t="s">
        <v>42</v>
      </c>
      <c r="AH399" s="50"/>
      <c r="AI399" s="59"/>
      <c r="AJ399" s="44"/>
      <c r="AK399" s="51"/>
      <c r="AL399" s="51"/>
      <c r="AM399" s="59"/>
      <c r="AN399" s="58"/>
      <c r="AO399" s="122"/>
    </row>
    <row r="400" spans="1:41" ht="198.75" customHeight="1" x14ac:dyDescent="0.25">
      <c r="A400" s="268" t="s">
        <v>618</v>
      </c>
      <c r="B400" s="247" t="s">
        <v>386</v>
      </c>
      <c r="C400" s="250" t="s">
        <v>592</v>
      </c>
      <c r="D400" s="250" t="s">
        <v>593</v>
      </c>
      <c r="E400" s="247">
        <v>67</v>
      </c>
      <c r="F400" s="253" t="s">
        <v>594</v>
      </c>
      <c r="G400" s="250" t="s">
        <v>4</v>
      </c>
      <c r="H400" s="190">
        <v>2020</v>
      </c>
      <c r="I400" s="222" t="s">
        <v>144</v>
      </c>
      <c r="J400" s="213">
        <v>0.8</v>
      </c>
      <c r="K400" s="216" t="s">
        <v>47</v>
      </c>
      <c r="L400" s="219" t="s">
        <v>47</v>
      </c>
      <c r="M400" s="222" t="s">
        <v>48</v>
      </c>
      <c r="N400" s="213">
        <v>0.8</v>
      </c>
      <c r="O400" s="225" t="s">
        <v>49</v>
      </c>
      <c r="P400" s="41">
        <v>1</v>
      </c>
      <c r="Q400" s="59" t="s">
        <v>986</v>
      </c>
      <c r="R400" s="115" t="s">
        <v>9</v>
      </c>
      <c r="S400" s="42" t="s">
        <v>10</v>
      </c>
      <c r="T400" s="42" t="s">
        <v>11</v>
      </c>
      <c r="U400" s="43" t="s">
        <v>12</v>
      </c>
      <c r="V400" s="42" t="s">
        <v>13</v>
      </c>
      <c r="W400" s="42" t="s">
        <v>14</v>
      </c>
      <c r="X400" s="42" t="s">
        <v>15</v>
      </c>
      <c r="Y400" s="71" t="s">
        <v>872</v>
      </c>
      <c r="Z400" s="45" t="s">
        <v>873</v>
      </c>
      <c r="AA400" s="59" t="s">
        <v>881</v>
      </c>
      <c r="AB400" s="46">
        <f>IFERROR(IF(R400="Probabilidad",(J400-(+J400*U400)),IF(R400="Impacto",J400,"")),"")</f>
        <v>0.48</v>
      </c>
      <c r="AC400" s="47" t="s">
        <v>34</v>
      </c>
      <c r="AD400" s="48">
        <v>0.48</v>
      </c>
      <c r="AE400" s="47" t="s">
        <v>48</v>
      </c>
      <c r="AF400" s="48">
        <v>0.8</v>
      </c>
      <c r="AG400" s="49" t="s">
        <v>49</v>
      </c>
      <c r="AH400" s="50" t="s">
        <v>16</v>
      </c>
      <c r="AI400" s="59" t="s">
        <v>595</v>
      </c>
      <c r="AJ400" s="45" t="s">
        <v>596</v>
      </c>
      <c r="AK400" s="52" t="s">
        <v>574</v>
      </c>
      <c r="AL400" s="142" t="s">
        <v>873</v>
      </c>
      <c r="AM400" s="60" t="s">
        <v>891</v>
      </c>
      <c r="AN400" s="143" t="s">
        <v>892</v>
      </c>
      <c r="AO400" s="60" t="s">
        <v>925</v>
      </c>
    </row>
    <row r="401" spans="1:41" ht="156.75" customHeight="1" x14ac:dyDescent="0.25">
      <c r="A401" s="269"/>
      <c r="B401" s="248"/>
      <c r="C401" s="251"/>
      <c r="D401" s="251"/>
      <c r="E401" s="248"/>
      <c r="F401" s="254"/>
      <c r="G401" s="251"/>
      <c r="H401" s="191"/>
      <c r="I401" s="223"/>
      <c r="J401" s="214"/>
      <c r="K401" s="217"/>
      <c r="L401" s="220">
        <v>0</v>
      </c>
      <c r="M401" s="223"/>
      <c r="N401" s="214"/>
      <c r="O401" s="226"/>
      <c r="P401" s="41">
        <v>2</v>
      </c>
      <c r="Q401" s="59" t="s">
        <v>597</v>
      </c>
      <c r="R401" s="115" t="s">
        <v>9</v>
      </c>
      <c r="S401" s="42" t="s">
        <v>23</v>
      </c>
      <c r="T401" s="42" t="s">
        <v>11</v>
      </c>
      <c r="U401" s="43" t="s">
        <v>24</v>
      </c>
      <c r="V401" s="42" t="s">
        <v>13</v>
      </c>
      <c r="W401" s="42" t="s">
        <v>14</v>
      </c>
      <c r="X401" s="42" t="s">
        <v>15</v>
      </c>
      <c r="Y401" s="71" t="s">
        <v>872</v>
      </c>
      <c r="Z401" s="45" t="s">
        <v>873</v>
      </c>
      <c r="AA401" s="59" t="s">
        <v>882</v>
      </c>
      <c r="AB401" s="46">
        <f>IFERROR(IF(AND(R400="Probabilidad",R401="Probabilidad"),(AD400-(+AD400*U401)),IF(R401="Probabilidad",(J400-(+J400*U401)),IF(R401="Impacto",AD400,""))),"")</f>
        <v>0.33599999999999997</v>
      </c>
      <c r="AC401" s="47" t="s">
        <v>5</v>
      </c>
      <c r="AD401" s="48">
        <v>0.33599999999999997</v>
      </c>
      <c r="AE401" s="47" t="s">
        <v>48</v>
      </c>
      <c r="AF401" s="48">
        <v>0.8</v>
      </c>
      <c r="AG401" s="49" t="s">
        <v>49</v>
      </c>
      <c r="AH401" s="50"/>
      <c r="AI401" s="59"/>
      <c r="AJ401" s="44"/>
      <c r="AK401" s="51"/>
      <c r="AL401" s="142"/>
      <c r="AM401" s="60"/>
      <c r="AN401" s="143"/>
      <c r="AO401" s="60" t="s">
        <v>929</v>
      </c>
    </row>
    <row r="402" spans="1:41" hidden="1" x14ac:dyDescent="0.25">
      <c r="A402" s="269"/>
      <c r="B402" s="248"/>
      <c r="C402" s="251"/>
      <c r="D402" s="251"/>
      <c r="E402" s="248"/>
      <c r="F402" s="254"/>
      <c r="G402" s="251"/>
      <c r="H402" s="191"/>
      <c r="I402" s="223"/>
      <c r="J402" s="214"/>
      <c r="K402" s="217"/>
      <c r="L402" s="220">
        <v>0</v>
      </c>
      <c r="M402" s="223"/>
      <c r="N402" s="214"/>
      <c r="O402" s="226"/>
      <c r="P402" s="41">
        <v>3</v>
      </c>
      <c r="Q402" s="54"/>
      <c r="R402" s="115" t="s">
        <v>42</v>
      </c>
      <c r="S402" s="42"/>
      <c r="T402" s="42"/>
      <c r="U402" s="43" t="s">
        <v>42</v>
      </c>
      <c r="V402" s="42"/>
      <c r="W402" s="42"/>
      <c r="X402" s="42"/>
      <c r="Y402" s="71"/>
      <c r="Z402" s="45"/>
      <c r="AA402" s="59"/>
      <c r="AB402" s="46" t="str">
        <f>IFERROR(IF(AND(R401="Probabilidad",R402="Probabilidad"),(AD401-(+AD401*U402)),IF(AND(R401="Impacto",R402="Probabilidad"),(AD400-(+AD400*U402)),IF(R402="Impacto",AD401,""))),"")</f>
        <v/>
      </c>
      <c r="AC402" s="47" t="s">
        <v>42</v>
      </c>
      <c r="AD402" s="48" t="s">
        <v>42</v>
      </c>
      <c r="AE402" s="47" t="s">
        <v>42</v>
      </c>
      <c r="AF402" s="48" t="s">
        <v>42</v>
      </c>
      <c r="AG402" s="49" t="s">
        <v>42</v>
      </c>
      <c r="AH402" s="50"/>
      <c r="AI402" s="59"/>
      <c r="AJ402" s="44"/>
      <c r="AK402" s="51"/>
      <c r="AL402" s="142"/>
      <c r="AM402" s="60"/>
      <c r="AN402" s="143"/>
      <c r="AO402" s="120"/>
    </row>
    <row r="403" spans="1:41" hidden="1" x14ac:dyDescent="0.25">
      <c r="A403" s="269"/>
      <c r="B403" s="248"/>
      <c r="C403" s="251"/>
      <c r="D403" s="251"/>
      <c r="E403" s="248"/>
      <c r="F403" s="254"/>
      <c r="G403" s="251"/>
      <c r="H403" s="191"/>
      <c r="I403" s="223"/>
      <c r="J403" s="214"/>
      <c r="K403" s="217"/>
      <c r="L403" s="220">
        <v>0</v>
      </c>
      <c r="M403" s="223"/>
      <c r="N403" s="214"/>
      <c r="O403" s="226"/>
      <c r="P403" s="41">
        <v>4</v>
      </c>
      <c r="Q403" s="59"/>
      <c r="R403" s="115" t="s">
        <v>42</v>
      </c>
      <c r="S403" s="42"/>
      <c r="T403" s="42"/>
      <c r="U403" s="43" t="s">
        <v>42</v>
      </c>
      <c r="V403" s="42"/>
      <c r="W403" s="42"/>
      <c r="X403" s="42"/>
      <c r="Y403" s="71"/>
      <c r="Z403" s="45"/>
      <c r="AA403" s="59"/>
      <c r="AB403" s="46" t="str">
        <f t="shared" ref="AB403:AB405" si="66">IFERROR(IF(AND(R402="Probabilidad",R403="Probabilidad"),(AD402-(+AD402*U403)),IF(AND(R402="Impacto",R403="Probabilidad"),(AD401-(+AD401*U403)),IF(R403="Impacto",AD402,""))),"")</f>
        <v/>
      </c>
      <c r="AC403" s="47" t="s">
        <v>42</v>
      </c>
      <c r="AD403" s="48" t="s">
        <v>42</v>
      </c>
      <c r="AE403" s="47" t="s">
        <v>42</v>
      </c>
      <c r="AF403" s="48" t="s">
        <v>42</v>
      </c>
      <c r="AG403" s="49" t="s">
        <v>42</v>
      </c>
      <c r="AH403" s="50"/>
      <c r="AI403" s="59"/>
      <c r="AJ403" s="44"/>
      <c r="AK403" s="51"/>
      <c r="AL403" s="51"/>
      <c r="AM403" s="59"/>
      <c r="AN403" s="58"/>
      <c r="AO403" s="121"/>
    </row>
    <row r="404" spans="1:41" hidden="1" x14ac:dyDescent="0.25">
      <c r="A404" s="269"/>
      <c r="B404" s="248"/>
      <c r="C404" s="251"/>
      <c r="D404" s="251"/>
      <c r="E404" s="248"/>
      <c r="F404" s="254"/>
      <c r="G404" s="251"/>
      <c r="H404" s="191"/>
      <c r="I404" s="223"/>
      <c r="J404" s="214"/>
      <c r="K404" s="217"/>
      <c r="L404" s="220">
        <v>0</v>
      </c>
      <c r="M404" s="223"/>
      <c r="N404" s="214"/>
      <c r="O404" s="226"/>
      <c r="P404" s="41">
        <v>5</v>
      </c>
      <c r="Q404" s="59"/>
      <c r="R404" s="115" t="s">
        <v>42</v>
      </c>
      <c r="S404" s="42"/>
      <c r="T404" s="42"/>
      <c r="U404" s="43" t="s">
        <v>42</v>
      </c>
      <c r="V404" s="42"/>
      <c r="W404" s="42"/>
      <c r="X404" s="42"/>
      <c r="Y404" s="44"/>
      <c r="Z404" s="45"/>
      <c r="AA404" s="59"/>
      <c r="AB404" s="53" t="str">
        <f t="shared" si="66"/>
        <v/>
      </c>
      <c r="AC404" s="47" t="s">
        <v>42</v>
      </c>
      <c r="AD404" s="48" t="s">
        <v>42</v>
      </c>
      <c r="AE404" s="47" t="s">
        <v>42</v>
      </c>
      <c r="AF404" s="48" t="s">
        <v>42</v>
      </c>
      <c r="AG404" s="49" t="s">
        <v>42</v>
      </c>
      <c r="AH404" s="50"/>
      <c r="AI404" s="59"/>
      <c r="AJ404" s="44"/>
      <c r="AK404" s="51"/>
      <c r="AL404" s="51"/>
      <c r="AM404" s="59"/>
      <c r="AN404" s="58"/>
      <c r="AO404" s="121"/>
    </row>
    <row r="405" spans="1:41" hidden="1" x14ac:dyDescent="0.25">
      <c r="A405" s="270"/>
      <c r="B405" s="249"/>
      <c r="C405" s="252"/>
      <c r="D405" s="252"/>
      <c r="E405" s="249"/>
      <c r="F405" s="255"/>
      <c r="G405" s="252"/>
      <c r="H405" s="192"/>
      <c r="I405" s="224"/>
      <c r="J405" s="215"/>
      <c r="K405" s="218"/>
      <c r="L405" s="221">
        <v>0</v>
      </c>
      <c r="M405" s="224"/>
      <c r="N405" s="215"/>
      <c r="O405" s="227"/>
      <c r="P405" s="41">
        <v>6</v>
      </c>
      <c r="Q405" s="59"/>
      <c r="R405" s="115" t="s">
        <v>42</v>
      </c>
      <c r="S405" s="42"/>
      <c r="T405" s="42"/>
      <c r="U405" s="43" t="s">
        <v>42</v>
      </c>
      <c r="V405" s="42"/>
      <c r="W405" s="42"/>
      <c r="X405" s="42"/>
      <c r="Y405" s="44"/>
      <c r="Z405" s="45"/>
      <c r="AA405" s="59"/>
      <c r="AB405" s="46" t="str">
        <f t="shared" si="66"/>
        <v/>
      </c>
      <c r="AC405" s="47" t="s">
        <v>42</v>
      </c>
      <c r="AD405" s="48" t="s">
        <v>42</v>
      </c>
      <c r="AE405" s="47" t="s">
        <v>42</v>
      </c>
      <c r="AF405" s="48" t="s">
        <v>42</v>
      </c>
      <c r="AG405" s="49" t="s">
        <v>42</v>
      </c>
      <c r="AH405" s="50"/>
      <c r="AI405" s="59"/>
      <c r="AJ405" s="44"/>
      <c r="AK405" s="51"/>
      <c r="AL405" s="51"/>
      <c r="AM405" s="59"/>
      <c r="AN405" s="58"/>
      <c r="AO405" s="122"/>
    </row>
    <row r="406" spans="1:41" ht="158.25" customHeight="1" x14ac:dyDescent="0.25">
      <c r="A406" s="268" t="s">
        <v>618</v>
      </c>
      <c r="B406" s="247" t="s">
        <v>386</v>
      </c>
      <c r="C406" s="250" t="s">
        <v>592</v>
      </c>
      <c r="D406" s="250" t="s">
        <v>598</v>
      </c>
      <c r="E406" s="247">
        <v>68</v>
      </c>
      <c r="F406" s="253" t="s">
        <v>599</v>
      </c>
      <c r="G406" s="250" t="s">
        <v>4</v>
      </c>
      <c r="H406" s="190">
        <v>928</v>
      </c>
      <c r="I406" s="222" t="s">
        <v>144</v>
      </c>
      <c r="J406" s="213">
        <v>0.8</v>
      </c>
      <c r="K406" s="216" t="s">
        <v>600</v>
      </c>
      <c r="L406" s="219" t="s">
        <v>600</v>
      </c>
      <c r="M406" s="222" t="s">
        <v>48</v>
      </c>
      <c r="N406" s="213">
        <v>0.8</v>
      </c>
      <c r="O406" s="225" t="s">
        <v>49</v>
      </c>
      <c r="P406" s="41">
        <v>1</v>
      </c>
      <c r="Q406" s="59" t="s">
        <v>601</v>
      </c>
      <c r="R406" s="115" t="s">
        <v>9</v>
      </c>
      <c r="S406" s="42" t="s">
        <v>10</v>
      </c>
      <c r="T406" s="42" t="s">
        <v>11</v>
      </c>
      <c r="U406" s="43" t="s">
        <v>12</v>
      </c>
      <c r="V406" s="42" t="s">
        <v>13</v>
      </c>
      <c r="W406" s="42" t="s">
        <v>14</v>
      </c>
      <c r="X406" s="42" t="s">
        <v>15</v>
      </c>
      <c r="Y406" s="71" t="s">
        <v>872</v>
      </c>
      <c r="Z406" s="45" t="s">
        <v>873</v>
      </c>
      <c r="AA406" s="59" t="s">
        <v>883</v>
      </c>
      <c r="AB406" s="46">
        <f>IFERROR(IF(R406="Probabilidad",(J406-(+J406*U406)),IF(R406="Impacto",J406,"")),"")</f>
        <v>0.48</v>
      </c>
      <c r="AC406" s="47" t="s">
        <v>34</v>
      </c>
      <c r="AD406" s="48">
        <v>0.48</v>
      </c>
      <c r="AE406" s="47" t="s">
        <v>48</v>
      </c>
      <c r="AF406" s="48">
        <v>0.8</v>
      </c>
      <c r="AG406" s="49" t="s">
        <v>49</v>
      </c>
      <c r="AH406" s="50" t="s">
        <v>16</v>
      </c>
      <c r="AI406" s="59" t="s">
        <v>602</v>
      </c>
      <c r="AJ406" s="45" t="s">
        <v>596</v>
      </c>
      <c r="AK406" s="51" t="s">
        <v>603</v>
      </c>
      <c r="AL406" s="142" t="s">
        <v>873</v>
      </c>
      <c r="AM406" s="60" t="s">
        <v>893</v>
      </c>
      <c r="AN406" s="143" t="s">
        <v>872</v>
      </c>
      <c r="AO406" s="60" t="s">
        <v>997</v>
      </c>
    </row>
    <row r="407" spans="1:41" ht="149.25" customHeight="1" x14ac:dyDescent="0.25">
      <c r="A407" s="269"/>
      <c r="B407" s="248"/>
      <c r="C407" s="251"/>
      <c r="D407" s="251"/>
      <c r="E407" s="248"/>
      <c r="F407" s="254"/>
      <c r="G407" s="251"/>
      <c r="H407" s="191"/>
      <c r="I407" s="223"/>
      <c r="J407" s="214"/>
      <c r="K407" s="217"/>
      <c r="L407" s="220">
        <v>0</v>
      </c>
      <c r="M407" s="223"/>
      <c r="N407" s="214"/>
      <c r="O407" s="226"/>
      <c r="P407" s="41">
        <v>2</v>
      </c>
      <c r="Q407" s="59" t="s">
        <v>604</v>
      </c>
      <c r="R407" s="115" t="s">
        <v>9</v>
      </c>
      <c r="S407" s="42" t="s">
        <v>10</v>
      </c>
      <c r="T407" s="42" t="s">
        <v>11</v>
      </c>
      <c r="U407" s="43" t="s">
        <v>12</v>
      </c>
      <c r="V407" s="42" t="s">
        <v>13</v>
      </c>
      <c r="W407" s="42" t="s">
        <v>14</v>
      </c>
      <c r="X407" s="42" t="s">
        <v>15</v>
      </c>
      <c r="Y407" s="71" t="s">
        <v>872</v>
      </c>
      <c r="Z407" s="45" t="s">
        <v>873</v>
      </c>
      <c r="AA407" s="59" t="s">
        <v>884</v>
      </c>
      <c r="AB407" s="46">
        <f>IFERROR(IF(AND(R406="Probabilidad",R407="Probabilidad"),(AD406-(+AD406*U407)),IF(R407="Probabilidad",(J406-(+J406*U407)),IF(R407="Impacto",AD406,""))),"")</f>
        <v>0.28799999999999998</v>
      </c>
      <c r="AC407" s="47" t="s">
        <v>5</v>
      </c>
      <c r="AD407" s="48">
        <v>0.28799999999999998</v>
      </c>
      <c r="AE407" s="47" t="s">
        <v>48</v>
      </c>
      <c r="AF407" s="48">
        <v>0.8</v>
      </c>
      <c r="AG407" s="49" t="s">
        <v>49</v>
      </c>
      <c r="AH407" s="50"/>
      <c r="AI407" s="59"/>
      <c r="AJ407" s="44"/>
      <c r="AK407" s="51"/>
      <c r="AL407" s="142"/>
      <c r="AM407" s="60"/>
      <c r="AN407" s="143"/>
      <c r="AO407" s="121" t="s">
        <v>998</v>
      </c>
    </row>
    <row r="408" spans="1:41" hidden="1" x14ac:dyDescent="0.25">
      <c r="A408" s="269"/>
      <c r="B408" s="248"/>
      <c r="C408" s="251"/>
      <c r="D408" s="251"/>
      <c r="E408" s="248"/>
      <c r="F408" s="254"/>
      <c r="G408" s="251"/>
      <c r="H408" s="191"/>
      <c r="I408" s="223"/>
      <c r="J408" s="214"/>
      <c r="K408" s="217"/>
      <c r="L408" s="220">
        <v>0</v>
      </c>
      <c r="M408" s="223"/>
      <c r="N408" s="214"/>
      <c r="O408" s="226"/>
      <c r="P408" s="41">
        <v>3</v>
      </c>
      <c r="Q408" s="54"/>
      <c r="R408" s="115" t="s">
        <v>42</v>
      </c>
      <c r="S408" s="42"/>
      <c r="T408" s="42"/>
      <c r="U408" s="43" t="s">
        <v>42</v>
      </c>
      <c r="V408" s="42"/>
      <c r="W408" s="42"/>
      <c r="X408" s="42"/>
      <c r="Y408" s="71"/>
      <c r="Z408" s="45"/>
      <c r="AA408" s="59"/>
      <c r="AB408" s="46" t="str">
        <f>IFERROR(IF(AND(R407="Probabilidad",R408="Probabilidad"),(AD407-(+AD407*U408)),IF(AND(R407="Impacto",R408="Probabilidad"),(AD406-(+AD406*U408)),IF(R408="Impacto",AD407,""))),"")</f>
        <v/>
      </c>
      <c r="AC408" s="47" t="s">
        <v>42</v>
      </c>
      <c r="AD408" s="48" t="s">
        <v>42</v>
      </c>
      <c r="AE408" s="47" t="s">
        <v>42</v>
      </c>
      <c r="AF408" s="48" t="s">
        <v>42</v>
      </c>
      <c r="AG408" s="49" t="s">
        <v>42</v>
      </c>
      <c r="AH408" s="50"/>
      <c r="AI408" s="59"/>
      <c r="AJ408" s="44"/>
      <c r="AK408" s="51"/>
      <c r="AL408" s="142"/>
      <c r="AM408" s="60"/>
      <c r="AN408" s="143"/>
      <c r="AO408" s="120"/>
    </row>
    <row r="409" spans="1:41" hidden="1" x14ac:dyDescent="0.25">
      <c r="A409" s="269"/>
      <c r="B409" s="248"/>
      <c r="C409" s="251"/>
      <c r="D409" s="251"/>
      <c r="E409" s="248"/>
      <c r="F409" s="254"/>
      <c r="G409" s="251"/>
      <c r="H409" s="191"/>
      <c r="I409" s="223"/>
      <c r="J409" s="214"/>
      <c r="K409" s="217"/>
      <c r="L409" s="220">
        <v>0</v>
      </c>
      <c r="M409" s="223"/>
      <c r="N409" s="214"/>
      <c r="O409" s="226"/>
      <c r="P409" s="41">
        <v>4</v>
      </c>
      <c r="Q409" s="59"/>
      <c r="R409" s="115" t="s">
        <v>42</v>
      </c>
      <c r="S409" s="42"/>
      <c r="T409" s="42"/>
      <c r="U409" s="43" t="s">
        <v>42</v>
      </c>
      <c r="V409" s="42"/>
      <c r="W409" s="42"/>
      <c r="X409" s="42"/>
      <c r="Y409" s="71"/>
      <c r="Z409" s="45"/>
      <c r="AA409" s="59"/>
      <c r="AB409" s="46" t="str">
        <f t="shared" ref="AB409:AB411" si="67">IFERROR(IF(AND(R408="Probabilidad",R409="Probabilidad"),(AD408-(+AD408*U409)),IF(AND(R408="Impacto",R409="Probabilidad"),(AD407-(+AD407*U409)),IF(R409="Impacto",AD408,""))),"")</f>
        <v/>
      </c>
      <c r="AC409" s="47" t="s">
        <v>42</v>
      </c>
      <c r="AD409" s="48" t="s">
        <v>42</v>
      </c>
      <c r="AE409" s="47" t="s">
        <v>42</v>
      </c>
      <c r="AF409" s="48" t="s">
        <v>42</v>
      </c>
      <c r="AG409" s="49" t="s">
        <v>42</v>
      </c>
      <c r="AH409" s="50"/>
      <c r="AI409" s="59"/>
      <c r="AJ409" s="44"/>
      <c r="AK409" s="51"/>
      <c r="AL409" s="51"/>
      <c r="AM409" s="59"/>
      <c r="AN409" s="58"/>
      <c r="AO409" s="121"/>
    </row>
    <row r="410" spans="1:41" hidden="1" x14ac:dyDescent="0.25">
      <c r="A410" s="269"/>
      <c r="B410" s="248"/>
      <c r="C410" s="251"/>
      <c r="D410" s="251"/>
      <c r="E410" s="248"/>
      <c r="F410" s="254"/>
      <c r="G410" s="251"/>
      <c r="H410" s="191"/>
      <c r="I410" s="223"/>
      <c r="J410" s="214"/>
      <c r="K410" s="217"/>
      <c r="L410" s="220">
        <v>0</v>
      </c>
      <c r="M410" s="223"/>
      <c r="N410" s="214"/>
      <c r="O410" s="226"/>
      <c r="P410" s="41">
        <v>5</v>
      </c>
      <c r="Q410" s="59"/>
      <c r="R410" s="115" t="s">
        <v>42</v>
      </c>
      <c r="S410" s="42"/>
      <c r="T410" s="42"/>
      <c r="U410" s="43" t="s">
        <v>42</v>
      </c>
      <c r="V410" s="42"/>
      <c r="W410" s="42"/>
      <c r="X410" s="42"/>
      <c r="Y410" s="44"/>
      <c r="Z410" s="45"/>
      <c r="AA410" s="59"/>
      <c r="AB410" s="46" t="str">
        <f t="shared" si="67"/>
        <v/>
      </c>
      <c r="AC410" s="47" t="s">
        <v>42</v>
      </c>
      <c r="AD410" s="48" t="s">
        <v>42</v>
      </c>
      <c r="AE410" s="47" t="s">
        <v>42</v>
      </c>
      <c r="AF410" s="48" t="s">
        <v>42</v>
      </c>
      <c r="AG410" s="49" t="s">
        <v>42</v>
      </c>
      <c r="AH410" s="50"/>
      <c r="AI410" s="59"/>
      <c r="AJ410" s="44"/>
      <c r="AK410" s="51"/>
      <c r="AL410" s="51"/>
      <c r="AM410" s="59"/>
      <c r="AN410" s="58"/>
      <c r="AO410" s="121"/>
    </row>
    <row r="411" spans="1:41" hidden="1" x14ac:dyDescent="0.25">
      <c r="A411" s="270"/>
      <c r="B411" s="249"/>
      <c r="C411" s="252"/>
      <c r="D411" s="252"/>
      <c r="E411" s="249"/>
      <c r="F411" s="255"/>
      <c r="G411" s="252"/>
      <c r="H411" s="192"/>
      <c r="I411" s="224"/>
      <c r="J411" s="215"/>
      <c r="K411" s="218"/>
      <c r="L411" s="221">
        <v>0</v>
      </c>
      <c r="M411" s="224"/>
      <c r="N411" s="215"/>
      <c r="O411" s="227"/>
      <c r="P411" s="41">
        <v>6</v>
      </c>
      <c r="Q411" s="59"/>
      <c r="R411" s="115" t="s">
        <v>42</v>
      </c>
      <c r="S411" s="42"/>
      <c r="T411" s="42"/>
      <c r="U411" s="43" t="s">
        <v>42</v>
      </c>
      <c r="V411" s="42"/>
      <c r="W411" s="42"/>
      <c r="X411" s="42"/>
      <c r="Y411" s="44"/>
      <c r="Z411" s="45"/>
      <c r="AA411" s="59"/>
      <c r="AB411" s="46" t="str">
        <f t="shared" si="67"/>
        <v/>
      </c>
      <c r="AC411" s="47" t="s">
        <v>42</v>
      </c>
      <c r="AD411" s="48" t="s">
        <v>42</v>
      </c>
      <c r="AE411" s="47" t="s">
        <v>42</v>
      </c>
      <c r="AF411" s="48" t="s">
        <v>42</v>
      </c>
      <c r="AG411" s="49" t="s">
        <v>42</v>
      </c>
      <c r="AH411" s="50"/>
      <c r="AI411" s="59"/>
      <c r="AJ411" s="44"/>
      <c r="AK411" s="51"/>
      <c r="AL411" s="51"/>
      <c r="AM411" s="59"/>
      <c r="AN411" s="58"/>
      <c r="AO411" s="122"/>
    </row>
    <row r="412" spans="1:41" ht="204" customHeight="1" x14ac:dyDescent="0.25">
      <c r="A412" s="268" t="s">
        <v>618</v>
      </c>
      <c r="B412" s="247" t="s">
        <v>386</v>
      </c>
      <c r="C412" s="250" t="s">
        <v>592</v>
      </c>
      <c r="D412" s="250" t="s">
        <v>605</v>
      </c>
      <c r="E412" s="247">
        <v>69</v>
      </c>
      <c r="F412" s="253" t="s">
        <v>606</v>
      </c>
      <c r="G412" s="250" t="s">
        <v>4</v>
      </c>
      <c r="H412" s="190">
        <v>18</v>
      </c>
      <c r="I412" s="222" t="s">
        <v>5</v>
      </c>
      <c r="J412" s="213">
        <v>0.4</v>
      </c>
      <c r="K412" s="216" t="s">
        <v>600</v>
      </c>
      <c r="L412" s="219" t="s">
        <v>600</v>
      </c>
      <c r="M412" s="222" t="s">
        <v>48</v>
      </c>
      <c r="N412" s="213">
        <v>0.8</v>
      </c>
      <c r="O412" s="225" t="s">
        <v>49</v>
      </c>
      <c r="P412" s="41">
        <v>1</v>
      </c>
      <c r="Q412" s="59" t="s">
        <v>607</v>
      </c>
      <c r="R412" s="115" t="s">
        <v>9</v>
      </c>
      <c r="S412" s="42" t="s">
        <v>10</v>
      </c>
      <c r="T412" s="42" t="s">
        <v>11</v>
      </c>
      <c r="U412" s="43" t="s">
        <v>12</v>
      </c>
      <c r="V412" s="42" t="s">
        <v>13</v>
      </c>
      <c r="W412" s="42" t="s">
        <v>160</v>
      </c>
      <c r="X412" s="42" t="s">
        <v>15</v>
      </c>
      <c r="Y412" s="148" t="s">
        <v>872</v>
      </c>
      <c r="Z412" s="45" t="s">
        <v>873</v>
      </c>
      <c r="AA412" s="59" t="s">
        <v>885</v>
      </c>
      <c r="AB412" s="46">
        <f>IFERROR(IF(R412="Probabilidad",(J412-(+J412*U412)),IF(R412="Impacto",J412,"")),"")</f>
        <v>0.24</v>
      </c>
      <c r="AC412" s="47" t="s">
        <v>5</v>
      </c>
      <c r="AD412" s="48">
        <v>0.24</v>
      </c>
      <c r="AE412" s="47" t="s">
        <v>48</v>
      </c>
      <c r="AF412" s="48">
        <v>0.8</v>
      </c>
      <c r="AG412" s="49" t="s">
        <v>49</v>
      </c>
      <c r="AH412" s="50" t="s">
        <v>16</v>
      </c>
      <c r="AI412" s="59" t="s">
        <v>608</v>
      </c>
      <c r="AJ412" s="45" t="s">
        <v>609</v>
      </c>
      <c r="AK412" s="52" t="s">
        <v>574</v>
      </c>
      <c r="AL412" s="142" t="s">
        <v>873</v>
      </c>
      <c r="AM412" s="60" t="s">
        <v>894</v>
      </c>
      <c r="AN412" s="143" t="s">
        <v>872</v>
      </c>
      <c r="AO412" s="60" t="s">
        <v>999</v>
      </c>
    </row>
    <row r="413" spans="1:41" hidden="1" x14ac:dyDescent="0.25">
      <c r="A413" s="269"/>
      <c r="B413" s="248"/>
      <c r="C413" s="251"/>
      <c r="D413" s="251"/>
      <c r="E413" s="248"/>
      <c r="F413" s="254"/>
      <c r="G413" s="251"/>
      <c r="H413" s="191"/>
      <c r="I413" s="223"/>
      <c r="J413" s="214"/>
      <c r="K413" s="217"/>
      <c r="L413" s="220">
        <v>0</v>
      </c>
      <c r="M413" s="223"/>
      <c r="N413" s="214"/>
      <c r="O413" s="226"/>
      <c r="P413" s="41">
        <v>2</v>
      </c>
      <c r="Q413" s="59"/>
      <c r="R413" s="115" t="s">
        <v>42</v>
      </c>
      <c r="S413" s="42"/>
      <c r="T413" s="42"/>
      <c r="U413" s="43" t="s">
        <v>42</v>
      </c>
      <c r="V413" s="42"/>
      <c r="W413" s="42"/>
      <c r="X413" s="42"/>
      <c r="Y413" s="149"/>
      <c r="Z413" s="45"/>
      <c r="AA413" s="59"/>
      <c r="AB413" s="46" t="str">
        <f>IFERROR(IF(AND(R412="Probabilidad",R413="Probabilidad"),(AD412-(+AD412*U413)),IF(R413="Probabilidad",(J412-(+J412*U413)),IF(R413="Impacto",AD412,""))),"")</f>
        <v/>
      </c>
      <c r="AC413" s="47" t="s">
        <v>42</v>
      </c>
      <c r="AD413" s="48" t="s">
        <v>42</v>
      </c>
      <c r="AE413" s="47" t="s">
        <v>42</v>
      </c>
      <c r="AF413" s="48" t="s">
        <v>42</v>
      </c>
      <c r="AG413" s="49" t="s">
        <v>42</v>
      </c>
      <c r="AH413" s="50"/>
      <c r="AI413" s="59"/>
      <c r="AJ413" s="44"/>
      <c r="AK413" s="51"/>
      <c r="AL413" s="142"/>
      <c r="AM413" s="60"/>
      <c r="AN413" s="143"/>
      <c r="AO413" s="120"/>
    </row>
    <row r="414" spans="1:41" hidden="1" x14ac:dyDescent="0.25">
      <c r="A414" s="269"/>
      <c r="B414" s="248"/>
      <c r="C414" s="251"/>
      <c r="D414" s="251"/>
      <c r="E414" s="248"/>
      <c r="F414" s="254"/>
      <c r="G414" s="251"/>
      <c r="H414" s="191"/>
      <c r="I414" s="223"/>
      <c r="J414" s="214"/>
      <c r="K414" s="217"/>
      <c r="L414" s="220">
        <v>0</v>
      </c>
      <c r="M414" s="223"/>
      <c r="N414" s="214"/>
      <c r="O414" s="226"/>
      <c r="P414" s="41">
        <v>3</v>
      </c>
      <c r="Q414" s="54"/>
      <c r="R414" s="115" t="s">
        <v>42</v>
      </c>
      <c r="S414" s="42"/>
      <c r="T414" s="42"/>
      <c r="U414" s="43" t="s">
        <v>42</v>
      </c>
      <c r="V414" s="42"/>
      <c r="W414" s="42"/>
      <c r="X414" s="42"/>
      <c r="Y414" s="149"/>
      <c r="Z414" s="45"/>
      <c r="AA414" s="59"/>
      <c r="AB414" s="46" t="str">
        <f>IFERROR(IF(AND(R413="Probabilidad",R414="Probabilidad"),(AD413-(+AD413*U414)),IF(AND(R413="Impacto",R414="Probabilidad"),(AD412-(+AD412*U414)),IF(R414="Impacto",AD413,""))),"")</f>
        <v/>
      </c>
      <c r="AC414" s="47" t="s">
        <v>42</v>
      </c>
      <c r="AD414" s="48" t="s">
        <v>42</v>
      </c>
      <c r="AE414" s="47" t="s">
        <v>42</v>
      </c>
      <c r="AF414" s="48" t="s">
        <v>42</v>
      </c>
      <c r="AG414" s="49" t="s">
        <v>42</v>
      </c>
      <c r="AH414" s="50"/>
      <c r="AI414" s="59"/>
      <c r="AJ414" s="44"/>
      <c r="AK414" s="51"/>
      <c r="AL414" s="142"/>
      <c r="AM414" s="60"/>
      <c r="AN414" s="143"/>
      <c r="AO414" s="121"/>
    </row>
    <row r="415" spans="1:41" hidden="1" x14ac:dyDescent="0.25">
      <c r="A415" s="269"/>
      <c r="B415" s="248"/>
      <c r="C415" s="251"/>
      <c r="D415" s="251"/>
      <c r="E415" s="248"/>
      <c r="F415" s="254"/>
      <c r="G415" s="251"/>
      <c r="H415" s="191"/>
      <c r="I415" s="223"/>
      <c r="J415" s="214"/>
      <c r="K415" s="217"/>
      <c r="L415" s="220">
        <v>0</v>
      </c>
      <c r="M415" s="223"/>
      <c r="N415" s="214"/>
      <c r="O415" s="226"/>
      <c r="P415" s="41">
        <v>4</v>
      </c>
      <c r="Q415" s="59"/>
      <c r="R415" s="115" t="s">
        <v>42</v>
      </c>
      <c r="S415" s="42"/>
      <c r="T415" s="42"/>
      <c r="U415" s="43" t="s">
        <v>42</v>
      </c>
      <c r="V415" s="42"/>
      <c r="W415" s="42"/>
      <c r="X415" s="42"/>
      <c r="Y415" s="149"/>
      <c r="Z415" s="45"/>
      <c r="AA415" s="59"/>
      <c r="AB415" s="46" t="str">
        <f t="shared" ref="AB415:AB417" si="68">IFERROR(IF(AND(R414="Probabilidad",R415="Probabilidad"),(AD414-(+AD414*U415)),IF(AND(R414="Impacto",R415="Probabilidad"),(AD413-(+AD413*U415)),IF(R415="Impacto",AD414,""))),"")</f>
        <v/>
      </c>
      <c r="AC415" s="47" t="s">
        <v>42</v>
      </c>
      <c r="AD415" s="48" t="s">
        <v>42</v>
      </c>
      <c r="AE415" s="47" t="s">
        <v>42</v>
      </c>
      <c r="AF415" s="48" t="s">
        <v>42</v>
      </c>
      <c r="AG415" s="49" t="s">
        <v>42</v>
      </c>
      <c r="AH415" s="50"/>
      <c r="AI415" s="59"/>
      <c r="AJ415" s="44"/>
      <c r="AK415" s="51"/>
      <c r="AL415" s="142"/>
      <c r="AM415" s="60"/>
      <c r="AN415" s="143"/>
      <c r="AO415" s="121"/>
    </row>
    <row r="416" spans="1:41" hidden="1" x14ac:dyDescent="0.25">
      <c r="A416" s="269"/>
      <c r="B416" s="248"/>
      <c r="C416" s="251"/>
      <c r="D416" s="251"/>
      <c r="E416" s="248"/>
      <c r="F416" s="254"/>
      <c r="G416" s="251"/>
      <c r="H416" s="191"/>
      <c r="I416" s="223"/>
      <c r="J416" s="214"/>
      <c r="K416" s="217"/>
      <c r="L416" s="220">
        <v>0</v>
      </c>
      <c r="M416" s="223"/>
      <c r="N416" s="214"/>
      <c r="O416" s="226"/>
      <c r="P416" s="41">
        <v>5</v>
      </c>
      <c r="Q416" s="59"/>
      <c r="R416" s="115" t="s">
        <v>42</v>
      </c>
      <c r="S416" s="42"/>
      <c r="T416" s="42"/>
      <c r="U416" s="43" t="s">
        <v>42</v>
      </c>
      <c r="V416" s="42"/>
      <c r="W416" s="42"/>
      <c r="X416" s="42"/>
      <c r="Y416" s="149"/>
      <c r="Z416" s="45"/>
      <c r="AA416" s="59"/>
      <c r="AB416" s="46" t="str">
        <f t="shared" si="68"/>
        <v/>
      </c>
      <c r="AC416" s="47" t="s">
        <v>42</v>
      </c>
      <c r="AD416" s="48" t="s">
        <v>42</v>
      </c>
      <c r="AE416" s="47" t="s">
        <v>42</v>
      </c>
      <c r="AF416" s="48" t="s">
        <v>42</v>
      </c>
      <c r="AG416" s="49" t="s">
        <v>42</v>
      </c>
      <c r="AH416" s="50"/>
      <c r="AI416" s="59"/>
      <c r="AJ416" s="44"/>
      <c r="AK416" s="51"/>
      <c r="AL416" s="142"/>
      <c r="AM416" s="60"/>
      <c r="AN416" s="143"/>
      <c r="AO416" s="121"/>
    </row>
    <row r="417" spans="1:41" hidden="1" x14ac:dyDescent="0.25">
      <c r="A417" s="270"/>
      <c r="B417" s="249"/>
      <c r="C417" s="252"/>
      <c r="D417" s="252"/>
      <c r="E417" s="249"/>
      <c r="F417" s="255"/>
      <c r="G417" s="252"/>
      <c r="H417" s="192"/>
      <c r="I417" s="224"/>
      <c r="J417" s="215"/>
      <c r="K417" s="218"/>
      <c r="L417" s="221">
        <v>0</v>
      </c>
      <c r="M417" s="224"/>
      <c r="N417" s="215"/>
      <c r="O417" s="227"/>
      <c r="P417" s="41">
        <v>6</v>
      </c>
      <c r="Q417" s="59"/>
      <c r="R417" s="115" t="s">
        <v>42</v>
      </c>
      <c r="S417" s="42"/>
      <c r="T417" s="42"/>
      <c r="U417" s="43" t="s">
        <v>42</v>
      </c>
      <c r="V417" s="42"/>
      <c r="W417" s="42"/>
      <c r="X417" s="42"/>
      <c r="Y417" s="150"/>
      <c r="Z417" s="45"/>
      <c r="AA417" s="59"/>
      <c r="AB417" s="46" t="str">
        <f t="shared" si="68"/>
        <v/>
      </c>
      <c r="AC417" s="47" t="s">
        <v>42</v>
      </c>
      <c r="AD417" s="48" t="s">
        <v>42</v>
      </c>
      <c r="AE417" s="47" t="s">
        <v>42</v>
      </c>
      <c r="AF417" s="48" t="s">
        <v>42</v>
      </c>
      <c r="AG417" s="49" t="s">
        <v>42</v>
      </c>
      <c r="AH417" s="50"/>
      <c r="AI417" s="59"/>
      <c r="AJ417" s="44"/>
      <c r="AK417" s="51"/>
      <c r="AL417" s="142"/>
      <c r="AM417" s="60"/>
      <c r="AN417" s="143"/>
      <c r="AO417" s="121"/>
    </row>
    <row r="418" spans="1:41" ht="114.75" hidden="1" customHeight="1" x14ac:dyDescent="0.25">
      <c r="A418" s="271" t="s">
        <v>618</v>
      </c>
      <c r="B418" s="170" t="s">
        <v>0</v>
      </c>
      <c r="C418" s="260" t="s">
        <v>610</v>
      </c>
      <c r="D418" s="260" t="s">
        <v>611</v>
      </c>
      <c r="E418" s="170">
        <v>70</v>
      </c>
      <c r="F418" s="263" t="s">
        <v>612</v>
      </c>
      <c r="G418" s="260" t="s">
        <v>4</v>
      </c>
      <c r="H418" s="182">
        <v>500</v>
      </c>
      <c r="I418" s="164" t="s">
        <v>34</v>
      </c>
      <c r="J418" s="179">
        <v>0.6</v>
      </c>
      <c r="K418" s="237" t="s">
        <v>6</v>
      </c>
      <c r="L418" s="240" t="s">
        <v>6</v>
      </c>
      <c r="M418" s="164" t="s">
        <v>7</v>
      </c>
      <c r="N418" s="179">
        <v>0.6</v>
      </c>
      <c r="O418" s="176" t="s">
        <v>7</v>
      </c>
      <c r="P418" s="1">
        <v>1</v>
      </c>
      <c r="Q418" s="2" t="s">
        <v>613</v>
      </c>
      <c r="R418" s="114" t="s">
        <v>9</v>
      </c>
      <c r="S418" s="5" t="s">
        <v>10</v>
      </c>
      <c r="T418" s="5" t="s">
        <v>11</v>
      </c>
      <c r="U418" s="6" t="s">
        <v>12</v>
      </c>
      <c r="V418" s="5" t="s">
        <v>13</v>
      </c>
      <c r="W418" s="5" t="s">
        <v>14</v>
      </c>
      <c r="X418" s="5" t="s">
        <v>170</v>
      </c>
      <c r="Y418" s="38" t="s">
        <v>872</v>
      </c>
      <c r="Z418" s="13" t="s">
        <v>873</v>
      </c>
      <c r="AA418" s="18" t="s">
        <v>886</v>
      </c>
      <c r="AB418" s="7">
        <f>IFERROR(IF(R418="Probabilidad",(J418-(+J418*U418)),IF(R418="Impacto",J418,"")),"")</f>
        <v>0.36</v>
      </c>
      <c r="AC418" s="9" t="s">
        <v>5</v>
      </c>
      <c r="AD418" s="10">
        <v>0.36</v>
      </c>
      <c r="AE418" s="9" t="s">
        <v>7</v>
      </c>
      <c r="AF418" s="10">
        <v>0.6</v>
      </c>
      <c r="AG418" s="30" t="s">
        <v>7</v>
      </c>
      <c r="AH418" s="12" t="s">
        <v>16</v>
      </c>
      <c r="AI418" s="18" t="s">
        <v>614</v>
      </c>
      <c r="AJ418" s="14" t="s">
        <v>615</v>
      </c>
      <c r="AK418" s="17" t="s">
        <v>616</v>
      </c>
      <c r="AL418" s="37" t="s">
        <v>873</v>
      </c>
      <c r="AM418" s="138" t="s">
        <v>895</v>
      </c>
      <c r="AN418" s="95" t="s">
        <v>872</v>
      </c>
      <c r="AO418" s="121"/>
    </row>
    <row r="419" spans="1:41" ht="115.5" hidden="1" x14ac:dyDescent="0.25">
      <c r="A419" s="272"/>
      <c r="B419" s="171"/>
      <c r="C419" s="261"/>
      <c r="D419" s="261"/>
      <c r="E419" s="171"/>
      <c r="F419" s="264"/>
      <c r="G419" s="261"/>
      <c r="H419" s="183"/>
      <c r="I419" s="165"/>
      <c r="J419" s="180"/>
      <c r="K419" s="238"/>
      <c r="L419" s="241">
        <v>0</v>
      </c>
      <c r="M419" s="165"/>
      <c r="N419" s="180"/>
      <c r="O419" s="177"/>
      <c r="P419" s="1">
        <v>2</v>
      </c>
      <c r="Q419" s="2" t="s">
        <v>617</v>
      </c>
      <c r="R419" s="114" t="s">
        <v>9</v>
      </c>
      <c r="S419" s="5" t="s">
        <v>10</v>
      </c>
      <c r="T419" s="5" t="s">
        <v>11</v>
      </c>
      <c r="U419" s="6" t="s">
        <v>12</v>
      </c>
      <c r="V419" s="5" t="s">
        <v>13</v>
      </c>
      <c r="W419" s="5" t="s">
        <v>14</v>
      </c>
      <c r="X419" s="5" t="s">
        <v>170</v>
      </c>
      <c r="Y419" s="38" t="s">
        <v>872</v>
      </c>
      <c r="Z419" s="13" t="s">
        <v>873</v>
      </c>
      <c r="AA419" s="18" t="s">
        <v>887</v>
      </c>
      <c r="AB419" s="7">
        <f>IFERROR(IF(AND(R418="Probabilidad",R419="Probabilidad"),(AD418-(+AD418*U419)),IF(R419="Probabilidad",(J418-(+J418*U419)),IF(R419="Impacto",AD418,""))),"")</f>
        <v>0.216</v>
      </c>
      <c r="AC419" s="9" t="s">
        <v>5</v>
      </c>
      <c r="AD419" s="10">
        <v>0.216</v>
      </c>
      <c r="AE419" s="9" t="s">
        <v>48</v>
      </c>
      <c r="AF419" s="10">
        <v>0.8</v>
      </c>
      <c r="AG419" s="30" t="s">
        <v>49</v>
      </c>
      <c r="AH419" s="12"/>
      <c r="AI419" s="18"/>
      <c r="AJ419" s="14"/>
      <c r="AK419" s="15"/>
      <c r="AL419" s="37"/>
      <c r="AM419" s="138"/>
      <c r="AN419" s="95"/>
      <c r="AO419" s="121"/>
    </row>
    <row r="420" spans="1:41" ht="16.5" hidden="1" x14ac:dyDescent="0.25">
      <c r="A420" s="272"/>
      <c r="B420" s="171"/>
      <c r="C420" s="261"/>
      <c r="D420" s="261"/>
      <c r="E420" s="171"/>
      <c r="F420" s="264"/>
      <c r="G420" s="261"/>
      <c r="H420" s="183"/>
      <c r="I420" s="165"/>
      <c r="J420" s="180"/>
      <c r="K420" s="238"/>
      <c r="L420" s="241">
        <v>0</v>
      </c>
      <c r="M420" s="165"/>
      <c r="N420" s="180"/>
      <c r="O420" s="177"/>
      <c r="P420" s="1">
        <v>3</v>
      </c>
      <c r="Q420" s="3"/>
      <c r="R420" s="114" t="s">
        <v>42</v>
      </c>
      <c r="S420" s="5"/>
      <c r="T420" s="5"/>
      <c r="U420" s="6" t="s">
        <v>42</v>
      </c>
      <c r="V420" s="5"/>
      <c r="W420" s="5"/>
      <c r="X420" s="5"/>
      <c r="Y420" s="38"/>
      <c r="Z420" s="37"/>
      <c r="AA420" s="137"/>
      <c r="AB420" s="7" t="str">
        <f>IFERROR(IF(AND(R419="Probabilidad",R420="Probabilidad"),(AD419-(+AD419*U420)),IF(AND(R419="Impacto",R420="Probabilidad"),(AD418-(+AD418*U420)),IF(R420="Impacto",AD419,""))),"")</f>
        <v/>
      </c>
      <c r="AC420" s="9" t="s">
        <v>42</v>
      </c>
      <c r="AD420" s="10" t="s">
        <v>42</v>
      </c>
      <c r="AE420" s="9" t="s">
        <v>42</v>
      </c>
      <c r="AF420" s="10" t="s">
        <v>42</v>
      </c>
      <c r="AG420" s="30" t="s">
        <v>42</v>
      </c>
      <c r="AH420" s="12"/>
      <c r="AI420" s="18"/>
      <c r="AJ420" s="14"/>
      <c r="AK420" s="15"/>
      <c r="AL420" s="37"/>
      <c r="AM420" s="139"/>
      <c r="AN420" s="95"/>
      <c r="AO420" s="121"/>
    </row>
    <row r="421" spans="1:41" ht="16.5" hidden="1" x14ac:dyDescent="0.25">
      <c r="A421" s="272"/>
      <c r="B421" s="171"/>
      <c r="C421" s="261"/>
      <c r="D421" s="261"/>
      <c r="E421" s="171"/>
      <c r="F421" s="264"/>
      <c r="G421" s="261"/>
      <c r="H421" s="183"/>
      <c r="I421" s="165"/>
      <c r="J421" s="180"/>
      <c r="K421" s="238"/>
      <c r="L421" s="241">
        <v>0</v>
      </c>
      <c r="M421" s="165"/>
      <c r="N421" s="180"/>
      <c r="O421" s="177"/>
      <c r="P421" s="1">
        <v>4</v>
      </c>
      <c r="Q421" s="2"/>
      <c r="R421" s="114" t="s">
        <v>42</v>
      </c>
      <c r="S421" s="5"/>
      <c r="T421" s="5"/>
      <c r="U421" s="6" t="s">
        <v>42</v>
      </c>
      <c r="V421" s="5"/>
      <c r="W421" s="5"/>
      <c r="X421" s="5"/>
      <c r="Y421" s="38"/>
      <c r="Z421" s="37"/>
      <c r="AA421" s="137"/>
      <c r="AB421" s="7" t="str">
        <f t="shared" ref="AB421:AB423" si="69">IFERROR(IF(AND(R420="Probabilidad",R421="Probabilidad"),(AD420-(+AD420*U421)),IF(AND(R420="Impacto",R421="Probabilidad"),(AD419-(+AD419*U421)),IF(R421="Impacto",AD420,""))),"")</f>
        <v/>
      </c>
      <c r="AC421" s="9" t="s">
        <v>42</v>
      </c>
      <c r="AD421" s="10" t="s">
        <v>42</v>
      </c>
      <c r="AE421" s="9" t="s">
        <v>42</v>
      </c>
      <c r="AF421" s="10" t="s">
        <v>42</v>
      </c>
      <c r="AG421" s="30" t="s">
        <v>42</v>
      </c>
      <c r="AH421" s="12"/>
      <c r="AI421" s="18"/>
      <c r="AJ421" s="14"/>
      <c r="AK421" s="15"/>
      <c r="AL421" s="15"/>
      <c r="AM421" s="18"/>
      <c r="AN421" s="32"/>
      <c r="AO421" s="121"/>
    </row>
    <row r="422" spans="1:41" ht="16.5" hidden="1" x14ac:dyDescent="0.25">
      <c r="A422" s="272"/>
      <c r="B422" s="171"/>
      <c r="C422" s="261"/>
      <c r="D422" s="261"/>
      <c r="E422" s="171"/>
      <c r="F422" s="264"/>
      <c r="G422" s="261"/>
      <c r="H422" s="183"/>
      <c r="I422" s="165"/>
      <c r="J422" s="180"/>
      <c r="K422" s="238"/>
      <c r="L422" s="241">
        <v>0</v>
      </c>
      <c r="M422" s="165"/>
      <c r="N422" s="180"/>
      <c r="O422" s="177"/>
      <c r="P422" s="1">
        <v>5</v>
      </c>
      <c r="Q422" s="2"/>
      <c r="R422" s="114" t="s">
        <v>42</v>
      </c>
      <c r="S422" s="5"/>
      <c r="T422" s="5"/>
      <c r="U422" s="6" t="s">
        <v>42</v>
      </c>
      <c r="V422" s="5"/>
      <c r="W422" s="5"/>
      <c r="X422" s="5"/>
      <c r="Y422" s="14"/>
      <c r="Z422" s="5"/>
      <c r="AA422" s="152"/>
      <c r="AB422" s="7" t="str">
        <f t="shared" si="69"/>
        <v/>
      </c>
      <c r="AC422" s="9" t="s">
        <v>42</v>
      </c>
      <c r="AD422" s="10" t="s">
        <v>42</v>
      </c>
      <c r="AE422" s="9" t="s">
        <v>42</v>
      </c>
      <c r="AF422" s="10" t="s">
        <v>42</v>
      </c>
      <c r="AG422" s="30" t="s">
        <v>42</v>
      </c>
      <c r="AH422" s="12"/>
      <c r="AI422" s="18"/>
      <c r="AJ422" s="14"/>
      <c r="AK422" s="15"/>
      <c r="AL422" s="15"/>
      <c r="AM422" s="18"/>
      <c r="AN422" s="32"/>
      <c r="AO422" s="121"/>
    </row>
    <row r="423" spans="1:41" ht="16.5" hidden="1" x14ac:dyDescent="0.25">
      <c r="A423" s="273"/>
      <c r="B423" s="172"/>
      <c r="C423" s="262"/>
      <c r="D423" s="262"/>
      <c r="E423" s="172"/>
      <c r="F423" s="265"/>
      <c r="G423" s="262"/>
      <c r="H423" s="184"/>
      <c r="I423" s="166"/>
      <c r="J423" s="181"/>
      <c r="K423" s="239"/>
      <c r="L423" s="242">
        <v>0</v>
      </c>
      <c r="M423" s="166"/>
      <c r="N423" s="181"/>
      <c r="O423" s="178"/>
      <c r="P423" s="1">
        <v>6</v>
      </c>
      <c r="Q423" s="2"/>
      <c r="R423" s="114" t="s">
        <v>42</v>
      </c>
      <c r="S423" s="5"/>
      <c r="T423" s="5"/>
      <c r="U423" s="6" t="s">
        <v>42</v>
      </c>
      <c r="V423" s="5"/>
      <c r="W423" s="5"/>
      <c r="X423" s="5"/>
      <c r="Y423" s="14"/>
      <c r="Z423" s="5"/>
      <c r="AA423" s="152"/>
      <c r="AB423" s="7" t="str">
        <f t="shared" si="69"/>
        <v/>
      </c>
      <c r="AC423" s="9" t="s">
        <v>42</v>
      </c>
      <c r="AD423" s="10" t="s">
        <v>42</v>
      </c>
      <c r="AE423" s="9" t="s">
        <v>42</v>
      </c>
      <c r="AF423" s="10" t="s">
        <v>42</v>
      </c>
      <c r="AG423" s="30" t="s">
        <v>42</v>
      </c>
      <c r="AH423" s="12"/>
      <c r="AI423" s="18"/>
      <c r="AJ423" s="14"/>
      <c r="AK423" s="15"/>
      <c r="AL423" s="15"/>
      <c r="AM423" s="18"/>
      <c r="AN423" s="32"/>
      <c r="AO423" s="121"/>
    </row>
    <row r="424" spans="1:41" ht="198" hidden="1" x14ac:dyDescent="0.25">
      <c r="A424" s="257" t="s">
        <v>624</v>
      </c>
      <c r="B424" s="170" t="s">
        <v>0</v>
      </c>
      <c r="C424" s="260" t="s">
        <v>619</v>
      </c>
      <c r="D424" s="260" t="s">
        <v>620</v>
      </c>
      <c r="E424" s="170">
        <v>71</v>
      </c>
      <c r="F424" s="263" t="s">
        <v>621</v>
      </c>
      <c r="G424" s="260" t="s">
        <v>4</v>
      </c>
      <c r="H424" s="182">
        <v>39</v>
      </c>
      <c r="I424" s="164" t="s">
        <v>34</v>
      </c>
      <c r="J424" s="179">
        <v>0.6</v>
      </c>
      <c r="K424" s="237" t="s">
        <v>6</v>
      </c>
      <c r="L424" s="240" t="s">
        <v>6</v>
      </c>
      <c r="M424" s="164" t="s">
        <v>7</v>
      </c>
      <c r="N424" s="179">
        <v>0.6</v>
      </c>
      <c r="O424" s="176" t="s">
        <v>7</v>
      </c>
      <c r="P424" s="1">
        <v>1</v>
      </c>
      <c r="Q424" s="13" t="s">
        <v>622</v>
      </c>
      <c r="R424" s="114" t="s">
        <v>9</v>
      </c>
      <c r="S424" s="5" t="s">
        <v>10</v>
      </c>
      <c r="T424" s="5" t="s">
        <v>11</v>
      </c>
      <c r="U424" s="6" t="s">
        <v>12</v>
      </c>
      <c r="V424" s="5" t="s">
        <v>13</v>
      </c>
      <c r="W424" s="5" t="s">
        <v>14</v>
      </c>
      <c r="X424" s="5" t="s">
        <v>15</v>
      </c>
      <c r="Y424" s="14" t="s">
        <v>640</v>
      </c>
      <c r="Z424" s="13" t="s">
        <v>896</v>
      </c>
      <c r="AA424" s="18" t="s">
        <v>897</v>
      </c>
      <c r="AB424" s="7">
        <f>IFERROR(IF(R424="Probabilidad",(J424-(+J424*U424)),IF(R424="Impacto",J424,"")),"")</f>
        <v>0.36</v>
      </c>
      <c r="AC424" s="9" t="s">
        <v>5</v>
      </c>
      <c r="AD424" s="10">
        <v>0.36</v>
      </c>
      <c r="AE424" s="9" t="s">
        <v>7</v>
      </c>
      <c r="AF424" s="10">
        <v>0.6</v>
      </c>
      <c r="AG424" s="30" t="s">
        <v>7</v>
      </c>
      <c r="AH424" s="12" t="s">
        <v>61</v>
      </c>
      <c r="AI424" s="18"/>
      <c r="AJ424" s="14"/>
      <c r="AK424" s="15"/>
      <c r="AL424" s="15"/>
      <c r="AM424" s="18"/>
      <c r="AN424" s="32"/>
      <c r="AO424" s="121"/>
    </row>
    <row r="425" spans="1:41" ht="409.5" hidden="1" x14ac:dyDescent="0.25">
      <c r="A425" s="258"/>
      <c r="B425" s="171"/>
      <c r="C425" s="261"/>
      <c r="D425" s="261"/>
      <c r="E425" s="171"/>
      <c r="F425" s="264"/>
      <c r="G425" s="261"/>
      <c r="H425" s="183"/>
      <c r="I425" s="165"/>
      <c r="J425" s="180"/>
      <c r="K425" s="238"/>
      <c r="L425" s="241">
        <v>0</v>
      </c>
      <c r="M425" s="165"/>
      <c r="N425" s="180"/>
      <c r="O425" s="177"/>
      <c r="P425" s="1">
        <v>2</v>
      </c>
      <c r="Q425" s="3" t="s">
        <v>623</v>
      </c>
      <c r="R425" s="114" t="s">
        <v>9</v>
      </c>
      <c r="S425" s="5" t="s">
        <v>10</v>
      </c>
      <c r="T425" s="5" t="s">
        <v>11</v>
      </c>
      <c r="U425" s="6" t="s">
        <v>12</v>
      </c>
      <c r="V425" s="5" t="s">
        <v>13</v>
      </c>
      <c r="W425" s="5" t="s">
        <v>160</v>
      </c>
      <c r="X425" s="5" t="s">
        <v>15</v>
      </c>
      <c r="Y425" s="14" t="s">
        <v>640</v>
      </c>
      <c r="Z425" s="13" t="s">
        <v>896</v>
      </c>
      <c r="AA425" s="18" t="s">
        <v>898</v>
      </c>
      <c r="AB425" s="7">
        <f>IFERROR(IF(AND(R424="Probabilidad",R425="Probabilidad"),(AD424-(+AD424*U425)),IF(R425="Probabilidad",(J424-(+J424*U425)),IF(R425="Impacto",AD424,""))),"")</f>
        <v>0.216</v>
      </c>
      <c r="AC425" s="9" t="s">
        <v>5</v>
      </c>
      <c r="AD425" s="10">
        <v>0.216</v>
      </c>
      <c r="AE425" s="9" t="s">
        <v>7</v>
      </c>
      <c r="AF425" s="10">
        <v>0.6</v>
      </c>
      <c r="AG425" s="30" t="s">
        <v>7</v>
      </c>
      <c r="AH425" s="12"/>
      <c r="AI425" s="18"/>
      <c r="AJ425" s="14"/>
      <c r="AK425" s="15"/>
      <c r="AL425" s="15"/>
      <c r="AM425" s="18"/>
      <c r="AN425" s="32"/>
      <c r="AO425" s="121"/>
    </row>
    <row r="426" spans="1:41" ht="16.5" hidden="1" x14ac:dyDescent="0.3">
      <c r="A426" s="258"/>
      <c r="B426" s="171"/>
      <c r="C426" s="261"/>
      <c r="D426" s="261"/>
      <c r="E426" s="171"/>
      <c r="F426" s="264"/>
      <c r="G426" s="261"/>
      <c r="H426" s="183"/>
      <c r="I426" s="165"/>
      <c r="J426" s="180"/>
      <c r="K426" s="238"/>
      <c r="L426" s="241">
        <v>0</v>
      </c>
      <c r="M426" s="165"/>
      <c r="N426" s="180"/>
      <c r="O426" s="177"/>
      <c r="P426" s="1">
        <v>3</v>
      </c>
      <c r="Q426" s="19"/>
      <c r="R426" s="114" t="s">
        <v>42</v>
      </c>
      <c r="S426" s="5"/>
      <c r="T426" s="5"/>
      <c r="U426" s="6" t="s">
        <v>42</v>
      </c>
      <c r="V426" s="5"/>
      <c r="W426" s="5"/>
      <c r="X426" s="5"/>
      <c r="Y426" s="14"/>
      <c r="Z426" s="5"/>
      <c r="AA426" s="152"/>
      <c r="AB426" s="7" t="str">
        <f>IFERROR(IF(AND(R425="Probabilidad",R426="Probabilidad"),(AD425-(+AD425*U426)),IF(AND(R425="Impacto",R426="Probabilidad"),(AD424-(+AD424*U426)),IF(R426="Impacto",AD425,""))),"")</f>
        <v/>
      </c>
      <c r="AC426" s="9" t="s">
        <v>42</v>
      </c>
      <c r="AD426" s="10" t="s">
        <v>42</v>
      </c>
      <c r="AE426" s="9" t="s">
        <v>42</v>
      </c>
      <c r="AF426" s="10" t="s">
        <v>42</v>
      </c>
      <c r="AG426" s="30" t="s">
        <v>42</v>
      </c>
      <c r="AH426" s="12"/>
      <c r="AI426" s="18"/>
      <c r="AJ426" s="14"/>
      <c r="AK426" s="15"/>
      <c r="AL426" s="15"/>
      <c r="AM426" s="18"/>
      <c r="AN426" s="32"/>
      <c r="AO426" s="121"/>
    </row>
    <row r="427" spans="1:41" ht="16.5" hidden="1" x14ac:dyDescent="0.25">
      <c r="A427" s="258"/>
      <c r="B427" s="171"/>
      <c r="C427" s="261"/>
      <c r="D427" s="261"/>
      <c r="E427" s="171"/>
      <c r="F427" s="264"/>
      <c r="G427" s="261"/>
      <c r="H427" s="183"/>
      <c r="I427" s="165"/>
      <c r="J427" s="180"/>
      <c r="K427" s="238"/>
      <c r="L427" s="241">
        <v>0</v>
      </c>
      <c r="M427" s="165"/>
      <c r="N427" s="180"/>
      <c r="O427" s="177"/>
      <c r="P427" s="1">
        <v>4</v>
      </c>
      <c r="Q427" s="2"/>
      <c r="R427" s="114" t="s">
        <v>42</v>
      </c>
      <c r="S427" s="5"/>
      <c r="T427" s="5"/>
      <c r="U427" s="6" t="s">
        <v>42</v>
      </c>
      <c r="V427" s="5"/>
      <c r="W427" s="5"/>
      <c r="X427" s="5"/>
      <c r="Y427" s="14"/>
      <c r="Z427" s="5"/>
      <c r="AA427" s="152"/>
      <c r="AB427" s="7" t="str">
        <f t="shared" ref="AB427:AB429" si="70">IFERROR(IF(AND(R426="Probabilidad",R427="Probabilidad"),(AD426-(+AD426*U427)),IF(AND(R426="Impacto",R427="Probabilidad"),(AD425-(+AD425*U427)),IF(R427="Impacto",AD426,""))),"")</f>
        <v/>
      </c>
      <c r="AC427" s="9" t="s">
        <v>42</v>
      </c>
      <c r="AD427" s="10" t="s">
        <v>42</v>
      </c>
      <c r="AE427" s="9" t="s">
        <v>42</v>
      </c>
      <c r="AF427" s="10" t="s">
        <v>42</v>
      </c>
      <c r="AG427" s="30" t="s">
        <v>42</v>
      </c>
      <c r="AH427" s="12"/>
      <c r="AI427" s="18"/>
      <c r="AJ427" s="14"/>
      <c r="AK427" s="15"/>
      <c r="AL427" s="15"/>
      <c r="AM427" s="18"/>
      <c r="AN427" s="32"/>
      <c r="AO427" s="121"/>
    </row>
    <row r="428" spans="1:41" ht="16.5" hidden="1" x14ac:dyDescent="0.25">
      <c r="A428" s="258"/>
      <c r="B428" s="171"/>
      <c r="C428" s="261"/>
      <c r="D428" s="261"/>
      <c r="E428" s="171"/>
      <c r="F428" s="264"/>
      <c r="G428" s="261"/>
      <c r="H428" s="183"/>
      <c r="I428" s="165"/>
      <c r="J428" s="180"/>
      <c r="K428" s="238"/>
      <c r="L428" s="241">
        <v>0</v>
      </c>
      <c r="M428" s="165"/>
      <c r="N428" s="180"/>
      <c r="O428" s="177"/>
      <c r="P428" s="1">
        <v>5</v>
      </c>
      <c r="Q428" s="2"/>
      <c r="R428" s="114" t="s">
        <v>42</v>
      </c>
      <c r="S428" s="5"/>
      <c r="T428" s="5"/>
      <c r="U428" s="6" t="s">
        <v>42</v>
      </c>
      <c r="V428" s="5"/>
      <c r="W428" s="5"/>
      <c r="X428" s="5"/>
      <c r="Y428" s="14"/>
      <c r="Z428" s="5"/>
      <c r="AA428" s="152"/>
      <c r="AB428" s="7" t="str">
        <f t="shared" si="70"/>
        <v/>
      </c>
      <c r="AC428" s="9" t="s">
        <v>42</v>
      </c>
      <c r="AD428" s="10" t="s">
        <v>42</v>
      </c>
      <c r="AE428" s="9" t="s">
        <v>42</v>
      </c>
      <c r="AF428" s="10" t="s">
        <v>42</v>
      </c>
      <c r="AG428" s="30" t="s">
        <v>42</v>
      </c>
      <c r="AH428" s="12"/>
      <c r="AI428" s="18"/>
      <c r="AJ428" s="14"/>
      <c r="AK428" s="15"/>
      <c r="AL428" s="15"/>
      <c r="AM428" s="18"/>
      <c r="AN428" s="32"/>
      <c r="AO428" s="121"/>
    </row>
    <row r="429" spans="1:41" ht="16.5" hidden="1" x14ac:dyDescent="0.25">
      <c r="A429" s="259"/>
      <c r="B429" s="172"/>
      <c r="C429" s="262"/>
      <c r="D429" s="262"/>
      <c r="E429" s="172"/>
      <c r="F429" s="265"/>
      <c r="G429" s="262"/>
      <c r="H429" s="184"/>
      <c r="I429" s="166"/>
      <c r="J429" s="181"/>
      <c r="K429" s="239"/>
      <c r="L429" s="242">
        <v>0</v>
      </c>
      <c r="M429" s="166"/>
      <c r="N429" s="181"/>
      <c r="O429" s="178"/>
      <c r="P429" s="1">
        <v>6</v>
      </c>
      <c r="Q429" s="2"/>
      <c r="R429" s="114" t="s">
        <v>42</v>
      </c>
      <c r="S429" s="5"/>
      <c r="T429" s="5"/>
      <c r="U429" s="6" t="s">
        <v>42</v>
      </c>
      <c r="V429" s="5"/>
      <c r="W429" s="5"/>
      <c r="X429" s="5"/>
      <c r="Y429" s="14"/>
      <c r="Z429" s="5"/>
      <c r="AA429" s="152"/>
      <c r="AB429" s="7" t="str">
        <f t="shared" si="70"/>
        <v/>
      </c>
      <c r="AC429" s="9" t="s">
        <v>42</v>
      </c>
      <c r="AD429" s="10" t="s">
        <v>42</v>
      </c>
      <c r="AE429" s="9" t="s">
        <v>42</v>
      </c>
      <c r="AF429" s="10" t="s">
        <v>42</v>
      </c>
      <c r="AG429" s="30" t="s">
        <v>42</v>
      </c>
      <c r="AH429" s="12"/>
      <c r="AI429" s="18"/>
      <c r="AJ429" s="14"/>
      <c r="AK429" s="15"/>
      <c r="AL429" s="15"/>
      <c r="AM429" s="18"/>
      <c r="AN429" s="32"/>
      <c r="AO429" s="121"/>
    </row>
    <row r="430" spans="1:41" ht="181.5" hidden="1" x14ac:dyDescent="0.25">
      <c r="A430" s="283" t="s">
        <v>631</v>
      </c>
      <c r="B430" s="286" t="s">
        <v>0</v>
      </c>
      <c r="C430" s="287" t="s">
        <v>625</v>
      </c>
      <c r="D430" s="287" t="s">
        <v>626</v>
      </c>
      <c r="E430" s="170">
        <v>72</v>
      </c>
      <c r="F430" s="287" t="s">
        <v>627</v>
      </c>
      <c r="G430" s="287" t="s">
        <v>46</v>
      </c>
      <c r="H430" s="278">
        <v>143</v>
      </c>
      <c r="I430" s="279" t="str">
        <f>IF(H430&lt;=0,"",IF(H430&lt;=2,"Muy Baja",IF(H430&lt;=24,"Baja",IF(H430&lt;=500,"Media",IF(H430&lt;=5000,"Alta","Muy Alta")))))</f>
        <v>Media</v>
      </c>
      <c r="J430" s="274">
        <f>IF(I430="","",IF(I430="Muy Baja",0.2,IF(I430="Baja",0.4,IF(I430="Media",0.6,IF(I430="Alta",0.8,IF(I430="Muy Alta",1,))))))</f>
        <v>0.6</v>
      </c>
      <c r="K430" s="280" t="s">
        <v>191</v>
      </c>
      <c r="L430" s="280" t="str">
        <f>IF(NOT(ISERROR(MATCH(K430,'[1]Tabla Impacto'!$B$221:$B$223,0))),'[1]Tabla Impacto'!$F$223&amp;"Por favor no seleccionar los criterios de impacto(Afectación Económica o presupuestal y Pérdida Reputacional)",K430)</f>
        <v xml:space="preserve">     El riesgo afecta la imagen de la entidad internamente, de conocimiento general, nivel interno, de junta dircetiva y accionistas y/o de provedores</v>
      </c>
      <c r="M430" s="279" t="str">
        <f>IF(OR(L430='[1]Tabla Impacto'!$C$11,L430='[1]Tabla Impacto'!$D$11),"Leve",IF(OR(L430='[1]Tabla Impacto'!$C$12,L430='[1]Tabla Impacto'!$D$12),"Menor",IF(OR(L430='[1]Tabla Impacto'!$C$13,L430='[1]Tabla Impacto'!$D$13),"Moderado",IF(OR(L430='[1]Tabla Impacto'!$C$14,L430='[1]Tabla Impacto'!$D$14),"Mayor",IF(OR(L430='[1]Tabla Impacto'!$C$15,L430='[1]Tabla Impacto'!$D$15),"Catastrófico","")))))</f>
        <v>Menor</v>
      </c>
      <c r="N430" s="274">
        <f>IF(M430="","",IF(M430="Leve",0.2,IF(M430="Menor",0.4,IF(M430="Moderado",0.6,IF(M430="Mayor",0.8,IF(M430="Catastrófico",1,))))))</f>
        <v>0.4</v>
      </c>
      <c r="O430" s="277" t="str">
        <f>IF(OR(AND(I430="Muy Baja",M430="Leve"),AND(I430="Muy Baja",M430="Menor"),AND(I430="Baja",M430="Leve")),"Bajo",IF(OR(AND(I430="Muy baja",M430="Moderado"),AND(I430="Baja",M430="Menor"),AND(I430="Baja",M430="Moderado"),AND(I430="Media",M430="Leve"),AND(I430="Media",M430="Menor"),AND(I430="Media",M430="Moderado"),AND(I430="Alta",M430="Leve"),AND(I430="Alta",M430="Menor")),"Moderado",IF(OR(AND(I430="Muy Baja",M430="Mayor"),AND(I430="Baja",M430="Mayor"),AND(I430="Media",M430="Mayor"),AND(I430="Alta",M430="Moderado"),AND(I430="Alta",M430="Mayor"),AND(I430="Muy Alta",M430="Leve"),AND(I430="Muy Alta",M430="Menor"),AND(I430="Muy Alta",M430="Moderado"),AND(I430="Muy Alta",M430="Mayor")),"Alto",IF(OR(AND(I430="Muy Baja",M430="Catastrófico"),AND(I430="Baja",M430="Catastrófico"),AND(I430="Media",M430="Catastrófico"),AND(I430="Alta",M430="Catastrófico"),AND(I430="Muy Alta",M430="Catastrófico")),"Extremo",""))))</f>
        <v>Moderado</v>
      </c>
      <c r="P430" s="20">
        <v>1</v>
      </c>
      <c r="Q430" s="21" t="s">
        <v>628</v>
      </c>
      <c r="R430" s="22" t="str">
        <f t="shared" ref="R430:R435" si="71">IF(OR(S430="Preventivo",S430="Detectivo"),"Probabilidad",IF(S430="Correctivo","Impacto",""))</f>
        <v>Probabilidad</v>
      </c>
      <c r="S430" s="22" t="s">
        <v>10</v>
      </c>
      <c r="T430" s="22" t="s">
        <v>11</v>
      </c>
      <c r="U430" s="23" t="str">
        <f t="shared" ref="U430:U435" si="72">IF(AND(S430="Preventivo",T430="Automático"),"50%",IF(AND(S430="Preventivo",T430="Manual"),"40%",IF(AND(S430="Detectivo",T430="Automático"),"40%",IF(AND(S430="Detectivo",T430="Manual"),"30%",IF(AND(S430="Correctivo",T430="Automático"),"35%",IF(AND(S430="Correctivo",T430="Manual"),"25%",""))))))</f>
        <v>40%</v>
      </c>
      <c r="V430" s="22" t="s">
        <v>13</v>
      </c>
      <c r="W430" s="22" t="s">
        <v>14</v>
      </c>
      <c r="X430" s="22" t="s">
        <v>15</v>
      </c>
      <c r="Y430" s="14" t="s">
        <v>640</v>
      </c>
      <c r="Z430" s="39" t="s">
        <v>899</v>
      </c>
      <c r="AA430" s="140" t="s">
        <v>900</v>
      </c>
      <c r="AB430" s="24">
        <f>IFERROR(IF(R430="Probabilidad",(J430-(+J430*U430)),IF(R430="Impacto",J430,"")),"")</f>
        <v>0.36</v>
      </c>
      <c r="AC430" s="25" t="str">
        <f t="shared" ref="AC430:AC435" si="73">IFERROR(IF(AB430="","",IF(AB430&lt;=0.2,"Muy Baja",IF(AB430&lt;=0.4,"Baja",IF(AB430&lt;=0.6,"Media",IF(AB430&lt;=0.8,"Alta","Muy Alta"))))),"")</f>
        <v>Baja</v>
      </c>
      <c r="AD430" s="26">
        <f t="shared" ref="AD430:AD435" si="74">+AB430</f>
        <v>0.36</v>
      </c>
      <c r="AE430" s="25" t="str">
        <f t="shared" ref="AE430:AE435" si="75">IFERROR(IF(AF430="","",IF(AF430&lt;=0.2,"Leve",IF(AF430&lt;=0.4,"Menor",IF(AF430&lt;=0.6,"Moderado",IF(AF430&lt;=0.8,"Mayor","Catastrófico"))))),"")</f>
        <v>Menor</v>
      </c>
      <c r="AF430" s="26">
        <f>IFERROR(IF(R430="Impacto",(N430-(+N430*U430)),IF(R430="Probabilidad",N430,"")),"")</f>
        <v>0.4</v>
      </c>
      <c r="AG430" s="31" t="str">
        <f t="shared" ref="AG430:AG435" si="76">IFERROR(IF(OR(AND(AC430="Muy Baja",AE430="Leve"),AND(AC430="Muy Baja",AE430="Menor"),AND(AC430="Baja",AE430="Leve")),"Bajo",IF(OR(AND(AC430="Muy baja",AE430="Moderado"),AND(AC430="Baja",AE430="Menor"),AND(AC430="Baja",AE430="Moderado"),AND(AC430="Media",AE430="Leve"),AND(AC430="Media",AE430="Menor"),AND(AC430="Media",AE430="Moderado"),AND(AC430="Alta",AE430="Leve"),AND(AC430="Alta",AE430="Menor")),"Moderado",IF(OR(AND(AC430="Muy Baja",AE430="Mayor"),AND(AC430="Baja",AE430="Mayor"),AND(AC430="Media",AE430="Mayor"),AND(AC430="Alta",AE430="Moderado"),AND(AC430="Alta",AE430="Mayor"),AND(AC430="Muy Alta",AE430="Leve"),AND(AC430="Muy Alta",AE430="Menor"),AND(AC430="Muy Alta",AE430="Moderado"),AND(AC430="Muy Alta",AE430="Mayor")),"Alto",IF(OR(AND(AC430="Muy Baja",AE430="Catastrófico"),AND(AC430="Baja",AE430="Catastrófico"),AND(AC430="Media",AE430="Catastrófico"),AND(AC430="Alta",AE430="Catastrófico"),AND(AC430="Muy Alta",AE430="Catastrófico")),"Extremo","")))),"")</f>
        <v>Moderado</v>
      </c>
      <c r="AH430" s="27" t="s">
        <v>61</v>
      </c>
      <c r="AI430" s="140"/>
      <c r="AJ430" s="20"/>
      <c r="AK430" s="28"/>
      <c r="AL430" s="28"/>
      <c r="AM430" s="140"/>
      <c r="AN430" s="32"/>
      <c r="AO430" s="121"/>
    </row>
    <row r="431" spans="1:41" ht="76.5" hidden="1" x14ac:dyDescent="0.25">
      <c r="A431" s="284"/>
      <c r="B431" s="275"/>
      <c r="C431" s="281"/>
      <c r="D431" s="281"/>
      <c r="E431" s="171"/>
      <c r="F431" s="281"/>
      <c r="G431" s="281"/>
      <c r="H431" s="275"/>
      <c r="I431" s="275"/>
      <c r="J431" s="275"/>
      <c r="K431" s="281"/>
      <c r="L431" s="281"/>
      <c r="M431" s="275"/>
      <c r="N431" s="275"/>
      <c r="O431" s="275"/>
      <c r="P431" s="20">
        <v>2</v>
      </c>
      <c r="Q431" s="21" t="s">
        <v>629</v>
      </c>
      <c r="R431" s="22" t="str">
        <f t="shared" si="71"/>
        <v>Probabilidad</v>
      </c>
      <c r="S431" s="22" t="s">
        <v>10</v>
      </c>
      <c r="T431" s="22" t="s">
        <v>11</v>
      </c>
      <c r="U431" s="23" t="str">
        <f t="shared" si="72"/>
        <v>40%</v>
      </c>
      <c r="V431" s="22" t="s">
        <v>13</v>
      </c>
      <c r="W431" s="22" t="s">
        <v>14</v>
      </c>
      <c r="X431" s="22" t="s">
        <v>15</v>
      </c>
      <c r="Y431" s="14" t="s">
        <v>640</v>
      </c>
      <c r="Z431" s="40" t="s">
        <v>901</v>
      </c>
      <c r="AA431" s="140" t="s">
        <v>902</v>
      </c>
      <c r="AB431" s="24">
        <f>IFERROR(IF(AND(R430="Probabilidad",R431="Probabilidad"),(AD430-(+AD430*U431)),IF(R431="Probabilidad",(J430-(+J430*U431)),IF(R431="Impacto",AD430,""))),"")</f>
        <v>0.216</v>
      </c>
      <c r="AC431" s="25" t="str">
        <f t="shared" si="73"/>
        <v>Baja</v>
      </c>
      <c r="AD431" s="26">
        <f t="shared" si="74"/>
        <v>0.216</v>
      </c>
      <c r="AE431" s="25" t="str">
        <f t="shared" si="75"/>
        <v>Menor</v>
      </c>
      <c r="AF431" s="26">
        <f>IFERROR(IF(AND(R430="Impacto",R431="Impacto"),(AF430-(+AF430*U431)),IF(R431="Impacto",($N$10-(+$N$10*U431)),IF(R431="Probabilidad",AF430,""))),"")</f>
        <v>0.4</v>
      </c>
      <c r="AG431" s="31" t="str">
        <f t="shared" si="76"/>
        <v>Moderado</v>
      </c>
      <c r="AH431" s="27"/>
      <c r="AI431" s="140"/>
      <c r="AJ431" s="20"/>
      <c r="AK431" s="28"/>
      <c r="AL431" s="28"/>
      <c r="AM431" s="140"/>
      <c r="AN431" s="32"/>
      <c r="AO431" s="121"/>
    </row>
    <row r="432" spans="1:41" ht="64.5" hidden="1" x14ac:dyDescent="0.25">
      <c r="A432" s="284"/>
      <c r="B432" s="275"/>
      <c r="C432" s="281"/>
      <c r="D432" s="281"/>
      <c r="E432" s="171"/>
      <c r="F432" s="281"/>
      <c r="G432" s="281"/>
      <c r="H432" s="275"/>
      <c r="I432" s="275"/>
      <c r="J432" s="275"/>
      <c r="K432" s="281"/>
      <c r="L432" s="281"/>
      <c r="M432" s="275"/>
      <c r="N432" s="275"/>
      <c r="O432" s="275"/>
      <c r="P432" s="20">
        <v>3</v>
      </c>
      <c r="Q432" s="21" t="s">
        <v>630</v>
      </c>
      <c r="R432" s="22" t="str">
        <f t="shared" si="71"/>
        <v>Probabilidad</v>
      </c>
      <c r="S432" s="22" t="s">
        <v>23</v>
      </c>
      <c r="T432" s="22" t="s">
        <v>11</v>
      </c>
      <c r="U432" s="23" t="str">
        <f t="shared" si="72"/>
        <v>30%</v>
      </c>
      <c r="V432" s="22" t="s">
        <v>13</v>
      </c>
      <c r="W432" s="22" t="s">
        <v>14</v>
      </c>
      <c r="X432" s="22" t="s">
        <v>15</v>
      </c>
      <c r="Y432" s="14" t="s">
        <v>640</v>
      </c>
      <c r="Z432" s="40" t="s">
        <v>901</v>
      </c>
      <c r="AA432" s="140" t="s">
        <v>902</v>
      </c>
      <c r="AB432" s="24">
        <f t="shared" ref="AB432:AB435" si="77">IFERROR(IF(AND(R431="Probabilidad",R432="Probabilidad"),(AD431-(+AD431*U432)),IF(AND(R431="Impacto",R432="Probabilidad"),(AD430-(+AD430*U432)),IF(R432="Impacto",AD431,""))),"")</f>
        <v>0.1512</v>
      </c>
      <c r="AC432" s="25" t="str">
        <f t="shared" si="73"/>
        <v>Muy Baja</v>
      </c>
      <c r="AD432" s="26">
        <f t="shared" si="74"/>
        <v>0.1512</v>
      </c>
      <c r="AE432" s="25" t="str">
        <f t="shared" si="75"/>
        <v>Menor</v>
      </c>
      <c r="AF432" s="26">
        <f t="shared" ref="AF432:AF435" si="78">IFERROR(IF(AND(R431="Impacto",R432="Impacto"),(AF431-(+AF431*U432)),IF(AND(R431="Probabilidad",R432="Impacto"),(AF430-(+AF430*U432)),IF(R432="Probabilidad",AF431,""))),"")</f>
        <v>0.4</v>
      </c>
      <c r="AG432" s="31" t="str">
        <f t="shared" si="76"/>
        <v>Bajo</v>
      </c>
      <c r="AH432" s="27"/>
      <c r="AI432" s="140"/>
      <c r="AJ432" s="20"/>
      <c r="AK432" s="28"/>
      <c r="AL432" s="28"/>
      <c r="AM432" s="140"/>
      <c r="AN432" s="32"/>
      <c r="AO432" s="121"/>
    </row>
    <row r="433" spans="1:41" ht="16.5" hidden="1" x14ac:dyDescent="0.25">
      <c r="A433" s="284"/>
      <c r="B433" s="275"/>
      <c r="C433" s="281"/>
      <c r="D433" s="281"/>
      <c r="E433" s="171"/>
      <c r="F433" s="281"/>
      <c r="G433" s="281"/>
      <c r="H433" s="275"/>
      <c r="I433" s="275"/>
      <c r="J433" s="275"/>
      <c r="K433" s="281"/>
      <c r="L433" s="281"/>
      <c r="M433" s="275"/>
      <c r="N433" s="275"/>
      <c r="O433" s="275"/>
      <c r="P433" s="20">
        <v>4</v>
      </c>
      <c r="Q433" s="21"/>
      <c r="R433" s="22" t="str">
        <f t="shared" si="71"/>
        <v/>
      </c>
      <c r="S433" s="22"/>
      <c r="T433" s="22"/>
      <c r="U433" s="23" t="str">
        <f t="shared" si="72"/>
        <v/>
      </c>
      <c r="V433" s="22"/>
      <c r="W433" s="22"/>
      <c r="X433" s="22"/>
      <c r="Y433" s="14"/>
      <c r="Z433" s="22"/>
      <c r="AA433" s="163"/>
      <c r="AB433" s="24" t="str">
        <f t="shared" si="77"/>
        <v/>
      </c>
      <c r="AC433" s="25" t="str">
        <f t="shared" si="73"/>
        <v/>
      </c>
      <c r="AD433" s="26" t="str">
        <f t="shared" si="74"/>
        <v/>
      </c>
      <c r="AE433" s="25" t="str">
        <f t="shared" si="75"/>
        <v/>
      </c>
      <c r="AF433" s="26" t="str">
        <f t="shared" si="78"/>
        <v/>
      </c>
      <c r="AG433" s="31" t="str">
        <f t="shared" si="76"/>
        <v/>
      </c>
      <c r="AH433" s="27"/>
      <c r="AI433" s="140"/>
      <c r="AJ433" s="20"/>
      <c r="AK433" s="28"/>
      <c r="AL433" s="28"/>
      <c r="AM433" s="140"/>
      <c r="AN433" s="32"/>
      <c r="AO433" s="121"/>
    </row>
    <row r="434" spans="1:41" ht="16.5" hidden="1" x14ac:dyDescent="0.25">
      <c r="A434" s="284"/>
      <c r="B434" s="275"/>
      <c r="C434" s="281"/>
      <c r="D434" s="281"/>
      <c r="E434" s="171"/>
      <c r="F434" s="281"/>
      <c r="G434" s="281"/>
      <c r="H434" s="275"/>
      <c r="I434" s="275"/>
      <c r="J434" s="275"/>
      <c r="K434" s="281"/>
      <c r="L434" s="281"/>
      <c r="M434" s="275"/>
      <c r="N434" s="275"/>
      <c r="O434" s="275"/>
      <c r="P434" s="20">
        <v>5</v>
      </c>
      <c r="Q434" s="21"/>
      <c r="R434" s="22" t="str">
        <f t="shared" si="71"/>
        <v/>
      </c>
      <c r="S434" s="22"/>
      <c r="T434" s="22"/>
      <c r="U434" s="23" t="str">
        <f t="shared" si="72"/>
        <v/>
      </c>
      <c r="V434" s="22"/>
      <c r="W434" s="22"/>
      <c r="X434" s="22"/>
      <c r="Y434" s="14"/>
      <c r="Z434" s="22"/>
      <c r="AA434" s="163"/>
      <c r="AB434" s="24" t="str">
        <f t="shared" si="77"/>
        <v/>
      </c>
      <c r="AC434" s="25" t="str">
        <f t="shared" si="73"/>
        <v/>
      </c>
      <c r="AD434" s="26" t="str">
        <f t="shared" si="74"/>
        <v/>
      </c>
      <c r="AE434" s="25" t="str">
        <f t="shared" si="75"/>
        <v/>
      </c>
      <c r="AF434" s="26" t="str">
        <f t="shared" si="78"/>
        <v/>
      </c>
      <c r="AG434" s="31" t="str">
        <f t="shared" si="76"/>
        <v/>
      </c>
      <c r="AH434" s="27"/>
      <c r="AI434" s="140"/>
      <c r="AJ434" s="20"/>
      <c r="AK434" s="28"/>
      <c r="AL434" s="28"/>
      <c r="AM434" s="140"/>
      <c r="AN434" s="32"/>
      <c r="AO434" s="121"/>
    </row>
    <row r="435" spans="1:41" ht="16.5" hidden="1" x14ac:dyDescent="0.25">
      <c r="A435" s="285"/>
      <c r="B435" s="276"/>
      <c r="C435" s="282"/>
      <c r="D435" s="282"/>
      <c r="E435" s="172"/>
      <c r="F435" s="282"/>
      <c r="G435" s="282"/>
      <c r="H435" s="276"/>
      <c r="I435" s="276"/>
      <c r="J435" s="276"/>
      <c r="K435" s="282"/>
      <c r="L435" s="282"/>
      <c r="M435" s="276"/>
      <c r="N435" s="276"/>
      <c r="O435" s="276"/>
      <c r="P435" s="20">
        <v>6</v>
      </c>
      <c r="Q435" s="21"/>
      <c r="R435" s="22" t="str">
        <f t="shared" si="71"/>
        <v/>
      </c>
      <c r="S435" s="22"/>
      <c r="T435" s="22"/>
      <c r="U435" s="23" t="str">
        <f t="shared" si="72"/>
        <v/>
      </c>
      <c r="V435" s="22"/>
      <c r="W435" s="22"/>
      <c r="X435" s="22"/>
      <c r="Y435" s="14"/>
      <c r="Z435" s="22"/>
      <c r="AA435" s="163"/>
      <c r="AB435" s="24" t="str">
        <f t="shared" si="77"/>
        <v/>
      </c>
      <c r="AC435" s="25" t="str">
        <f t="shared" si="73"/>
        <v/>
      </c>
      <c r="AD435" s="26" t="str">
        <f t="shared" si="74"/>
        <v/>
      </c>
      <c r="AE435" s="25" t="str">
        <f t="shared" si="75"/>
        <v/>
      </c>
      <c r="AF435" s="26" t="str">
        <f t="shared" si="78"/>
        <v/>
      </c>
      <c r="AG435" s="31" t="str">
        <f t="shared" si="76"/>
        <v/>
      </c>
      <c r="AH435" s="27"/>
      <c r="AI435" s="140"/>
      <c r="AJ435" s="20"/>
      <c r="AK435" s="28"/>
      <c r="AL435" s="28"/>
      <c r="AM435" s="140"/>
      <c r="AN435" s="32"/>
      <c r="AO435" s="121"/>
    </row>
    <row r="436" spans="1:41" hidden="1" x14ac:dyDescent="0.25"/>
    <row r="437" spans="1:41" hidden="1" x14ac:dyDescent="0.25"/>
    <row r="438" spans="1:41" x14ac:dyDescent="0.25">
      <c r="AO438" s="296"/>
    </row>
  </sheetData>
  <autoFilter ref="A3:BW435"/>
  <mergeCells count="1131">
    <mergeCell ref="AL1:AN1"/>
    <mergeCell ref="E412:E417"/>
    <mergeCell ref="E418:E423"/>
    <mergeCell ref="E424:E429"/>
    <mergeCell ref="E430:E435"/>
    <mergeCell ref="Y1:AA2"/>
    <mergeCell ref="AI1:AK1"/>
    <mergeCell ref="E376:E381"/>
    <mergeCell ref="E382:E387"/>
    <mergeCell ref="E388:E393"/>
    <mergeCell ref="E394:E399"/>
    <mergeCell ref="E400:E405"/>
    <mergeCell ref="E406:E411"/>
    <mergeCell ref="E340:E345"/>
    <mergeCell ref="E346:E351"/>
    <mergeCell ref="E352:E357"/>
    <mergeCell ref="E358:E363"/>
    <mergeCell ref="E364:E369"/>
    <mergeCell ref="E370:E375"/>
    <mergeCell ref="E304:E309"/>
    <mergeCell ref="E310:E315"/>
    <mergeCell ref="E316:E321"/>
    <mergeCell ref="E322:E327"/>
    <mergeCell ref="E328:E333"/>
    <mergeCell ref="E334:E339"/>
    <mergeCell ref="E268:E273"/>
    <mergeCell ref="E274:E279"/>
    <mergeCell ref="E280:E285"/>
    <mergeCell ref="E286:E291"/>
    <mergeCell ref="E292:E297"/>
    <mergeCell ref="E298:E303"/>
    <mergeCell ref="E232:E237"/>
    <mergeCell ref="N430:N435"/>
    <mergeCell ref="O430:O435"/>
    <mergeCell ref="E4:E9"/>
    <mergeCell ref="E10:E15"/>
    <mergeCell ref="E16:E21"/>
    <mergeCell ref="E22:E27"/>
    <mergeCell ref="E28:E33"/>
    <mergeCell ref="E34:E39"/>
    <mergeCell ref="E40:E45"/>
    <mergeCell ref="E46:E51"/>
    <mergeCell ref="H430:H435"/>
    <mergeCell ref="I430:I435"/>
    <mergeCell ref="J430:J435"/>
    <mergeCell ref="K430:K435"/>
    <mergeCell ref="L430:L435"/>
    <mergeCell ref="M430:M435"/>
    <mergeCell ref="A430:A435"/>
    <mergeCell ref="B430:B435"/>
    <mergeCell ref="C430:C435"/>
    <mergeCell ref="D430:D435"/>
    <mergeCell ref="F430:F435"/>
    <mergeCell ref="G430:G435"/>
    <mergeCell ref="J424:J429"/>
    <mergeCell ref="K424:K429"/>
    <mergeCell ref="L424:L429"/>
    <mergeCell ref="M424:M429"/>
    <mergeCell ref="N424:N429"/>
    <mergeCell ref="O424:O429"/>
    <mergeCell ref="N418:N423"/>
    <mergeCell ref="O418:O423"/>
    <mergeCell ref="A424:A429"/>
    <mergeCell ref="B424:B429"/>
    <mergeCell ref="C424:C429"/>
    <mergeCell ref="D424:D429"/>
    <mergeCell ref="F424:F429"/>
    <mergeCell ref="G424:G429"/>
    <mergeCell ref="H424:H429"/>
    <mergeCell ref="I424:I429"/>
    <mergeCell ref="H418:H423"/>
    <mergeCell ref="I418:I423"/>
    <mergeCell ref="J418:J423"/>
    <mergeCell ref="K418:K423"/>
    <mergeCell ref="L418:L423"/>
    <mergeCell ref="M418:M423"/>
    <mergeCell ref="A418:A423"/>
    <mergeCell ref="B418:B423"/>
    <mergeCell ref="C418:C423"/>
    <mergeCell ref="D418:D423"/>
    <mergeCell ref="F418:F423"/>
    <mergeCell ref="G418:G423"/>
    <mergeCell ref="J412:J417"/>
    <mergeCell ref="K412:K417"/>
    <mergeCell ref="L412:L417"/>
    <mergeCell ref="M412:M417"/>
    <mergeCell ref="N412:N417"/>
    <mergeCell ref="O412:O417"/>
    <mergeCell ref="N406:N411"/>
    <mergeCell ref="O406:O411"/>
    <mergeCell ref="A412:A417"/>
    <mergeCell ref="B412:B417"/>
    <mergeCell ref="C412:C417"/>
    <mergeCell ref="D412:D417"/>
    <mergeCell ref="F412:F417"/>
    <mergeCell ref="G412:G417"/>
    <mergeCell ref="H412:H417"/>
    <mergeCell ref="I412:I417"/>
    <mergeCell ref="H406:H411"/>
    <mergeCell ref="I406:I411"/>
    <mergeCell ref="J406:J411"/>
    <mergeCell ref="K406:K411"/>
    <mergeCell ref="L406:L411"/>
    <mergeCell ref="M406:M411"/>
    <mergeCell ref="A406:A411"/>
    <mergeCell ref="B406:B411"/>
    <mergeCell ref="C406:C411"/>
    <mergeCell ref="D406:D411"/>
    <mergeCell ref="F406:F411"/>
    <mergeCell ref="G406:G411"/>
    <mergeCell ref="J400:J405"/>
    <mergeCell ref="K400:K405"/>
    <mergeCell ref="L400:L405"/>
    <mergeCell ref="M400:M405"/>
    <mergeCell ref="N400:N405"/>
    <mergeCell ref="O400:O405"/>
    <mergeCell ref="N394:N399"/>
    <mergeCell ref="O394:O399"/>
    <mergeCell ref="A400:A405"/>
    <mergeCell ref="B400:B405"/>
    <mergeCell ref="C400:C405"/>
    <mergeCell ref="D400:D405"/>
    <mergeCell ref="F400:F405"/>
    <mergeCell ref="G400:G405"/>
    <mergeCell ref="H400:H405"/>
    <mergeCell ref="I400:I405"/>
    <mergeCell ref="H394:H399"/>
    <mergeCell ref="I394:I399"/>
    <mergeCell ref="J394:J399"/>
    <mergeCell ref="K394:K399"/>
    <mergeCell ref="L394:L399"/>
    <mergeCell ref="M394:M399"/>
    <mergeCell ref="A394:A399"/>
    <mergeCell ref="B394:B399"/>
    <mergeCell ref="C394:C399"/>
    <mergeCell ref="D394:D399"/>
    <mergeCell ref="F394:F399"/>
    <mergeCell ref="G394:G399"/>
    <mergeCell ref="J388:J393"/>
    <mergeCell ref="K388:K393"/>
    <mergeCell ref="L388:L393"/>
    <mergeCell ref="M388:M393"/>
    <mergeCell ref="N388:N393"/>
    <mergeCell ref="O388:O393"/>
    <mergeCell ref="N382:N387"/>
    <mergeCell ref="O382:O387"/>
    <mergeCell ref="A388:A393"/>
    <mergeCell ref="B388:B393"/>
    <mergeCell ref="C388:C393"/>
    <mergeCell ref="D388:D393"/>
    <mergeCell ref="F388:F393"/>
    <mergeCell ref="G388:G393"/>
    <mergeCell ref="H388:H393"/>
    <mergeCell ref="I388:I393"/>
    <mergeCell ref="H382:H387"/>
    <mergeCell ref="I382:I387"/>
    <mergeCell ref="J382:J387"/>
    <mergeCell ref="K382:K387"/>
    <mergeCell ref="L382:L387"/>
    <mergeCell ref="M382:M387"/>
    <mergeCell ref="A382:A387"/>
    <mergeCell ref="B382:B387"/>
    <mergeCell ref="C382:C387"/>
    <mergeCell ref="D382:D387"/>
    <mergeCell ref="F382:F387"/>
    <mergeCell ref="G382:G387"/>
    <mergeCell ref="J376:J381"/>
    <mergeCell ref="K376:K381"/>
    <mergeCell ref="L376:L381"/>
    <mergeCell ref="M376:M381"/>
    <mergeCell ref="N376:N381"/>
    <mergeCell ref="O376:O381"/>
    <mergeCell ref="N370:N375"/>
    <mergeCell ref="O370:O375"/>
    <mergeCell ref="A376:A381"/>
    <mergeCell ref="B376:B381"/>
    <mergeCell ref="C376:C381"/>
    <mergeCell ref="D376:D381"/>
    <mergeCell ref="F376:F381"/>
    <mergeCell ref="G376:G381"/>
    <mergeCell ref="H376:H381"/>
    <mergeCell ref="I376:I381"/>
    <mergeCell ref="H370:H375"/>
    <mergeCell ref="I370:I375"/>
    <mergeCell ref="J370:J375"/>
    <mergeCell ref="K370:K375"/>
    <mergeCell ref="L370:L375"/>
    <mergeCell ref="M370:M375"/>
    <mergeCell ref="A370:A375"/>
    <mergeCell ref="B370:B375"/>
    <mergeCell ref="C370:C375"/>
    <mergeCell ref="D370:D375"/>
    <mergeCell ref="F370:F375"/>
    <mergeCell ref="G370:G375"/>
    <mergeCell ref="J364:J369"/>
    <mergeCell ref="K364:K369"/>
    <mergeCell ref="L364:L369"/>
    <mergeCell ref="M364:M369"/>
    <mergeCell ref="N364:N369"/>
    <mergeCell ref="O364:O369"/>
    <mergeCell ref="N358:N363"/>
    <mergeCell ref="O358:O363"/>
    <mergeCell ref="A364:A369"/>
    <mergeCell ref="B364:B369"/>
    <mergeCell ref="C364:C369"/>
    <mergeCell ref="D364:D369"/>
    <mergeCell ref="F364:F369"/>
    <mergeCell ref="G364:G369"/>
    <mergeCell ref="H364:H369"/>
    <mergeCell ref="I364:I369"/>
    <mergeCell ref="H358:H363"/>
    <mergeCell ref="I358:I363"/>
    <mergeCell ref="J358:J363"/>
    <mergeCell ref="K358:K363"/>
    <mergeCell ref="L358:L363"/>
    <mergeCell ref="M358:M363"/>
    <mergeCell ref="A358:A363"/>
    <mergeCell ref="B358:B363"/>
    <mergeCell ref="C358:C363"/>
    <mergeCell ref="D358:D363"/>
    <mergeCell ref="F358:F363"/>
    <mergeCell ref="G358:G363"/>
    <mergeCell ref="J352:J357"/>
    <mergeCell ref="K352:K357"/>
    <mergeCell ref="L352:L357"/>
    <mergeCell ref="M352:M357"/>
    <mergeCell ref="N352:N357"/>
    <mergeCell ref="O352:O357"/>
    <mergeCell ref="N346:N351"/>
    <mergeCell ref="O346:O351"/>
    <mergeCell ref="A352:A357"/>
    <mergeCell ref="B352:B357"/>
    <mergeCell ref="C352:C357"/>
    <mergeCell ref="D352:D357"/>
    <mergeCell ref="F352:F357"/>
    <mergeCell ref="G352:G357"/>
    <mergeCell ref="H352:H357"/>
    <mergeCell ref="I352:I357"/>
    <mergeCell ref="H346:H351"/>
    <mergeCell ref="I346:I351"/>
    <mergeCell ref="J346:J351"/>
    <mergeCell ref="K346:K351"/>
    <mergeCell ref="L346:L351"/>
    <mergeCell ref="M346:M351"/>
    <mergeCell ref="A346:A351"/>
    <mergeCell ref="B346:B351"/>
    <mergeCell ref="C346:C351"/>
    <mergeCell ref="D346:D351"/>
    <mergeCell ref="F346:F351"/>
    <mergeCell ref="G346:G351"/>
    <mergeCell ref="J340:J345"/>
    <mergeCell ref="K340:K345"/>
    <mergeCell ref="L340:L345"/>
    <mergeCell ref="M340:M345"/>
    <mergeCell ref="N340:N345"/>
    <mergeCell ref="O340:O345"/>
    <mergeCell ref="N334:N339"/>
    <mergeCell ref="O334:O339"/>
    <mergeCell ref="A340:A345"/>
    <mergeCell ref="B340:B345"/>
    <mergeCell ref="C340:C345"/>
    <mergeCell ref="D340:D345"/>
    <mergeCell ref="F340:F345"/>
    <mergeCell ref="G340:G345"/>
    <mergeCell ref="H340:H345"/>
    <mergeCell ref="I340:I345"/>
    <mergeCell ref="H334:H339"/>
    <mergeCell ref="I334:I339"/>
    <mergeCell ref="J334:J339"/>
    <mergeCell ref="K334:K339"/>
    <mergeCell ref="L334:L339"/>
    <mergeCell ref="M334:M339"/>
    <mergeCell ref="A334:A339"/>
    <mergeCell ref="B334:B339"/>
    <mergeCell ref="C334:C339"/>
    <mergeCell ref="D334:D339"/>
    <mergeCell ref="F334:F339"/>
    <mergeCell ref="G334:G339"/>
    <mergeCell ref="J328:J333"/>
    <mergeCell ref="K328:K333"/>
    <mergeCell ref="L328:L333"/>
    <mergeCell ref="M328:M333"/>
    <mergeCell ref="N328:N333"/>
    <mergeCell ref="O328:O333"/>
    <mergeCell ref="N322:N327"/>
    <mergeCell ref="O322:O327"/>
    <mergeCell ref="A328:A333"/>
    <mergeCell ref="B328:B333"/>
    <mergeCell ref="C328:C333"/>
    <mergeCell ref="D328:D333"/>
    <mergeCell ref="F328:F333"/>
    <mergeCell ref="G328:G333"/>
    <mergeCell ref="H328:H333"/>
    <mergeCell ref="I328:I333"/>
    <mergeCell ref="H322:H327"/>
    <mergeCell ref="I322:I327"/>
    <mergeCell ref="J322:J327"/>
    <mergeCell ref="K322:K327"/>
    <mergeCell ref="L322:L327"/>
    <mergeCell ref="M322:M327"/>
    <mergeCell ref="A322:A327"/>
    <mergeCell ref="B322:B327"/>
    <mergeCell ref="C322:C327"/>
    <mergeCell ref="D322:D327"/>
    <mergeCell ref="F322:F327"/>
    <mergeCell ref="G322:G327"/>
    <mergeCell ref="J316:J321"/>
    <mergeCell ref="K316:K321"/>
    <mergeCell ref="L316:L321"/>
    <mergeCell ref="M316:M321"/>
    <mergeCell ref="N316:N321"/>
    <mergeCell ref="O316:O321"/>
    <mergeCell ref="N310:N315"/>
    <mergeCell ref="O310:O315"/>
    <mergeCell ref="A316:A321"/>
    <mergeCell ref="B316:B321"/>
    <mergeCell ref="C316:C321"/>
    <mergeCell ref="D316:D321"/>
    <mergeCell ref="F316:F321"/>
    <mergeCell ref="G316:G321"/>
    <mergeCell ref="H316:H321"/>
    <mergeCell ref="I316:I321"/>
    <mergeCell ref="H310:H315"/>
    <mergeCell ref="I310:I315"/>
    <mergeCell ref="J310:J315"/>
    <mergeCell ref="K310:K315"/>
    <mergeCell ref="L310:L315"/>
    <mergeCell ref="M310:M315"/>
    <mergeCell ref="A310:A315"/>
    <mergeCell ref="B310:B315"/>
    <mergeCell ref="C310:C315"/>
    <mergeCell ref="D310:D315"/>
    <mergeCell ref="F310:F315"/>
    <mergeCell ref="G310:G315"/>
    <mergeCell ref="J304:J309"/>
    <mergeCell ref="K304:K309"/>
    <mergeCell ref="L304:L309"/>
    <mergeCell ref="M304:M309"/>
    <mergeCell ref="N304:N309"/>
    <mergeCell ref="O304:O309"/>
    <mergeCell ref="N298:N303"/>
    <mergeCell ref="O298:O303"/>
    <mergeCell ref="A304:A309"/>
    <mergeCell ref="B304:B309"/>
    <mergeCell ref="C304:C309"/>
    <mergeCell ref="D304:D309"/>
    <mergeCell ref="F304:F309"/>
    <mergeCell ref="G304:G309"/>
    <mergeCell ref="H304:H309"/>
    <mergeCell ref="I304:I309"/>
    <mergeCell ref="H298:H303"/>
    <mergeCell ref="I298:I303"/>
    <mergeCell ref="J298:J303"/>
    <mergeCell ref="K298:K303"/>
    <mergeCell ref="L298:L303"/>
    <mergeCell ref="M298:M303"/>
    <mergeCell ref="A298:A303"/>
    <mergeCell ref="B298:B303"/>
    <mergeCell ref="C298:C303"/>
    <mergeCell ref="D298:D303"/>
    <mergeCell ref="F298:F303"/>
    <mergeCell ref="G298:G303"/>
    <mergeCell ref="J292:J297"/>
    <mergeCell ref="K292:K297"/>
    <mergeCell ref="L292:L297"/>
    <mergeCell ref="M292:M297"/>
    <mergeCell ref="N292:N297"/>
    <mergeCell ref="O292:O297"/>
    <mergeCell ref="N286:N291"/>
    <mergeCell ref="O286:O291"/>
    <mergeCell ref="A292:A297"/>
    <mergeCell ref="B292:B297"/>
    <mergeCell ref="C292:C297"/>
    <mergeCell ref="D292:D297"/>
    <mergeCell ref="F292:F297"/>
    <mergeCell ref="G292:G297"/>
    <mergeCell ref="H292:H297"/>
    <mergeCell ref="I292:I297"/>
    <mergeCell ref="H286:H291"/>
    <mergeCell ref="I286:I291"/>
    <mergeCell ref="J286:J291"/>
    <mergeCell ref="K286:K291"/>
    <mergeCell ref="L286:L291"/>
    <mergeCell ref="M286:M291"/>
    <mergeCell ref="A286:A291"/>
    <mergeCell ref="B286:B291"/>
    <mergeCell ref="C286:C291"/>
    <mergeCell ref="D286:D291"/>
    <mergeCell ref="F286:F291"/>
    <mergeCell ref="G286:G291"/>
    <mergeCell ref="J280:J285"/>
    <mergeCell ref="K280:K285"/>
    <mergeCell ref="L280:L285"/>
    <mergeCell ref="M280:M285"/>
    <mergeCell ref="N280:N285"/>
    <mergeCell ref="O280:O285"/>
    <mergeCell ref="N274:N279"/>
    <mergeCell ref="O274:O279"/>
    <mergeCell ref="A280:A285"/>
    <mergeCell ref="B280:B285"/>
    <mergeCell ref="C280:C285"/>
    <mergeCell ref="D280:D285"/>
    <mergeCell ref="F280:F285"/>
    <mergeCell ref="G280:G285"/>
    <mergeCell ref="H280:H285"/>
    <mergeCell ref="I280:I285"/>
    <mergeCell ref="H274:H279"/>
    <mergeCell ref="I274:I279"/>
    <mergeCell ref="J274:J279"/>
    <mergeCell ref="K274:K279"/>
    <mergeCell ref="L274:L279"/>
    <mergeCell ref="M274:M279"/>
    <mergeCell ref="A274:A279"/>
    <mergeCell ref="B274:B279"/>
    <mergeCell ref="C274:C279"/>
    <mergeCell ref="D274:D279"/>
    <mergeCell ref="F274:F279"/>
    <mergeCell ref="G274:G279"/>
    <mergeCell ref="J268:J273"/>
    <mergeCell ref="K268:K273"/>
    <mergeCell ref="L268:L273"/>
    <mergeCell ref="M268:M273"/>
    <mergeCell ref="N268:N273"/>
    <mergeCell ref="O268:O273"/>
    <mergeCell ref="N262:N267"/>
    <mergeCell ref="O262:O267"/>
    <mergeCell ref="A268:A273"/>
    <mergeCell ref="B268:B273"/>
    <mergeCell ref="C268:C273"/>
    <mergeCell ref="D268:D273"/>
    <mergeCell ref="F268:F273"/>
    <mergeCell ref="G268:G273"/>
    <mergeCell ref="H268:H273"/>
    <mergeCell ref="I268:I273"/>
    <mergeCell ref="H262:H267"/>
    <mergeCell ref="I262:I267"/>
    <mergeCell ref="J262:J267"/>
    <mergeCell ref="K262:K267"/>
    <mergeCell ref="L262:L267"/>
    <mergeCell ref="M262:M267"/>
    <mergeCell ref="A262:A267"/>
    <mergeCell ref="B262:B267"/>
    <mergeCell ref="C262:C267"/>
    <mergeCell ref="D262:D267"/>
    <mergeCell ref="F262:F267"/>
    <mergeCell ref="G262:G267"/>
    <mergeCell ref="E262:E267"/>
    <mergeCell ref="J256:J261"/>
    <mergeCell ref="K256:K261"/>
    <mergeCell ref="L256:L261"/>
    <mergeCell ref="M256:M261"/>
    <mergeCell ref="N256:N261"/>
    <mergeCell ref="O256:O261"/>
    <mergeCell ref="N250:N255"/>
    <mergeCell ref="O250:O255"/>
    <mergeCell ref="A256:A261"/>
    <mergeCell ref="B256:B261"/>
    <mergeCell ref="C256:C261"/>
    <mergeCell ref="D256:D261"/>
    <mergeCell ref="F256:F261"/>
    <mergeCell ref="G256:G261"/>
    <mergeCell ref="H256:H261"/>
    <mergeCell ref="I256:I261"/>
    <mergeCell ref="H250:H255"/>
    <mergeCell ref="I250:I255"/>
    <mergeCell ref="J250:J255"/>
    <mergeCell ref="K250:K255"/>
    <mergeCell ref="L250:L255"/>
    <mergeCell ref="M250:M255"/>
    <mergeCell ref="A250:A255"/>
    <mergeCell ref="B250:B255"/>
    <mergeCell ref="C250:C255"/>
    <mergeCell ref="D250:D255"/>
    <mergeCell ref="F250:F255"/>
    <mergeCell ref="G250:G255"/>
    <mergeCell ref="E250:E255"/>
    <mergeCell ref="E256:E261"/>
    <mergeCell ref="J244:J249"/>
    <mergeCell ref="K244:K249"/>
    <mergeCell ref="L244:L249"/>
    <mergeCell ref="M244:M249"/>
    <mergeCell ref="N244:N249"/>
    <mergeCell ref="O244:O249"/>
    <mergeCell ref="N238:N243"/>
    <mergeCell ref="O238:O243"/>
    <mergeCell ref="A244:A249"/>
    <mergeCell ref="B244:B249"/>
    <mergeCell ref="C244:C249"/>
    <mergeCell ref="D244:D249"/>
    <mergeCell ref="F244:F249"/>
    <mergeCell ref="G244:G249"/>
    <mergeCell ref="H244:H249"/>
    <mergeCell ref="I244:I249"/>
    <mergeCell ref="H238:H243"/>
    <mergeCell ref="I238:I243"/>
    <mergeCell ref="J238:J243"/>
    <mergeCell ref="K238:K243"/>
    <mergeCell ref="L238:L243"/>
    <mergeCell ref="M238:M243"/>
    <mergeCell ref="A238:A243"/>
    <mergeCell ref="B238:B243"/>
    <mergeCell ref="C238:C243"/>
    <mergeCell ref="D238:D243"/>
    <mergeCell ref="F238:F243"/>
    <mergeCell ref="G238:G243"/>
    <mergeCell ref="E238:E243"/>
    <mergeCell ref="E244:E249"/>
    <mergeCell ref="J232:J237"/>
    <mergeCell ref="K232:K237"/>
    <mergeCell ref="L232:L237"/>
    <mergeCell ref="M232:M237"/>
    <mergeCell ref="N232:N237"/>
    <mergeCell ref="O232:O237"/>
    <mergeCell ref="N226:N231"/>
    <mergeCell ref="O226:O231"/>
    <mergeCell ref="A232:A237"/>
    <mergeCell ref="B232:B237"/>
    <mergeCell ref="C232:C237"/>
    <mergeCell ref="D232:D237"/>
    <mergeCell ref="F232:F237"/>
    <mergeCell ref="G232:G237"/>
    <mergeCell ref="H232:H237"/>
    <mergeCell ref="I232:I237"/>
    <mergeCell ref="H226:H231"/>
    <mergeCell ref="I226:I231"/>
    <mergeCell ref="J226:J231"/>
    <mergeCell ref="K226:K231"/>
    <mergeCell ref="L226:L231"/>
    <mergeCell ref="M226:M231"/>
    <mergeCell ref="A226:A231"/>
    <mergeCell ref="B226:B231"/>
    <mergeCell ref="C226:C231"/>
    <mergeCell ref="D226:D231"/>
    <mergeCell ref="F226:F231"/>
    <mergeCell ref="G226:G231"/>
    <mergeCell ref="E226:E231"/>
    <mergeCell ref="J220:J225"/>
    <mergeCell ref="K220:K225"/>
    <mergeCell ref="L220:L225"/>
    <mergeCell ref="M220:M225"/>
    <mergeCell ref="N220:N225"/>
    <mergeCell ref="O220:O225"/>
    <mergeCell ref="N214:N219"/>
    <mergeCell ref="O214:O219"/>
    <mergeCell ref="A220:A225"/>
    <mergeCell ref="B220:B225"/>
    <mergeCell ref="C220:C225"/>
    <mergeCell ref="D220:D225"/>
    <mergeCell ref="F220:F225"/>
    <mergeCell ref="G220:G225"/>
    <mergeCell ref="H220:H225"/>
    <mergeCell ref="I220:I225"/>
    <mergeCell ref="H214:H219"/>
    <mergeCell ref="I214:I219"/>
    <mergeCell ref="J214:J219"/>
    <mergeCell ref="K214:K219"/>
    <mergeCell ref="L214:L219"/>
    <mergeCell ref="M214:M219"/>
    <mergeCell ref="A214:A219"/>
    <mergeCell ref="B214:B219"/>
    <mergeCell ref="C214:C219"/>
    <mergeCell ref="D214:D219"/>
    <mergeCell ref="F214:F219"/>
    <mergeCell ref="G214:G219"/>
    <mergeCell ref="E214:E219"/>
    <mergeCell ref="E220:E225"/>
    <mergeCell ref="J208:J213"/>
    <mergeCell ref="K208:K213"/>
    <mergeCell ref="L208:L213"/>
    <mergeCell ref="M208:M213"/>
    <mergeCell ref="N208:N213"/>
    <mergeCell ref="O208:O213"/>
    <mergeCell ref="N202:N207"/>
    <mergeCell ref="O202:O207"/>
    <mergeCell ref="A208:A213"/>
    <mergeCell ref="B208:B213"/>
    <mergeCell ref="C208:C213"/>
    <mergeCell ref="D208:D213"/>
    <mergeCell ref="F208:F213"/>
    <mergeCell ref="G208:G213"/>
    <mergeCell ref="H208:H213"/>
    <mergeCell ref="I208:I213"/>
    <mergeCell ref="H202:H207"/>
    <mergeCell ref="I202:I207"/>
    <mergeCell ref="J202:J207"/>
    <mergeCell ref="K202:K207"/>
    <mergeCell ref="L202:L207"/>
    <mergeCell ref="M202:M207"/>
    <mergeCell ref="A202:A207"/>
    <mergeCell ref="B202:B207"/>
    <mergeCell ref="C202:C207"/>
    <mergeCell ref="D202:D207"/>
    <mergeCell ref="F202:F207"/>
    <mergeCell ref="G202:G207"/>
    <mergeCell ref="E202:E207"/>
    <mergeCell ref="E208:E213"/>
    <mergeCell ref="J196:J201"/>
    <mergeCell ref="K196:K201"/>
    <mergeCell ref="L196:L201"/>
    <mergeCell ref="M196:M201"/>
    <mergeCell ref="N196:N201"/>
    <mergeCell ref="O196:O201"/>
    <mergeCell ref="N190:N195"/>
    <mergeCell ref="O190:O195"/>
    <mergeCell ref="A196:A201"/>
    <mergeCell ref="B196:B201"/>
    <mergeCell ref="C196:C201"/>
    <mergeCell ref="D196:D201"/>
    <mergeCell ref="F196:F201"/>
    <mergeCell ref="G196:G201"/>
    <mergeCell ref="H196:H201"/>
    <mergeCell ref="I196:I201"/>
    <mergeCell ref="H190:H195"/>
    <mergeCell ref="I190:I195"/>
    <mergeCell ref="J190:J195"/>
    <mergeCell ref="K190:K195"/>
    <mergeCell ref="L190:L195"/>
    <mergeCell ref="M190:M195"/>
    <mergeCell ref="A190:A195"/>
    <mergeCell ref="B190:B195"/>
    <mergeCell ref="C190:C195"/>
    <mergeCell ref="D190:D195"/>
    <mergeCell ref="F190:F195"/>
    <mergeCell ref="G190:G195"/>
    <mergeCell ref="E196:E201"/>
    <mergeCell ref="E190:E195"/>
    <mergeCell ref="J184:J189"/>
    <mergeCell ref="K184:K189"/>
    <mergeCell ref="L184:L189"/>
    <mergeCell ref="M184:M189"/>
    <mergeCell ref="N184:N189"/>
    <mergeCell ref="O184:O189"/>
    <mergeCell ref="N178:N183"/>
    <mergeCell ref="O178:O183"/>
    <mergeCell ref="A184:A189"/>
    <mergeCell ref="B184:B189"/>
    <mergeCell ref="C184:C189"/>
    <mergeCell ref="D184:D189"/>
    <mergeCell ref="F184:F189"/>
    <mergeCell ref="G184:G189"/>
    <mergeCell ref="H184:H189"/>
    <mergeCell ref="I184:I189"/>
    <mergeCell ref="H178:H183"/>
    <mergeCell ref="I178:I183"/>
    <mergeCell ref="J178:J183"/>
    <mergeCell ref="K178:K183"/>
    <mergeCell ref="L178:L183"/>
    <mergeCell ref="M178:M183"/>
    <mergeCell ref="A178:A183"/>
    <mergeCell ref="B178:B183"/>
    <mergeCell ref="C178:C183"/>
    <mergeCell ref="D178:D183"/>
    <mergeCell ref="F178:F183"/>
    <mergeCell ref="G178:G183"/>
    <mergeCell ref="E178:E183"/>
    <mergeCell ref="E184:E189"/>
    <mergeCell ref="J172:J177"/>
    <mergeCell ref="K172:K177"/>
    <mergeCell ref="L172:L177"/>
    <mergeCell ref="M172:M177"/>
    <mergeCell ref="N172:N177"/>
    <mergeCell ref="O172:O177"/>
    <mergeCell ref="N166:N171"/>
    <mergeCell ref="O166:O171"/>
    <mergeCell ref="A172:A177"/>
    <mergeCell ref="B172:B177"/>
    <mergeCell ref="C172:C177"/>
    <mergeCell ref="D172:D177"/>
    <mergeCell ref="F172:F177"/>
    <mergeCell ref="G172:G177"/>
    <mergeCell ref="H172:H177"/>
    <mergeCell ref="I172:I177"/>
    <mergeCell ref="H166:H171"/>
    <mergeCell ref="I166:I171"/>
    <mergeCell ref="J166:J171"/>
    <mergeCell ref="K166:K171"/>
    <mergeCell ref="L166:L171"/>
    <mergeCell ref="M166:M171"/>
    <mergeCell ref="A166:A171"/>
    <mergeCell ref="B166:B171"/>
    <mergeCell ref="C166:C171"/>
    <mergeCell ref="D166:D171"/>
    <mergeCell ref="F166:F171"/>
    <mergeCell ref="G166:G171"/>
    <mergeCell ref="E166:E171"/>
    <mergeCell ref="E172:E177"/>
    <mergeCell ref="J160:J165"/>
    <mergeCell ref="K160:K165"/>
    <mergeCell ref="L160:L165"/>
    <mergeCell ref="M160:M165"/>
    <mergeCell ref="N160:N165"/>
    <mergeCell ref="O160:O165"/>
    <mergeCell ref="N154:N159"/>
    <mergeCell ref="O154:O159"/>
    <mergeCell ref="A160:A165"/>
    <mergeCell ref="B160:B165"/>
    <mergeCell ref="C160:C165"/>
    <mergeCell ref="D160:D165"/>
    <mergeCell ref="F160:F165"/>
    <mergeCell ref="G160:G165"/>
    <mergeCell ref="H160:H165"/>
    <mergeCell ref="I160:I165"/>
    <mergeCell ref="H154:H159"/>
    <mergeCell ref="I154:I159"/>
    <mergeCell ref="J154:J159"/>
    <mergeCell ref="K154:K159"/>
    <mergeCell ref="L154:L159"/>
    <mergeCell ref="M154:M159"/>
    <mergeCell ref="A154:A159"/>
    <mergeCell ref="B154:B159"/>
    <mergeCell ref="C154:C159"/>
    <mergeCell ref="D154:D159"/>
    <mergeCell ref="F154:F159"/>
    <mergeCell ref="G154:G159"/>
    <mergeCell ref="E154:E159"/>
    <mergeCell ref="E160:E165"/>
    <mergeCell ref="J148:J153"/>
    <mergeCell ref="K148:K153"/>
    <mergeCell ref="L148:L153"/>
    <mergeCell ref="M148:M153"/>
    <mergeCell ref="N148:N153"/>
    <mergeCell ref="O148:O153"/>
    <mergeCell ref="N142:N147"/>
    <mergeCell ref="O142:O147"/>
    <mergeCell ref="A148:A153"/>
    <mergeCell ref="B148:B153"/>
    <mergeCell ref="C148:C153"/>
    <mergeCell ref="D148:D153"/>
    <mergeCell ref="F148:F153"/>
    <mergeCell ref="G148:G153"/>
    <mergeCell ref="H148:H153"/>
    <mergeCell ref="I148:I153"/>
    <mergeCell ref="H142:H147"/>
    <mergeCell ref="I142:I147"/>
    <mergeCell ref="J142:J147"/>
    <mergeCell ref="K142:K147"/>
    <mergeCell ref="L142:L147"/>
    <mergeCell ref="M142:M147"/>
    <mergeCell ref="A142:A147"/>
    <mergeCell ref="B142:B147"/>
    <mergeCell ref="C142:C147"/>
    <mergeCell ref="D142:D147"/>
    <mergeCell ref="F142:F147"/>
    <mergeCell ref="G142:G147"/>
    <mergeCell ref="E142:E147"/>
    <mergeCell ref="E148:E153"/>
    <mergeCell ref="J136:J141"/>
    <mergeCell ref="K136:K141"/>
    <mergeCell ref="L136:L141"/>
    <mergeCell ref="M136:M141"/>
    <mergeCell ref="N136:N141"/>
    <mergeCell ref="O136:O141"/>
    <mergeCell ref="N130:N135"/>
    <mergeCell ref="O130:O135"/>
    <mergeCell ref="A136:A141"/>
    <mergeCell ref="B136:B141"/>
    <mergeCell ref="C136:C141"/>
    <mergeCell ref="D136:D141"/>
    <mergeCell ref="F136:F141"/>
    <mergeCell ref="G136:G141"/>
    <mergeCell ref="H136:H141"/>
    <mergeCell ref="I136:I141"/>
    <mergeCell ref="H130:H135"/>
    <mergeCell ref="I130:I135"/>
    <mergeCell ref="J130:J135"/>
    <mergeCell ref="K130:K135"/>
    <mergeCell ref="L130:L135"/>
    <mergeCell ref="M130:M135"/>
    <mergeCell ref="A130:A135"/>
    <mergeCell ref="B130:B135"/>
    <mergeCell ref="C130:C135"/>
    <mergeCell ref="D130:D135"/>
    <mergeCell ref="F130:F135"/>
    <mergeCell ref="G130:G135"/>
    <mergeCell ref="E130:E135"/>
    <mergeCell ref="E136:E141"/>
    <mergeCell ref="J124:J129"/>
    <mergeCell ref="K124:K129"/>
    <mergeCell ref="L124:L129"/>
    <mergeCell ref="M124:M129"/>
    <mergeCell ref="N124:N129"/>
    <mergeCell ref="O124:O129"/>
    <mergeCell ref="N118:N123"/>
    <mergeCell ref="O118:O123"/>
    <mergeCell ref="A124:A129"/>
    <mergeCell ref="B124:B129"/>
    <mergeCell ref="C124:C129"/>
    <mergeCell ref="D124:D129"/>
    <mergeCell ref="F124:F129"/>
    <mergeCell ref="G124:G129"/>
    <mergeCell ref="H124:H129"/>
    <mergeCell ref="I124:I129"/>
    <mergeCell ref="H118:H123"/>
    <mergeCell ref="I118:I123"/>
    <mergeCell ref="J118:J123"/>
    <mergeCell ref="K118:K123"/>
    <mergeCell ref="L118:L123"/>
    <mergeCell ref="M118:M123"/>
    <mergeCell ref="A118:A123"/>
    <mergeCell ref="B118:B123"/>
    <mergeCell ref="C118:C123"/>
    <mergeCell ref="D118:D123"/>
    <mergeCell ref="F118:F123"/>
    <mergeCell ref="G118:G123"/>
    <mergeCell ref="E124:E129"/>
    <mergeCell ref="E118:E123"/>
    <mergeCell ref="J112:J117"/>
    <mergeCell ref="K112:K117"/>
    <mergeCell ref="L112:L117"/>
    <mergeCell ref="M112:M117"/>
    <mergeCell ref="N112:N117"/>
    <mergeCell ref="O112:O117"/>
    <mergeCell ref="N106:N111"/>
    <mergeCell ref="O106:O111"/>
    <mergeCell ref="A112:A117"/>
    <mergeCell ref="B112:B117"/>
    <mergeCell ref="C112:C117"/>
    <mergeCell ref="D112:D117"/>
    <mergeCell ref="F112:F117"/>
    <mergeCell ref="G112:G117"/>
    <mergeCell ref="H112:H117"/>
    <mergeCell ref="I112:I117"/>
    <mergeCell ref="H106:H111"/>
    <mergeCell ref="I106:I111"/>
    <mergeCell ref="J106:J111"/>
    <mergeCell ref="K106:K111"/>
    <mergeCell ref="L106:L111"/>
    <mergeCell ref="M106:M111"/>
    <mergeCell ref="A106:A111"/>
    <mergeCell ref="B106:B111"/>
    <mergeCell ref="C106:C111"/>
    <mergeCell ref="D106:D111"/>
    <mergeCell ref="F106:F111"/>
    <mergeCell ref="G106:G111"/>
    <mergeCell ref="E106:E111"/>
    <mergeCell ref="E112:E117"/>
    <mergeCell ref="J100:J105"/>
    <mergeCell ref="K100:K105"/>
    <mergeCell ref="L100:L105"/>
    <mergeCell ref="M100:M105"/>
    <mergeCell ref="N100:N105"/>
    <mergeCell ref="O100:O105"/>
    <mergeCell ref="N94:N99"/>
    <mergeCell ref="O94:O99"/>
    <mergeCell ref="A100:A105"/>
    <mergeCell ref="B100:B105"/>
    <mergeCell ref="C100:C105"/>
    <mergeCell ref="D100:D105"/>
    <mergeCell ref="F100:F105"/>
    <mergeCell ref="G100:G105"/>
    <mergeCell ref="H100:H105"/>
    <mergeCell ref="I100:I105"/>
    <mergeCell ref="H94:H99"/>
    <mergeCell ref="I94:I99"/>
    <mergeCell ref="J94:J99"/>
    <mergeCell ref="K94:K99"/>
    <mergeCell ref="L94:L99"/>
    <mergeCell ref="M94:M99"/>
    <mergeCell ref="A94:A99"/>
    <mergeCell ref="B94:B99"/>
    <mergeCell ref="C94:C99"/>
    <mergeCell ref="D94:D99"/>
    <mergeCell ref="F94:F99"/>
    <mergeCell ref="G94:G99"/>
    <mergeCell ref="E94:E99"/>
    <mergeCell ref="E100:E105"/>
    <mergeCell ref="J88:J93"/>
    <mergeCell ref="K88:K93"/>
    <mergeCell ref="L88:L93"/>
    <mergeCell ref="M88:M93"/>
    <mergeCell ref="N88:N93"/>
    <mergeCell ref="O88:O93"/>
    <mergeCell ref="N82:N87"/>
    <mergeCell ref="O82:O87"/>
    <mergeCell ref="A88:A93"/>
    <mergeCell ref="B88:B93"/>
    <mergeCell ref="C88:C93"/>
    <mergeCell ref="D88:D93"/>
    <mergeCell ref="F88:F93"/>
    <mergeCell ref="G88:G93"/>
    <mergeCell ref="H88:H93"/>
    <mergeCell ref="I88:I93"/>
    <mergeCell ref="H82:H87"/>
    <mergeCell ref="I82:I87"/>
    <mergeCell ref="J82:J87"/>
    <mergeCell ref="K82:K87"/>
    <mergeCell ref="L82:L87"/>
    <mergeCell ref="M82:M87"/>
    <mergeCell ref="A82:A87"/>
    <mergeCell ref="B82:B87"/>
    <mergeCell ref="C82:C87"/>
    <mergeCell ref="D82:D87"/>
    <mergeCell ref="F82:F87"/>
    <mergeCell ref="G82:G87"/>
    <mergeCell ref="E88:E93"/>
    <mergeCell ref="E82:E87"/>
    <mergeCell ref="J76:J81"/>
    <mergeCell ref="K76:K81"/>
    <mergeCell ref="L76:L81"/>
    <mergeCell ref="M76:M81"/>
    <mergeCell ref="N76:N81"/>
    <mergeCell ref="O76:O81"/>
    <mergeCell ref="N70:N75"/>
    <mergeCell ref="O70:O75"/>
    <mergeCell ref="A76:A81"/>
    <mergeCell ref="B76:B81"/>
    <mergeCell ref="C76:C81"/>
    <mergeCell ref="D76:D81"/>
    <mergeCell ref="F76:F81"/>
    <mergeCell ref="G76:G81"/>
    <mergeCell ref="H76:H81"/>
    <mergeCell ref="I76:I81"/>
    <mergeCell ref="H70:H75"/>
    <mergeCell ref="I70:I75"/>
    <mergeCell ref="J70:J75"/>
    <mergeCell ref="K70:K75"/>
    <mergeCell ref="L70:L75"/>
    <mergeCell ref="M70:M75"/>
    <mergeCell ref="A70:A75"/>
    <mergeCell ref="B70:B75"/>
    <mergeCell ref="C70:C75"/>
    <mergeCell ref="D70:D75"/>
    <mergeCell ref="F70:F75"/>
    <mergeCell ref="G70:G75"/>
    <mergeCell ref="E70:E75"/>
    <mergeCell ref="E76:E81"/>
    <mergeCell ref="J64:J69"/>
    <mergeCell ref="K64:K69"/>
    <mergeCell ref="L64:L69"/>
    <mergeCell ref="M64:M69"/>
    <mergeCell ref="N64:N69"/>
    <mergeCell ref="O64:O69"/>
    <mergeCell ref="N58:N63"/>
    <mergeCell ref="O58:O63"/>
    <mergeCell ref="A64:A69"/>
    <mergeCell ref="B64:B69"/>
    <mergeCell ref="C64:C69"/>
    <mergeCell ref="D64:D69"/>
    <mergeCell ref="F64:F69"/>
    <mergeCell ref="G64:G69"/>
    <mergeCell ref="H64:H69"/>
    <mergeCell ref="I64:I69"/>
    <mergeCell ref="H58:H63"/>
    <mergeCell ref="I58:I63"/>
    <mergeCell ref="J58:J63"/>
    <mergeCell ref="K58:K63"/>
    <mergeCell ref="L58:L63"/>
    <mergeCell ref="M58:M63"/>
    <mergeCell ref="A58:A63"/>
    <mergeCell ref="B58:B63"/>
    <mergeCell ref="C58:C63"/>
    <mergeCell ref="D58:D63"/>
    <mergeCell ref="F58:F63"/>
    <mergeCell ref="G58:G63"/>
    <mergeCell ref="E58:E63"/>
    <mergeCell ref="E64:E69"/>
    <mergeCell ref="J52:J57"/>
    <mergeCell ref="K52:K57"/>
    <mergeCell ref="L52:L57"/>
    <mergeCell ref="M52:M57"/>
    <mergeCell ref="N52:N57"/>
    <mergeCell ref="O52:O57"/>
    <mergeCell ref="N46:N51"/>
    <mergeCell ref="O46:O51"/>
    <mergeCell ref="A52:A57"/>
    <mergeCell ref="B52:B57"/>
    <mergeCell ref="C52:C57"/>
    <mergeCell ref="D52:D57"/>
    <mergeCell ref="F52:F57"/>
    <mergeCell ref="G52:G57"/>
    <mergeCell ref="H52:H57"/>
    <mergeCell ref="I52:I57"/>
    <mergeCell ref="H46:H51"/>
    <mergeCell ref="I46:I51"/>
    <mergeCell ref="J46:J51"/>
    <mergeCell ref="K46:K51"/>
    <mergeCell ref="L46:L51"/>
    <mergeCell ref="M46:M51"/>
    <mergeCell ref="A46:A51"/>
    <mergeCell ref="B46:B51"/>
    <mergeCell ref="C46:C51"/>
    <mergeCell ref="D46:D51"/>
    <mergeCell ref="F46:F51"/>
    <mergeCell ref="G46:G51"/>
    <mergeCell ref="E52:E57"/>
    <mergeCell ref="N40:N45"/>
    <mergeCell ref="O40:O45"/>
    <mergeCell ref="N34:N39"/>
    <mergeCell ref="O34:O39"/>
    <mergeCell ref="A40:A45"/>
    <mergeCell ref="B40:B45"/>
    <mergeCell ref="C40:C45"/>
    <mergeCell ref="D40:D45"/>
    <mergeCell ref="F40:F45"/>
    <mergeCell ref="G40:G45"/>
    <mergeCell ref="H40:H45"/>
    <mergeCell ref="I40:I45"/>
    <mergeCell ref="H34:H39"/>
    <mergeCell ref="I34:I39"/>
    <mergeCell ref="J34:J39"/>
    <mergeCell ref="K34:K39"/>
    <mergeCell ref="L34:L39"/>
    <mergeCell ref="M34:M39"/>
    <mergeCell ref="A34:A39"/>
    <mergeCell ref="B34:B39"/>
    <mergeCell ref="C34:C39"/>
    <mergeCell ref="D34:D39"/>
    <mergeCell ref="F34:F39"/>
    <mergeCell ref="G34:G39"/>
    <mergeCell ref="M40:M45"/>
    <mergeCell ref="H10:H15"/>
    <mergeCell ref="I10:I15"/>
    <mergeCell ref="J10:J15"/>
    <mergeCell ref="K10:K15"/>
    <mergeCell ref="L10:L15"/>
    <mergeCell ref="M10:M15"/>
    <mergeCell ref="A10:A15"/>
    <mergeCell ref="B10:B15"/>
    <mergeCell ref="C10:C15"/>
    <mergeCell ref="D10:D15"/>
    <mergeCell ref="F10:F15"/>
    <mergeCell ref="G10:G15"/>
    <mergeCell ref="A28:A33"/>
    <mergeCell ref="B28:B33"/>
    <mergeCell ref="C28:C33"/>
    <mergeCell ref="D28:D33"/>
    <mergeCell ref="F28:F33"/>
    <mergeCell ref="G28:G33"/>
    <mergeCell ref="H28:H33"/>
    <mergeCell ref="I28:I33"/>
    <mergeCell ref="H22:H27"/>
    <mergeCell ref="I22:I27"/>
    <mergeCell ref="J22:J27"/>
    <mergeCell ref="K22:K27"/>
    <mergeCell ref="L22:L27"/>
    <mergeCell ref="M22:M27"/>
    <mergeCell ref="A22:A27"/>
    <mergeCell ref="B22:B27"/>
    <mergeCell ref="C22:C27"/>
    <mergeCell ref="D22:D27"/>
    <mergeCell ref="F22:F27"/>
    <mergeCell ref="G22:G27"/>
    <mergeCell ref="AN2:AN3"/>
    <mergeCell ref="A4:A9"/>
    <mergeCell ref="B4:B9"/>
    <mergeCell ref="C4:C9"/>
    <mergeCell ref="D4:D9"/>
    <mergeCell ref="F4:F9"/>
    <mergeCell ref="G4:G9"/>
    <mergeCell ref="H4:H9"/>
    <mergeCell ref="I4:I9"/>
    <mergeCell ref="AG2:AG3"/>
    <mergeCell ref="AH2:AH3"/>
    <mergeCell ref="AI2:AI3"/>
    <mergeCell ref="AJ2:AJ3"/>
    <mergeCell ref="AK2:AK3"/>
    <mergeCell ref="AL2:AL3"/>
    <mergeCell ref="S2:X2"/>
    <mergeCell ref="AB2:AB3"/>
    <mergeCell ref="AC2:AC3"/>
    <mergeCell ref="AD2:AD3"/>
    <mergeCell ref="AE2:AE3"/>
    <mergeCell ref="AF2:AF3"/>
    <mergeCell ref="M2:M3"/>
    <mergeCell ref="N2:N3"/>
    <mergeCell ref="O2:O3"/>
    <mergeCell ref="P2:P3"/>
    <mergeCell ref="A1:H1"/>
    <mergeCell ref="I1:O1"/>
    <mergeCell ref="P1:X1"/>
    <mergeCell ref="AB1:AH1"/>
    <mergeCell ref="A2:A3"/>
    <mergeCell ref="B2:B3"/>
    <mergeCell ref="C2:C3"/>
    <mergeCell ref="D2:D3"/>
    <mergeCell ref="F2:F3"/>
    <mergeCell ref="J4:J9"/>
    <mergeCell ref="K4:K9"/>
    <mergeCell ref="L4:L9"/>
    <mergeCell ref="M4:M9"/>
    <mergeCell ref="N4:N9"/>
    <mergeCell ref="O4:O9"/>
    <mergeCell ref="AM2:AM3"/>
    <mergeCell ref="J16:J21"/>
    <mergeCell ref="K16:K21"/>
    <mergeCell ref="L16:L21"/>
    <mergeCell ref="M16:M21"/>
    <mergeCell ref="N16:N21"/>
    <mergeCell ref="O16:O21"/>
    <mergeCell ref="N10:N15"/>
    <mergeCell ref="O10:O15"/>
    <mergeCell ref="A16:A21"/>
    <mergeCell ref="B16:B21"/>
    <mergeCell ref="C16:C21"/>
    <mergeCell ref="D16:D21"/>
    <mergeCell ref="F16:F21"/>
    <mergeCell ref="G16:G21"/>
    <mergeCell ref="H16:H21"/>
    <mergeCell ref="I16:I21"/>
    <mergeCell ref="AO1:AO3"/>
    <mergeCell ref="Y307:Y309"/>
    <mergeCell ref="Z307:Z309"/>
    <mergeCell ref="AA307:AA309"/>
    <mergeCell ref="Y276:Y279"/>
    <mergeCell ref="Z276:Z279"/>
    <mergeCell ref="AA276:AA279"/>
    <mergeCell ref="Y282:Y285"/>
    <mergeCell ref="Z282:Z285"/>
    <mergeCell ref="AA282:AA285"/>
    <mergeCell ref="Y296:Y297"/>
    <mergeCell ref="Z296:Z297"/>
    <mergeCell ref="AA296:AA297"/>
    <mergeCell ref="Q2:Q3"/>
    <mergeCell ref="R2:R3"/>
    <mergeCell ref="G2:G3"/>
    <mergeCell ref="H2:H3"/>
    <mergeCell ref="I2:I3"/>
    <mergeCell ref="J2:J3"/>
    <mergeCell ref="K2:K3"/>
    <mergeCell ref="L2:L3"/>
    <mergeCell ref="J28:J33"/>
    <mergeCell ref="K28:K33"/>
    <mergeCell ref="L28:L33"/>
    <mergeCell ref="M28:M33"/>
    <mergeCell ref="N28:N33"/>
    <mergeCell ref="O28:O33"/>
    <mergeCell ref="N22:N27"/>
    <mergeCell ref="O22:O27"/>
    <mergeCell ref="J40:J45"/>
    <mergeCell ref="K40:K45"/>
    <mergeCell ref="L40:L45"/>
  </mergeCells>
  <conditionalFormatting sqref="I4 I10">
    <cfRule type="cellIs" dxfId="1751" priority="1771" operator="equal">
      <formula>"Muy Alta"</formula>
    </cfRule>
    <cfRule type="cellIs" dxfId="1750" priority="1772" operator="equal">
      <formula>"Alta"</formula>
    </cfRule>
    <cfRule type="cellIs" dxfId="1749" priority="1773" operator="equal">
      <formula>"Media"</formula>
    </cfRule>
    <cfRule type="cellIs" dxfId="1748" priority="1774" operator="equal">
      <formula>"Baja"</formula>
    </cfRule>
    <cfRule type="cellIs" dxfId="1747" priority="1775" operator="equal">
      <formula>"Muy Baja"</formula>
    </cfRule>
  </conditionalFormatting>
  <conditionalFormatting sqref="M4 M10 M16 M22 M28">
    <cfRule type="cellIs" dxfId="1746" priority="1766" operator="equal">
      <formula>"Catastrófico"</formula>
    </cfRule>
    <cfRule type="cellIs" dxfId="1745" priority="1767" operator="equal">
      <formula>"Mayor"</formula>
    </cfRule>
    <cfRule type="cellIs" dxfId="1744" priority="1768" operator="equal">
      <formula>"Moderado"</formula>
    </cfRule>
    <cfRule type="cellIs" dxfId="1743" priority="1769" operator="equal">
      <formula>"Menor"</formula>
    </cfRule>
    <cfRule type="cellIs" dxfId="1742" priority="1770" operator="equal">
      <formula>"Leve"</formula>
    </cfRule>
  </conditionalFormatting>
  <conditionalFormatting sqref="O4">
    <cfRule type="cellIs" dxfId="1741" priority="1762" operator="equal">
      <formula>"Extremo"</formula>
    </cfRule>
    <cfRule type="cellIs" dxfId="1740" priority="1763" operator="equal">
      <formula>"Alto"</formula>
    </cfRule>
    <cfRule type="cellIs" dxfId="1739" priority="1764" operator="equal">
      <formula>"Moderado"</formula>
    </cfRule>
    <cfRule type="cellIs" dxfId="1738" priority="1765" operator="equal">
      <formula>"Bajo"</formula>
    </cfRule>
  </conditionalFormatting>
  <conditionalFormatting sqref="AC4:AC9">
    <cfRule type="cellIs" dxfId="1737" priority="1757" operator="equal">
      <formula>"Muy Alta"</formula>
    </cfRule>
    <cfRule type="cellIs" dxfId="1736" priority="1758" operator="equal">
      <formula>"Alta"</formula>
    </cfRule>
    <cfRule type="cellIs" dxfId="1735" priority="1759" operator="equal">
      <formula>"Media"</formula>
    </cfRule>
    <cfRule type="cellIs" dxfId="1734" priority="1760" operator="equal">
      <formula>"Baja"</formula>
    </cfRule>
    <cfRule type="cellIs" dxfId="1733" priority="1761" operator="equal">
      <formula>"Muy Baja"</formula>
    </cfRule>
  </conditionalFormatting>
  <conditionalFormatting sqref="AE4:AE9">
    <cfRule type="cellIs" dxfId="1732" priority="1752" operator="equal">
      <formula>"Catastrófico"</formula>
    </cfRule>
    <cfRule type="cellIs" dxfId="1731" priority="1753" operator="equal">
      <formula>"Mayor"</formula>
    </cfRule>
    <cfRule type="cellIs" dxfId="1730" priority="1754" operator="equal">
      <formula>"Moderado"</formula>
    </cfRule>
    <cfRule type="cellIs" dxfId="1729" priority="1755" operator="equal">
      <formula>"Menor"</formula>
    </cfRule>
    <cfRule type="cellIs" dxfId="1728" priority="1756" operator="equal">
      <formula>"Leve"</formula>
    </cfRule>
  </conditionalFormatting>
  <conditionalFormatting sqref="AG4:AG9">
    <cfRule type="cellIs" dxfId="1727" priority="1748" operator="equal">
      <formula>"Extremo"</formula>
    </cfRule>
    <cfRule type="cellIs" dxfId="1726" priority="1749" operator="equal">
      <formula>"Alto"</formula>
    </cfRule>
    <cfRule type="cellIs" dxfId="1725" priority="1750" operator="equal">
      <formula>"Moderado"</formula>
    </cfRule>
    <cfRule type="cellIs" dxfId="1724" priority="1751" operator="equal">
      <formula>"Bajo"</formula>
    </cfRule>
  </conditionalFormatting>
  <conditionalFormatting sqref="O10">
    <cfRule type="cellIs" dxfId="1723" priority="1744" operator="equal">
      <formula>"Extremo"</formula>
    </cfRule>
    <cfRule type="cellIs" dxfId="1722" priority="1745" operator="equal">
      <formula>"Alto"</formula>
    </cfRule>
    <cfRule type="cellIs" dxfId="1721" priority="1746" operator="equal">
      <formula>"Moderado"</formula>
    </cfRule>
    <cfRule type="cellIs" dxfId="1720" priority="1747" operator="equal">
      <formula>"Bajo"</formula>
    </cfRule>
  </conditionalFormatting>
  <conditionalFormatting sqref="AC10:AC15">
    <cfRule type="cellIs" dxfId="1719" priority="1739" operator="equal">
      <formula>"Muy Alta"</formula>
    </cfRule>
    <cfRule type="cellIs" dxfId="1718" priority="1740" operator="equal">
      <formula>"Alta"</formula>
    </cfRule>
    <cfRule type="cellIs" dxfId="1717" priority="1741" operator="equal">
      <formula>"Media"</formula>
    </cfRule>
    <cfRule type="cellIs" dxfId="1716" priority="1742" operator="equal">
      <formula>"Baja"</formula>
    </cfRule>
    <cfRule type="cellIs" dxfId="1715" priority="1743" operator="equal">
      <formula>"Muy Baja"</formula>
    </cfRule>
  </conditionalFormatting>
  <conditionalFormatting sqref="AE10:AE15">
    <cfRule type="cellIs" dxfId="1714" priority="1734" operator="equal">
      <formula>"Catastrófico"</formula>
    </cfRule>
    <cfRule type="cellIs" dxfId="1713" priority="1735" operator="equal">
      <formula>"Mayor"</formula>
    </cfRule>
    <cfRule type="cellIs" dxfId="1712" priority="1736" operator="equal">
      <formula>"Moderado"</formula>
    </cfRule>
    <cfRule type="cellIs" dxfId="1711" priority="1737" operator="equal">
      <formula>"Menor"</formula>
    </cfRule>
    <cfRule type="cellIs" dxfId="1710" priority="1738" operator="equal">
      <formula>"Leve"</formula>
    </cfRule>
  </conditionalFormatting>
  <conditionalFormatting sqref="AG10:AG15">
    <cfRule type="cellIs" dxfId="1709" priority="1730" operator="equal">
      <formula>"Extremo"</formula>
    </cfRule>
    <cfRule type="cellIs" dxfId="1708" priority="1731" operator="equal">
      <formula>"Alto"</formula>
    </cfRule>
    <cfRule type="cellIs" dxfId="1707" priority="1732" operator="equal">
      <formula>"Moderado"</formula>
    </cfRule>
    <cfRule type="cellIs" dxfId="1706" priority="1733" operator="equal">
      <formula>"Bajo"</formula>
    </cfRule>
  </conditionalFormatting>
  <conditionalFormatting sqref="I16">
    <cfRule type="cellIs" dxfId="1705" priority="1725" operator="equal">
      <formula>"Muy Alta"</formula>
    </cfRule>
    <cfRule type="cellIs" dxfId="1704" priority="1726" operator="equal">
      <formula>"Alta"</formula>
    </cfRule>
    <cfRule type="cellIs" dxfId="1703" priority="1727" operator="equal">
      <formula>"Media"</formula>
    </cfRule>
    <cfRule type="cellIs" dxfId="1702" priority="1728" operator="equal">
      <formula>"Baja"</formula>
    </cfRule>
    <cfRule type="cellIs" dxfId="1701" priority="1729" operator="equal">
      <formula>"Muy Baja"</formula>
    </cfRule>
  </conditionalFormatting>
  <conditionalFormatting sqref="O16">
    <cfRule type="cellIs" dxfId="1700" priority="1721" operator="equal">
      <formula>"Extremo"</formula>
    </cfRule>
    <cfRule type="cellIs" dxfId="1699" priority="1722" operator="equal">
      <formula>"Alto"</formula>
    </cfRule>
    <cfRule type="cellIs" dxfId="1698" priority="1723" operator="equal">
      <formula>"Moderado"</formula>
    </cfRule>
    <cfRule type="cellIs" dxfId="1697" priority="1724" operator="equal">
      <formula>"Bajo"</formula>
    </cfRule>
  </conditionalFormatting>
  <conditionalFormatting sqref="AC16:AC21">
    <cfRule type="cellIs" dxfId="1696" priority="1716" operator="equal">
      <formula>"Muy Alta"</formula>
    </cfRule>
    <cfRule type="cellIs" dxfId="1695" priority="1717" operator="equal">
      <formula>"Alta"</formula>
    </cfRule>
    <cfRule type="cellIs" dxfId="1694" priority="1718" operator="equal">
      <formula>"Media"</formula>
    </cfRule>
    <cfRule type="cellIs" dxfId="1693" priority="1719" operator="equal">
      <formula>"Baja"</formula>
    </cfRule>
    <cfRule type="cellIs" dxfId="1692" priority="1720" operator="equal">
      <formula>"Muy Baja"</formula>
    </cfRule>
  </conditionalFormatting>
  <conditionalFormatting sqref="AE16:AE21">
    <cfRule type="cellIs" dxfId="1691" priority="1711" operator="equal">
      <formula>"Catastrófico"</formula>
    </cfRule>
    <cfRule type="cellIs" dxfId="1690" priority="1712" operator="equal">
      <formula>"Mayor"</formula>
    </cfRule>
    <cfRule type="cellIs" dxfId="1689" priority="1713" operator="equal">
      <formula>"Moderado"</formula>
    </cfRule>
    <cfRule type="cellIs" dxfId="1688" priority="1714" operator="equal">
      <formula>"Menor"</formula>
    </cfRule>
    <cfRule type="cellIs" dxfId="1687" priority="1715" operator="equal">
      <formula>"Leve"</formula>
    </cfRule>
  </conditionalFormatting>
  <conditionalFormatting sqref="AG16:AG21">
    <cfRule type="cellIs" dxfId="1686" priority="1707" operator="equal">
      <formula>"Extremo"</formula>
    </cfRule>
    <cfRule type="cellIs" dxfId="1685" priority="1708" operator="equal">
      <formula>"Alto"</formula>
    </cfRule>
    <cfRule type="cellIs" dxfId="1684" priority="1709" operator="equal">
      <formula>"Moderado"</formula>
    </cfRule>
    <cfRule type="cellIs" dxfId="1683" priority="1710" operator="equal">
      <formula>"Bajo"</formula>
    </cfRule>
  </conditionalFormatting>
  <conditionalFormatting sqref="I22">
    <cfRule type="cellIs" dxfId="1682" priority="1702" operator="equal">
      <formula>"Muy Alta"</formula>
    </cfRule>
    <cfRule type="cellIs" dxfId="1681" priority="1703" operator="equal">
      <formula>"Alta"</formula>
    </cfRule>
    <cfRule type="cellIs" dxfId="1680" priority="1704" operator="equal">
      <formula>"Media"</formula>
    </cfRule>
    <cfRule type="cellIs" dxfId="1679" priority="1705" operator="equal">
      <formula>"Baja"</formula>
    </cfRule>
    <cfRule type="cellIs" dxfId="1678" priority="1706" operator="equal">
      <formula>"Muy Baja"</formula>
    </cfRule>
  </conditionalFormatting>
  <conditionalFormatting sqref="O22">
    <cfRule type="cellIs" dxfId="1677" priority="1698" operator="equal">
      <formula>"Extremo"</formula>
    </cfRule>
    <cfRule type="cellIs" dxfId="1676" priority="1699" operator="equal">
      <formula>"Alto"</formula>
    </cfRule>
    <cfRule type="cellIs" dxfId="1675" priority="1700" operator="equal">
      <formula>"Moderado"</formula>
    </cfRule>
    <cfRule type="cellIs" dxfId="1674" priority="1701" operator="equal">
      <formula>"Bajo"</formula>
    </cfRule>
  </conditionalFormatting>
  <conditionalFormatting sqref="AC22:AC27">
    <cfRule type="cellIs" dxfId="1673" priority="1693" operator="equal">
      <formula>"Muy Alta"</formula>
    </cfRule>
    <cfRule type="cellIs" dxfId="1672" priority="1694" operator="equal">
      <formula>"Alta"</formula>
    </cfRule>
    <cfRule type="cellIs" dxfId="1671" priority="1695" operator="equal">
      <formula>"Media"</formula>
    </cfRule>
    <cfRule type="cellIs" dxfId="1670" priority="1696" operator="equal">
      <formula>"Baja"</formula>
    </cfRule>
    <cfRule type="cellIs" dxfId="1669" priority="1697" operator="equal">
      <formula>"Muy Baja"</formula>
    </cfRule>
  </conditionalFormatting>
  <conditionalFormatting sqref="AE22:AE27">
    <cfRule type="cellIs" dxfId="1668" priority="1688" operator="equal">
      <formula>"Catastrófico"</formula>
    </cfRule>
    <cfRule type="cellIs" dxfId="1667" priority="1689" operator="equal">
      <formula>"Mayor"</formula>
    </cfRule>
    <cfRule type="cellIs" dxfId="1666" priority="1690" operator="equal">
      <formula>"Moderado"</formula>
    </cfRule>
    <cfRule type="cellIs" dxfId="1665" priority="1691" operator="equal">
      <formula>"Menor"</formula>
    </cfRule>
    <cfRule type="cellIs" dxfId="1664" priority="1692" operator="equal">
      <formula>"Leve"</formula>
    </cfRule>
  </conditionalFormatting>
  <conditionalFormatting sqref="AG22:AG27">
    <cfRule type="cellIs" dxfId="1663" priority="1684" operator="equal">
      <formula>"Extremo"</formula>
    </cfRule>
    <cfRule type="cellIs" dxfId="1662" priority="1685" operator="equal">
      <formula>"Alto"</formula>
    </cfRule>
    <cfRule type="cellIs" dxfId="1661" priority="1686" operator="equal">
      <formula>"Moderado"</formula>
    </cfRule>
    <cfRule type="cellIs" dxfId="1660" priority="1687" operator="equal">
      <formula>"Bajo"</formula>
    </cfRule>
  </conditionalFormatting>
  <conditionalFormatting sqref="I28">
    <cfRule type="cellIs" dxfId="1659" priority="1679" operator="equal">
      <formula>"Muy Alta"</formula>
    </cfRule>
    <cfRule type="cellIs" dxfId="1658" priority="1680" operator="equal">
      <formula>"Alta"</formula>
    </cfRule>
    <cfRule type="cellIs" dxfId="1657" priority="1681" operator="equal">
      <formula>"Media"</formula>
    </cfRule>
    <cfRule type="cellIs" dxfId="1656" priority="1682" operator="equal">
      <formula>"Baja"</formula>
    </cfRule>
    <cfRule type="cellIs" dxfId="1655" priority="1683" operator="equal">
      <formula>"Muy Baja"</formula>
    </cfRule>
  </conditionalFormatting>
  <conditionalFormatting sqref="O28">
    <cfRule type="cellIs" dxfId="1654" priority="1675" operator="equal">
      <formula>"Extremo"</formula>
    </cfRule>
    <cfRule type="cellIs" dxfId="1653" priority="1676" operator="equal">
      <formula>"Alto"</formula>
    </cfRule>
    <cfRule type="cellIs" dxfId="1652" priority="1677" operator="equal">
      <formula>"Moderado"</formula>
    </cfRule>
    <cfRule type="cellIs" dxfId="1651" priority="1678" operator="equal">
      <formula>"Bajo"</formula>
    </cfRule>
  </conditionalFormatting>
  <conditionalFormatting sqref="AC28:AC33">
    <cfRule type="cellIs" dxfId="1650" priority="1670" operator="equal">
      <formula>"Muy Alta"</formula>
    </cfRule>
    <cfRule type="cellIs" dxfId="1649" priority="1671" operator="equal">
      <formula>"Alta"</formula>
    </cfRule>
    <cfRule type="cellIs" dxfId="1648" priority="1672" operator="equal">
      <formula>"Media"</formula>
    </cfRule>
    <cfRule type="cellIs" dxfId="1647" priority="1673" operator="equal">
      <formula>"Baja"</formula>
    </cfRule>
    <cfRule type="cellIs" dxfId="1646" priority="1674" operator="equal">
      <formula>"Muy Baja"</formula>
    </cfRule>
  </conditionalFormatting>
  <conditionalFormatting sqref="AE28:AE33">
    <cfRule type="cellIs" dxfId="1645" priority="1665" operator="equal">
      <formula>"Catastrófico"</formula>
    </cfRule>
    <cfRule type="cellIs" dxfId="1644" priority="1666" operator="equal">
      <formula>"Mayor"</formula>
    </cfRule>
    <cfRule type="cellIs" dxfId="1643" priority="1667" operator="equal">
      <formula>"Moderado"</formula>
    </cfRule>
    <cfRule type="cellIs" dxfId="1642" priority="1668" operator="equal">
      <formula>"Menor"</formula>
    </cfRule>
    <cfRule type="cellIs" dxfId="1641" priority="1669" operator="equal">
      <formula>"Leve"</formula>
    </cfRule>
  </conditionalFormatting>
  <conditionalFormatting sqref="AG28:AG33">
    <cfRule type="cellIs" dxfId="1640" priority="1661" operator="equal">
      <formula>"Extremo"</formula>
    </cfRule>
    <cfRule type="cellIs" dxfId="1639" priority="1662" operator="equal">
      <formula>"Alto"</formula>
    </cfRule>
    <cfRule type="cellIs" dxfId="1638" priority="1663" operator="equal">
      <formula>"Moderado"</formula>
    </cfRule>
    <cfRule type="cellIs" dxfId="1637" priority="1664" operator="equal">
      <formula>"Bajo"</formula>
    </cfRule>
  </conditionalFormatting>
  <conditionalFormatting sqref="L4:L33">
    <cfRule type="containsText" dxfId="1636" priority="1637" operator="containsText" text="❌">
      <formula>NOT(ISERROR(SEARCH("❌",L4)))</formula>
    </cfRule>
  </conditionalFormatting>
  <conditionalFormatting sqref="I34">
    <cfRule type="cellIs" dxfId="1635" priority="1632" operator="equal">
      <formula>"Muy Alta"</formula>
    </cfRule>
    <cfRule type="cellIs" dxfId="1634" priority="1633" operator="equal">
      <formula>"Alta"</formula>
    </cfRule>
    <cfRule type="cellIs" dxfId="1633" priority="1634" operator="equal">
      <formula>"Media"</formula>
    </cfRule>
    <cfRule type="cellIs" dxfId="1632" priority="1635" operator="equal">
      <formula>"Baja"</formula>
    </cfRule>
    <cfRule type="cellIs" dxfId="1631" priority="1636" operator="equal">
      <formula>"Muy Baja"</formula>
    </cfRule>
  </conditionalFormatting>
  <conditionalFormatting sqref="M34">
    <cfRule type="cellIs" dxfId="1630" priority="1627" operator="equal">
      <formula>"Catastrófico"</formula>
    </cfRule>
    <cfRule type="cellIs" dxfId="1629" priority="1628" operator="equal">
      <formula>"Mayor"</formula>
    </cfRule>
    <cfRule type="cellIs" dxfId="1628" priority="1629" operator="equal">
      <formula>"Moderado"</formula>
    </cfRule>
    <cfRule type="cellIs" dxfId="1627" priority="1630" operator="equal">
      <formula>"Menor"</formula>
    </cfRule>
    <cfRule type="cellIs" dxfId="1626" priority="1631" operator="equal">
      <formula>"Leve"</formula>
    </cfRule>
  </conditionalFormatting>
  <conditionalFormatting sqref="O34">
    <cfRule type="cellIs" dxfId="1625" priority="1623" operator="equal">
      <formula>"Extremo"</formula>
    </cfRule>
    <cfRule type="cellIs" dxfId="1624" priority="1624" operator="equal">
      <formula>"Alto"</formula>
    </cfRule>
    <cfRule type="cellIs" dxfId="1623" priority="1625" operator="equal">
      <formula>"Moderado"</formula>
    </cfRule>
    <cfRule type="cellIs" dxfId="1622" priority="1626" operator="equal">
      <formula>"Bajo"</formula>
    </cfRule>
  </conditionalFormatting>
  <conditionalFormatting sqref="AC34:AC39">
    <cfRule type="cellIs" dxfId="1621" priority="1618" operator="equal">
      <formula>"Muy Alta"</formula>
    </cfRule>
    <cfRule type="cellIs" dxfId="1620" priority="1619" operator="equal">
      <formula>"Alta"</formula>
    </cfRule>
    <cfRule type="cellIs" dxfId="1619" priority="1620" operator="equal">
      <formula>"Media"</formula>
    </cfRule>
    <cfRule type="cellIs" dxfId="1618" priority="1621" operator="equal">
      <formula>"Baja"</formula>
    </cfRule>
    <cfRule type="cellIs" dxfId="1617" priority="1622" operator="equal">
      <formula>"Muy Baja"</formula>
    </cfRule>
  </conditionalFormatting>
  <conditionalFormatting sqref="AE34:AE39">
    <cfRule type="cellIs" dxfId="1616" priority="1613" operator="equal">
      <formula>"Catastrófico"</formula>
    </cfRule>
    <cfRule type="cellIs" dxfId="1615" priority="1614" operator="equal">
      <formula>"Mayor"</formula>
    </cfRule>
    <cfRule type="cellIs" dxfId="1614" priority="1615" operator="equal">
      <formula>"Moderado"</formula>
    </cfRule>
    <cfRule type="cellIs" dxfId="1613" priority="1616" operator="equal">
      <formula>"Menor"</formula>
    </cfRule>
    <cfRule type="cellIs" dxfId="1612" priority="1617" operator="equal">
      <formula>"Leve"</formula>
    </cfRule>
  </conditionalFormatting>
  <conditionalFormatting sqref="AG34:AG39">
    <cfRule type="cellIs" dxfId="1611" priority="1609" operator="equal">
      <formula>"Extremo"</formula>
    </cfRule>
    <cfRule type="cellIs" dxfId="1610" priority="1610" operator="equal">
      <formula>"Alto"</formula>
    </cfRule>
    <cfRule type="cellIs" dxfId="1609" priority="1611" operator="equal">
      <formula>"Moderado"</formula>
    </cfRule>
    <cfRule type="cellIs" dxfId="1608" priority="1612" operator="equal">
      <formula>"Bajo"</formula>
    </cfRule>
  </conditionalFormatting>
  <conditionalFormatting sqref="L34:L39">
    <cfRule type="containsText" dxfId="1607" priority="1608" operator="containsText" text="❌">
      <formula>NOT(ISERROR(SEARCH("❌",L34)))</formula>
    </cfRule>
  </conditionalFormatting>
  <conditionalFormatting sqref="I40 I46">
    <cfRule type="cellIs" dxfId="1606" priority="1603" operator="equal">
      <formula>"Muy Alta"</formula>
    </cfRule>
    <cfRule type="cellIs" dxfId="1605" priority="1604" operator="equal">
      <formula>"Alta"</formula>
    </cfRule>
    <cfRule type="cellIs" dxfId="1604" priority="1605" operator="equal">
      <formula>"Media"</formula>
    </cfRule>
    <cfRule type="cellIs" dxfId="1603" priority="1606" operator="equal">
      <formula>"Baja"</formula>
    </cfRule>
    <cfRule type="cellIs" dxfId="1602" priority="1607" operator="equal">
      <formula>"Muy Baja"</formula>
    </cfRule>
  </conditionalFormatting>
  <conditionalFormatting sqref="M40 M46 M52">
    <cfRule type="cellIs" dxfId="1601" priority="1598" operator="equal">
      <formula>"Catastrófico"</formula>
    </cfRule>
    <cfRule type="cellIs" dxfId="1600" priority="1599" operator="equal">
      <formula>"Mayor"</formula>
    </cfRule>
    <cfRule type="cellIs" dxfId="1599" priority="1600" operator="equal">
      <formula>"Moderado"</formula>
    </cfRule>
    <cfRule type="cellIs" dxfId="1598" priority="1601" operator="equal">
      <formula>"Menor"</formula>
    </cfRule>
    <cfRule type="cellIs" dxfId="1597" priority="1602" operator="equal">
      <formula>"Leve"</formula>
    </cfRule>
  </conditionalFormatting>
  <conditionalFormatting sqref="O40">
    <cfRule type="cellIs" dxfId="1596" priority="1594" operator="equal">
      <formula>"Extremo"</formula>
    </cfRule>
    <cfRule type="cellIs" dxfId="1595" priority="1595" operator="equal">
      <formula>"Alto"</formula>
    </cfRule>
    <cfRule type="cellIs" dxfId="1594" priority="1596" operator="equal">
      <formula>"Moderado"</formula>
    </cfRule>
    <cfRule type="cellIs" dxfId="1593" priority="1597" operator="equal">
      <formula>"Bajo"</formula>
    </cfRule>
  </conditionalFormatting>
  <conditionalFormatting sqref="AC40:AC45">
    <cfRule type="cellIs" dxfId="1592" priority="1589" operator="equal">
      <formula>"Muy Alta"</formula>
    </cfRule>
    <cfRule type="cellIs" dxfId="1591" priority="1590" operator="equal">
      <formula>"Alta"</formula>
    </cfRule>
    <cfRule type="cellIs" dxfId="1590" priority="1591" operator="equal">
      <formula>"Media"</formula>
    </cfRule>
    <cfRule type="cellIs" dxfId="1589" priority="1592" operator="equal">
      <formula>"Baja"</formula>
    </cfRule>
    <cfRule type="cellIs" dxfId="1588" priority="1593" operator="equal">
      <formula>"Muy Baja"</formula>
    </cfRule>
  </conditionalFormatting>
  <conditionalFormatting sqref="AE40:AE45">
    <cfRule type="cellIs" dxfId="1587" priority="1584" operator="equal">
      <formula>"Catastrófico"</formula>
    </cfRule>
    <cfRule type="cellIs" dxfId="1586" priority="1585" operator="equal">
      <formula>"Mayor"</formula>
    </cfRule>
    <cfRule type="cellIs" dxfId="1585" priority="1586" operator="equal">
      <formula>"Moderado"</formula>
    </cfRule>
    <cfRule type="cellIs" dxfId="1584" priority="1587" operator="equal">
      <formula>"Menor"</formula>
    </cfRule>
    <cfRule type="cellIs" dxfId="1583" priority="1588" operator="equal">
      <formula>"Leve"</formula>
    </cfRule>
  </conditionalFormatting>
  <conditionalFormatting sqref="AG40:AG45">
    <cfRule type="cellIs" dxfId="1582" priority="1580" operator="equal">
      <formula>"Extremo"</formula>
    </cfRule>
    <cfRule type="cellIs" dxfId="1581" priority="1581" operator="equal">
      <formula>"Alto"</formula>
    </cfRule>
    <cfRule type="cellIs" dxfId="1580" priority="1582" operator="equal">
      <formula>"Moderado"</formula>
    </cfRule>
    <cfRule type="cellIs" dxfId="1579" priority="1583" operator="equal">
      <formula>"Bajo"</formula>
    </cfRule>
  </conditionalFormatting>
  <conditionalFormatting sqref="O46">
    <cfRule type="cellIs" dxfId="1578" priority="1576" operator="equal">
      <formula>"Extremo"</formula>
    </cfRule>
    <cfRule type="cellIs" dxfId="1577" priority="1577" operator="equal">
      <formula>"Alto"</formula>
    </cfRule>
    <cfRule type="cellIs" dxfId="1576" priority="1578" operator="equal">
      <formula>"Moderado"</formula>
    </cfRule>
    <cfRule type="cellIs" dxfId="1575" priority="1579" operator="equal">
      <formula>"Bajo"</formula>
    </cfRule>
  </conditionalFormatting>
  <conditionalFormatting sqref="AC46:AC51">
    <cfRule type="cellIs" dxfId="1574" priority="1571" operator="equal">
      <formula>"Muy Alta"</formula>
    </cfRule>
    <cfRule type="cellIs" dxfId="1573" priority="1572" operator="equal">
      <formula>"Alta"</formula>
    </cfRule>
    <cfRule type="cellIs" dxfId="1572" priority="1573" operator="equal">
      <formula>"Media"</formula>
    </cfRule>
    <cfRule type="cellIs" dxfId="1571" priority="1574" operator="equal">
      <formula>"Baja"</formula>
    </cfRule>
    <cfRule type="cellIs" dxfId="1570" priority="1575" operator="equal">
      <formula>"Muy Baja"</formula>
    </cfRule>
  </conditionalFormatting>
  <conditionalFormatting sqref="AE46:AE51">
    <cfRule type="cellIs" dxfId="1569" priority="1566" operator="equal">
      <formula>"Catastrófico"</formula>
    </cfRule>
    <cfRule type="cellIs" dxfId="1568" priority="1567" operator="equal">
      <formula>"Mayor"</formula>
    </cfRule>
    <cfRule type="cellIs" dxfId="1567" priority="1568" operator="equal">
      <formula>"Moderado"</formula>
    </cfRule>
    <cfRule type="cellIs" dxfId="1566" priority="1569" operator="equal">
      <formula>"Menor"</formula>
    </cfRule>
    <cfRule type="cellIs" dxfId="1565" priority="1570" operator="equal">
      <formula>"Leve"</formula>
    </cfRule>
  </conditionalFormatting>
  <conditionalFormatting sqref="AG46:AG51">
    <cfRule type="cellIs" dxfId="1564" priority="1562" operator="equal">
      <formula>"Extremo"</formula>
    </cfRule>
    <cfRule type="cellIs" dxfId="1563" priority="1563" operator="equal">
      <formula>"Alto"</formula>
    </cfRule>
    <cfRule type="cellIs" dxfId="1562" priority="1564" operator="equal">
      <formula>"Moderado"</formula>
    </cfRule>
    <cfRule type="cellIs" dxfId="1561" priority="1565" operator="equal">
      <formula>"Bajo"</formula>
    </cfRule>
  </conditionalFormatting>
  <conditionalFormatting sqref="I52">
    <cfRule type="cellIs" dxfId="1560" priority="1557" operator="equal">
      <formula>"Muy Alta"</formula>
    </cfRule>
    <cfRule type="cellIs" dxfId="1559" priority="1558" operator="equal">
      <formula>"Alta"</formula>
    </cfRule>
    <cfRule type="cellIs" dxfId="1558" priority="1559" operator="equal">
      <formula>"Media"</formula>
    </cfRule>
    <cfRule type="cellIs" dxfId="1557" priority="1560" operator="equal">
      <formula>"Baja"</formula>
    </cfRule>
    <cfRule type="cellIs" dxfId="1556" priority="1561" operator="equal">
      <formula>"Muy Baja"</formula>
    </cfRule>
  </conditionalFormatting>
  <conditionalFormatting sqref="O52">
    <cfRule type="cellIs" dxfId="1555" priority="1553" operator="equal">
      <formula>"Extremo"</formula>
    </cfRule>
    <cfRule type="cellIs" dxfId="1554" priority="1554" operator="equal">
      <formula>"Alto"</formula>
    </cfRule>
    <cfRule type="cellIs" dxfId="1553" priority="1555" operator="equal">
      <formula>"Moderado"</formula>
    </cfRule>
    <cfRule type="cellIs" dxfId="1552" priority="1556" operator="equal">
      <formula>"Bajo"</formula>
    </cfRule>
  </conditionalFormatting>
  <conditionalFormatting sqref="AC52:AC57">
    <cfRule type="cellIs" dxfId="1551" priority="1548" operator="equal">
      <formula>"Muy Alta"</formula>
    </cfRule>
    <cfRule type="cellIs" dxfId="1550" priority="1549" operator="equal">
      <formula>"Alta"</formula>
    </cfRule>
    <cfRule type="cellIs" dxfId="1549" priority="1550" operator="equal">
      <formula>"Media"</formula>
    </cfRule>
    <cfRule type="cellIs" dxfId="1548" priority="1551" operator="equal">
      <formula>"Baja"</formula>
    </cfRule>
    <cfRule type="cellIs" dxfId="1547" priority="1552" operator="equal">
      <formula>"Muy Baja"</formula>
    </cfRule>
  </conditionalFormatting>
  <conditionalFormatting sqref="AE52:AE57">
    <cfRule type="cellIs" dxfId="1546" priority="1543" operator="equal">
      <formula>"Catastrófico"</formula>
    </cfRule>
    <cfRule type="cellIs" dxfId="1545" priority="1544" operator="equal">
      <formula>"Mayor"</formula>
    </cfRule>
    <cfRule type="cellIs" dxfId="1544" priority="1545" operator="equal">
      <formula>"Moderado"</formula>
    </cfRule>
    <cfRule type="cellIs" dxfId="1543" priority="1546" operator="equal">
      <formula>"Menor"</formula>
    </cfRule>
    <cfRule type="cellIs" dxfId="1542" priority="1547" operator="equal">
      <formula>"Leve"</formula>
    </cfRule>
  </conditionalFormatting>
  <conditionalFormatting sqref="AG52:AG57">
    <cfRule type="cellIs" dxfId="1541" priority="1539" operator="equal">
      <formula>"Extremo"</formula>
    </cfRule>
    <cfRule type="cellIs" dxfId="1540" priority="1540" operator="equal">
      <formula>"Alto"</formula>
    </cfRule>
    <cfRule type="cellIs" dxfId="1539" priority="1541" operator="equal">
      <formula>"Moderado"</formula>
    </cfRule>
    <cfRule type="cellIs" dxfId="1538" priority="1542" operator="equal">
      <formula>"Bajo"</formula>
    </cfRule>
  </conditionalFormatting>
  <conditionalFormatting sqref="L40:L57">
    <cfRule type="containsText" dxfId="1537" priority="1538" operator="containsText" text="❌">
      <formula>NOT(ISERROR(SEARCH("❌",L40)))</formula>
    </cfRule>
  </conditionalFormatting>
  <conditionalFormatting sqref="I58 I64">
    <cfRule type="cellIs" dxfId="1536" priority="1533" operator="equal">
      <formula>"Muy Alta"</formula>
    </cfRule>
    <cfRule type="cellIs" dxfId="1535" priority="1534" operator="equal">
      <formula>"Alta"</formula>
    </cfRule>
    <cfRule type="cellIs" dxfId="1534" priority="1535" operator="equal">
      <formula>"Media"</formula>
    </cfRule>
    <cfRule type="cellIs" dxfId="1533" priority="1536" operator="equal">
      <formula>"Baja"</formula>
    </cfRule>
    <cfRule type="cellIs" dxfId="1532" priority="1537" operator="equal">
      <formula>"Muy Baja"</formula>
    </cfRule>
  </conditionalFormatting>
  <conditionalFormatting sqref="M58 M64">
    <cfRule type="cellIs" dxfId="1531" priority="1528" operator="equal">
      <formula>"Catastrófico"</formula>
    </cfRule>
    <cfRule type="cellIs" dxfId="1530" priority="1529" operator="equal">
      <formula>"Mayor"</formula>
    </cfRule>
    <cfRule type="cellIs" dxfId="1529" priority="1530" operator="equal">
      <formula>"Moderado"</formula>
    </cfRule>
    <cfRule type="cellIs" dxfId="1528" priority="1531" operator="equal">
      <formula>"Menor"</formula>
    </cfRule>
    <cfRule type="cellIs" dxfId="1527" priority="1532" operator="equal">
      <formula>"Leve"</formula>
    </cfRule>
  </conditionalFormatting>
  <conditionalFormatting sqref="O58">
    <cfRule type="cellIs" dxfId="1526" priority="1524" operator="equal">
      <formula>"Extremo"</formula>
    </cfRule>
    <cfRule type="cellIs" dxfId="1525" priority="1525" operator="equal">
      <formula>"Alto"</formula>
    </cfRule>
    <cfRule type="cellIs" dxfId="1524" priority="1526" operator="equal">
      <formula>"Moderado"</formula>
    </cfRule>
    <cfRule type="cellIs" dxfId="1523" priority="1527" operator="equal">
      <formula>"Bajo"</formula>
    </cfRule>
  </conditionalFormatting>
  <conditionalFormatting sqref="AC58:AC63">
    <cfRule type="cellIs" dxfId="1522" priority="1519" operator="equal">
      <formula>"Muy Alta"</formula>
    </cfRule>
    <cfRule type="cellIs" dxfId="1521" priority="1520" operator="equal">
      <formula>"Alta"</formula>
    </cfRule>
    <cfRule type="cellIs" dxfId="1520" priority="1521" operator="equal">
      <formula>"Media"</formula>
    </cfRule>
    <cfRule type="cellIs" dxfId="1519" priority="1522" operator="equal">
      <formula>"Baja"</formula>
    </cfRule>
    <cfRule type="cellIs" dxfId="1518" priority="1523" operator="equal">
      <formula>"Muy Baja"</formula>
    </cfRule>
  </conditionalFormatting>
  <conditionalFormatting sqref="AE58:AE63">
    <cfRule type="cellIs" dxfId="1517" priority="1514" operator="equal">
      <formula>"Catastrófico"</formula>
    </cfRule>
    <cfRule type="cellIs" dxfId="1516" priority="1515" operator="equal">
      <formula>"Mayor"</formula>
    </cfRule>
    <cfRule type="cellIs" dxfId="1515" priority="1516" operator="equal">
      <formula>"Moderado"</formula>
    </cfRule>
    <cfRule type="cellIs" dxfId="1514" priority="1517" operator="equal">
      <formula>"Menor"</formula>
    </cfRule>
    <cfRule type="cellIs" dxfId="1513" priority="1518" operator="equal">
      <formula>"Leve"</formula>
    </cfRule>
  </conditionalFormatting>
  <conditionalFormatting sqref="AG58:AG63">
    <cfRule type="cellIs" dxfId="1512" priority="1510" operator="equal">
      <formula>"Extremo"</formula>
    </cfRule>
    <cfRule type="cellIs" dxfId="1511" priority="1511" operator="equal">
      <formula>"Alto"</formula>
    </cfRule>
    <cfRule type="cellIs" dxfId="1510" priority="1512" operator="equal">
      <formula>"Moderado"</formula>
    </cfRule>
    <cfRule type="cellIs" dxfId="1509" priority="1513" operator="equal">
      <formula>"Bajo"</formula>
    </cfRule>
  </conditionalFormatting>
  <conditionalFormatting sqref="O64">
    <cfRule type="cellIs" dxfId="1508" priority="1506" operator="equal">
      <formula>"Extremo"</formula>
    </cfRule>
    <cfRule type="cellIs" dxfId="1507" priority="1507" operator="equal">
      <formula>"Alto"</formula>
    </cfRule>
    <cfRule type="cellIs" dxfId="1506" priority="1508" operator="equal">
      <formula>"Moderado"</formula>
    </cfRule>
    <cfRule type="cellIs" dxfId="1505" priority="1509" operator="equal">
      <formula>"Bajo"</formula>
    </cfRule>
  </conditionalFormatting>
  <conditionalFormatting sqref="AC64:AC69">
    <cfRule type="cellIs" dxfId="1504" priority="1501" operator="equal">
      <formula>"Muy Alta"</formula>
    </cfRule>
    <cfRule type="cellIs" dxfId="1503" priority="1502" operator="equal">
      <formula>"Alta"</formula>
    </cfRule>
    <cfRule type="cellIs" dxfId="1502" priority="1503" operator="equal">
      <formula>"Media"</formula>
    </cfRule>
    <cfRule type="cellIs" dxfId="1501" priority="1504" operator="equal">
      <formula>"Baja"</formula>
    </cfRule>
    <cfRule type="cellIs" dxfId="1500" priority="1505" operator="equal">
      <formula>"Muy Baja"</formula>
    </cfRule>
  </conditionalFormatting>
  <conditionalFormatting sqref="AE64:AE69">
    <cfRule type="cellIs" dxfId="1499" priority="1496" operator="equal">
      <formula>"Catastrófico"</formula>
    </cfRule>
    <cfRule type="cellIs" dxfId="1498" priority="1497" operator="equal">
      <formula>"Mayor"</formula>
    </cfRule>
    <cfRule type="cellIs" dxfId="1497" priority="1498" operator="equal">
      <formula>"Moderado"</formula>
    </cfRule>
    <cfRule type="cellIs" dxfId="1496" priority="1499" operator="equal">
      <formula>"Menor"</formula>
    </cfRule>
    <cfRule type="cellIs" dxfId="1495" priority="1500" operator="equal">
      <formula>"Leve"</formula>
    </cfRule>
  </conditionalFormatting>
  <conditionalFormatting sqref="AG64:AG69">
    <cfRule type="cellIs" dxfId="1494" priority="1492" operator="equal">
      <formula>"Extremo"</formula>
    </cfRule>
    <cfRule type="cellIs" dxfId="1493" priority="1493" operator="equal">
      <formula>"Alto"</formula>
    </cfRule>
    <cfRule type="cellIs" dxfId="1492" priority="1494" operator="equal">
      <formula>"Moderado"</formula>
    </cfRule>
    <cfRule type="cellIs" dxfId="1491" priority="1495" operator="equal">
      <formula>"Bajo"</formula>
    </cfRule>
  </conditionalFormatting>
  <conditionalFormatting sqref="L58:L69">
    <cfRule type="containsText" dxfId="1490" priority="1491" operator="containsText" text="❌">
      <formula>NOT(ISERROR(SEARCH("❌",L58)))</formula>
    </cfRule>
  </conditionalFormatting>
  <conditionalFormatting sqref="I70 I76">
    <cfRule type="cellIs" dxfId="1489" priority="1486" operator="equal">
      <formula>"Muy Alta"</formula>
    </cfRule>
    <cfRule type="cellIs" dxfId="1488" priority="1487" operator="equal">
      <formula>"Alta"</formula>
    </cfRule>
    <cfRule type="cellIs" dxfId="1487" priority="1488" operator="equal">
      <formula>"Media"</formula>
    </cfRule>
    <cfRule type="cellIs" dxfId="1486" priority="1489" operator="equal">
      <formula>"Baja"</formula>
    </cfRule>
    <cfRule type="cellIs" dxfId="1485" priority="1490" operator="equal">
      <formula>"Muy Baja"</formula>
    </cfRule>
  </conditionalFormatting>
  <conditionalFormatting sqref="M70 M76 M82 M88">
    <cfRule type="cellIs" dxfId="1484" priority="1481" operator="equal">
      <formula>"Catastrófico"</formula>
    </cfRule>
    <cfRule type="cellIs" dxfId="1483" priority="1482" operator="equal">
      <formula>"Mayor"</formula>
    </cfRule>
    <cfRule type="cellIs" dxfId="1482" priority="1483" operator="equal">
      <formula>"Moderado"</formula>
    </cfRule>
    <cfRule type="cellIs" dxfId="1481" priority="1484" operator="equal">
      <formula>"Menor"</formula>
    </cfRule>
    <cfRule type="cellIs" dxfId="1480" priority="1485" operator="equal">
      <formula>"Leve"</formula>
    </cfRule>
  </conditionalFormatting>
  <conditionalFormatting sqref="O70">
    <cfRule type="cellIs" dxfId="1479" priority="1477" operator="equal">
      <formula>"Extremo"</formula>
    </cfRule>
    <cfRule type="cellIs" dxfId="1478" priority="1478" operator="equal">
      <formula>"Alto"</formula>
    </cfRule>
    <cfRule type="cellIs" dxfId="1477" priority="1479" operator="equal">
      <formula>"Moderado"</formula>
    </cfRule>
    <cfRule type="cellIs" dxfId="1476" priority="1480" operator="equal">
      <formula>"Bajo"</formula>
    </cfRule>
  </conditionalFormatting>
  <conditionalFormatting sqref="AC70:AC75">
    <cfRule type="cellIs" dxfId="1475" priority="1472" operator="equal">
      <formula>"Muy Alta"</formula>
    </cfRule>
    <cfRule type="cellIs" dxfId="1474" priority="1473" operator="equal">
      <formula>"Alta"</formula>
    </cfRule>
    <cfRule type="cellIs" dxfId="1473" priority="1474" operator="equal">
      <formula>"Media"</formula>
    </cfRule>
    <cfRule type="cellIs" dxfId="1472" priority="1475" operator="equal">
      <formula>"Baja"</formula>
    </cfRule>
    <cfRule type="cellIs" dxfId="1471" priority="1476" operator="equal">
      <formula>"Muy Baja"</formula>
    </cfRule>
  </conditionalFormatting>
  <conditionalFormatting sqref="AE70:AE75">
    <cfRule type="cellIs" dxfId="1470" priority="1467" operator="equal">
      <formula>"Catastrófico"</formula>
    </cfRule>
    <cfRule type="cellIs" dxfId="1469" priority="1468" operator="equal">
      <formula>"Mayor"</formula>
    </cfRule>
    <cfRule type="cellIs" dxfId="1468" priority="1469" operator="equal">
      <formula>"Moderado"</formula>
    </cfRule>
    <cfRule type="cellIs" dxfId="1467" priority="1470" operator="equal">
      <formula>"Menor"</formula>
    </cfRule>
    <cfRule type="cellIs" dxfId="1466" priority="1471" operator="equal">
      <formula>"Leve"</formula>
    </cfRule>
  </conditionalFormatting>
  <conditionalFormatting sqref="AG70:AG75">
    <cfRule type="cellIs" dxfId="1465" priority="1463" operator="equal">
      <formula>"Extremo"</formula>
    </cfRule>
    <cfRule type="cellIs" dxfId="1464" priority="1464" operator="equal">
      <formula>"Alto"</formula>
    </cfRule>
    <cfRule type="cellIs" dxfId="1463" priority="1465" operator="equal">
      <formula>"Moderado"</formula>
    </cfRule>
    <cfRule type="cellIs" dxfId="1462" priority="1466" operator="equal">
      <formula>"Bajo"</formula>
    </cfRule>
  </conditionalFormatting>
  <conditionalFormatting sqref="O76">
    <cfRule type="cellIs" dxfId="1461" priority="1459" operator="equal">
      <formula>"Extremo"</formula>
    </cfRule>
    <cfRule type="cellIs" dxfId="1460" priority="1460" operator="equal">
      <formula>"Alto"</formula>
    </cfRule>
    <cfRule type="cellIs" dxfId="1459" priority="1461" operator="equal">
      <formula>"Moderado"</formula>
    </cfRule>
    <cfRule type="cellIs" dxfId="1458" priority="1462" operator="equal">
      <formula>"Bajo"</formula>
    </cfRule>
  </conditionalFormatting>
  <conditionalFormatting sqref="AC76:AC81">
    <cfRule type="cellIs" dxfId="1457" priority="1454" operator="equal">
      <formula>"Muy Alta"</formula>
    </cfRule>
    <cfRule type="cellIs" dxfId="1456" priority="1455" operator="equal">
      <formula>"Alta"</formula>
    </cfRule>
    <cfRule type="cellIs" dxfId="1455" priority="1456" operator="equal">
      <formula>"Media"</formula>
    </cfRule>
    <cfRule type="cellIs" dxfId="1454" priority="1457" operator="equal">
      <formula>"Baja"</formula>
    </cfRule>
    <cfRule type="cellIs" dxfId="1453" priority="1458" operator="equal">
      <formula>"Muy Baja"</formula>
    </cfRule>
  </conditionalFormatting>
  <conditionalFormatting sqref="AE76:AE81">
    <cfRule type="cellIs" dxfId="1452" priority="1449" operator="equal">
      <formula>"Catastrófico"</formula>
    </cfRule>
    <cfRule type="cellIs" dxfId="1451" priority="1450" operator="equal">
      <formula>"Mayor"</formula>
    </cfRule>
    <cfRule type="cellIs" dxfId="1450" priority="1451" operator="equal">
      <formula>"Moderado"</formula>
    </cfRule>
    <cfRule type="cellIs" dxfId="1449" priority="1452" operator="equal">
      <formula>"Menor"</formula>
    </cfRule>
    <cfRule type="cellIs" dxfId="1448" priority="1453" operator="equal">
      <formula>"Leve"</formula>
    </cfRule>
  </conditionalFormatting>
  <conditionalFormatting sqref="AG76:AG81">
    <cfRule type="cellIs" dxfId="1447" priority="1445" operator="equal">
      <formula>"Extremo"</formula>
    </cfRule>
    <cfRule type="cellIs" dxfId="1446" priority="1446" operator="equal">
      <formula>"Alto"</formula>
    </cfRule>
    <cfRule type="cellIs" dxfId="1445" priority="1447" operator="equal">
      <formula>"Moderado"</formula>
    </cfRule>
    <cfRule type="cellIs" dxfId="1444" priority="1448" operator="equal">
      <formula>"Bajo"</formula>
    </cfRule>
  </conditionalFormatting>
  <conditionalFormatting sqref="I82">
    <cfRule type="cellIs" dxfId="1443" priority="1440" operator="equal">
      <formula>"Muy Alta"</formula>
    </cfRule>
    <cfRule type="cellIs" dxfId="1442" priority="1441" operator="equal">
      <formula>"Alta"</formula>
    </cfRule>
    <cfRule type="cellIs" dxfId="1441" priority="1442" operator="equal">
      <formula>"Media"</formula>
    </cfRule>
    <cfRule type="cellIs" dxfId="1440" priority="1443" operator="equal">
      <formula>"Baja"</formula>
    </cfRule>
    <cfRule type="cellIs" dxfId="1439" priority="1444" operator="equal">
      <formula>"Muy Baja"</formula>
    </cfRule>
  </conditionalFormatting>
  <conditionalFormatting sqref="O82">
    <cfRule type="cellIs" dxfId="1438" priority="1436" operator="equal">
      <formula>"Extremo"</formula>
    </cfRule>
    <cfRule type="cellIs" dxfId="1437" priority="1437" operator="equal">
      <formula>"Alto"</formula>
    </cfRule>
    <cfRule type="cellIs" dxfId="1436" priority="1438" operator="equal">
      <formula>"Moderado"</formula>
    </cfRule>
    <cfRule type="cellIs" dxfId="1435" priority="1439" operator="equal">
      <formula>"Bajo"</formula>
    </cfRule>
  </conditionalFormatting>
  <conditionalFormatting sqref="AC82:AC87">
    <cfRule type="cellIs" dxfId="1434" priority="1431" operator="equal">
      <formula>"Muy Alta"</formula>
    </cfRule>
    <cfRule type="cellIs" dxfId="1433" priority="1432" operator="equal">
      <formula>"Alta"</formula>
    </cfRule>
    <cfRule type="cellIs" dxfId="1432" priority="1433" operator="equal">
      <formula>"Media"</formula>
    </cfRule>
    <cfRule type="cellIs" dxfId="1431" priority="1434" operator="equal">
      <formula>"Baja"</formula>
    </cfRule>
    <cfRule type="cellIs" dxfId="1430" priority="1435" operator="equal">
      <formula>"Muy Baja"</formula>
    </cfRule>
  </conditionalFormatting>
  <conditionalFormatting sqref="AE82:AE87">
    <cfRule type="cellIs" dxfId="1429" priority="1426" operator="equal">
      <formula>"Catastrófico"</formula>
    </cfRule>
    <cfRule type="cellIs" dxfId="1428" priority="1427" operator="equal">
      <formula>"Mayor"</formula>
    </cfRule>
    <cfRule type="cellIs" dxfId="1427" priority="1428" operator="equal">
      <formula>"Moderado"</formula>
    </cfRule>
    <cfRule type="cellIs" dxfId="1426" priority="1429" operator="equal">
      <formula>"Menor"</formula>
    </cfRule>
    <cfRule type="cellIs" dxfId="1425" priority="1430" operator="equal">
      <formula>"Leve"</formula>
    </cfRule>
  </conditionalFormatting>
  <conditionalFormatting sqref="AG82:AG87">
    <cfRule type="cellIs" dxfId="1424" priority="1422" operator="equal">
      <formula>"Extremo"</formula>
    </cfRule>
    <cfRule type="cellIs" dxfId="1423" priority="1423" operator="equal">
      <formula>"Alto"</formula>
    </cfRule>
    <cfRule type="cellIs" dxfId="1422" priority="1424" operator="equal">
      <formula>"Moderado"</formula>
    </cfRule>
    <cfRule type="cellIs" dxfId="1421" priority="1425" operator="equal">
      <formula>"Bajo"</formula>
    </cfRule>
  </conditionalFormatting>
  <conditionalFormatting sqref="I88">
    <cfRule type="cellIs" dxfId="1420" priority="1417" operator="equal">
      <formula>"Muy Alta"</formula>
    </cfRule>
    <cfRule type="cellIs" dxfId="1419" priority="1418" operator="equal">
      <formula>"Alta"</formula>
    </cfRule>
    <cfRule type="cellIs" dxfId="1418" priority="1419" operator="equal">
      <formula>"Media"</formula>
    </cfRule>
    <cfRule type="cellIs" dxfId="1417" priority="1420" operator="equal">
      <formula>"Baja"</formula>
    </cfRule>
    <cfRule type="cellIs" dxfId="1416" priority="1421" operator="equal">
      <formula>"Muy Baja"</formula>
    </cfRule>
  </conditionalFormatting>
  <conditionalFormatting sqref="O88">
    <cfRule type="cellIs" dxfId="1415" priority="1413" operator="equal">
      <formula>"Extremo"</formula>
    </cfRule>
    <cfRule type="cellIs" dxfId="1414" priority="1414" operator="equal">
      <formula>"Alto"</formula>
    </cfRule>
    <cfRule type="cellIs" dxfId="1413" priority="1415" operator="equal">
      <formula>"Moderado"</formula>
    </cfRule>
    <cfRule type="cellIs" dxfId="1412" priority="1416" operator="equal">
      <formula>"Bajo"</formula>
    </cfRule>
  </conditionalFormatting>
  <conditionalFormatting sqref="AC88:AC93">
    <cfRule type="cellIs" dxfId="1411" priority="1408" operator="equal">
      <formula>"Muy Alta"</formula>
    </cfRule>
    <cfRule type="cellIs" dxfId="1410" priority="1409" operator="equal">
      <formula>"Alta"</formula>
    </cfRule>
    <cfRule type="cellIs" dxfId="1409" priority="1410" operator="equal">
      <formula>"Media"</formula>
    </cfRule>
    <cfRule type="cellIs" dxfId="1408" priority="1411" operator="equal">
      <formula>"Baja"</formula>
    </cfRule>
    <cfRule type="cellIs" dxfId="1407" priority="1412" operator="equal">
      <formula>"Muy Baja"</formula>
    </cfRule>
  </conditionalFormatting>
  <conditionalFormatting sqref="AE88:AE93">
    <cfRule type="cellIs" dxfId="1406" priority="1403" operator="equal">
      <formula>"Catastrófico"</formula>
    </cfRule>
    <cfRule type="cellIs" dxfId="1405" priority="1404" operator="equal">
      <formula>"Mayor"</formula>
    </cfRule>
    <cfRule type="cellIs" dxfId="1404" priority="1405" operator="equal">
      <formula>"Moderado"</formula>
    </cfRule>
    <cfRule type="cellIs" dxfId="1403" priority="1406" operator="equal">
      <formula>"Menor"</formula>
    </cfRule>
    <cfRule type="cellIs" dxfId="1402" priority="1407" operator="equal">
      <formula>"Leve"</formula>
    </cfRule>
  </conditionalFormatting>
  <conditionalFormatting sqref="AG88:AG93">
    <cfRule type="cellIs" dxfId="1401" priority="1399" operator="equal">
      <formula>"Extremo"</formula>
    </cfRule>
    <cfRule type="cellIs" dxfId="1400" priority="1400" operator="equal">
      <formula>"Alto"</formula>
    </cfRule>
    <cfRule type="cellIs" dxfId="1399" priority="1401" operator="equal">
      <formula>"Moderado"</formula>
    </cfRule>
    <cfRule type="cellIs" dxfId="1398" priority="1402" operator="equal">
      <formula>"Bajo"</formula>
    </cfRule>
  </conditionalFormatting>
  <conditionalFormatting sqref="L70:L93">
    <cfRule type="containsText" dxfId="1397" priority="1398" operator="containsText" text="❌">
      <formula>NOT(ISERROR(SEARCH("❌",L70)))</formula>
    </cfRule>
  </conditionalFormatting>
  <conditionalFormatting sqref="I94 I100">
    <cfRule type="cellIs" dxfId="1396" priority="1393" operator="equal">
      <formula>"Muy Alta"</formula>
    </cfRule>
    <cfRule type="cellIs" dxfId="1395" priority="1394" operator="equal">
      <formula>"Alta"</formula>
    </cfRule>
    <cfRule type="cellIs" dxfId="1394" priority="1395" operator="equal">
      <formula>"Media"</formula>
    </cfRule>
    <cfRule type="cellIs" dxfId="1393" priority="1396" operator="equal">
      <formula>"Baja"</formula>
    </cfRule>
    <cfRule type="cellIs" dxfId="1392" priority="1397" operator="equal">
      <formula>"Muy Baja"</formula>
    </cfRule>
  </conditionalFormatting>
  <conditionalFormatting sqref="M94 M100 M106">
    <cfRule type="cellIs" dxfId="1391" priority="1388" operator="equal">
      <formula>"Catastrófico"</formula>
    </cfRule>
    <cfRule type="cellIs" dxfId="1390" priority="1389" operator="equal">
      <formula>"Mayor"</formula>
    </cfRule>
    <cfRule type="cellIs" dxfId="1389" priority="1390" operator="equal">
      <formula>"Moderado"</formula>
    </cfRule>
    <cfRule type="cellIs" dxfId="1388" priority="1391" operator="equal">
      <formula>"Menor"</formula>
    </cfRule>
    <cfRule type="cellIs" dxfId="1387" priority="1392" operator="equal">
      <formula>"Leve"</formula>
    </cfRule>
  </conditionalFormatting>
  <conditionalFormatting sqref="O94">
    <cfRule type="cellIs" dxfId="1386" priority="1384" operator="equal">
      <formula>"Extremo"</formula>
    </cfRule>
    <cfRule type="cellIs" dxfId="1385" priority="1385" operator="equal">
      <formula>"Alto"</formula>
    </cfRule>
    <cfRule type="cellIs" dxfId="1384" priority="1386" operator="equal">
      <formula>"Moderado"</formula>
    </cfRule>
    <cfRule type="cellIs" dxfId="1383" priority="1387" operator="equal">
      <formula>"Bajo"</formula>
    </cfRule>
  </conditionalFormatting>
  <conditionalFormatting sqref="AC94:AC99">
    <cfRule type="cellIs" dxfId="1382" priority="1379" operator="equal">
      <formula>"Muy Alta"</formula>
    </cfRule>
    <cfRule type="cellIs" dxfId="1381" priority="1380" operator="equal">
      <formula>"Alta"</formula>
    </cfRule>
    <cfRule type="cellIs" dxfId="1380" priority="1381" operator="equal">
      <formula>"Media"</formula>
    </cfRule>
    <cfRule type="cellIs" dxfId="1379" priority="1382" operator="equal">
      <formula>"Baja"</formula>
    </cfRule>
    <cfRule type="cellIs" dxfId="1378" priority="1383" operator="equal">
      <formula>"Muy Baja"</formula>
    </cfRule>
  </conditionalFormatting>
  <conditionalFormatting sqref="AE94:AE99">
    <cfRule type="cellIs" dxfId="1377" priority="1374" operator="equal">
      <formula>"Catastrófico"</formula>
    </cfRule>
    <cfRule type="cellIs" dxfId="1376" priority="1375" operator="equal">
      <formula>"Mayor"</formula>
    </cfRule>
    <cfRule type="cellIs" dxfId="1375" priority="1376" operator="equal">
      <formula>"Moderado"</formula>
    </cfRule>
    <cfRule type="cellIs" dxfId="1374" priority="1377" operator="equal">
      <formula>"Menor"</formula>
    </cfRule>
    <cfRule type="cellIs" dxfId="1373" priority="1378" operator="equal">
      <formula>"Leve"</formula>
    </cfRule>
  </conditionalFormatting>
  <conditionalFormatting sqref="AG94:AG99">
    <cfRule type="cellIs" dxfId="1372" priority="1370" operator="equal">
      <formula>"Extremo"</formula>
    </cfRule>
    <cfRule type="cellIs" dxfId="1371" priority="1371" operator="equal">
      <formula>"Alto"</formula>
    </cfRule>
    <cfRule type="cellIs" dxfId="1370" priority="1372" operator="equal">
      <formula>"Moderado"</formula>
    </cfRule>
    <cfRule type="cellIs" dxfId="1369" priority="1373" operator="equal">
      <formula>"Bajo"</formula>
    </cfRule>
  </conditionalFormatting>
  <conditionalFormatting sqref="O100">
    <cfRule type="cellIs" dxfId="1368" priority="1366" operator="equal">
      <formula>"Extremo"</formula>
    </cfRule>
    <cfRule type="cellIs" dxfId="1367" priority="1367" operator="equal">
      <formula>"Alto"</formula>
    </cfRule>
    <cfRule type="cellIs" dxfId="1366" priority="1368" operator="equal">
      <formula>"Moderado"</formula>
    </cfRule>
    <cfRule type="cellIs" dxfId="1365" priority="1369" operator="equal">
      <formula>"Bajo"</formula>
    </cfRule>
  </conditionalFormatting>
  <conditionalFormatting sqref="AC100:AC105">
    <cfRule type="cellIs" dxfId="1364" priority="1361" operator="equal">
      <formula>"Muy Alta"</formula>
    </cfRule>
    <cfRule type="cellIs" dxfId="1363" priority="1362" operator="equal">
      <formula>"Alta"</formula>
    </cfRule>
    <cfRule type="cellIs" dxfId="1362" priority="1363" operator="equal">
      <formula>"Media"</formula>
    </cfRule>
    <cfRule type="cellIs" dxfId="1361" priority="1364" operator="equal">
      <formula>"Baja"</formula>
    </cfRule>
    <cfRule type="cellIs" dxfId="1360" priority="1365" operator="equal">
      <formula>"Muy Baja"</formula>
    </cfRule>
  </conditionalFormatting>
  <conditionalFormatting sqref="AE100:AE105">
    <cfRule type="cellIs" dxfId="1359" priority="1356" operator="equal">
      <formula>"Catastrófico"</formula>
    </cfRule>
    <cfRule type="cellIs" dxfId="1358" priority="1357" operator="equal">
      <formula>"Mayor"</formula>
    </cfRule>
    <cfRule type="cellIs" dxfId="1357" priority="1358" operator="equal">
      <formula>"Moderado"</formula>
    </cfRule>
    <cfRule type="cellIs" dxfId="1356" priority="1359" operator="equal">
      <formula>"Menor"</formula>
    </cfRule>
    <cfRule type="cellIs" dxfId="1355" priority="1360" operator="equal">
      <formula>"Leve"</formula>
    </cfRule>
  </conditionalFormatting>
  <conditionalFormatting sqref="AG100:AG105">
    <cfRule type="cellIs" dxfId="1354" priority="1352" operator="equal">
      <formula>"Extremo"</formula>
    </cfRule>
    <cfRule type="cellIs" dxfId="1353" priority="1353" operator="equal">
      <formula>"Alto"</formula>
    </cfRule>
    <cfRule type="cellIs" dxfId="1352" priority="1354" operator="equal">
      <formula>"Moderado"</formula>
    </cfRule>
    <cfRule type="cellIs" dxfId="1351" priority="1355" operator="equal">
      <formula>"Bajo"</formula>
    </cfRule>
  </conditionalFormatting>
  <conditionalFormatting sqref="I106">
    <cfRule type="cellIs" dxfId="1350" priority="1347" operator="equal">
      <formula>"Muy Alta"</formula>
    </cfRule>
    <cfRule type="cellIs" dxfId="1349" priority="1348" operator="equal">
      <formula>"Alta"</formula>
    </cfRule>
    <cfRule type="cellIs" dxfId="1348" priority="1349" operator="equal">
      <formula>"Media"</formula>
    </cfRule>
    <cfRule type="cellIs" dxfId="1347" priority="1350" operator="equal">
      <formula>"Baja"</formula>
    </cfRule>
    <cfRule type="cellIs" dxfId="1346" priority="1351" operator="equal">
      <formula>"Muy Baja"</formula>
    </cfRule>
  </conditionalFormatting>
  <conditionalFormatting sqref="O106">
    <cfRule type="cellIs" dxfId="1345" priority="1343" operator="equal">
      <formula>"Extremo"</formula>
    </cfRule>
    <cfRule type="cellIs" dxfId="1344" priority="1344" operator="equal">
      <formula>"Alto"</formula>
    </cfRule>
    <cfRule type="cellIs" dxfId="1343" priority="1345" operator="equal">
      <formula>"Moderado"</formula>
    </cfRule>
    <cfRule type="cellIs" dxfId="1342" priority="1346" operator="equal">
      <formula>"Bajo"</formula>
    </cfRule>
  </conditionalFormatting>
  <conditionalFormatting sqref="AC106:AC111">
    <cfRule type="cellIs" dxfId="1341" priority="1338" operator="equal">
      <formula>"Muy Alta"</formula>
    </cfRule>
    <cfRule type="cellIs" dxfId="1340" priority="1339" operator="equal">
      <formula>"Alta"</formula>
    </cfRule>
    <cfRule type="cellIs" dxfId="1339" priority="1340" operator="equal">
      <formula>"Media"</formula>
    </cfRule>
    <cfRule type="cellIs" dxfId="1338" priority="1341" operator="equal">
      <formula>"Baja"</formula>
    </cfRule>
    <cfRule type="cellIs" dxfId="1337" priority="1342" operator="equal">
      <formula>"Muy Baja"</formula>
    </cfRule>
  </conditionalFormatting>
  <conditionalFormatting sqref="AE106:AE111">
    <cfRule type="cellIs" dxfId="1336" priority="1333" operator="equal">
      <formula>"Catastrófico"</formula>
    </cfRule>
    <cfRule type="cellIs" dxfId="1335" priority="1334" operator="equal">
      <formula>"Mayor"</formula>
    </cfRule>
    <cfRule type="cellIs" dxfId="1334" priority="1335" operator="equal">
      <formula>"Moderado"</formula>
    </cfRule>
    <cfRule type="cellIs" dxfId="1333" priority="1336" operator="equal">
      <formula>"Menor"</formula>
    </cfRule>
    <cfRule type="cellIs" dxfId="1332" priority="1337" operator="equal">
      <formula>"Leve"</formula>
    </cfRule>
  </conditionalFormatting>
  <conditionalFormatting sqref="AG106:AG111">
    <cfRule type="cellIs" dxfId="1331" priority="1329" operator="equal">
      <formula>"Extremo"</formula>
    </cfRule>
    <cfRule type="cellIs" dxfId="1330" priority="1330" operator="equal">
      <formula>"Alto"</formula>
    </cfRule>
    <cfRule type="cellIs" dxfId="1329" priority="1331" operator="equal">
      <formula>"Moderado"</formula>
    </cfRule>
    <cfRule type="cellIs" dxfId="1328" priority="1332" operator="equal">
      <formula>"Bajo"</formula>
    </cfRule>
  </conditionalFormatting>
  <conditionalFormatting sqref="L94:L111">
    <cfRule type="containsText" dxfId="1327" priority="1328" operator="containsText" text="❌">
      <formula>NOT(ISERROR(SEARCH("❌",L94)))</formula>
    </cfRule>
  </conditionalFormatting>
  <conditionalFormatting sqref="I112 I118">
    <cfRule type="cellIs" dxfId="1326" priority="1323" operator="equal">
      <formula>"Muy Alta"</formula>
    </cfRule>
    <cfRule type="cellIs" dxfId="1325" priority="1324" operator="equal">
      <formula>"Alta"</formula>
    </cfRule>
    <cfRule type="cellIs" dxfId="1324" priority="1325" operator="equal">
      <formula>"Media"</formula>
    </cfRule>
    <cfRule type="cellIs" dxfId="1323" priority="1326" operator="equal">
      <formula>"Baja"</formula>
    </cfRule>
    <cfRule type="cellIs" dxfId="1322" priority="1327" operator="equal">
      <formula>"Muy Baja"</formula>
    </cfRule>
  </conditionalFormatting>
  <conditionalFormatting sqref="M112 M118 M124 M130 M136 M142 M148">
    <cfRule type="cellIs" dxfId="1321" priority="1318" operator="equal">
      <formula>"Catastrófico"</formula>
    </cfRule>
    <cfRule type="cellIs" dxfId="1320" priority="1319" operator="equal">
      <formula>"Mayor"</formula>
    </cfRule>
    <cfRule type="cellIs" dxfId="1319" priority="1320" operator="equal">
      <formula>"Moderado"</formula>
    </cfRule>
    <cfRule type="cellIs" dxfId="1318" priority="1321" operator="equal">
      <formula>"Menor"</formula>
    </cfRule>
    <cfRule type="cellIs" dxfId="1317" priority="1322" operator="equal">
      <formula>"Leve"</formula>
    </cfRule>
  </conditionalFormatting>
  <conditionalFormatting sqref="O112">
    <cfRule type="cellIs" dxfId="1316" priority="1314" operator="equal">
      <formula>"Extremo"</formula>
    </cfRule>
    <cfRule type="cellIs" dxfId="1315" priority="1315" operator="equal">
      <formula>"Alto"</formula>
    </cfRule>
    <cfRule type="cellIs" dxfId="1314" priority="1316" operator="equal">
      <formula>"Moderado"</formula>
    </cfRule>
    <cfRule type="cellIs" dxfId="1313" priority="1317" operator="equal">
      <formula>"Bajo"</formula>
    </cfRule>
  </conditionalFormatting>
  <conditionalFormatting sqref="AC112:AC117">
    <cfRule type="cellIs" dxfId="1312" priority="1309" operator="equal">
      <formula>"Muy Alta"</formula>
    </cfRule>
    <cfRule type="cellIs" dxfId="1311" priority="1310" operator="equal">
      <formula>"Alta"</formula>
    </cfRule>
    <cfRule type="cellIs" dxfId="1310" priority="1311" operator="equal">
      <formula>"Media"</formula>
    </cfRule>
    <cfRule type="cellIs" dxfId="1309" priority="1312" operator="equal">
      <formula>"Baja"</formula>
    </cfRule>
    <cfRule type="cellIs" dxfId="1308" priority="1313" operator="equal">
      <formula>"Muy Baja"</formula>
    </cfRule>
  </conditionalFormatting>
  <conditionalFormatting sqref="AE112:AE117">
    <cfRule type="cellIs" dxfId="1307" priority="1304" operator="equal">
      <formula>"Catastrófico"</formula>
    </cfRule>
    <cfRule type="cellIs" dxfId="1306" priority="1305" operator="equal">
      <formula>"Mayor"</formula>
    </cfRule>
    <cfRule type="cellIs" dxfId="1305" priority="1306" operator="equal">
      <formula>"Moderado"</formula>
    </cfRule>
    <cfRule type="cellIs" dxfId="1304" priority="1307" operator="equal">
      <formula>"Menor"</formula>
    </cfRule>
    <cfRule type="cellIs" dxfId="1303" priority="1308" operator="equal">
      <formula>"Leve"</formula>
    </cfRule>
  </conditionalFormatting>
  <conditionalFormatting sqref="AG112:AG117">
    <cfRule type="cellIs" dxfId="1302" priority="1300" operator="equal">
      <formula>"Extremo"</formula>
    </cfRule>
    <cfRule type="cellIs" dxfId="1301" priority="1301" operator="equal">
      <formula>"Alto"</formula>
    </cfRule>
    <cfRule type="cellIs" dxfId="1300" priority="1302" operator="equal">
      <formula>"Moderado"</formula>
    </cfRule>
    <cfRule type="cellIs" dxfId="1299" priority="1303" operator="equal">
      <formula>"Bajo"</formula>
    </cfRule>
  </conditionalFormatting>
  <conditionalFormatting sqref="O118">
    <cfRule type="cellIs" dxfId="1298" priority="1296" operator="equal">
      <formula>"Extremo"</formula>
    </cfRule>
    <cfRule type="cellIs" dxfId="1297" priority="1297" operator="equal">
      <formula>"Alto"</formula>
    </cfRule>
    <cfRule type="cellIs" dxfId="1296" priority="1298" operator="equal">
      <formula>"Moderado"</formula>
    </cfRule>
    <cfRule type="cellIs" dxfId="1295" priority="1299" operator="equal">
      <formula>"Bajo"</formula>
    </cfRule>
  </conditionalFormatting>
  <conditionalFormatting sqref="AC118:AC123">
    <cfRule type="cellIs" dxfId="1294" priority="1291" operator="equal">
      <formula>"Muy Alta"</formula>
    </cfRule>
    <cfRule type="cellIs" dxfId="1293" priority="1292" operator="equal">
      <formula>"Alta"</formula>
    </cfRule>
    <cfRule type="cellIs" dxfId="1292" priority="1293" operator="equal">
      <formula>"Media"</formula>
    </cfRule>
    <cfRule type="cellIs" dxfId="1291" priority="1294" operator="equal">
      <formula>"Baja"</formula>
    </cfRule>
    <cfRule type="cellIs" dxfId="1290" priority="1295" operator="equal">
      <formula>"Muy Baja"</formula>
    </cfRule>
  </conditionalFormatting>
  <conditionalFormatting sqref="AE118:AE123">
    <cfRule type="cellIs" dxfId="1289" priority="1286" operator="equal">
      <formula>"Catastrófico"</formula>
    </cfRule>
    <cfRule type="cellIs" dxfId="1288" priority="1287" operator="equal">
      <formula>"Mayor"</formula>
    </cfRule>
    <cfRule type="cellIs" dxfId="1287" priority="1288" operator="equal">
      <formula>"Moderado"</formula>
    </cfRule>
    <cfRule type="cellIs" dxfId="1286" priority="1289" operator="equal">
      <formula>"Menor"</formula>
    </cfRule>
    <cfRule type="cellIs" dxfId="1285" priority="1290" operator="equal">
      <formula>"Leve"</formula>
    </cfRule>
  </conditionalFormatting>
  <conditionalFormatting sqref="AG118:AG123">
    <cfRule type="cellIs" dxfId="1284" priority="1282" operator="equal">
      <formula>"Extremo"</formula>
    </cfRule>
    <cfRule type="cellIs" dxfId="1283" priority="1283" operator="equal">
      <formula>"Alto"</formula>
    </cfRule>
    <cfRule type="cellIs" dxfId="1282" priority="1284" operator="equal">
      <formula>"Moderado"</formula>
    </cfRule>
    <cfRule type="cellIs" dxfId="1281" priority="1285" operator="equal">
      <formula>"Bajo"</formula>
    </cfRule>
  </conditionalFormatting>
  <conditionalFormatting sqref="I124">
    <cfRule type="cellIs" dxfId="1280" priority="1277" operator="equal">
      <formula>"Muy Alta"</formula>
    </cfRule>
    <cfRule type="cellIs" dxfId="1279" priority="1278" operator="equal">
      <formula>"Alta"</formula>
    </cfRule>
    <cfRule type="cellIs" dxfId="1278" priority="1279" operator="equal">
      <formula>"Media"</formula>
    </cfRule>
    <cfRule type="cellIs" dxfId="1277" priority="1280" operator="equal">
      <formula>"Baja"</formula>
    </cfRule>
    <cfRule type="cellIs" dxfId="1276" priority="1281" operator="equal">
      <formula>"Muy Baja"</formula>
    </cfRule>
  </conditionalFormatting>
  <conditionalFormatting sqref="O124">
    <cfRule type="cellIs" dxfId="1275" priority="1273" operator="equal">
      <formula>"Extremo"</formula>
    </cfRule>
    <cfRule type="cellIs" dxfId="1274" priority="1274" operator="equal">
      <formula>"Alto"</formula>
    </cfRule>
    <cfRule type="cellIs" dxfId="1273" priority="1275" operator="equal">
      <formula>"Moderado"</formula>
    </cfRule>
    <cfRule type="cellIs" dxfId="1272" priority="1276" operator="equal">
      <formula>"Bajo"</formula>
    </cfRule>
  </conditionalFormatting>
  <conditionalFormatting sqref="AC124:AC129">
    <cfRule type="cellIs" dxfId="1271" priority="1268" operator="equal">
      <formula>"Muy Alta"</formula>
    </cfRule>
    <cfRule type="cellIs" dxfId="1270" priority="1269" operator="equal">
      <formula>"Alta"</formula>
    </cfRule>
    <cfRule type="cellIs" dxfId="1269" priority="1270" operator="equal">
      <formula>"Media"</formula>
    </cfRule>
    <cfRule type="cellIs" dxfId="1268" priority="1271" operator="equal">
      <formula>"Baja"</formula>
    </cfRule>
    <cfRule type="cellIs" dxfId="1267" priority="1272" operator="equal">
      <formula>"Muy Baja"</formula>
    </cfRule>
  </conditionalFormatting>
  <conditionalFormatting sqref="AE124:AE129">
    <cfRule type="cellIs" dxfId="1266" priority="1263" operator="equal">
      <formula>"Catastrófico"</formula>
    </cfRule>
    <cfRule type="cellIs" dxfId="1265" priority="1264" operator="equal">
      <formula>"Mayor"</formula>
    </cfRule>
    <cfRule type="cellIs" dxfId="1264" priority="1265" operator="equal">
      <formula>"Moderado"</formula>
    </cfRule>
    <cfRule type="cellIs" dxfId="1263" priority="1266" operator="equal">
      <formula>"Menor"</formula>
    </cfRule>
    <cfRule type="cellIs" dxfId="1262" priority="1267" operator="equal">
      <formula>"Leve"</formula>
    </cfRule>
  </conditionalFormatting>
  <conditionalFormatting sqref="AG124:AG129">
    <cfRule type="cellIs" dxfId="1261" priority="1259" operator="equal">
      <formula>"Extremo"</formula>
    </cfRule>
    <cfRule type="cellIs" dxfId="1260" priority="1260" operator="equal">
      <formula>"Alto"</formula>
    </cfRule>
    <cfRule type="cellIs" dxfId="1259" priority="1261" operator="equal">
      <formula>"Moderado"</formula>
    </cfRule>
    <cfRule type="cellIs" dxfId="1258" priority="1262" operator="equal">
      <formula>"Bajo"</formula>
    </cfRule>
  </conditionalFormatting>
  <conditionalFormatting sqref="I130">
    <cfRule type="cellIs" dxfId="1257" priority="1254" operator="equal">
      <formula>"Muy Alta"</formula>
    </cfRule>
    <cfRule type="cellIs" dxfId="1256" priority="1255" operator="equal">
      <formula>"Alta"</formula>
    </cfRule>
    <cfRule type="cellIs" dxfId="1255" priority="1256" operator="equal">
      <formula>"Media"</formula>
    </cfRule>
    <cfRule type="cellIs" dxfId="1254" priority="1257" operator="equal">
      <formula>"Baja"</formula>
    </cfRule>
    <cfRule type="cellIs" dxfId="1253" priority="1258" operator="equal">
      <formula>"Muy Baja"</formula>
    </cfRule>
  </conditionalFormatting>
  <conditionalFormatting sqref="O130">
    <cfRule type="cellIs" dxfId="1252" priority="1250" operator="equal">
      <formula>"Extremo"</formula>
    </cfRule>
    <cfRule type="cellIs" dxfId="1251" priority="1251" operator="equal">
      <formula>"Alto"</formula>
    </cfRule>
    <cfRule type="cellIs" dxfId="1250" priority="1252" operator="equal">
      <formula>"Moderado"</formula>
    </cfRule>
    <cfRule type="cellIs" dxfId="1249" priority="1253" operator="equal">
      <formula>"Bajo"</formula>
    </cfRule>
  </conditionalFormatting>
  <conditionalFormatting sqref="AC130:AC135">
    <cfRule type="cellIs" dxfId="1248" priority="1245" operator="equal">
      <formula>"Muy Alta"</formula>
    </cfRule>
    <cfRule type="cellIs" dxfId="1247" priority="1246" operator="equal">
      <formula>"Alta"</formula>
    </cfRule>
    <cfRule type="cellIs" dxfId="1246" priority="1247" operator="equal">
      <formula>"Media"</formula>
    </cfRule>
    <cfRule type="cellIs" dxfId="1245" priority="1248" operator="equal">
      <formula>"Baja"</formula>
    </cfRule>
    <cfRule type="cellIs" dxfId="1244" priority="1249" operator="equal">
      <formula>"Muy Baja"</formula>
    </cfRule>
  </conditionalFormatting>
  <conditionalFormatting sqref="AE130:AE135">
    <cfRule type="cellIs" dxfId="1243" priority="1240" operator="equal">
      <formula>"Catastrófico"</formula>
    </cfRule>
    <cfRule type="cellIs" dxfId="1242" priority="1241" operator="equal">
      <formula>"Mayor"</formula>
    </cfRule>
    <cfRule type="cellIs" dxfId="1241" priority="1242" operator="equal">
      <formula>"Moderado"</formula>
    </cfRule>
    <cfRule type="cellIs" dxfId="1240" priority="1243" operator="equal">
      <formula>"Menor"</formula>
    </cfRule>
    <cfRule type="cellIs" dxfId="1239" priority="1244" operator="equal">
      <formula>"Leve"</formula>
    </cfRule>
  </conditionalFormatting>
  <conditionalFormatting sqref="AG130:AG135">
    <cfRule type="cellIs" dxfId="1238" priority="1236" operator="equal">
      <formula>"Extremo"</formula>
    </cfRule>
    <cfRule type="cellIs" dxfId="1237" priority="1237" operator="equal">
      <formula>"Alto"</formula>
    </cfRule>
    <cfRule type="cellIs" dxfId="1236" priority="1238" operator="equal">
      <formula>"Moderado"</formula>
    </cfRule>
    <cfRule type="cellIs" dxfId="1235" priority="1239" operator="equal">
      <formula>"Bajo"</formula>
    </cfRule>
  </conditionalFormatting>
  <conditionalFormatting sqref="I136">
    <cfRule type="cellIs" dxfId="1234" priority="1231" operator="equal">
      <formula>"Muy Alta"</formula>
    </cfRule>
    <cfRule type="cellIs" dxfId="1233" priority="1232" operator="equal">
      <formula>"Alta"</formula>
    </cfRule>
    <cfRule type="cellIs" dxfId="1232" priority="1233" operator="equal">
      <formula>"Media"</formula>
    </cfRule>
    <cfRule type="cellIs" dxfId="1231" priority="1234" operator="equal">
      <formula>"Baja"</formula>
    </cfRule>
    <cfRule type="cellIs" dxfId="1230" priority="1235" operator="equal">
      <formula>"Muy Baja"</formula>
    </cfRule>
  </conditionalFormatting>
  <conditionalFormatting sqref="O136">
    <cfRule type="cellIs" dxfId="1229" priority="1227" operator="equal">
      <formula>"Extremo"</formula>
    </cfRule>
    <cfRule type="cellIs" dxfId="1228" priority="1228" operator="equal">
      <formula>"Alto"</formula>
    </cfRule>
    <cfRule type="cellIs" dxfId="1227" priority="1229" operator="equal">
      <formula>"Moderado"</formula>
    </cfRule>
    <cfRule type="cellIs" dxfId="1226" priority="1230" operator="equal">
      <formula>"Bajo"</formula>
    </cfRule>
  </conditionalFormatting>
  <conditionalFormatting sqref="AC136:AC141">
    <cfRule type="cellIs" dxfId="1225" priority="1222" operator="equal">
      <formula>"Muy Alta"</formula>
    </cfRule>
    <cfRule type="cellIs" dxfId="1224" priority="1223" operator="equal">
      <formula>"Alta"</formula>
    </cfRule>
    <cfRule type="cellIs" dxfId="1223" priority="1224" operator="equal">
      <formula>"Media"</formula>
    </cfRule>
    <cfRule type="cellIs" dxfId="1222" priority="1225" operator="equal">
      <formula>"Baja"</formula>
    </cfRule>
    <cfRule type="cellIs" dxfId="1221" priority="1226" operator="equal">
      <formula>"Muy Baja"</formula>
    </cfRule>
  </conditionalFormatting>
  <conditionalFormatting sqref="AE136:AE141">
    <cfRule type="cellIs" dxfId="1220" priority="1217" operator="equal">
      <formula>"Catastrófico"</formula>
    </cfRule>
    <cfRule type="cellIs" dxfId="1219" priority="1218" operator="equal">
      <formula>"Mayor"</formula>
    </cfRule>
    <cfRule type="cellIs" dxfId="1218" priority="1219" operator="equal">
      <formula>"Moderado"</formula>
    </cfRule>
    <cfRule type="cellIs" dxfId="1217" priority="1220" operator="equal">
      <formula>"Menor"</formula>
    </cfRule>
    <cfRule type="cellIs" dxfId="1216" priority="1221" operator="equal">
      <formula>"Leve"</formula>
    </cfRule>
  </conditionalFormatting>
  <conditionalFormatting sqref="AG136:AG141">
    <cfRule type="cellIs" dxfId="1215" priority="1213" operator="equal">
      <formula>"Extremo"</formula>
    </cfRule>
    <cfRule type="cellIs" dxfId="1214" priority="1214" operator="equal">
      <formula>"Alto"</formula>
    </cfRule>
    <cfRule type="cellIs" dxfId="1213" priority="1215" operator="equal">
      <formula>"Moderado"</formula>
    </cfRule>
    <cfRule type="cellIs" dxfId="1212" priority="1216" operator="equal">
      <formula>"Bajo"</formula>
    </cfRule>
  </conditionalFormatting>
  <conditionalFormatting sqref="I142">
    <cfRule type="cellIs" dxfId="1211" priority="1208" operator="equal">
      <formula>"Muy Alta"</formula>
    </cfRule>
    <cfRule type="cellIs" dxfId="1210" priority="1209" operator="equal">
      <formula>"Alta"</formula>
    </cfRule>
    <cfRule type="cellIs" dxfId="1209" priority="1210" operator="equal">
      <formula>"Media"</formula>
    </cfRule>
    <cfRule type="cellIs" dxfId="1208" priority="1211" operator="equal">
      <formula>"Baja"</formula>
    </cfRule>
    <cfRule type="cellIs" dxfId="1207" priority="1212" operator="equal">
      <formula>"Muy Baja"</formula>
    </cfRule>
  </conditionalFormatting>
  <conditionalFormatting sqref="O142">
    <cfRule type="cellIs" dxfId="1206" priority="1204" operator="equal">
      <formula>"Extremo"</formula>
    </cfRule>
    <cfRule type="cellIs" dxfId="1205" priority="1205" operator="equal">
      <formula>"Alto"</formula>
    </cfRule>
    <cfRule type="cellIs" dxfId="1204" priority="1206" operator="equal">
      <formula>"Moderado"</formula>
    </cfRule>
    <cfRule type="cellIs" dxfId="1203" priority="1207" operator="equal">
      <formula>"Bajo"</formula>
    </cfRule>
  </conditionalFormatting>
  <conditionalFormatting sqref="AC142:AC147">
    <cfRule type="cellIs" dxfId="1202" priority="1199" operator="equal">
      <formula>"Muy Alta"</formula>
    </cfRule>
    <cfRule type="cellIs" dxfId="1201" priority="1200" operator="equal">
      <formula>"Alta"</formula>
    </cfRule>
    <cfRule type="cellIs" dxfId="1200" priority="1201" operator="equal">
      <formula>"Media"</formula>
    </cfRule>
    <cfRule type="cellIs" dxfId="1199" priority="1202" operator="equal">
      <formula>"Baja"</formula>
    </cfRule>
    <cfRule type="cellIs" dxfId="1198" priority="1203" operator="equal">
      <formula>"Muy Baja"</formula>
    </cfRule>
  </conditionalFormatting>
  <conditionalFormatting sqref="AE142:AE147">
    <cfRule type="cellIs" dxfId="1197" priority="1194" operator="equal">
      <formula>"Catastrófico"</formula>
    </cfRule>
    <cfRule type="cellIs" dxfId="1196" priority="1195" operator="equal">
      <formula>"Mayor"</formula>
    </cfRule>
    <cfRule type="cellIs" dxfId="1195" priority="1196" operator="equal">
      <formula>"Moderado"</formula>
    </cfRule>
    <cfRule type="cellIs" dxfId="1194" priority="1197" operator="equal">
      <formula>"Menor"</formula>
    </cfRule>
    <cfRule type="cellIs" dxfId="1193" priority="1198" operator="equal">
      <formula>"Leve"</formula>
    </cfRule>
  </conditionalFormatting>
  <conditionalFormatting sqref="AG142:AG147">
    <cfRule type="cellIs" dxfId="1192" priority="1190" operator="equal">
      <formula>"Extremo"</formula>
    </cfRule>
    <cfRule type="cellIs" dxfId="1191" priority="1191" operator="equal">
      <formula>"Alto"</formula>
    </cfRule>
    <cfRule type="cellIs" dxfId="1190" priority="1192" operator="equal">
      <formula>"Moderado"</formula>
    </cfRule>
    <cfRule type="cellIs" dxfId="1189" priority="1193" operator="equal">
      <formula>"Bajo"</formula>
    </cfRule>
  </conditionalFormatting>
  <conditionalFormatting sqref="I148">
    <cfRule type="cellIs" dxfId="1188" priority="1185" operator="equal">
      <formula>"Muy Alta"</formula>
    </cfRule>
    <cfRule type="cellIs" dxfId="1187" priority="1186" operator="equal">
      <formula>"Alta"</formula>
    </cfRule>
    <cfRule type="cellIs" dxfId="1186" priority="1187" operator="equal">
      <formula>"Media"</formula>
    </cfRule>
    <cfRule type="cellIs" dxfId="1185" priority="1188" operator="equal">
      <formula>"Baja"</formula>
    </cfRule>
    <cfRule type="cellIs" dxfId="1184" priority="1189" operator="equal">
      <formula>"Muy Baja"</formula>
    </cfRule>
  </conditionalFormatting>
  <conditionalFormatting sqref="O148">
    <cfRule type="cellIs" dxfId="1183" priority="1181" operator="equal">
      <formula>"Extremo"</formula>
    </cfRule>
    <cfRule type="cellIs" dxfId="1182" priority="1182" operator="equal">
      <formula>"Alto"</formula>
    </cfRule>
    <cfRule type="cellIs" dxfId="1181" priority="1183" operator="equal">
      <formula>"Moderado"</formula>
    </cfRule>
    <cfRule type="cellIs" dxfId="1180" priority="1184" operator="equal">
      <formula>"Bajo"</formula>
    </cfRule>
  </conditionalFormatting>
  <conditionalFormatting sqref="AC148:AC153">
    <cfRule type="cellIs" dxfId="1179" priority="1176" operator="equal">
      <formula>"Muy Alta"</formula>
    </cfRule>
    <cfRule type="cellIs" dxfId="1178" priority="1177" operator="equal">
      <formula>"Alta"</formula>
    </cfRule>
    <cfRule type="cellIs" dxfId="1177" priority="1178" operator="equal">
      <formula>"Media"</formula>
    </cfRule>
    <cfRule type="cellIs" dxfId="1176" priority="1179" operator="equal">
      <formula>"Baja"</formula>
    </cfRule>
    <cfRule type="cellIs" dxfId="1175" priority="1180" operator="equal">
      <formula>"Muy Baja"</formula>
    </cfRule>
  </conditionalFormatting>
  <conditionalFormatting sqref="AE148:AE153">
    <cfRule type="cellIs" dxfId="1174" priority="1171" operator="equal">
      <formula>"Catastrófico"</formula>
    </cfRule>
    <cfRule type="cellIs" dxfId="1173" priority="1172" operator="equal">
      <formula>"Mayor"</formula>
    </cfRule>
    <cfRule type="cellIs" dxfId="1172" priority="1173" operator="equal">
      <formula>"Moderado"</formula>
    </cfRule>
    <cfRule type="cellIs" dxfId="1171" priority="1174" operator="equal">
      <formula>"Menor"</formula>
    </cfRule>
    <cfRule type="cellIs" dxfId="1170" priority="1175" operator="equal">
      <formula>"Leve"</formula>
    </cfRule>
  </conditionalFormatting>
  <conditionalFormatting sqref="AG148:AG153">
    <cfRule type="cellIs" dxfId="1169" priority="1167" operator="equal">
      <formula>"Extremo"</formula>
    </cfRule>
    <cfRule type="cellIs" dxfId="1168" priority="1168" operator="equal">
      <formula>"Alto"</formula>
    </cfRule>
    <cfRule type="cellIs" dxfId="1167" priority="1169" operator="equal">
      <formula>"Moderado"</formula>
    </cfRule>
    <cfRule type="cellIs" dxfId="1166" priority="1170" operator="equal">
      <formula>"Bajo"</formula>
    </cfRule>
  </conditionalFormatting>
  <conditionalFormatting sqref="L112:L153">
    <cfRule type="containsText" dxfId="1165" priority="1166" operator="containsText" text="❌">
      <formula>NOT(ISERROR(SEARCH("❌",L112)))</formula>
    </cfRule>
  </conditionalFormatting>
  <conditionalFormatting sqref="I154 I160">
    <cfRule type="cellIs" dxfId="1164" priority="1161" operator="equal">
      <formula>"Muy Alta"</formula>
    </cfRule>
    <cfRule type="cellIs" dxfId="1163" priority="1162" operator="equal">
      <formula>"Alta"</formula>
    </cfRule>
    <cfRule type="cellIs" dxfId="1162" priority="1163" operator="equal">
      <formula>"Media"</formula>
    </cfRule>
    <cfRule type="cellIs" dxfId="1161" priority="1164" operator="equal">
      <formula>"Baja"</formula>
    </cfRule>
    <cfRule type="cellIs" dxfId="1160" priority="1165" operator="equal">
      <formula>"Muy Baja"</formula>
    </cfRule>
  </conditionalFormatting>
  <conditionalFormatting sqref="M154 M160 M166 M172 M178 M184 M190 M196">
    <cfRule type="cellIs" dxfId="1159" priority="1156" operator="equal">
      <formula>"Catastrófico"</formula>
    </cfRule>
    <cfRule type="cellIs" dxfId="1158" priority="1157" operator="equal">
      <formula>"Mayor"</formula>
    </cfRule>
    <cfRule type="cellIs" dxfId="1157" priority="1158" operator="equal">
      <formula>"Moderado"</formula>
    </cfRule>
    <cfRule type="cellIs" dxfId="1156" priority="1159" operator="equal">
      <formula>"Menor"</formula>
    </cfRule>
    <cfRule type="cellIs" dxfId="1155" priority="1160" operator="equal">
      <formula>"Leve"</formula>
    </cfRule>
  </conditionalFormatting>
  <conditionalFormatting sqref="O154">
    <cfRule type="cellIs" dxfId="1154" priority="1152" operator="equal">
      <formula>"Extremo"</formula>
    </cfRule>
    <cfRule type="cellIs" dxfId="1153" priority="1153" operator="equal">
      <formula>"Alto"</formula>
    </cfRule>
    <cfRule type="cellIs" dxfId="1152" priority="1154" operator="equal">
      <formula>"Moderado"</formula>
    </cfRule>
    <cfRule type="cellIs" dxfId="1151" priority="1155" operator="equal">
      <formula>"Bajo"</formula>
    </cfRule>
  </conditionalFormatting>
  <conditionalFormatting sqref="AC154:AC159">
    <cfRule type="cellIs" dxfId="1150" priority="1147" operator="equal">
      <formula>"Muy Alta"</formula>
    </cfRule>
    <cfRule type="cellIs" dxfId="1149" priority="1148" operator="equal">
      <formula>"Alta"</formula>
    </cfRule>
    <cfRule type="cellIs" dxfId="1148" priority="1149" operator="equal">
      <formula>"Media"</formula>
    </cfRule>
    <cfRule type="cellIs" dxfId="1147" priority="1150" operator="equal">
      <formula>"Baja"</formula>
    </cfRule>
    <cfRule type="cellIs" dxfId="1146" priority="1151" operator="equal">
      <formula>"Muy Baja"</formula>
    </cfRule>
  </conditionalFormatting>
  <conditionalFormatting sqref="AE154:AE159">
    <cfRule type="cellIs" dxfId="1145" priority="1142" operator="equal">
      <formula>"Catastrófico"</formula>
    </cfRule>
    <cfRule type="cellIs" dxfId="1144" priority="1143" operator="equal">
      <formula>"Mayor"</formula>
    </cfRule>
    <cfRule type="cellIs" dxfId="1143" priority="1144" operator="equal">
      <formula>"Moderado"</formula>
    </cfRule>
    <cfRule type="cellIs" dxfId="1142" priority="1145" operator="equal">
      <formula>"Menor"</formula>
    </cfRule>
    <cfRule type="cellIs" dxfId="1141" priority="1146" operator="equal">
      <formula>"Leve"</formula>
    </cfRule>
  </conditionalFormatting>
  <conditionalFormatting sqref="AG154:AG159">
    <cfRule type="cellIs" dxfId="1140" priority="1138" operator="equal">
      <formula>"Extremo"</formula>
    </cfRule>
    <cfRule type="cellIs" dxfId="1139" priority="1139" operator="equal">
      <formula>"Alto"</formula>
    </cfRule>
    <cfRule type="cellIs" dxfId="1138" priority="1140" operator="equal">
      <formula>"Moderado"</formula>
    </cfRule>
    <cfRule type="cellIs" dxfId="1137" priority="1141" operator="equal">
      <formula>"Bajo"</formula>
    </cfRule>
  </conditionalFormatting>
  <conditionalFormatting sqref="O160">
    <cfRule type="cellIs" dxfId="1136" priority="1134" operator="equal">
      <formula>"Extremo"</formula>
    </cfRule>
    <cfRule type="cellIs" dxfId="1135" priority="1135" operator="equal">
      <formula>"Alto"</formula>
    </cfRule>
    <cfRule type="cellIs" dxfId="1134" priority="1136" operator="equal">
      <formula>"Moderado"</formula>
    </cfRule>
    <cfRule type="cellIs" dxfId="1133" priority="1137" operator="equal">
      <formula>"Bajo"</formula>
    </cfRule>
  </conditionalFormatting>
  <conditionalFormatting sqref="AC160:AC165">
    <cfRule type="cellIs" dxfId="1132" priority="1129" operator="equal">
      <formula>"Muy Alta"</formula>
    </cfRule>
    <cfRule type="cellIs" dxfId="1131" priority="1130" operator="equal">
      <formula>"Alta"</formula>
    </cfRule>
    <cfRule type="cellIs" dxfId="1130" priority="1131" operator="equal">
      <formula>"Media"</formula>
    </cfRule>
    <cfRule type="cellIs" dxfId="1129" priority="1132" operator="equal">
      <formula>"Baja"</formula>
    </cfRule>
    <cfRule type="cellIs" dxfId="1128" priority="1133" operator="equal">
      <formula>"Muy Baja"</formula>
    </cfRule>
  </conditionalFormatting>
  <conditionalFormatting sqref="AE160:AE165">
    <cfRule type="cellIs" dxfId="1127" priority="1124" operator="equal">
      <formula>"Catastrófico"</formula>
    </cfRule>
    <cfRule type="cellIs" dxfId="1126" priority="1125" operator="equal">
      <formula>"Mayor"</formula>
    </cfRule>
    <cfRule type="cellIs" dxfId="1125" priority="1126" operator="equal">
      <formula>"Moderado"</formula>
    </cfRule>
    <cfRule type="cellIs" dxfId="1124" priority="1127" operator="equal">
      <formula>"Menor"</formula>
    </cfRule>
    <cfRule type="cellIs" dxfId="1123" priority="1128" operator="equal">
      <formula>"Leve"</formula>
    </cfRule>
  </conditionalFormatting>
  <conditionalFormatting sqref="AG160:AG165">
    <cfRule type="cellIs" dxfId="1122" priority="1120" operator="equal">
      <formula>"Extremo"</formula>
    </cfRule>
    <cfRule type="cellIs" dxfId="1121" priority="1121" operator="equal">
      <formula>"Alto"</formula>
    </cfRule>
    <cfRule type="cellIs" dxfId="1120" priority="1122" operator="equal">
      <formula>"Moderado"</formula>
    </cfRule>
    <cfRule type="cellIs" dxfId="1119" priority="1123" operator="equal">
      <formula>"Bajo"</formula>
    </cfRule>
  </conditionalFormatting>
  <conditionalFormatting sqref="I166">
    <cfRule type="cellIs" dxfId="1118" priority="1115" operator="equal">
      <formula>"Muy Alta"</formula>
    </cfRule>
    <cfRule type="cellIs" dxfId="1117" priority="1116" operator="equal">
      <formula>"Alta"</formula>
    </cfRule>
    <cfRule type="cellIs" dxfId="1116" priority="1117" operator="equal">
      <formula>"Media"</formula>
    </cfRule>
    <cfRule type="cellIs" dxfId="1115" priority="1118" operator="equal">
      <formula>"Baja"</formula>
    </cfRule>
    <cfRule type="cellIs" dxfId="1114" priority="1119" operator="equal">
      <formula>"Muy Baja"</formula>
    </cfRule>
  </conditionalFormatting>
  <conditionalFormatting sqref="O166">
    <cfRule type="cellIs" dxfId="1113" priority="1111" operator="equal">
      <formula>"Extremo"</formula>
    </cfRule>
    <cfRule type="cellIs" dxfId="1112" priority="1112" operator="equal">
      <formula>"Alto"</formula>
    </cfRule>
    <cfRule type="cellIs" dxfId="1111" priority="1113" operator="equal">
      <formula>"Moderado"</formula>
    </cfRule>
    <cfRule type="cellIs" dxfId="1110" priority="1114" operator="equal">
      <formula>"Bajo"</formula>
    </cfRule>
  </conditionalFormatting>
  <conditionalFormatting sqref="AC166:AC171">
    <cfRule type="cellIs" dxfId="1109" priority="1106" operator="equal">
      <formula>"Muy Alta"</formula>
    </cfRule>
    <cfRule type="cellIs" dxfId="1108" priority="1107" operator="equal">
      <formula>"Alta"</formula>
    </cfRule>
    <cfRule type="cellIs" dxfId="1107" priority="1108" operator="equal">
      <formula>"Media"</formula>
    </cfRule>
    <cfRule type="cellIs" dxfId="1106" priority="1109" operator="equal">
      <formula>"Baja"</formula>
    </cfRule>
    <cfRule type="cellIs" dxfId="1105" priority="1110" operator="equal">
      <formula>"Muy Baja"</formula>
    </cfRule>
  </conditionalFormatting>
  <conditionalFormatting sqref="AE166:AE171">
    <cfRule type="cellIs" dxfId="1104" priority="1101" operator="equal">
      <formula>"Catastrófico"</formula>
    </cfRule>
    <cfRule type="cellIs" dxfId="1103" priority="1102" operator="equal">
      <formula>"Mayor"</formula>
    </cfRule>
    <cfRule type="cellIs" dxfId="1102" priority="1103" operator="equal">
      <formula>"Moderado"</formula>
    </cfRule>
    <cfRule type="cellIs" dxfId="1101" priority="1104" operator="equal">
      <formula>"Menor"</formula>
    </cfRule>
    <cfRule type="cellIs" dxfId="1100" priority="1105" operator="equal">
      <formula>"Leve"</formula>
    </cfRule>
  </conditionalFormatting>
  <conditionalFormatting sqref="AG166:AG171">
    <cfRule type="cellIs" dxfId="1099" priority="1097" operator="equal">
      <formula>"Extremo"</formula>
    </cfRule>
    <cfRule type="cellIs" dxfId="1098" priority="1098" operator="equal">
      <formula>"Alto"</formula>
    </cfRule>
    <cfRule type="cellIs" dxfId="1097" priority="1099" operator="equal">
      <formula>"Moderado"</formula>
    </cfRule>
    <cfRule type="cellIs" dxfId="1096" priority="1100" operator="equal">
      <formula>"Bajo"</formula>
    </cfRule>
  </conditionalFormatting>
  <conditionalFormatting sqref="I172">
    <cfRule type="cellIs" dxfId="1095" priority="1092" operator="equal">
      <formula>"Muy Alta"</formula>
    </cfRule>
    <cfRule type="cellIs" dxfId="1094" priority="1093" operator="equal">
      <formula>"Alta"</formula>
    </cfRule>
    <cfRule type="cellIs" dxfId="1093" priority="1094" operator="equal">
      <formula>"Media"</formula>
    </cfRule>
    <cfRule type="cellIs" dxfId="1092" priority="1095" operator="equal">
      <formula>"Baja"</formula>
    </cfRule>
    <cfRule type="cellIs" dxfId="1091" priority="1096" operator="equal">
      <formula>"Muy Baja"</formula>
    </cfRule>
  </conditionalFormatting>
  <conditionalFormatting sqref="O172">
    <cfRule type="cellIs" dxfId="1090" priority="1088" operator="equal">
      <formula>"Extremo"</formula>
    </cfRule>
    <cfRule type="cellIs" dxfId="1089" priority="1089" operator="equal">
      <formula>"Alto"</formula>
    </cfRule>
    <cfRule type="cellIs" dxfId="1088" priority="1090" operator="equal">
      <formula>"Moderado"</formula>
    </cfRule>
    <cfRule type="cellIs" dxfId="1087" priority="1091" operator="equal">
      <formula>"Bajo"</formula>
    </cfRule>
  </conditionalFormatting>
  <conditionalFormatting sqref="AC172:AC177">
    <cfRule type="cellIs" dxfId="1086" priority="1083" operator="equal">
      <formula>"Muy Alta"</formula>
    </cfRule>
    <cfRule type="cellIs" dxfId="1085" priority="1084" operator="equal">
      <formula>"Alta"</formula>
    </cfRule>
    <cfRule type="cellIs" dxfId="1084" priority="1085" operator="equal">
      <formula>"Media"</formula>
    </cfRule>
    <cfRule type="cellIs" dxfId="1083" priority="1086" operator="equal">
      <formula>"Baja"</formula>
    </cfRule>
    <cfRule type="cellIs" dxfId="1082" priority="1087" operator="equal">
      <formula>"Muy Baja"</formula>
    </cfRule>
  </conditionalFormatting>
  <conditionalFormatting sqref="AE172:AE177">
    <cfRule type="cellIs" dxfId="1081" priority="1078" operator="equal">
      <formula>"Catastrófico"</formula>
    </cfRule>
    <cfRule type="cellIs" dxfId="1080" priority="1079" operator="equal">
      <formula>"Mayor"</formula>
    </cfRule>
    <cfRule type="cellIs" dxfId="1079" priority="1080" operator="equal">
      <formula>"Moderado"</formula>
    </cfRule>
    <cfRule type="cellIs" dxfId="1078" priority="1081" operator="equal">
      <formula>"Menor"</formula>
    </cfRule>
    <cfRule type="cellIs" dxfId="1077" priority="1082" operator="equal">
      <formula>"Leve"</formula>
    </cfRule>
  </conditionalFormatting>
  <conditionalFormatting sqref="AG172:AG177">
    <cfRule type="cellIs" dxfId="1076" priority="1074" operator="equal">
      <formula>"Extremo"</formula>
    </cfRule>
    <cfRule type="cellIs" dxfId="1075" priority="1075" operator="equal">
      <formula>"Alto"</formula>
    </cfRule>
    <cfRule type="cellIs" dxfId="1074" priority="1076" operator="equal">
      <formula>"Moderado"</formula>
    </cfRule>
    <cfRule type="cellIs" dxfId="1073" priority="1077" operator="equal">
      <formula>"Bajo"</formula>
    </cfRule>
  </conditionalFormatting>
  <conditionalFormatting sqref="I178">
    <cfRule type="cellIs" dxfId="1072" priority="1069" operator="equal">
      <formula>"Muy Alta"</formula>
    </cfRule>
    <cfRule type="cellIs" dxfId="1071" priority="1070" operator="equal">
      <formula>"Alta"</formula>
    </cfRule>
    <cfRule type="cellIs" dxfId="1070" priority="1071" operator="equal">
      <formula>"Media"</formula>
    </cfRule>
    <cfRule type="cellIs" dxfId="1069" priority="1072" operator="equal">
      <formula>"Baja"</formula>
    </cfRule>
    <cfRule type="cellIs" dxfId="1068" priority="1073" operator="equal">
      <formula>"Muy Baja"</formula>
    </cfRule>
  </conditionalFormatting>
  <conditionalFormatting sqref="O178">
    <cfRule type="cellIs" dxfId="1067" priority="1065" operator="equal">
      <formula>"Extremo"</formula>
    </cfRule>
    <cfRule type="cellIs" dxfId="1066" priority="1066" operator="equal">
      <formula>"Alto"</formula>
    </cfRule>
    <cfRule type="cellIs" dxfId="1065" priority="1067" operator="equal">
      <formula>"Moderado"</formula>
    </cfRule>
    <cfRule type="cellIs" dxfId="1064" priority="1068" operator="equal">
      <formula>"Bajo"</formula>
    </cfRule>
  </conditionalFormatting>
  <conditionalFormatting sqref="AC178:AC183">
    <cfRule type="cellIs" dxfId="1063" priority="1060" operator="equal">
      <formula>"Muy Alta"</formula>
    </cfRule>
    <cfRule type="cellIs" dxfId="1062" priority="1061" operator="equal">
      <formula>"Alta"</formula>
    </cfRule>
    <cfRule type="cellIs" dxfId="1061" priority="1062" operator="equal">
      <formula>"Media"</formula>
    </cfRule>
    <cfRule type="cellIs" dxfId="1060" priority="1063" operator="equal">
      <formula>"Baja"</formula>
    </cfRule>
    <cfRule type="cellIs" dxfId="1059" priority="1064" operator="equal">
      <formula>"Muy Baja"</formula>
    </cfRule>
  </conditionalFormatting>
  <conditionalFormatting sqref="AE178:AE183">
    <cfRule type="cellIs" dxfId="1058" priority="1055" operator="equal">
      <formula>"Catastrófico"</formula>
    </cfRule>
    <cfRule type="cellIs" dxfId="1057" priority="1056" operator="equal">
      <formula>"Mayor"</formula>
    </cfRule>
    <cfRule type="cellIs" dxfId="1056" priority="1057" operator="equal">
      <formula>"Moderado"</formula>
    </cfRule>
    <cfRule type="cellIs" dxfId="1055" priority="1058" operator="equal">
      <formula>"Menor"</formula>
    </cfRule>
    <cfRule type="cellIs" dxfId="1054" priority="1059" operator="equal">
      <formula>"Leve"</formula>
    </cfRule>
  </conditionalFormatting>
  <conditionalFormatting sqref="AG178:AG183">
    <cfRule type="cellIs" dxfId="1053" priority="1051" operator="equal">
      <formula>"Extremo"</formula>
    </cfRule>
    <cfRule type="cellIs" dxfId="1052" priority="1052" operator="equal">
      <formula>"Alto"</formula>
    </cfRule>
    <cfRule type="cellIs" dxfId="1051" priority="1053" operator="equal">
      <formula>"Moderado"</formula>
    </cfRule>
    <cfRule type="cellIs" dxfId="1050" priority="1054" operator="equal">
      <formula>"Bajo"</formula>
    </cfRule>
  </conditionalFormatting>
  <conditionalFormatting sqref="I184">
    <cfRule type="cellIs" dxfId="1049" priority="1046" operator="equal">
      <formula>"Muy Alta"</formula>
    </cfRule>
    <cfRule type="cellIs" dxfId="1048" priority="1047" operator="equal">
      <formula>"Alta"</formula>
    </cfRule>
    <cfRule type="cellIs" dxfId="1047" priority="1048" operator="equal">
      <formula>"Media"</formula>
    </cfRule>
    <cfRule type="cellIs" dxfId="1046" priority="1049" operator="equal">
      <formula>"Baja"</formula>
    </cfRule>
    <cfRule type="cellIs" dxfId="1045" priority="1050" operator="equal">
      <formula>"Muy Baja"</formula>
    </cfRule>
  </conditionalFormatting>
  <conditionalFormatting sqref="O184">
    <cfRule type="cellIs" dxfId="1044" priority="1042" operator="equal">
      <formula>"Extremo"</formula>
    </cfRule>
    <cfRule type="cellIs" dxfId="1043" priority="1043" operator="equal">
      <formula>"Alto"</formula>
    </cfRule>
    <cfRule type="cellIs" dxfId="1042" priority="1044" operator="equal">
      <formula>"Moderado"</formula>
    </cfRule>
    <cfRule type="cellIs" dxfId="1041" priority="1045" operator="equal">
      <formula>"Bajo"</formula>
    </cfRule>
  </conditionalFormatting>
  <conditionalFormatting sqref="AC184:AC189">
    <cfRule type="cellIs" dxfId="1040" priority="1037" operator="equal">
      <formula>"Muy Alta"</formula>
    </cfRule>
    <cfRule type="cellIs" dxfId="1039" priority="1038" operator="equal">
      <formula>"Alta"</formula>
    </cfRule>
    <cfRule type="cellIs" dxfId="1038" priority="1039" operator="equal">
      <formula>"Media"</formula>
    </cfRule>
    <cfRule type="cellIs" dxfId="1037" priority="1040" operator="equal">
      <formula>"Baja"</formula>
    </cfRule>
    <cfRule type="cellIs" dxfId="1036" priority="1041" operator="equal">
      <formula>"Muy Baja"</formula>
    </cfRule>
  </conditionalFormatting>
  <conditionalFormatting sqref="AE184:AE189">
    <cfRule type="cellIs" dxfId="1035" priority="1032" operator="equal">
      <formula>"Catastrófico"</formula>
    </cfRule>
    <cfRule type="cellIs" dxfId="1034" priority="1033" operator="equal">
      <formula>"Mayor"</formula>
    </cfRule>
    <cfRule type="cellIs" dxfId="1033" priority="1034" operator="equal">
      <formula>"Moderado"</formula>
    </cfRule>
    <cfRule type="cellIs" dxfId="1032" priority="1035" operator="equal">
      <formula>"Menor"</formula>
    </cfRule>
    <cfRule type="cellIs" dxfId="1031" priority="1036" operator="equal">
      <formula>"Leve"</formula>
    </cfRule>
  </conditionalFormatting>
  <conditionalFormatting sqref="AG184:AG189">
    <cfRule type="cellIs" dxfId="1030" priority="1028" operator="equal">
      <formula>"Extremo"</formula>
    </cfRule>
    <cfRule type="cellIs" dxfId="1029" priority="1029" operator="equal">
      <formula>"Alto"</formula>
    </cfRule>
    <cfRule type="cellIs" dxfId="1028" priority="1030" operator="equal">
      <formula>"Moderado"</formula>
    </cfRule>
    <cfRule type="cellIs" dxfId="1027" priority="1031" operator="equal">
      <formula>"Bajo"</formula>
    </cfRule>
  </conditionalFormatting>
  <conditionalFormatting sqref="I190">
    <cfRule type="cellIs" dxfId="1026" priority="1023" operator="equal">
      <formula>"Muy Alta"</formula>
    </cfRule>
    <cfRule type="cellIs" dxfId="1025" priority="1024" operator="equal">
      <formula>"Alta"</formula>
    </cfRule>
    <cfRule type="cellIs" dxfId="1024" priority="1025" operator="equal">
      <formula>"Media"</formula>
    </cfRule>
    <cfRule type="cellIs" dxfId="1023" priority="1026" operator="equal">
      <formula>"Baja"</formula>
    </cfRule>
    <cfRule type="cellIs" dxfId="1022" priority="1027" operator="equal">
      <formula>"Muy Baja"</formula>
    </cfRule>
  </conditionalFormatting>
  <conditionalFormatting sqref="O190">
    <cfRule type="cellIs" dxfId="1021" priority="1019" operator="equal">
      <formula>"Extremo"</formula>
    </cfRule>
    <cfRule type="cellIs" dxfId="1020" priority="1020" operator="equal">
      <formula>"Alto"</formula>
    </cfRule>
    <cfRule type="cellIs" dxfId="1019" priority="1021" operator="equal">
      <formula>"Moderado"</formula>
    </cfRule>
    <cfRule type="cellIs" dxfId="1018" priority="1022" operator="equal">
      <formula>"Bajo"</formula>
    </cfRule>
  </conditionalFormatting>
  <conditionalFormatting sqref="AC190:AC195">
    <cfRule type="cellIs" dxfId="1017" priority="1014" operator="equal">
      <formula>"Muy Alta"</formula>
    </cfRule>
    <cfRule type="cellIs" dxfId="1016" priority="1015" operator="equal">
      <formula>"Alta"</formula>
    </cfRule>
    <cfRule type="cellIs" dxfId="1015" priority="1016" operator="equal">
      <formula>"Media"</formula>
    </cfRule>
    <cfRule type="cellIs" dxfId="1014" priority="1017" operator="equal">
      <formula>"Baja"</formula>
    </cfRule>
    <cfRule type="cellIs" dxfId="1013" priority="1018" operator="equal">
      <formula>"Muy Baja"</formula>
    </cfRule>
  </conditionalFormatting>
  <conditionalFormatting sqref="AE190:AE195">
    <cfRule type="cellIs" dxfId="1012" priority="1009" operator="equal">
      <formula>"Catastrófico"</formula>
    </cfRule>
    <cfRule type="cellIs" dxfId="1011" priority="1010" operator="equal">
      <formula>"Mayor"</formula>
    </cfRule>
    <cfRule type="cellIs" dxfId="1010" priority="1011" operator="equal">
      <formula>"Moderado"</formula>
    </cfRule>
    <cfRule type="cellIs" dxfId="1009" priority="1012" operator="equal">
      <formula>"Menor"</formula>
    </cfRule>
    <cfRule type="cellIs" dxfId="1008" priority="1013" operator="equal">
      <formula>"Leve"</formula>
    </cfRule>
  </conditionalFormatting>
  <conditionalFormatting sqref="AG190:AG195">
    <cfRule type="cellIs" dxfId="1007" priority="1005" operator="equal">
      <formula>"Extremo"</formula>
    </cfRule>
    <cfRule type="cellIs" dxfId="1006" priority="1006" operator="equal">
      <formula>"Alto"</formula>
    </cfRule>
    <cfRule type="cellIs" dxfId="1005" priority="1007" operator="equal">
      <formula>"Moderado"</formula>
    </cfRule>
    <cfRule type="cellIs" dxfId="1004" priority="1008" operator="equal">
      <formula>"Bajo"</formula>
    </cfRule>
  </conditionalFormatting>
  <conditionalFormatting sqref="I196">
    <cfRule type="cellIs" dxfId="1003" priority="1000" operator="equal">
      <formula>"Muy Alta"</formula>
    </cfRule>
    <cfRule type="cellIs" dxfId="1002" priority="1001" operator="equal">
      <formula>"Alta"</formula>
    </cfRule>
    <cfRule type="cellIs" dxfId="1001" priority="1002" operator="equal">
      <formula>"Media"</formula>
    </cfRule>
    <cfRule type="cellIs" dxfId="1000" priority="1003" operator="equal">
      <formula>"Baja"</formula>
    </cfRule>
    <cfRule type="cellIs" dxfId="999" priority="1004" operator="equal">
      <formula>"Muy Baja"</formula>
    </cfRule>
  </conditionalFormatting>
  <conditionalFormatting sqref="O196">
    <cfRule type="cellIs" dxfId="998" priority="996" operator="equal">
      <formula>"Extremo"</formula>
    </cfRule>
    <cfRule type="cellIs" dxfId="997" priority="997" operator="equal">
      <formula>"Alto"</formula>
    </cfRule>
    <cfRule type="cellIs" dxfId="996" priority="998" operator="equal">
      <formula>"Moderado"</formula>
    </cfRule>
    <cfRule type="cellIs" dxfId="995" priority="999" operator="equal">
      <formula>"Bajo"</formula>
    </cfRule>
  </conditionalFormatting>
  <conditionalFormatting sqref="AC196:AC201">
    <cfRule type="cellIs" dxfId="994" priority="991" operator="equal">
      <formula>"Muy Alta"</formula>
    </cfRule>
    <cfRule type="cellIs" dxfId="993" priority="992" operator="equal">
      <formula>"Alta"</formula>
    </cfRule>
    <cfRule type="cellIs" dxfId="992" priority="993" operator="equal">
      <formula>"Media"</formula>
    </cfRule>
    <cfRule type="cellIs" dxfId="991" priority="994" operator="equal">
      <formula>"Baja"</formula>
    </cfRule>
    <cfRule type="cellIs" dxfId="990" priority="995" operator="equal">
      <formula>"Muy Baja"</formula>
    </cfRule>
  </conditionalFormatting>
  <conditionalFormatting sqref="AE196:AE201">
    <cfRule type="cellIs" dxfId="989" priority="986" operator="equal">
      <formula>"Catastrófico"</formula>
    </cfRule>
    <cfRule type="cellIs" dxfId="988" priority="987" operator="equal">
      <formula>"Mayor"</formula>
    </cfRule>
    <cfRule type="cellIs" dxfId="987" priority="988" operator="equal">
      <formula>"Moderado"</formula>
    </cfRule>
    <cfRule type="cellIs" dxfId="986" priority="989" operator="equal">
      <formula>"Menor"</formula>
    </cfRule>
    <cfRule type="cellIs" dxfId="985" priority="990" operator="equal">
      <formula>"Leve"</formula>
    </cfRule>
  </conditionalFormatting>
  <conditionalFormatting sqref="AG196:AG201">
    <cfRule type="cellIs" dxfId="984" priority="982" operator="equal">
      <formula>"Extremo"</formula>
    </cfRule>
    <cfRule type="cellIs" dxfId="983" priority="983" operator="equal">
      <formula>"Alto"</formula>
    </cfRule>
    <cfRule type="cellIs" dxfId="982" priority="984" operator="equal">
      <formula>"Moderado"</formula>
    </cfRule>
    <cfRule type="cellIs" dxfId="981" priority="985" operator="equal">
      <formula>"Bajo"</formula>
    </cfRule>
  </conditionalFormatting>
  <conditionalFormatting sqref="L154:L201">
    <cfRule type="containsText" dxfId="980" priority="981" operator="containsText" text="❌">
      <formula>NOT(ISERROR(SEARCH("❌",L154)))</formula>
    </cfRule>
  </conditionalFormatting>
  <conditionalFormatting sqref="I202 I208">
    <cfRule type="cellIs" dxfId="979" priority="976" operator="equal">
      <formula>"Muy Alta"</formula>
    </cfRule>
    <cfRule type="cellIs" dxfId="978" priority="977" operator="equal">
      <formula>"Alta"</formula>
    </cfRule>
    <cfRule type="cellIs" dxfId="977" priority="978" operator="equal">
      <formula>"Media"</formula>
    </cfRule>
    <cfRule type="cellIs" dxfId="976" priority="979" operator="equal">
      <formula>"Baja"</formula>
    </cfRule>
    <cfRule type="cellIs" dxfId="975" priority="980" operator="equal">
      <formula>"Muy Baja"</formula>
    </cfRule>
  </conditionalFormatting>
  <conditionalFormatting sqref="M202 M208 M214 M220 M226">
    <cfRule type="cellIs" dxfId="974" priority="971" operator="equal">
      <formula>"Catastrófico"</formula>
    </cfRule>
    <cfRule type="cellIs" dxfId="973" priority="972" operator="equal">
      <formula>"Mayor"</formula>
    </cfRule>
    <cfRule type="cellIs" dxfId="972" priority="973" operator="equal">
      <formula>"Moderado"</formula>
    </cfRule>
    <cfRule type="cellIs" dxfId="971" priority="974" operator="equal">
      <formula>"Menor"</formula>
    </cfRule>
    <cfRule type="cellIs" dxfId="970" priority="975" operator="equal">
      <formula>"Leve"</formula>
    </cfRule>
  </conditionalFormatting>
  <conditionalFormatting sqref="O202">
    <cfRule type="cellIs" dxfId="969" priority="967" operator="equal">
      <formula>"Extremo"</formula>
    </cfRule>
    <cfRule type="cellIs" dxfId="968" priority="968" operator="equal">
      <formula>"Alto"</formula>
    </cfRule>
    <cfRule type="cellIs" dxfId="967" priority="969" operator="equal">
      <formula>"Moderado"</formula>
    </cfRule>
    <cfRule type="cellIs" dxfId="966" priority="970" operator="equal">
      <formula>"Bajo"</formula>
    </cfRule>
  </conditionalFormatting>
  <conditionalFormatting sqref="AC202:AC207">
    <cfRule type="cellIs" dxfId="965" priority="962" operator="equal">
      <formula>"Muy Alta"</formula>
    </cfRule>
    <cfRule type="cellIs" dxfId="964" priority="963" operator="equal">
      <formula>"Alta"</formula>
    </cfRule>
    <cfRule type="cellIs" dxfId="963" priority="964" operator="equal">
      <formula>"Media"</formula>
    </cfRule>
    <cfRule type="cellIs" dxfId="962" priority="965" operator="equal">
      <formula>"Baja"</formula>
    </cfRule>
    <cfRule type="cellIs" dxfId="961" priority="966" operator="equal">
      <formula>"Muy Baja"</formula>
    </cfRule>
  </conditionalFormatting>
  <conditionalFormatting sqref="AE202:AE207">
    <cfRule type="cellIs" dxfId="960" priority="957" operator="equal">
      <formula>"Catastrófico"</formula>
    </cfRule>
    <cfRule type="cellIs" dxfId="959" priority="958" operator="equal">
      <formula>"Mayor"</formula>
    </cfRule>
    <cfRule type="cellIs" dxfId="958" priority="959" operator="equal">
      <formula>"Moderado"</formula>
    </cfRule>
    <cfRule type="cellIs" dxfId="957" priority="960" operator="equal">
      <formula>"Menor"</formula>
    </cfRule>
    <cfRule type="cellIs" dxfId="956" priority="961" operator="equal">
      <formula>"Leve"</formula>
    </cfRule>
  </conditionalFormatting>
  <conditionalFormatting sqref="AG202:AG207">
    <cfRule type="cellIs" dxfId="955" priority="953" operator="equal">
      <formula>"Extremo"</formula>
    </cfRule>
    <cfRule type="cellIs" dxfId="954" priority="954" operator="equal">
      <formula>"Alto"</formula>
    </cfRule>
    <cfRule type="cellIs" dxfId="953" priority="955" operator="equal">
      <formula>"Moderado"</formula>
    </cfRule>
    <cfRule type="cellIs" dxfId="952" priority="956" operator="equal">
      <formula>"Bajo"</formula>
    </cfRule>
  </conditionalFormatting>
  <conditionalFormatting sqref="O208">
    <cfRule type="cellIs" dxfId="951" priority="949" operator="equal">
      <formula>"Extremo"</formula>
    </cfRule>
    <cfRule type="cellIs" dxfId="950" priority="950" operator="equal">
      <formula>"Alto"</formula>
    </cfRule>
    <cfRule type="cellIs" dxfId="949" priority="951" operator="equal">
      <formula>"Moderado"</formula>
    </cfRule>
    <cfRule type="cellIs" dxfId="948" priority="952" operator="equal">
      <formula>"Bajo"</formula>
    </cfRule>
  </conditionalFormatting>
  <conditionalFormatting sqref="AC208:AC213">
    <cfRule type="cellIs" dxfId="947" priority="944" operator="equal">
      <formula>"Muy Alta"</formula>
    </cfRule>
    <cfRule type="cellIs" dxfId="946" priority="945" operator="equal">
      <formula>"Alta"</formula>
    </cfRule>
    <cfRule type="cellIs" dxfId="945" priority="946" operator="equal">
      <formula>"Media"</formula>
    </cfRule>
    <cfRule type="cellIs" dxfId="944" priority="947" operator="equal">
      <formula>"Baja"</formula>
    </cfRule>
    <cfRule type="cellIs" dxfId="943" priority="948" operator="equal">
      <formula>"Muy Baja"</formula>
    </cfRule>
  </conditionalFormatting>
  <conditionalFormatting sqref="AE208:AE213">
    <cfRule type="cellIs" dxfId="942" priority="939" operator="equal">
      <formula>"Catastrófico"</formula>
    </cfRule>
    <cfRule type="cellIs" dxfId="941" priority="940" operator="equal">
      <formula>"Mayor"</formula>
    </cfRule>
    <cfRule type="cellIs" dxfId="940" priority="941" operator="equal">
      <formula>"Moderado"</formula>
    </cfRule>
    <cfRule type="cellIs" dxfId="939" priority="942" operator="equal">
      <formula>"Menor"</formula>
    </cfRule>
    <cfRule type="cellIs" dxfId="938" priority="943" operator="equal">
      <formula>"Leve"</formula>
    </cfRule>
  </conditionalFormatting>
  <conditionalFormatting sqref="AG208:AG213">
    <cfRule type="cellIs" dxfId="937" priority="935" operator="equal">
      <formula>"Extremo"</formula>
    </cfRule>
    <cfRule type="cellIs" dxfId="936" priority="936" operator="equal">
      <formula>"Alto"</formula>
    </cfRule>
    <cfRule type="cellIs" dxfId="935" priority="937" operator="equal">
      <formula>"Moderado"</formula>
    </cfRule>
    <cfRule type="cellIs" dxfId="934" priority="938" operator="equal">
      <formula>"Bajo"</formula>
    </cfRule>
  </conditionalFormatting>
  <conditionalFormatting sqref="I214">
    <cfRule type="cellIs" dxfId="933" priority="930" operator="equal">
      <formula>"Muy Alta"</formula>
    </cfRule>
    <cfRule type="cellIs" dxfId="932" priority="931" operator="equal">
      <formula>"Alta"</formula>
    </cfRule>
    <cfRule type="cellIs" dxfId="931" priority="932" operator="equal">
      <formula>"Media"</formula>
    </cfRule>
    <cfRule type="cellIs" dxfId="930" priority="933" operator="equal">
      <formula>"Baja"</formula>
    </cfRule>
    <cfRule type="cellIs" dxfId="929" priority="934" operator="equal">
      <formula>"Muy Baja"</formula>
    </cfRule>
  </conditionalFormatting>
  <conditionalFormatting sqref="O214">
    <cfRule type="cellIs" dxfId="928" priority="926" operator="equal">
      <formula>"Extremo"</formula>
    </cfRule>
    <cfRule type="cellIs" dxfId="927" priority="927" operator="equal">
      <formula>"Alto"</formula>
    </cfRule>
    <cfRule type="cellIs" dxfId="926" priority="928" operator="equal">
      <formula>"Moderado"</formula>
    </cfRule>
    <cfRule type="cellIs" dxfId="925" priority="929" operator="equal">
      <formula>"Bajo"</formula>
    </cfRule>
  </conditionalFormatting>
  <conditionalFormatting sqref="AC214:AC219">
    <cfRule type="cellIs" dxfId="924" priority="921" operator="equal">
      <formula>"Muy Alta"</formula>
    </cfRule>
    <cfRule type="cellIs" dxfId="923" priority="922" operator="equal">
      <formula>"Alta"</formula>
    </cfRule>
    <cfRule type="cellIs" dxfId="922" priority="923" operator="equal">
      <formula>"Media"</formula>
    </cfRule>
    <cfRule type="cellIs" dxfId="921" priority="924" operator="equal">
      <formula>"Baja"</formula>
    </cfRule>
    <cfRule type="cellIs" dxfId="920" priority="925" operator="equal">
      <formula>"Muy Baja"</formula>
    </cfRule>
  </conditionalFormatting>
  <conditionalFormatting sqref="AE214:AE219">
    <cfRule type="cellIs" dxfId="919" priority="916" operator="equal">
      <formula>"Catastrófico"</formula>
    </cfRule>
    <cfRule type="cellIs" dxfId="918" priority="917" operator="equal">
      <formula>"Mayor"</formula>
    </cfRule>
    <cfRule type="cellIs" dxfId="917" priority="918" operator="equal">
      <formula>"Moderado"</formula>
    </cfRule>
    <cfRule type="cellIs" dxfId="916" priority="919" operator="equal">
      <formula>"Menor"</formula>
    </cfRule>
    <cfRule type="cellIs" dxfId="915" priority="920" operator="equal">
      <formula>"Leve"</formula>
    </cfRule>
  </conditionalFormatting>
  <conditionalFormatting sqref="AG214:AG219">
    <cfRule type="cellIs" dxfId="914" priority="912" operator="equal">
      <formula>"Extremo"</formula>
    </cfRule>
    <cfRule type="cellIs" dxfId="913" priority="913" operator="equal">
      <formula>"Alto"</formula>
    </cfRule>
    <cfRule type="cellIs" dxfId="912" priority="914" operator="equal">
      <formula>"Moderado"</formula>
    </cfRule>
    <cfRule type="cellIs" dxfId="911" priority="915" operator="equal">
      <formula>"Bajo"</formula>
    </cfRule>
  </conditionalFormatting>
  <conditionalFormatting sqref="I220">
    <cfRule type="cellIs" dxfId="910" priority="907" operator="equal">
      <formula>"Muy Alta"</formula>
    </cfRule>
    <cfRule type="cellIs" dxfId="909" priority="908" operator="equal">
      <formula>"Alta"</formula>
    </cfRule>
    <cfRule type="cellIs" dxfId="908" priority="909" operator="equal">
      <formula>"Media"</formula>
    </cfRule>
    <cfRule type="cellIs" dxfId="907" priority="910" operator="equal">
      <formula>"Baja"</formula>
    </cfRule>
    <cfRule type="cellIs" dxfId="906" priority="911" operator="equal">
      <formula>"Muy Baja"</formula>
    </cfRule>
  </conditionalFormatting>
  <conditionalFormatting sqref="O220">
    <cfRule type="cellIs" dxfId="905" priority="903" operator="equal">
      <formula>"Extremo"</formula>
    </cfRule>
    <cfRule type="cellIs" dxfId="904" priority="904" operator="equal">
      <formula>"Alto"</formula>
    </cfRule>
    <cfRule type="cellIs" dxfId="903" priority="905" operator="equal">
      <formula>"Moderado"</formula>
    </cfRule>
    <cfRule type="cellIs" dxfId="902" priority="906" operator="equal">
      <formula>"Bajo"</formula>
    </cfRule>
  </conditionalFormatting>
  <conditionalFormatting sqref="AC220:AC225">
    <cfRule type="cellIs" dxfId="901" priority="898" operator="equal">
      <formula>"Muy Alta"</formula>
    </cfRule>
    <cfRule type="cellIs" dxfId="900" priority="899" operator="equal">
      <formula>"Alta"</formula>
    </cfRule>
    <cfRule type="cellIs" dxfId="899" priority="900" operator="equal">
      <formula>"Media"</formula>
    </cfRule>
    <cfRule type="cellIs" dxfId="898" priority="901" operator="equal">
      <formula>"Baja"</formula>
    </cfRule>
    <cfRule type="cellIs" dxfId="897" priority="902" operator="equal">
      <formula>"Muy Baja"</formula>
    </cfRule>
  </conditionalFormatting>
  <conditionalFormatting sqref="AE220:AE225">
    <cfRule type="cellIs" dxfId="896" priority="893" operator="equal">
      <formula>"Catastrófico"</formula>
    </cfRule>
    <cfRule type="cellIs" dxfId="895" priority="894" operator="equal">
      <formula>"Mayor"</formula>
    </cfRule>
    <cfRule type="cellIs" dxfId="894" priority="895" operator="equal">
      <formula>"Moderado"</formula>
    </cfRule>
    <cfRule type="cellIs" dxfId="893" priority="896" operator="equal">
      <formula>"Menor"</formula>
    </cfRule>
    <cfRule type="cellIs" dxfId="892" priority="897" operator="equal">
      <formula>"Leve"</formula>
    </cfRule>
  </conditionalFormatting>
  <conditionalFormatting sqref="AG220:AG225">
    <cfRule type="cellIs" dxfId="891" priority="889" operator="equal">
      <formula>"Extremo"</formula>
    </cfRule>
    <cfRule type="cellIs" dxfId="890" priority="890" operator="equal">
      <formula>"Alto"</formula>
    </cfRule>
    <cfRule type="cellIs" dxfId="889" priority="891" operator="equal">
      <formula>"Moderado"</formula>
    </cfRule>
    <cfRule type="cellIs" dxfId="888" priority="892" operator="equal">
      <formula>"Bajo"</formula>
    </cfRule>
  </conditionalFormatting>
  <conditionalFormatting sqref="I226">
    <cfRule type="cellIs" dxfId="887" priority="884" operator="equal">
      <formula>"Muy Alta"</formula>
    </cfRule>
    <cfRule type="cellIs" dxfId="886" priority="885" operator="equal">
      <formula>"Alta"</formula>
    </cfRule>
    <cfRule type="cellIs" dxfId="885" priority="886" operator="equal">
      <formula>"Media"</formula>
    </cfRule>
    <cfRule type="cellIs" dxfId="884" priority="887" operator="equal">
      <formula>"Baja"</formula>
    </cfRule>
    <cfRule type="cellIs" dxfId="883" priority="888" operator="equal">
      <formula>"Muy Baja"</formula>
    </cfRule>
  </conditionalFormatting>
  <conditionalFormatting sqref="O226">
    <cfRule type="cellIs" dxfId="882" priority="880" operator="equal">
      <formula>"Extremo"</formula>
    </cfRule>
    <cfRule type="cellIs" dxfId="881" priority="881" operator="equal">
      <formula>"Alto"</formula>
    </cfRule>
    <cfRule type="cellIs" dxfId="880" priority="882" operator="equal">
      <formula>"Moderado"</formula>
    </cfRule>
    <cfRule type="cellIs" dxfId="879" priority="883" operator="equal">
      <formula>"Bajo"</formula>
    </cfRule>
  </conditionalFormatting>
  <conditionalFormatting sqref="AC226:AC231">
    <cfRule type="cellIs" dxfId="878" priority="875" operator="equal">
      <formula>"Muy Alta"</formula>
    </cfRule>
    <cfRule type="cellIs" dxfId="877" priority="876" operator="equal">
      <formula>"Alta"</formula>
    </cfRule>
    <cfRule type="cellIs" dxfId="876" priority="877" operator="equal">
      <formula>"Media"</formula>
    </cfRule>
    <cfRule type="cellIs" dxfId="875" priority="878" operator="equal">
      <formula>"Baja"</formula>
    </cfRule>
    <cfRule type="cellIs" dxfId="874" priority="879" operator="equal">
      <formula>"Muy Baja"</formula>
    </cfRule>
  </conditionalFormatting>
  <conditionalFormatting sqref="AE226:AE231">
    <cfRule type="cellIs" dxfId="873" priority="870" operator="equal">
      <formula>"Catastrófico"</formula>
    </cfRule>
    <cfRule type="cellIs" dxfId="872" priority="871" operator="equal">
      <formula>"Mayor"</formula>
    </cfRule>
    <cfRule type="cellIs" dxfId="871" priority="872" operator="equal">
      <formula>"Moderado"</formula>
    </cfRule>
    <cfRule type="cellIs" dxfId="870" priority="873" operator="equal">
      <formula>"Menor"</formula>
    </cfRule>
    <cfRule type="cellIs" dxfId="869" priority="874" operator="equal">
      <formula>"Leve"</formula>
    </cfRule>
  </conditionalFormatting>
  <conditionalFormatting sqref="AG226:AG231">
    <cfRule type="cellIs" dxfId="868" priority="866" operator="equal">
      <formula>"Extremo"</formula>
    </cfRule>
    <cfRule type="cellIs" dxfId="867" priority="867" operator="equal">
      <formula>"Alto"</formula>
    </cfRule>
    <cfRule type="cellIs" dxfId="866" priority="868" operator="equal">
      <formula>"Moderado"</formula>
    </cfRule>
    <cfRule type="cellIs" dxfId="865" priority="869" operator="equal">
      <formula>"Bajo"</formula>
    </cfRule>
  </conditionalFormatting>
  <conditionalFormatting sqref="L202:L231">
    <cfRule type="containsText" dxfId="864" priority="865" operator="containsText" text="❌">
      <formula>NOT(ISERROR(SEARCH("❌",L202)))</formula>
    </cfRule>
  </conditionalFormatting>
  <conditionalFormatting sqref="I232 I238">
    <cfRule type="cellIs" dxfId="863" priority="860" operator="equal">
      <formula>"Muy Alta"</formula>
    </cfRule>
    <cfRule type="cellIs" dxfId="862" priority="861" operator="equal">
      <formula>"Alta"</formula>
    </cfRule>
    <cfRule type="cellIs" dxfId="861" priority="862" operator="equal">
      <formula>"Media"</formula>
    </cfRule>
    <cfRule type="cellIs" dxfId="860" priority="863" operator="equal">
      <formula>"Baja"</formula>
    </cfRule>
    <cfRule type="cellIs" dxfId="859" priority="864" operator="equal">
      <formula>"Muy Baja"</formula>
    </cfRule>
  </conditionalFormatting>
  <conditionalFormatting sqref="M232 M238">
    <cfRule type="cellIs" dxfId="858" priority="855" operator="equal">
      <formula>"Catastrófico"</formula>
    </cfRule>
    <cfRule type="cellIs" dxfId="857" priority="856" operator="equal">
      <formula>"Mayor"</formula>
    </cfRule>
    <cfRule type="cellIs" dxfId="856" priority="857" operator="equal">
      <formula>"Moderado"</formula>
    </cfRule>
    <cfRule type="cellIs" dxfId="855" priority="858" operator="equal">
      <formula>"Menor"</formula>
    </cfRule>
    <cfRule type="cellIs" dxfId="854" priority="859" operator="equal">
      <formula>"Leve"</formula>
    </cfRule>
  </conditionalFormatting>
  <conditionalFormatting sqref="O232">
    <cfRule type="cellIs" dxfId="853" priority="851" operator="equal">
      <formula>"Extremo"</formula>
    </cfRule>
    <cfRule type="cellIs" dxfId="852" priority="852" operator="equal">
      <formula>"Alto"</formula>
    </cfRule>
    <cfRule type="cellIs" dxfId="851" priority="853" operator="equal">
      <formula>"Moderado"</formula>
    </cfRule>
    <cfRule type="cellIs" dxfId="850" priority="854" operator="equal">
      <formula>"Bajo"</formula>
    </cfRule>
  </conditionalFormatting>
  <conditionalFormatting sqref="AC232:AC237">
    <cfRule type="cellIs" dxfId="849" priority="846" operator="equal">
      <formula>"Muy Alta"</formula>
    </cfRule>
    <cfRule type="cellIs" dxfId="848" priority="847" operator="equal">
      <formula>"Alta"</formula>
    </cfRule>
    <cfRule type="cellIs" dxfId="847" priority="848" operator="equal">
      <formula>"Media"</formula>
    </cfRule>
    <cfRule type="cellIs" dxfId="846" priority="849" operator="equal">
      <formula>"Baja"</formula>
    </cfRule>
    <cfRule type="cellIs" dxfId="845" priority="850" operator="equal">
      <formula>"Muy Baja"</formula>
    </cfRule>
  </conditionalFormatting>
  <conditionalFormatting sqref="AE232:AE237">
    <cfRule type="cellIs" dxfId="844" priority="841" operator="equal">
      <formula>"Catastrófico"</formula>
    </cfRule>
    <cfRule type="cellIs" dxfId="843" priority="842" operator="equal">
      <formula>"Mayor"</formula>
    </cfRule>
    <cfRule type="cellIs" dxfId="842" priority="843" operator="equal">
      <formula>"Moderado"</formula>
    </cfRule>
    <cfRule type="cellIs" dxfId="841" priority="844" operator="equal">
      <formula>"Menor"</formula>
    </cfRule>
    <cfRule type="cellIs" dxfId="840" priority="845" operator="equal">
      <formula>"Leve"</formula>
    </cfRule>
  </conditionalFormatting>
  <conditionalFormatting sqref="AG232:AG237">
    <cfRule type="cellIs" dxfId="839" priority="837" operator="equal">
      <formula>"Extremo"</formula>
    </cfRule>
    <cfRule type="cellIs" dxfId="838" priority="838" operator="equal">
      <formula>"Alto"</formula>
    </cfRule>
    <cfRule type="cellIs" dxfId="837" priority="839" operator="equal">
      <formula>"Moderado"</formula>
    </cfRule>
    <cfRule type="cellIs" dxfId="836" priority="840" operator="equal">
      <formula>"Bajo"</formula>
    </cfRule>
  </conditionalFormatting>
  <conditionalFormatting sqref="O238">
    <cfRule type="cellIs" dxfId="835" priority="833" operator="equal">
      <formula>"Extremo"</formula>
    </cfRule>
    <cfRule type="cellIs" dxfId="834" priority="834" operator="equal">
      <formula>"Alto"</formula>
    </cfRule>
    <cfRule type="cellIs" dxfId="833" priority="835" operator="equal">
      <formula>"Moderado"</formula>
    </cfRule>
    <cfRule type="cellIs" dxfId="832" priority="836" operator="equal">
      <formula>"Bajo"</formula>
    </cfRule>
  </conditionalFormatting>
  <conditionalFormatting sqref="AC238:AC243">
    <cfRule type="cellIs" dxfId="831" priority="828" operator="equal">
      <formula>"Muy Alta"</formula>
    </cfRule>
    <cfRule type="cellIs" dxfId="830" priority="829" operator="equal">
      <formula>"Alta"</formula>
    </cfRule>
    <cfRule type="cellIs" dxfId="829" priority="830" operator="equal">
      <formula>"Media"</formula>
    </cfRule>
    <cfRule type="cellIs" dxfId="828" priority="831" operator="equal">
      <formula>"Baja"</formula>
    </cfRule>
    <cfRule type="cellIs" dxfId="827" priority="832" operator="equal">
      <formula>"Muy Baja"</formula>
    </cfRule>
  </conditionalFormatting>
  <conditionalFormatting sqref="AE238:AE243">
    <cfRule type="cellIs" dxfId="826" priority="823" operator="equal">
      <formula>"Catastrófico"</formula>
    </cfRule>
    <cfRule type="cellIs" dxfId="825" priority="824" operator="equal">
      <formula>"Mayor"</formula>
    </cfRule>
    <cfRule type="cellIs" dxfId="824" priority="825" operator="equal">
      <formula>"Moderado"</formula>
    </cfRule>
    <cfRule type="cellIs" dxfId="823" priority="826" operator="equal">
      <formula>"Menor"</formula>
    </cfRule>
    <cfRule type="cellIs" dxfId="822" priority="827" operator="equal">
      <formula>"Leve"</formula>
    </cfRule>
  </conditionalFormatting>
  <conditionalFormatting sqref="AG238:AG243">
    <cfRule type="cellIs" dxfId="821" priority="819" operator="equal">
      <formula>"Extremo"</formula>
    </cfRule>
    <cfRule type="cellIs" dxfId="820" priority="820" operator="equal">
      <formula>"Alto"</formula>
    </cfRule>
    <cfRule type="cellIs" dxfId="819" priority="821" operator="equal">
      <formula>"Moderado"</formula>
    </cfRule>
    <cfRule type="cellIs" dxfId="818" priority="822" operator="equal">
      <formula>"Bajo"</formula>
    </cfRule>
  </conditionalFormatting>
  <conditionalFormatting sqref="L232:L243">
    <cfRule type="containsText" dxfId="817" priority="818" operator="containsText" text="❌">
      <formula>NOT(ISERROR(SEARCH("❌",L232)))</formula>
    </cfRule>
  </conditionalFormatting>
  <conditionalFormatting sqref="I244 I250">
    <cfRule type="cellIs" dxfId="816" priority="813" operator="equal">
      <formula>"Muy Alta"</formula>
    </cfRule>
    <cfRule type="cellIs" dxfId="815" priority="814" operator="equal">
      <formula>"Alta"</formula>
    </cfRule>
    <cfRule type="cellIs" dxfId="814" priority="815" operator="equal">
      <formula>"Media"</formula>
    </cfRule>
    <cfRule type="cellIs" dxfId="813" priority="816" operator="equal">
      <formula>"Baja"</formula>
    </cfRule>
    <cfRule type="cellIs" dxfId="812" priority="817" operator="equal">
      <formula>"Muy Baja"</formula>
    </cfRule>
  </conditionalFormatting>
  <conditionalFormatting sqref="M244 M250 M256 M262">
    <cfRule type="cellIs" dxfId="811" priority="808" operator="equal">
      <formula>"Catastrófico"</formula>
    </cfRule>
    <cfRule type="cellIs" dxfId="810" priority="809" operator="equal">
      <formula>"Mayor"</formula>
    </cfRule>
    <cfRule type="cellIs" dxfId="809" priority="810" operator="equal">
      <formula>"Moderado"</formula>
    </cfRule>
    <cfRule type="cellIs" dxfId="808" priority="811" operator="equal">
      <formula>"Menor"</formula>
    </cfRule>
    <cfRule type="cellIs" dxfId="807" priority="812" operator="equal">
      <formula>"Leve"</formula>
    </cfRule>
  </conditionalFormatting>
  <conditionalFormatting sqref="O244">
    <cfRule type="cellIs" dxfId="806" priority="804" operator="equal">
      <formula>"Extremo"</formula>
    </cfRule>
    <cfRule type="cellIs" dxfId="805" priority="805" operator="equal">
      <formula>"Alto"</formula>
    </cfRule>
    <cfRule type="cellIs" dxfId="804" priority="806" operator="equal">
      <formula>"Moderado"</formula>
    </cfRule>
    <cfRule type="cellIs" dxfId="803" priority="807" operator="equal">
      <formula>"Bajo"</formula>
    </cfRule>
  </conditionalFormatting>
  <conditionalFormatting sqref="AC244:AC249">
    <cfRule type="cellIs" dxfId="802" priority="799" operator="equal">
      <formula>"Muy Alta"</formula>
    </cfRule>
    <cfRule type="cellIs" dxfId="801" priority="800" operator="equal">
      <formula>"Alta"</formula>
    </cfRule>
    <cfRule type="cellIs" dxfId="800" priority="801" operator="equal">
      <formula>"Media"</formula>
    </cfRule>
    <cfRule type="cellIs" dxfId="799" priority="802" operator="equal">
      <formula>"Baja"</formula>
    </cfRule>
    <cfRule type="cellIs" dxfId="798" priority="803" operator="equal">
      <formula>"Muy Baja"</formula>
    </cfRule>
  </conditionalFormatting>
  <conditionalFormatting sqref="AE244:AE249">
    <cfRule type="cellIs" dxfId="797" priority="794" operator="equal">
      <formula>"Catastrófico"</formula>
    </cfRule>
    <cfRule type="cellIs" dxfId="796" priority="795" operator="equal">
      <formula>"Mayor"</formula>
    </cfRule>
    <cfRule type="cellIs" dxfId="795" priority="796" operator="equal">
      <formula>"Moderado"</formula>
    </cfRule>
    <cfRule type="cellIs" dxfId="794" priority="797" operator="equal">
      <formula>"Menor"</formula>
    </cfRule>
    <cfRule type="cellIs" dxfId="793" priority="798" operator="equal">
      <formula>"Leve"</formula>
    </cfRule>
  </conditionalFormatting>
  <conditionalFormatting sqref="AG244:AG249">
    <cfRule type="cellIs" dxfId="792" priority="790" operator="equal">
      <formula>"Extremo"</formula>
    </cfRule>
    <cfRule type="cellIs" dxfId="791" priority="791" operator="equal">
      <formula>"Alto"</formula>
    </cfRule>
    <cfRule type="cellIs" dxfId="790" priority="792" operator="equal">
      <formula>"Moderado"</formula>
    </cfRule>
    <cfRule type="cellIs" dxfId="789" priority="793" operator="equal">
      <formula>"Bajo"</formula>
    </cfRule>
  </conditionalFormatting>
  <conditionalFormatting sqref="O250">
    <cfRule type="cellIs" dxfId="788" priority="786" operator="equal">
      <formula>"Extremo"</formula>
    </cfRule>
    <cfRule type="cellIs" dxfId="787" priority="787" operator="equal">
      <formula>"Alto"</formula>
    </cfRule>
    <cfRule type="cellIs" dxfId="786" priority="788" operator="equal">
      <formula>"Moderado"</formula>
    </cfRule>
    <cfRule type="cellIs" dxfId="785" priority="789" operator="equal">
      <formula>"Bajo"</formula>
    </cfRule>
  </conditionalFormatting>
  <conditionalFormatting sqref="AC250:AC255">
    <cfRule type="cellIs" dxfId="784" priority="781" operator="equal">
      <formula>"Muy Alta"</formula>
    </cfRule>
    <cfRule type="cellIs" dxfId="783" priority="782" operator="equal">
      <formula>"Alta"</formula>
    </cfRule>
    <cfRule type="cellIs" dxfId="782" priority="783" operator="equal">
      <formula>"Media"</formula>
    </cfRule>
    <cfRule type="cellIs" dxfId="781" priority="784" operator="equal">
      <formula>"Baja"</formula>
    </cfRule>
    <cfRule type="cellIs" dxfId="780" priority="785" operator="equal">
      <formula>"Muy Baja"</formula>
    </cfRule>
  </conditionalFormatting>
  <conditionalFormatting sqref="AE250:AE255">
    <cfRule type="cellIs" dxfId="779" priority="776" operator="equal">
      <formula>"Catastrófico"</formula>
    </cfRule>
    <cfRule type="cellIs" dxfId="778" priority="777" operator="equal">
      <formula>"Mayor"</formula>
    </cfRule>
    <cfRule type="cellIs" dxfId="777" priority="778" operator="equal">
      <formula>"Moderado"</formula>
    </cfRule>
    <cfRule type="cellIs" dxfId="776" priority="779" operator="equal">
      <formula>"Menor"</formula>
    </cfRule>
    <cfRule type="cellIs" dxfId="775" priority="780" operator="equal">
      <formula>"Leve"</formula>
    </cfRule>
  </conditionalFormatting>
  <conditionalFormatting sqref="AG250:AG255">
    <cfRule type="cellIs" dxfId="774" priority="772" operator="equal">
      <formula>"Extremo"</formula>
    </cfRule>
    <cfRule type="cellIs" dxfId="773" priority="773" operator="equal">
      <formula>"Alto"</formula>
    </cfRule>
    <cfRule type="cellIs" dxfId="772" priority="774" operator="equal">
      <formula>"Moderado"</formula>
    </cfRule>
    <cfRule type="cellIs" dxfId="771" priority="775" operator="equal">
      <formula>"Bajo"</formula>
    </cfRule>
  </conditionalFormatting>
  <conditionalFormatting sqref="I256">
    <cfRule type="cellIs" dxfId="770" priority="767" operator="equal">
      <formula>"Muy Alta"</formula>
    </cfRule>
    <cfRule type="cellIs" dxfId="769" priority="768" operator="equal">
      <formula>"Alta"</formula>
    </cfRule>
    <cfRule type="cellIs" dxfId="768" priority="769" operator="equal">
      <formula>"Media"</formula>
    </cfRule>
    <cfRule type="cellIs" dxfId="767" priority="770" operator="equal">
      <formula>"Baja"</formula>
    </cfRule>
    <cfRule type="cellIs" dxfId="766" priority="771" operator="equal">
      <formula>"Muy Baja"</formula>
    </cfRule>
  </conditionalFormatting>
  <conditionalFormatting sqref="O256">
    <cfRule type="cellIs" dxfId="765" priority="763" operator="equal">
      <formula>"Extremo"</formula>
    </cfRule>
    <cfRule type="cellIs" dxfId="764" priority="764" operator="equal">
      <formula>"Alto"</formula>
    </cfRule>
    <cfRule type="cellIs" dxfId="763" priority="765" operator="equal">
      <formula>"Moderado"</formula>
    </cfRule>
    <cfRule type="cellIs" dxfId="762" priority="766" operator="equal">
      <formula>"Bajo"</formula>
    </cfRule>
  </conditionalFormatting>
  <conditionalFormatting sqref="AC256:AC261">
    <cfRule type="cellIs" dxfId="761" priority="758" operator="equal">
      <formula>"Muy Alta"</formula>
    </cfRule>
    <cfRule type="cellIs" dxfId="760" priority="759" operator="equal">
      <formula>"Alta"</formula>
    </cfRule>
    <cfRule type="cellIs" dxfId="759" priority="760" operator="equal">
      <formula>"Media"</formula>
    </cfRule>
    <cfRule type="cellIs" dxfId="758" priority="761" operator="equal">
      <formula>"Baja"</formula>
    </cfRule>
    <cfRule type="cellIs" dxfId="757" priority="762" operator="equal">
      <formula>"Muy Baja"</formula>
    </cfRule>
  </conditionalFormatting>
  <conditionalFormatting sqref="AE256:AE261">
    <cfRule type="cellIs" dxfId="756" priority="753" operator="equal">
      <formula>"Catastrófico"</formula>
    </cfRule>
    <cfRule type="cellIs" dxfId="755" priority="754" operator="equal">
      <formula>"Mayor"</formula>
    </cfRule>
    <cfRule type="cellIs" dxfId="754" priority="755" operator="equal">
      <formula>"Moderado"</formula>
    </cfRule>
    <cfRule type="cellIs" dxfId="753" priority="756" operator="equal">
      <formula>"Menor"</formula>
    </cfRule>
    <cfRule type="cellIs" dxfId="752" priority="757" operator="equal">
      <formula>"Leve"</formula>
    </cfRule>
  </conditionalFormatting>
  <conditionalFormatting sqref="AG256:AG261">
    <cfRule type="cellIs" dxfId="751" priority="749" operator="equal">
      <formula>"Extremo"</formula>
    </cfRule>
    <cfRule type="cellIs" dxfId="750" priority="750" operator="equal">
      <formula>"Alto"</formula>
    </cfRule>
    <cfRule type="cellIs" dxfId="749" priority="751" operator="equal">
      <formula>"Moderado"</formula>
    </cfRule>
    <cfRule type="cellIs" dxfId="748" priority="752" operator="equal">
      <formula>"Bajo"</formula>
    </cfRule>
  </conditionalFormatting>
  <conditionalFormatting sqref="I262">
    <cfRule type="cellIs" dxfId="747" priority="744" operator="equal">
      <formula>"Muy Alta"</formula>
    </cfRule>
    <cfRule type="cellIs" dxfId="746" priority="745" operator="equal">
      <formula>"Alta"</formula>
    </cfRule>
    <cfRule type="cellIs" dxfId="745" priority="746" operator="equal">
      <formula>"Media"</formula>
    </cfRule>
    <cfRule type="cellIs" dxfId="744" priority="747" operator="equal">
      <formula>"Baja"</formula>
    </cfRule>
    <cfRule type="cellIs" dxfId="743" priority="748" operator="equal">
      <formula>"Muy Baja"</formula>
    </cfRule>
  </conditionalFormatting>
  <conditionalFormatting sqref="O262">
    <cfRule type="cellIs" dxfId="742" priority="740" operator="equal">
      <formula>"Extremo"</formula>
    </cfRule>
    <cfRule type="cellIs" dxfId="741" priority="741" operator="equal">
      <formula>"Alto"</formula>
    </cfRule>
    <cfRule type="cellIs" dxfId="740" priority="742" operator="equal">
      <formula>"Moderado"</formula>
    </cfRule>
    <cfRule type="cellIs" dxfId="739" priority="743" operator="equal">
      <formula>"Bajo"</formula>
    </cfRule>
  </conditionalFormatting>
  <conditionalFormatting sqref="AC262:AC267">
    <cfRule type="cellIs" dxfId="738" priority="735" operator="equal">
      <formula>"Muy Alta"</formula>
    </cfRule>
    <cfRule type="cellIs" dxfId="737" priority="736" operator="equal">
      <formula>"Alta"</formula>
    </cfRule>
    <cfRule type="cellIs" dxfId="736" priority="737" operator="equal">
      <formula>"Media"</formula>
    </cfRule>
    <cfRule type="cellIs" dxfId="735" priority="738" operator="equal">
      <formula>"Baja"</formula>
    </cfRule>
    <cfRule type="cellIs" dxfId="734" priority="739" operator="equal">
      <formula>"Muy Baja"</formula>
    </cfRule>
  </conditionalFormatting>
  <conditionalFormatting sqref="AE262:AE267">
    <cfRule type="cellIs" dxfId="733" priority="730" operator="equal">
      <formula>"Catastrófico"</formula>
    </cfRule>
    <cfRule type="cellIs" dxfId="732" priority="731" operator="equal">
      <formula>"Mayor"</formula>
    </cfRule>
    <cfRule type="cellIs" dxfId="731" priority="732" operator="equal">
      <formula>"Moderado"</formula>
    </cfRule>
    <cfRule type="cellIs" dxfId="730" priority="733" operator="equal">
      <formula>"Menor"</formula>
    </cfRule>
    <cfRule type="cellIs" dxfId="729" priority="734" operator="equal">
      <formula>"Leve"</formula>
    </cfRule>
  </conditionalFormatting>
  <conditionalFormatting sqref="AG262:AG267">
    <cfRule type="cellIs" dxfId="728" priority="726" operator="equal">
      <formula>"Extremo"</formula>
    </cfRule>
    <cfRule type="cellIs" dxfId="727" priority="727" operator="equal">
      <formula>"Alto"</formula>
    </cfRule>
    <cfRule type="cellIs" dxfId="726" priority="728" operator="equal">
      <formula>"Moderado"</formula>
    </cfRule>
    <cfRule type="cellIs" dxfId="725" priority="729" operator="equal">
      <formula>"Bajo"</formula>
    </cfRule>
  </conditionalFormatting>
  <conditionalFormatting sqref="L244:L267">
    <cfRule type="containsText" dxfId="724" priority="725" operator="containsText" text="❌">
      <formula>NOT(ISERROR(SEARCH("❌",L244)))</formula>
    </cfRule>
  </conditionalFormatting>
  <conditionalFormatting sqref="I268 I274">
    <cfRule type="cellIs" dxfId="723" priority="720" operator="equal">
      <formula>"Muy Alta"</formula>
    </cfRule>
    <cfRule type="cellIs" dxfId="722" priority="721" operator="equal">
      <formula>"Alta"</formula>
    </cfRule>
    <cfRule type="cellIs" dxfId="721" priority="722" operator="equal">
      <formula>"Media"</formula>
    </cfRule>
    <cfRule type="cellIs" dxfId="720" priority="723" operator="equal">
      <formula>"Baja"</formula>
    </cfRule>
    <cfRule type="cellIs" dxfId="719" priority="724" operator="equal">
      <formula>"Muy Baja"</formula>
    </cfRule>
  </conditionalFormatting>
  <conditionalFormatting sqref="M268 M274 M280 M286 M292 M298 M304 M310">
    <cfRule type="cellIs" dxfId="718" priority="715" operator="equal">
      <formula>"Catastrófico"</formula>
    </cfRule>
    <cfRule type="cellIs" dxfId="717" priority="716" operator="equal">
      <formula>"Mayor"</formula>
    </cfRule>
    <cfRule type="cellIs" dxfId="716" priority="717" operator="equal">
      <formula>"Moderado"</formula>
    </cfRule>
    <cfRule type="cellIs" dxfId="715" priority="718" operator="equal">
      <formula>"Menor"</formula>
    </cfRule>
    <cfRule type="cellIs" dxfId="714" priority="719" operator="equal">
      <formula>"Leve"</formula>
    </cfRule>
  </conditionalFormatting>
  <conditionalFormatting sqref="O268">
    <cfRule type="cellIs" dxfId="713" priority="711" operator="equal">
      <formula>"Extremo"</formula>
    </cfRule>
    <cfRule type="cellIs" dxfId="712" priority="712" operator="equal">
      <formula>"Alto"</formula>
    </cfRule>
    <cfRule type="cellIs" dxfId="711" priority="713" operator="equal">
      <formula>"Moderado"</formula>
    </cfRule>
    <cfRule type="cellIs" dxfId="710" priority="714" operator="equal">
      <formula>"Bajo"</formula>
    </cfRule>
  </conditionalFormatting>
  <conditionalFormatting sqref="AC268:AC273">
    <cfRule type="cellIs" dxfId="709" priority="706" operator="equal">
      <formula>"Muy Alta"</formula>
    </cfRule>
    <cfRule type="cellIs" dxfId="708" priority="707" operator="equal">
      <formula>"Alta"</formula>
    </cfRule>
    <cfRule type="cellIs" dxfId="707" priority="708" operator="equal">
      <formula>"Media"</formula>
    </cfRule>
    <cfRule type="cellIs" dxfId="706" priority="709" operator="equal">
      <formula>"Baja"</formula>
    </cfRule>
    <cfRule type="cellIs" dxfId="705" priority="710" operator="equal">
      <formula>"Muy Baja"</formula>
    </cfRule>
  </conditionalFormatting>
  <conditionalFormatting sqref="AE268:AE273">
    <cfRule type="cellIs" dxfId="704" priority="701" operator="equal">
      <formula>"Catastrófico"</formula>
    </cfRule>
    <cfRule type="cellIs" dxfId="703" priority="702" operator="equal">
      <formula>"Mayor"</formula>
    </cfRule>
    <cfRule type="cellIs" dxfId="702" priority="703" operator="equal">
      <formula>"Moderado"</formula>
    </cfRule>
    <cfRule type="cellIs" dxfId="701" priority="704" operator="equal">
      <formula>"Menor"</formula>
    </cfRule>
    <cfRule type="cellIs" dxfId="700" priority="705" operator="equal">
      <formula>"Leve"</formula>
    </cfRule>
  </conditionalFormatting>
  <conditionalFormatting sqref="AG268:AG273">
    <cfRule type="cellIs" dxfId="699" priority="697" operator="equal">
      <formula>"Extremo"</formula>
    </cfRule>
    <cfRule type="cellIs" dxfId="698" priority="698" operator="equal">
      <formula>"Alto"</formula>
    </cfRule>
    <cfRule type="cellIs" dxfId="697" priority="699" operator="equal">
      <formula>"Moderado"</formula>
    </cfRule>
    <cfRule type="cellIs" dxfId="696" priority="700" operator="equal">
      <formula>"Bajo"</formula>
    </cfRule>
  </conditionalFormatting>
  <conditionalFormatting sqref="O274">
    <cfRule type="cellIs" dxfId="695" priority="693" operator="equal">
      <formula>"Extremo"</formula>
    </cfRule>
    <cfRule type="cellIs" dxfId="694" priority="694" operator="equal">
      <formula>"Alto"</formula>
    </cfRule>
    <cfRule type="cellIs" dxfId="693" priority="695" operator="equal">
      <formula>"Moderado"</formula>
    </cfRule>
    <cfRule type="cellIs" dxfId="692" priority="696" operator="equal">
      <formula>"Bajo"</formula>
    </cfRule>
  </conditionalFormatting>
  <conditionalFormatting sqref="AC274:AC279">
    <cfRule type="cellIs" dxfId="691" priority="688" operator="equal">
      <formula>"Muy Alta"</formula>
    </cfRule>
    <cfRule type="cellIs" dxfId="690" priority="689" operator="equal">
      <formula>"Alta"</formula>
    </cfRule>
    <cfRule type="cellIs" dxfId="689" priority="690" operator="equal">
      <formula>"Media"</formula>
    </cfRule>
    <cfRule type="cellIs" dxfId="688" priority="691" operator="equal">
      <formula>"Baja"</formula>
    </cfRule>
    <cfRule type="cellIs" dxfId="687" priority="692" operator="equal">
      <formula>"Muy Baja"</formula>
    </cfRule>
  </conditionalFormatting>
  <conditionalFormatting sqref="AE274:AE279">
    <cfRule type="cellIs" dxfId="686" priority="683" operator="equal">
      <formula>"Catastrófico"</formula>
    </cfRule>
    <cfRule type="cellIs" dxfId="685" priority="684" operator="equal">
      <formula>"Mayor"</formula>
    </cfRule>
    <cfRule type="cellIs" dxfId="684" priority="685" operator="equal">
      <formula>"Moderado"</formula>
    </cfRule>
    <cfRule type="cellIs" dxfId="683" priority="686" operator="equal">
      <formula>"Menor"</formula>
    </cfRule>
    <cfRule type="cellIs" dxfId="682" priority="687" operator="equal">
      <formula>"Leve"</formula>
    </cfRule>
  </conditionalFormatting>
  <conditionalFormatting sqref="AG274:AG279">
    <cfRule type="cellIs" dxfId="681" priority="679" operator="equal">
      <formula>"Extremo"</formula>
    </cfRule>
    <cfRule type="cellIs" dxfId="680" priority="680" operator="equal">
      <formula>"Alto"</formula>
    </cfRule>
    <cfRule type="cellIs" dxfId="679" priority="681" operator="equal">
      <formula>"Moderado"</formula>
    </cfRule>
    <cfRule type="cellIs" dxfId="678" priority="682" operator="equal">
      <formula>"Bajo"</formula>
    </cfRule>
  </conditionalFormatting>
  <conditionalFormatting sqref="I280">
    <cfRule type="cellIs" dxfId="677" priority="674" operator="equal">
      <formula>"Muy Alta"</formula>
    </cfRule>
    <cfRule type="cellIs" dxfId="676" priority="675" operator="equal">
      <formula>"Alta"</formula>
    </cfRule>
    <cfRule type="cellIs" dxfId="675" priority="676" operator="equal">
      <formula>"Media"</formula>
    </cfRule>
    <cfRule type="cellIs" dxfId="674" priority="677" operator="equal">
      <formula>"Baja"</formula>
    </cfRule>
    <cfRule type="cellIs" dxfId="673" priority="678" operator="equal">
      <formula>"Muy Baja"</formula>
    </cfRule>
  </conditionalFormatting>
  <conditionalFormatting sqref="O280">
    <cfRule type="cellIs" dxfId="672" priority="670" operator="equal">
      <formula>"Extremo"</formula>
    </cfRule>
    <cfRule type="cellIs" dxfId="671" priority="671" operator="equal">
      <formula>"Alto"</formula>
    </cfRule>
    <cfRule type="cellIs" dxfId="670" priority="672" operator="equal">
      <formula>"Moderado"</formula>
    </cfRule>
    <cfRule type="cellIs" dxfId="669" priority="673" operator="equal">
      <formula>"Bajo"</formula>
    </cfRule>
  </conditionalFormatting>
  <conditionalFormatting sqref="AC280:AC285">
    <cfRule type="cellIs" dxfId="668" priority="665" operator="equal">
      <formula>"Muy Alta"</formula>
    </cfRule>
    <cfRule type="cellIs" dxfId="667" priority="666" operator="equal">
      <formula>"Alta"</formula>
    </cfRule>
    <cfRule type="cellIs" dxfId="666" priority="667" operator="equal">
      <formula>"Media"</formula>
    </cfRule>
    <cfRule type="cellIs" dxfId="665" priority="668" operator="equal">
      <formula>"Baja"</formula>
    </cfRule>
    <cfRule type="cellIs" dxfId="664" priority="669" operator="equal">
      <formula>"Muy Baja"</formula>
    </cfRule>
  </conditionalFormatting>
  <conditionalFormatting sqref="AE280:AE285">
    <cfRule type="cellIs" dxfId="663" priority="660" operator="equal">
      <formula>"Catastrófico"</formula>
    </cfRule>
    <cfRule type="cellIs" dxfId="662" priority="661" operator="equal">
      <formula>"Mayor"</formula>
    </cfRule>
    <cfRule type="cellIs" dxfId="661" priority="662" operator="equal">
      <formula>"Moderado"</formula>
    </cfRule>
    <cfRule type="cellIs" dxfId="660" priority="663" operator="equal">
      <formula>"Menor"</formula>
    </cfRule>
    <cfRule type="cellIs" dxfId="659" priority="664" operator="equal">
      <formula>"Leve"</formula>
    </cfRule>
  </conditionalFormatting>
  <conditionalFormatting sqref="AG280:AG285">
    <cfRule type="cellIs" dxfId="658" priority="656" operator="equal">
      <formula>"Extremo"</formula>
    </cfRule>
    <cfRule type="cellIs" dxfId="657" priority="657" operator="equal">
      <formula>"Alto"</formula>
    </cfRule>
    <cfRule type="cellIs" dxfId="656" priority="658" operator="equal">
      <formula>"Moderado"</formula>
    </cfRule>
    <cfRule type="cellIs" dxfId="655" priority="659" operator="equal">
      <formula>"Bajo"</formula>
    </cfRule>
  </conditionalFormatting>
  <conditionalFormatting sqref="I286">
    <cfRule type="cellIs" dxfId="654" priority="651" operator="equal">
      <formula>"Muy Alta"</formula>
    </cfRule>
    <cfRule type="cellIs" dxfId="653" priority="652" operator="equal">
      <formula>"Alta"</formula>
    </cfRule>
    <cfRule type="cellIs" dxfId="652" priority="653" operator="equal">
      <formula>"Media"</formula>
    </cfRule>
    <cfRule type="cellIs" dxfId="651" priority="654" operator="equal">
      <formula>"Baja"</formula>
    </cfRule>
    <cfRule type="cellIs" dxfId="650" priority="655" operator="equal">
      <formula>"Muy Baja"</formula>
    </cfRule>
  </conditionalFormatting>
  <conditionalFormatting sqref="O286">
    <cfRule type="cellIs" dxfId="649" priority="647" operator="equal">
      <formula>"Extremo"</formula>
    </cfRule>
    <cfRule type="cellIs" dxfId="648" priority="648" operator="equal">
      <formula>"Alto"</formula>
    </cfRule>
    <cfRule type="cellIs" dxfId="647" priority="649" operator="equal">
      <formula>"Moderado"</formula>
    </cfRule>
    <cfRule type="cellIs" dxfId="646" priority="650" operator="equal">
      <formula>"Bajo"</formula>
    </cfRule>
  </conditionalFormatting>
  <conditionalFormatting sqref="AC286:AC291">
    <cfRule type="cellIs" dxfId="645" priority="642" operator="equal">
      <formula>"Muy Alta"</formula>
    </cfRule>
    <cfRule type="cellIs" dxfId="644" priority="643" operator="equal">
      <formula>"Alta"</formula>
    </cfRule>
    <cfRule type="cellIs" dxfId="643" priority="644" operator="equal">
      <formula>"Media"</formula>
    </cfRule>
    <cfRule type="cellIs" dxfId="642" priority="645" operator="equal">
      <formula>"Baja"</formula>
    </cfRule>
    <cfRule type="cellIs" dxfId="641" priority="646" operator="equal">
      <formula>"Muy Baja"</formula>
    </cfRule>
  </conditionalFormatting>
  <conditionalFormatting sqref="AE286:AE291">
    <cfRule type="cellIs" dxfId="640" priority="637" operator="equal">
      <formula>"Catastrófico"</formula>
    </cfRule>
    <cfRule type="cellIs" dxfId="639" priority="638" operator="equal">
      <formula>"Mayor"</formula>
    </cfRule>
    <cfRule type="cellIs" dxfId="638" priority="639" operator="equal">
      <formula>"Moderado"</formula>
    </cfRule>
    <cfRule type="cellIs" dxfId="637" priority="640" operator="equal">
      <formula>"Menor"</formula>
    </cfRule>
    <cfRule type="cellIs" dxfId="636" priority="641" operator="equal">
      <formula>"Leve"</formula>
    </cfRule>
  </conditionalFormatting>
  <conditionalFormatting sqref="AG286:AG291">
    <cfRule type="cellIs" dxfId="635" priority="633" operator="equal">
      <formula>"Extremo"</formula>
    </cfRule>
    <cfRule type="cellIs" dxfId="634" priority="634" operator="equal">
      <formula>"Alto"</formula>
    </cfRule>
    <cfRule type="cellIs" dxfId="633" priority="635" operator="equal">
      <formula>"Moderado"</formula>
    </cfRule>
    <cfRule type="cellIs" dxfId="632" priority="636" operator="equal">
      <formula>"Bajo"</formula>
    </cfRule>
  </conditionalFormatting>
  <conditionalFormatting sqref="I292">
    <cfRule type="cellIs" dxfId="631" priority="628" operator="equal">
      <formula>"Muy Alta"</formula>
    </cfRule>
    <cfRule type="cellIs" dxfId="630" priority="629" operator="equal">
      <formula>"Alta"</formula>
    </cfRule>
    <cfRule type="cellIs" dxfId="629" priority="630" operator="equal">
      <formula>"Media"</formula>
    </cfRule>
    <cfRule type="cellIs" dxfId="628" priority="631" operator="equal">
      <formula>"Baja"</formula>
    </cfRule>
    <cfRule type="cellIs" dxfId="627" priority="632" operator="equal">
      <formula>"Muy Baja"</formula>
    </cfRule>
  </conditionalFormatting>
  <conditionalFormatting sqref="O292">
    <cfRule type="cellIs" dxfId="626" priority="624" operator="equal">
      <formula>"Extremo"</formula>
    </cfRule>
    <cfRule type="cellIs" dxfId="625" priority="625" operator="equal">
      <formula>"Alto"</formula>
    </cfRule>
    <cfRule type="cellIs" dxfId="624" priority="626" operator="equal">
      <formula>"Moderado"</formula>
    </cfRule>
    <cfRule type="cellIs" dxfId="623" priority="627" operator="equal">
      <formula>"Bajo"</formula>
    </cfRule>
  </conditionalFormatting>
  <conditionalFormatting sqref="AC292:AC297">
    <cfRule type="cellIs" dxfId="622" priority="619" operator="equal">
      <formula>"Muy Alta"</formula>
    </cfRule>
    <cfRule type="cellIs" dxfId="621" priority="620" operator="equal">
      <formula>"Alta"</formula>
    </cfRule>
    <cfRule type="cellIs" dxfId="620" priority="621" operator="equal">
      <formula>"Media"</formula>
    </cfRule>
    <cfRule type="cellIs" dxfId="619" priority="622" operator="equal">
      <formula>"Baja"</formula>
    </cfRule>
    <cfRule type="cellIs" dxfId="618" priority="623" operator="equal">
      <formula>"Muy Baja"</formula>
    </cfRule>
  </conditionalFormatting>
  <conditionalFormatting sqref="AE292:AE297">
    <cfRule type="cellIs" dxfId="617" priority="614" operator="equal">
      <formula>"Catastrófico"</formula>
    </cfRule>
    <cfRule type="cellIs" dxfId="616" priority="615" operator="equal">
      <formula>"Mayor"</formula>
    </cfRule>
    <cfRule type="cellIs" dxfId="615" priority="616" operator="equal">
      <formula>"Moderado"</formula>
    </cfRule>
    <cfRule type="cellIs" dxfId="614" priority="617" operator="equal">
      <formula>"Menor"</formula>
    </cfRule>
    <cfRule type="cellIs" dxfId="613" priority="618" operator="equal">
      <formula>"Leve"</formula>
    </cfRule>
  </conditionalFormatting>
  <conditionalFormatting sqref="AG292:AG297">
    <cfRule type="cellIs" dxfId="612" priority="610" operator="equal">
      <formula>"Extremo"</formula>
    </cfRule>
    <cfRule type="cellIs" dxfId="611" priority="611" operator="equal">
      <formula>"Alto"</formula>
    </cfRule>
    <cfRule type="cellIs" dxfId="610" priority="612" operator="equal">
      <formula>"Moderado"</formula>
    </cfRule>
    <cfRule type="cellIs" dxfId="609" priority="613" operator="equal">
      <formula>"Bajo"</formula>
    </cfRule>
  </conditionalFormatting>
  <conditionalFormatting sqref="I298">
    <cfRule type="cellIs" dxfId="608" priority="605" operator="equal">
      <formula>"Muy Alta"</formula>
    </cfRule>
    <cfRule type="cellIs" dxfId="607" priority="606" operator="equal">
      <formula>"Alta"</formula>
    </cfRule>
    <cfRule type="cellIs" dxfId="606" priority="607" operator="equal">
      <formula>"Media"</formula>
    </cfRule>
    <cfRule type="cellIs" dxfId="605" priority="608" operator="equal">
      <formula>"Baja"</formula>
    </cfRule>
    <cfRule type="cellIs" dxfId="604" priority="609" operator="equal">
      <formula>"Muy Baja"</formula>
    </cfRule>
  </conditionalFormatting>
  <conditionalFormatting sqref="O298">
    <cfRule type="cellIs" dxfId="603" priority="601" operator="equal">
      <formula>"Extremo"</formula>
    </cfRule>
    <cfRule type="cellIs" dxfId="602" priority="602" operator="equal">
      <formula>"Alto"</formula>
    </cfRule>
    <cfRule type="cellIs" dxfId="601" priority="603" operator="equal">
      <formula>"Moderado"</formula>
    </cfRule>
    <cfRule type="cellIs" dxfId="600" priority="604" operator="equal">
      <formula>"Bajo"</formula>
    </cfRule>
  </conditionalFormatting>
  <conditionalFormatting sqref="AC298:AC303">
    <cfRule type="cellIs" dxfId="599" priority="596" operator="equal">
      <formula>"Muy Alta"</formula>
    </cfRule>
    <cfRule type="cellIs" dxfId="598" priority="597" operator="equal">
      <formula>"Alta"</formula>
    </cfRule>
    <cfRule type="cellIs" dxfId="597" priority="598" operator="equal">
      <formula>"Media"</formula>
    </cfRule>
    <cfRule type="cellIs" dxfId="596" priority="599" operator="equal">
      <formula>"Baja"</formula>
    </cfRule>
    <cfRule type="cellIs" dxfId="595" priority="600" operator="equal">
      <formula>"Muy Baja"</formula>
    </cfRule>
  </conditionalFormatting>
  <conditionalFormatting sqref="AE298:AE303">
    <cfRule type="cellIs" dxfId="594" priority="591" operator="equal">
      <formula>"Catastrófico"</formula>
    </cfRule>
    <cfRule type="cellIs" dxfId="593" priority="592" operator="equal">
      <formula>"Mayor"</formula>
    </cfRule>
    <cfRule type="cellIs" dxfId="592" priority="593" operator="equal">
      <formula>"Moderado"</formula>
    </cfRule>
    <cfRule type="cellIs" dxfId="591" priority="594" operator="equal">
      <formula>"Menor"</formula>
    </cfRule>
    <cfRule type="cellIs" dxfId="590" priority="595" operator="equal">
      <formula>"Leve"</formula>
    </cfRule>
  </conditionalFormatting>
  <conditionalFormatting sqref="AG298:AG303">
    <cfRule type="cellIs" dxfId="589" priority="587" operator="equal">
      <formula>"Extremo"</formula>
    </cfRule>
    <cfRule type="cellIs" dxfId="588" priority="588" operator="equal">
      <formula>"Alto"</formula>
    </cfRule>
    <cfRule type="cellIs" dxfId="587" priority="589" operator="equal">
      <formula>"Moderado"</formula>
    </cfRule>
    <cfRule type="cellIs" dxfId="586" priority="590" operator="equal">
      <formula>"Bajo"</formula>
    </cfRule>
  </conditionalFormatting>
  <conditionalFormatting sqref="I304">
    <cfRule type="cellIs" dxfId="585" priority="582" operator="equal">
      <formula>"Muy Alta"</formula>
    </cfRule>
    <cfRule type="cellIs" dxfId="584" priority="583" operator="equal">
      <formula>"Alta"</formula>
    </cfRule>
    <cfRule type="cellIs" dxfId="583" priority="584" operator="equal">
      <formula>"Media"</formula>
    </cfRule>
    <cfRule type="cellIs" dxfId="582" priority="585" operator="equal">
      <formula>"Baja"</formula>
    </cfRule>
    <cfRule type="cellIs" dxfId="581" priority="586" operator="equal">
      <formula>"Muy Baja"</formula>
    </cfRule>
  </conditionalFormatting>
  <conditionalFormatting sqref="O304">
    <cfRule type="cellIs" dxfId="580" priority="578" operator="equal">
      <formula>"Extremo"</formula>
    </cfRule>
    <cfRule type="cellIs" dxfId="579" priority="579" operator="equal">
      <formula>"Alto"</formula>
    </cfRule>
    <cfRule type="cellIs" dxfId="578" priority="580" operator="equal">
      <formula>"Moderado"</formula>
    </cfRule>
    <cfRule type="cellIs" dxfId="577" priority="581" operator="equal">
      <formula>"Bajo"</formula>
    </cfRule>
  </conditionalFormatting>
  <conditionalFormatting sqref="AC304:AC309">
    <cfRule type="cellIs" dxfId="576" priority="573" operator="equal">
      <formula>"Muy Alta"</formula>
    </cfRule>
    <cfRule type="cellIs" dxfId="575" priority="574" operator="equal">
      <formula>"Alta"</formula>
    </cfRule>
    <cfRule type="cellIs" dxfId="574" priority="575" operator="equal">
      <formula>"Media"</formula>
    </cfRule>
    <cfRule type="cellIs" dxfId="573" priority="576" operator="equal">
      <formula>"Baja"</formula>
    </cfRule>
    <cfRule type="cellIs" dxfId="572" priority="577" operator="equal">
      <formula>"Muy Baja"</formula>
    </cfRule>
  </conditionalFormatting>
  <conditionalFormatting sqref="AE304:AE309">
    <cfRule type="cellIs" dxfId="571" priority="568" operator="equal">
      <formula>"Catastrófico"</formula>
    </cfRule>
    <cfRule type="cellIs" dxfId="570" priority="569" operator="equal">
      <formula>"Mayor"</formula>
    </cfRule>
    <cfRule type="cellIs" dxfId="569" priority="570" operator="equal">
      <formula>"Moderado"</formula>
    </cfRule>
    <cfRule type="cellIs" dxfId="568" priority="571" operator="equal">
      <formula>"Menor"</formula>
    </cfRule>
    <cfRule type="cellIs" dxfId="567" priority="572" operator="equal">
      <formula>"Leve"</formula>
    </cfRule>
  </conditionalFormatting>
  <conditionalFormatting sqref="AG304:AG309">
    <cfRule type="cellIs" dxfId="566" priority="564" operator="equal">
      <formula>"Extremo"</formula>
    </cfRule>
    <cfRule type="cellIs" dxfId="565" priority="565" operator="equal">
      <formula>"Alto"</formula>
    </cfRule>
    <cfRule type="cellIs" dxfId="564" priority="566" operator="equal">
      <formula>"Moderado"</formula>
    </cfRule>
    <cfRule type="cellIs" dxfId="563" priority="567" operator="equal">
      <formula>"Bajo"</formula>
    </cfRule>
  </conditionalFormatting>
  <conditionalFormatting sqref="I310">
    <cfRule type="cellIs" dxfId="562" priority="559" operator="equal">
      <formula>"Muy Alta"</formula>
    </cfRule>
    <cfRule type="cellIs" dxfId="561" priority="560" operator="equal">
      <formula>"Alta"</formula>
    </cfRule>
    <cfRule type="cellIs" dxfId="560" priority="561" operator="equal">
      <formula>"Media"</formula>
    </cfRule>
    <cfRule type="cellIs" dxfId="559" priority="562" operator="equal">
      <formula>"Baja"</formula>
    </cfRule>
    <cfRule type="cellIs" dxfId="558" priority="563" operator="equal">
      <formula>"Muy Baja"</formula>
    </cfRule>
  </conditionalFormatting>
  <conditionalFormatting sqref="O310">
    <cfRule type="cellIs" dxfId="557" priority="555" operator="equal">
      <formula>"Extremo"</formula>
    </cfRule>
    <cfRule type="cellIs" dxfId="556" priority="556" operator="equal">
      <formula>"Alto"</formula>
    </cfRule>
    <cfRule type="cellIs" dxfId="555" priority="557" operator="equal">
      <formula>"Moderado"</formula>
    </cfRule>
    <cfRule type="cellIs" dxfId="554" priority="558" operator="equal">
      <formula>"Bajo"</formula>
    </cfRule>
  </conditionalFormatting>
  <conditionalFormatting sqref="AC310:AC315">
    <cfRule type="cellIs" dxfId="553" priority="550" operator="equal">
      <formula>"Muy Alta"</formula>
    </cfRule>
    <cfRule type="cellIs" dxfId="552" priority="551" operator="equal">
      <formula>"Alta"</formula>
    </cfRule>
    <cfRule type="cellIs" dxfId="551" priority="552" operator="equal">
      <formula>"Media"</formula>
    </cfRule>
    <cfRule type="cellIs" dxfId="550" priority="553" operator="equal">
      <formula>"Baja"</formula>
    </cfRule>
    <cfRule type="cellIs" dxfId="549" priority="554" operator="equal">
      <formula>"Muy Baja"</formula>
    </cfRule>
  </conditionalFormatting>
  <conditionalFormatting sqref="AE310:AE315">
    <cfRule type="cellIs" dxfId="548" priority="545" operator="equal">
      <formula>"Catastrófico"</formula>
    </cfRule>
    <cfRule type="cellIs" dxfId="547" priority="546" operator="equal">
      <formula>"Mayor"</formula>
    </cfRule>
    <cfRule type="cellIs" dxfId="546" priority="547" operator="equal">
      <formula>"Moderado"</formula>
    </cfRule>
    <cfRule type="cellIs" dxfId="545" priority="548" operator="equal">
      <formula>"Menor"</formula>
    </cfRule>
    <cfRule type="cellIs" dxfId="544" priority="549" operator="equal">
      <formula>"Leve"</formula>
    </cfRule>
  </conditionalFormatting>
  <conditionalFormatting sqref="AG310:AG315">
    <cfRule type="cellIs" dxfId="543" priority="541" operator="equal">
      <formula>"Extremo"</formula>
    </cfRule>
    <cfRule type="cellIs" dxfId="542" priority="542" operator="equal">
      <formula>"Alto"</formula>
    </cfRule>
    <cfRule type="cellIs" dxfId="541" priority="543" operator="equal">
      <formula>"Moderado"</formula>
    </cfRule>
    <cfRule type="cellIs" dxfId="540" priority="544" operator="equal">
      <formula>"Bajo"</formula>
    </cfRule>
  </conditionalFormatting>
  <conditionalFormatting sqref="L268:L315">
    <cfRule type="containsText" dxfId="539" priority="540" operator="containsText" text="❌">
      <formula>NOT(ISERROR(SEARCH("❌",L268)))</formula>
    </cfRule>
  </conditionalFormatting>
  <conditionalFormatting sqref="I316 I322">
    <cfRule type="cellIs" dxfId="538" priority="535" operator="equal">
      <formula>"Muy Alta"</formula>
    </cfRule>
    <cfRule type="cellIs" dxfId="537" priority="536" operator="equal">
      <formula>"Alta"</formula>
    </cfRule>
    <cfRule type="cellIs" dxfId="536" priority="537" operator="equal">
      <formula>"Media"</formula>
    </cfRule>
    <cfRule type="cellIs" dxfId="535" priority="538" operator="equal">
      <formula>"Baja"</formula>
    </cfRule>
    <cfRule type="cellIs" dxfId="534" priority="539" operator="equal">
      <formula>"Muy Baja"</formula>
    </cfRule>
  </conditionalFormatting>
  <conditionalFormatting sqref="M316 M322 M328 M334 M340">
    <cfRule type="cellIs" dxfId="533" priority="530" operator="equal">
      <formula>"Catastrófico"</formula>
    </cfRule>
    <cfRule type="cellIs" dxfId="532" priority="531" operator="equal">
      <formula>"Mayor"</formula>
    </cfRule>
    <cfRule type="cellIs" dxfId="531" priority="532" operator="equal">
      <formula>"Moderado"</formula>
    </cfRule>
    <cfRule type="cellIs" dxfId="530" priority="533" operator="equal">
      <formula>"Menor"</formula>
    </cfRule>
    <cfRule type="cellIs" dxfId="529" priority="534" operator="equal">
      <formula>"Leve"</formula>
    </cfRule>
  </conditionalFormatting>
  <conditionalFormatting sqref="O316">
    <cfRule type="cellIs" dxfId="528" priority="526" operator="equal">
      <formula>"Extremo"</formula>
    </cfRule>
    <cfRule type="cellIs" dxfId="527" priority="527" operator="equal">
      <formula>"Alto"</formula>
    </cfRule>
    <cfRule type="cellIs" dxfId="526" priority="528" operator="equal">
      <formula>"Moderado"</formula>
    </cfRule>
    <cfRule type="cellIs" dxfId="525" priority="529" operator="equal">
      <formula>"Bajo"</formula>
    </cfRule>
  </conditionalFormatting>
  <conditionalFormatting sqref="AC316:AC321">
    <cfRule type="cellIs" dxfId="524" priority="521" operator="equal">
      <formula>"Muy Alta"</formula>
    </cfRule>
    <cfRule type="cellIs" dxfId="523" priority="522" operator="equal">
      <formula>"Alta"</formula>
    </cfRule>
    <cfRule type="cellIs" dxfId="522" priority="523" operator="equal">
      <formula>"Media"</formula>
    </cfRule>
    <cfRule type="cellIs" dxfId="521" priority="524" operator="equal">
      <formula>"Baja"</formula>
    </cfRule>
    <cfRule type="cellIs" dxfId="520" priority="525" operator="equal">
      <formula>"Muy Baja"</formula>
    </cfRule>
  </conditionalFormatting>
  <conditionalFormatting sqref="AE316:AE321">
    <cfRule type="cellIs" dxfId="519" priority="516" operator="equal">
      <formula>"Catastrófico"</formula>
    </cfRule>
    <cfRule type="cellIs" dxfId="518" priority="517" operator="equal">
      <formula>"Mayor"</formula>
    </cfRule>
    <cfRule type="cellIs" dxfId="517" priority="518" operator="equal">
      <formula>"Moderado"</formula>
    </cfRule>
    <cfRule type="cellIs" dxfId="516" priority="519" operator="equal">
      <formula>"Menor"</formula>
    </cfRule>
    <cfRule type="cellIs" dxfId="515" priority="520" operator="equal">
      <formula>"Leve"</formula>
    </cfRule>
  </conditionalFormatting>
  <conditionalFormatting sqref="AG316:AG321">
    <cfRule type="cellIs" dxfId="514" priority="512" operator="equal">
      <formula>"Extremo"</formula>
    </cfRule>
    <cfRule type="cellIs" dxfId="513" priority="513" operator="equal">
      <formula>"Alto"</formula>
    </cfRule>
    <cfRule type="cellIs" dxfId="512" priority="514" operator="equal">
      <formula>"Moderado"</formula>
    </cfRule>
    <cfRule type="cellIs" dxfId="511" priority="515" operator="equal">
      <formula>"Bajo"</formula>
    </cfRule>
  </conditionalFormatting>
  <conditionalFormatting sqref="O322">
    <cfRule type="cellIs" dxfId="510" priority="508" operator="equal">
      <formula>"Extremo"</formula>
    </cfRule>
    <cfRule type="cellIs" dxfId="509" priority="509" operator="equal">
      <formula>"Alto"</formula>
    </cfRule>
    <cfRule type="cellIs" dxfId="508" priority="510" operator="equal">
      <formula>"Moderado"</formula>
    </cfRule>
    <cfRule type="cellIs" dxfId="507" priority="511" operator="equal">
      <formula>"Bajo"</formula>
    </cfRule>
  </conditionalFormatting>
  <conditionalFormatting sqref="AC322:AC327">
    <cfRule type="cellIs" dxfId="506" priority="503" operator="equal">
      <formula>"Muy Alta"</formula>
    </cfRule>
    <cfRule type="cellIs" dxfId="505" priority="504" operator="equal">
      <formula>"Alta"</formula>
    </cfRule>
    <cfRule type="cellIs" dxfId="504" priority="505" operator="equal">
      <formula>"Media"</formula>
    </cfRule>
    <cfRule type="cellIs" dxfId="503" priority="506" operator="equal">
      <formula>"Baja"</formula>
    </cfRule>
    <cfRule type="cellIs" dxfId="502" priority="507" operator="equal">
      <formula>"Muy Baja"</formula>
    </cfRule>
  </conditionalFormatting>
  <conditionalFormatting sqref="AE322:AE327">
    <cfRule type="cellIs" dxfId="501" priority="498" operator="equal">
      <formula>"Catastrófico"</formula>
    </cfRule>
    <cfRule type="cellIs" dxfId="500" priority="499" operator="equal">
      <formula>"Mayor"</formula>
    </cfRule>
    <cfRule type="cellIs" dxfId="499" priority="500" operator="equal">
      <formula>"Moderado"</formula>
    </cfRule>
    <cfRule type="cellIs" dxfId="498" priority="501" operator="equal">
      <formula>"Menor"</formula>
    </cfRule>
    <cfRule type="cellIs" dxfId="497" priority="502" operator="equal">
      <formula>"Leve"</formula>
    </cfRule>
  </conditionalFormatting>
  <conditionalFormatting sqref="AG322:AG327">
    <cfRule type="cellIs" dxfId="496" priority="494" operator="equal">
      <formula>"Extremo"</formula>
    </cfRule>
    <cfRule type="cellIs" dxfId="495" priority="495" operator="equal">
      <formula>"Alto"</formula>
    </cfRule>
    <cfRule type="cellIs" dxfId="494" priority="496" operator="equal">
      <formula>"Moderado"</formula>
    </cfRule>
    <cfRule type="cellIs" dxfId="493" priority="497" operator="equal">
      <formula>"Bajo"</formula>
    </cfRule>
  </conditionalFormatting>
  <conditionalFormatting sqref="I328">
    <cfRule type="cellIs" dxfId="492" priority="489" operator="equal">
      <formula>"Muy Alta"</formula>
    </cfRule>
    <cfRule type="cellIs" dxfId="491" priority="490" operator="equal">
      <formula>"Alta"</formula>
    </cfRule>
    <cfRule type="cellIs" dxfId="490" priority="491" operator="equal">
      <formula>"Media"</formula>
    </cfRule>
    <cfRule type="cellIs" dxfId="489" priority="492" operator="equal">
      <formula>"Baja"</formula>
    </cfRule>
    <cfRule type="cellIs" dxfId="488" priority="493" operator="equal">
      <formula>"Muy Baja"</formula>
    </cfRule>
  </conditionalFormatting>
  <conditionalFormatting sqref="O328">
    <cfRule type="cellIs" dxfId="487" priority="485" operator="equal">
      <formula>"Extremo"</formula>
    </cfRule>
    <cfRule type="cellIs" dxfId="486" priority="486" operator="equal">
      <formula>"Alto"</formula>
    </cfRule>
    <cfRule type="cellIs" dxfId="485" priority="487" operator="equal">
      <formula>"Moderado"</formula>
    </cfRule>
    <cfRule type="cellIs" dxfId="484" priority="488" operator="equal">
      <formula>"Bajo"</formula>
    </cfRule>
  </conditionalFormatting>
  <conditionalFormatting sqref="AC328:AC333">
    <cfRule type="cellIs" dxfId="483" priority="480" operator="equal">
      <formula>"Muy Alta"</formula>
    </cfRule>
    <cfRule type="cellIs" dxfId="482" priority="481" operator="equal">
      <formula>"Alta"</formula>
    </cfRule>
    <cfRule type="cellIs" dxfId="481" priority="482" operator="equal">
      <formula>"Media"</formula>
    </cfRule>
    <cfRule type="cellIs" dxfId="480" priority="483" operator="equal">
      <formula>"Baja"</formula>
    </cfRule>
    <cfRule type="cellIs" dxfId="479" priority="484" operator="equal">
      <formula>"Muy Baja"</formula>
    </cfRule>
  </conditionalFormatting>
  <conditionalFormatting sqref="AE328:AE333">
    <cfRule type="cellIs" dxfId="478" priority="475" operator="equal">
      <formula>"Catastrófico"</formula>
    </cfRule>
    <cfRule type="cellIs" dxfId="477" priority="476" operator="equal">
      <formula>"Mayor"</formula>
    </cfRule>
    <cfRule type="cellIs" dxfId="476" priority="477" operator="equal">
      <formula>"Moderado"</formula>
    </cfRule>
    <cfRule type="cellIs" dxfId="475" priority="478" operator="equal">
      <formula>"Menor"</formula>
    </cfRule>
    <cfRule type="cellIs" dxfId="474" priority="479" operator="equal">
      <formula>"Leve"</formula>
    </cfRule>
  </conditionalFormatting>
  <conditionalFormatting sqref="AG328:AG333">
    <cfRule type="cellIs" dxfId="473" priority="471" operator="equal">
      <formula>"Extremo"</formula>
    </cfRule>
    <cfRule type="cellIs" dxfId="472" priority="472" operator="equal">
      <formula>"Alto"</formula>
    </cfRule>
    <cfRule type="cellIs" dxfId="471" priority="473" operator="equal">
      <formula>"Moderado"</formula>
    </cfRule>
    <cfRule type="cellIs" dxfId="470" priority="474" operator="equal">
      <formula>"Bajo"</formula>
    </cfRule>
  </conditionalFormatting>
  <conditionalFormatting sqref="I334">
    <cfRule type="cellIs" dxfId="469" priority="466" operator="equal">
      <formula>"Muy Alta"</formula>
    </cfRule>
    <cfRule type="cellIs" dxfId="468" priority="467" operator="equal">
      <formula>"Alta"</formula>
    </cfRule>
    <cfRule type="cellIs" dxfId="467" priority="468" operator="equal">
      <formula>"Media"</formula>
    </cfRule>
    <cfRule type="cellIs" dxfId="466" priority="469" operator="equal">
      <formula>"Baja"</formula>
    </cfRule>
    <cfRule type="cellIs" dxfId="465" priority="470" operator="equal">
      <formula>"Muy Baja"</formula>
    </cfRule>
  </conditionalFormatting>
  <conditionalFormatting sqref="O334">
    <cfRule type="cellIs" dxfId="464" priority="462" operator="equal">
      <formula>"Extremo"</formula>
    </cfRule>
    <cfRule type="cellIs" dxfId="463" priority="463" operator="equal">
      <formula>"Alto"</formula>
    </cfRule>
    <cfRule type="cellIs" dxfId="462" priority="464" operator="equal">
      <formula>"Moderado"</formula>
    </cfRule>
    <cfRule type="cellIs" dxfId="461" priority="465" operator="equal">
      <formula>"Bajo"</formula>
    </cfRule>
  </conditionalFormatting>
  <conditionalFormatting sqref="AC334:AC339">
    <cfRule type="cellIs" dxfId="460" priority="457" operator="equal">
      <formula>"Muy Alta"</formula>
    </cfRule>
    <cfRule type="cellIs" dxfId="459" priority="458" operator="equal">
      <formula>"Alta"</formula>
    </cfRule>
    <cfRule type="cellIs" dxfId="458" priority="459" operator="equal">
      <formula>"Media"</formula>
    </cfRule>
    <cfRule type="cellIs" dxfId="457" priority="460" operator="equal">
      <formula>"Baja"</formula>
    </cfRule>
    <cfRule type="cellIs" dxfId="456" priority="461" operator="equal">
      <formula>"Muy Baja"</formula>
    </cfRule>
  </conditionalFormatting>
  <conditionalFormatting sqref="AE334:AE339">
    <cfRule type="cellIs" dxfId="455" priority="452" operator="equal">
      <formula>"Catastrófico"</formula>
    </cfRule>
    <cfRule type="cellIs" dxfId="454" priority="453" operator="equal">
      <formula>"Mayor"</formula>
    </cfRule>
    <cfRule type="cellIs" dxfId="453" priority="454" operator="equal">
      <formula>"Moderado"</formula>
    </cfRule>
    <cfRule type="cellIs" dxfId="452" priority="455" operator="equal">
      <formula>"Menor"</formula>
    </cfRule>
    <cfRule type="cellIs" dxfId="451" priority="456" operator="equal">
      <formula>"Leve"</formula>
    </cfRule>
  </conditionalFormatting>
  <conditionalFormatting sqref="AG334:AG339">
    <cfRule type="cellIs" dxfId="450" priority="448" operator="equal">
      <formula>"Extremo"</formula>
    </cfRule>
    <cfRule type="cellIs" dxfId="449" priority="449" operator="equal">
      <formula>"Alto"</formula>
    </cfRule>
    <cfRule type="cellIs" dxfId="448" priority="450" operator="equal">
      <formula>"Moderado"</formula>
    </cfRule>
    <cfRule type="cellIs" dxfId="447" priority="451" operator="equal">
      <formula>"Bajo"</formula>
    </cfRule>
  </conditionalFormatting>
  <conditionalFormatting sqref="I340">
    <cfRule type="cellIs" dxfId="446" priority="443" operator="equal">
      <formula>"Muy Alta"</formula>
    </cfRule>
    <cfRule type="cellIs" dxfId="445" priority="444" operator="equal">
      <formula>"Alta"</formula>
    </cfRule>
    <cfRule type="cellIs" dxfId="444" priority="445" operator="equal">
      <formula>"Media"</formula>
    </cfRule>
    <cfRule type="cellIs" dxfId="443" priority="446" operator="equal">
      <formula>"Baja"</formula>
    </cfRule>
    <cfRule type="cellIs" dxfId="442" priority="447" operator="equal">
      <formula>"Muy Baja"</formula>
    </cfRule>
  </conditionalFormatting>
  <conditionalFormatting sqref="O340">
    <cfRule type="cellIs" dxfId="441" priority="439" operator="equal">
      <formula>"Extremo"</formula>
    </cfRule>
    <cfRule type="cellIs" dxfId="440" priority="440" operator="equal">
      <formula>"Alto"</formula>
    </cfRule>
    <cfRule type="cellIs" dxfId="439" priority="441" operator="equal">
      <formula>"Moderado"</formula>
    </cfRule>
    <cfRule type="cellIs" dxfId="438" priority="442" operator="equal">
      <formula>"Bajo"</formula>
    </cfRule>
  </conditionalFormatting>
  <conditionalFormatting sqref="AC340:AC345">
    <cfRule type="cellIs" dxfId="437" priority="434" operator="equal">
      <formula>"Muy Alta"</formula>
    </cfRule>
    <cfRule type="cellIs" dxfId="436" priority="435" operator="equal">
      <formula>"Alta"</formula>
    </cfRule>
    <cfRule type="cellIs" dxfId="435" priority="436" operator="equal">
      <formula>"Media"</formula>
    </cfRule>
    <cfRule type="cellIs" dxfId="434" priority="437" operator="equal">
      <formula>"Baja"</formula>
    </cfRule>
    <cfRule type="cellIs" dxfId="433" priority="438" operator="equal">
      <formula>"Muy Baja"</formula>
    </cfRule>
  </conditionalFormatting>
  <conditionalFormatting sqref="AE340:AE345">
    <cfRule type="cellIs" dxfId="432" priority="429" operator="equal">
      <formula>"Catastrófico"</formula>
    </cfRule>
    <cfRule type="cellIs" dxfId="431" priority="430" operator="equal">
      <formula>"Mayor"</formula>
    </cfRule>
    <cfRule type="cellIs" dxfId="430" priority="431" operator="equal">
      <formula>"Moderado"</formula>
    </cfRule>
    <cfRule type="cellIs" dxfId="429" priority="432" operator="equal">
      <formula>"Menor"</formula>
    </cfRule>
    <cfRule type="cellIs" dxfId="428" priority="433" operator="equal">
      <formula>"Leve"</formula>
    </cfRule>
  </conditionalFormatting>
  <conditionalFormatting sqref="AG340:AG345">
    <cfRule type="cellIs" dxfId="427" priority="425" operator="equal">
      <formula>"Extremo"</formula>
    </cfRule>
    <cfRule type="cellIs" dxfId="426" priority="426" operator="equal">
      <formula>"Alto"</formula>
    </cfRule>
    <cfRule type="cellIs" dxfId="425" priority="427" operator="equal">
      <formula>"Moderado"</formula>
    </cfRule>
    <cfRule type="cellIs" dxfId="424" priority="428" operator="equal">
      <formula>"Bajo"</formula>
    </cfRule>
  </conditionalFormatting>
  <conditionalFormatting sqref="L316:L345">
    <cfRule type="containsText" dxfId="423" priority="424" operator="containsText" text="❌">
      <formula>NOT(ISERROR(SEARCH("❌",L316)))</formula>
    </cfRule>
  </conditionalFormatting>
  <conditionalFormatting sqref="I346 I352">
    <cfRule type="cellIs" dxfId="422" priority="419" operator="equal">
      <formula>"Muy Alta"</formula>
    </cfRule>
    <cfRule type="cellIs" dxfId="421" priority="420" operator="equal">
      <formula>"Alta"</formula>
    </cfRule>
    <cfRule type="cellIs" dxfId="420" priority="421" operator="equal">
      <formula>"Media"</formula>
    </cfRule>
    <cfRule type="cellIs" dxfId="419" priority="422" operator="equal">
      <formula>"Baja"</formula>
    </cfRule>
    <cfRule type="cellIs" dxfId="418" priority="423" operator="equal">
      <formula>"Muy Baja"</formula>
    </cfRule>
  </conditionalFormatting>
  <conditionalFormatting sqref="M346 M352 M358 M364 M370 M376">
    <cfRule type="cellIs" dxfId="417" priority="414" operator="equal">
      <formula>"Catastrófico"</formula>
    </cfRule>
    <cfRule type="cellIs" dxfId="416" priority="415" operator="equal">
      <formula>"Mayor"</formula>
    </cfRule>
    <cfRule type="cellIs" dxfId="415" priority="416" operator="equal">
      <formula>"Moderado"</formula>
    </cfRule>
    <cfRule type="cellIs" dxfId="414" priority="417" operator="equal">
      <formula>"Menor"</formula>
    </cfRule>
    <cfRule type="cellIs" dxfId="413" priority="418" operator="equal">
      <formula>"Leve"</formula>
    </cfRule>
  </conditionalFormatting>
  <conditionalFormatting sqref="O346">
    <cfRule type="cellIs" dxfId="412" priority="410" operator="equal">
      <formula>"Extremo"</formula>
    </cfRule>
    <cfRule type="cellIs" dxfId="411" priority="411" operator="equal">
      <formula>"Alto"</formula>
    </cfRule>
    <cfRule type="cellIs" dxfId="410" priority="412" operator="equal">
      <formula>"Moderado"</formula>
    </cfRule>
    <cfRule type="cellIs" dxfId="409" priority="413" operator="equal">
      <formula>"Bajo"</formula>
    </cfRule>
  </conditionalFormatting>
  <conditionalFormatting sqref="AC346:AC351">
    <cfRule type="cellIs" dxfId="408" priority="405" operator="equal">
      <formula>"Muy Alta"</formula>
    </cfRule>
    <cfRule type="cellIs" dxfId="407" priority="406" operator="equal">
      <formula>"Alta"</formula>
    </cfRule>
    <cfRule type="cellIs" dxfId="406" priority="407" operator="equal">
      <formula>"Media"</formula>
    </cfRule>
    <cfRule type="cellIs" dxfId="405" priority="408" operator="equal">
      <formula>"Baja"</formula>
    </cfRule>
    <cfRule type="cellIs" dxfId="404" priority="409" operator="equal">
      <formula>"Muy Baja"</formula>
    </cfRule>
  </conditionalFormatting>
  <conditionalFormatting sqref="AE346:AE351">
    <cfRule type="cellIs" dxfId="403" priority="400" operator="equal">
      <formula>"Catastrófico"</formula>
    </cfRule>
    <cfRule type="cellIs" dxfId="402" priority="401" operator="equal">
      <formula>"Mayor"</formula>
    </cfRule>
    <cfRule type="cellIs" dxfId="401" priority="402" operator="equal">
      <formula>"Moderado"</formula>
    </cfRule>
    <cfRule type="cellIs" dxfId="400" priority="403" operator="equal">
      <formula>"Menor"</formula>
    </cfRule>
    <cfRule type="cellIs" dxfId="399" priority="404" operator="equal">
      <formula>"Leve"</formula>
    </cfRule>
  </conditionalFormatting>
  <conditionalFormatting sqref="AG346:AG351">
    <cfRule type="cellIs" dxfId="398" priority="396" operator="equal">
      <formula>"Extremo"</formula>
    </cfRule>
    <cfRule type="cellIs" dxfId="397" priority="397" operator="equal">
      <formula>"Alto"</formula>
    </cfRule>
    <cfRule type="cellIs" dxfId="396" priority="398" operator="equal">
      <formula>"Moderado"</formula>
    </cfRule>
    <cfRule type="cellIs" dxfId="395" priority="399" operator="equal">
      <formula>"Bajo"</formula>
    </cfRule>
  </conditionalFormatting>
  <conditionalFormatting sqref="O352">
    <cfRule type="cellIs" dxfId="394" priority="392" operator="equal">
      <formula>"Extremo"</formula>
    </cfRule>
    <cfRule type="cellIs" dxfId="393" priority="393" operator="equal">
      <formula>"Alto"</formula>
    </cfRule>
    <cfRule type="cellIs" dxfId="392" priority="394" operator="equal">
      <formula>"Moderado"</formula>
    </cfRule>
    <cfRule type="cellIs" dxfId="391" priority="395" operator="equal">
      <formula>"Bajo"</formula>
    </cfRule>
  </conditionalFormatting>
  <conditionalFormatting sqref="AC352:AC357">
    <cfRule type="cellIs" dxfId="390" priority="387" operator="equal">
      <formula>"Muy Alta"</formula>
    </cfRule>
    <cfRule type="cellIs" dxfId="389" priority="388" operator="equal">
      <formula>"Alta"</formula>
    </cfRule>
    <cfRule type="cellIs" dxfId="388" priority="389" operator="equal">
      <formula>"Media"</formula>
    </cfRule>
    <cfRule type="cellIs" dxfId="387" priority="390" operator="equal">
      <formula>"Baja"</formula>
    </cfRule>
    <cfRule type="cellIs" dxfId="386" priority="391" operator="equal">
      <formula>"Muy Baja"</formula>
    </cfRule>
  </conditionalFormatting>
  <conditionalFormatting sqref="AE352:AE357">
    <cfRule type="cellIs" dxfId="385" priority="382" operator="equal">
      <formula>"Catastrófico"</formula>
    </cfRule>
    <cfRule type="cellIs" dxfId="384" priority="383" operator="equal">
      <formula>"Mayor"</formula>
    </cfRule>
    <cfRule type="cellIs" dxfId="383" priority="384" operator="equal">
      <formula>"Moderado"</formula>
    </cfRule>
    <cfRule type="cellIs" dxfId="382" priority="385" operator="equal">
      <formula>"Menor"</formula>
    </cfRule>
    <cfRule type="cellIs" dxfId="381" priority="386" operator="equal">
      <formula>"Leve"</formula>
    </cfRule>
  </conditionalFormatting>
  <conditionalFormatting sqref="AG352:AG357">
    <cfRule type="cellIs" dxfId="380" priority="378" operator="equal">
      <formula>"Extremo"</formula>
    </cfRule>
    <cfRule type="cellIs" dxfId="379" priority="379" operator="equal">
      <formula>"Alto"</formula>
    </cfRule>
    <cfRule type="cellIs" dxfId="378" priority="380" operator="equal">
      <formula>"Moderado"</formula>
    </cfRule>
    <cfRule type="cellIs" dxfId="377" priority="381" operator="equal">
      <formula>"Bajo"</formula>
    </cfRule>
  </conditionalFormatting>
  <conditionalFormatting sqref="I358">
    <cfRule type="cellIs" dxfId="376" priority="373" operator="equal">
      <formula>"Muy Alta"</formula>
    </cfRule>
    <cfRule type="cellIs" dxfId="375" priority="374" operator="equal">
      <formula>"Alta"</formula>
    </cfRule>
    <cfRule type="cellIs" dxfId="374" priority="375" operator="equal">
      <formula>"Media"</formula>
    </cfRule>
    <cfRule type="cellIs" dxfId="373" priority="376" operator="equal">
      <formula>"Baja"</formula>
    </cfRule>
    <cfRule type="cellIs" dxfId="372" priority="377" operator="equal">
      <formula>"Muy Baja"</formula>
    </cfRule>
  </conditionalFormatting>
  <conditionalFormatting sqref="O358">
    <cfRule type="cellIs" dxfId="371" priority="369" operator="equal">
      <formula>"Extremo"</formula>
    </cfRule>
    <cfRule type="cellIs" dxfId="370" priority="370" operator="equal">
      <formula>"Alto"</formula>
    </cfRule>
    <cfRule type="cellIs" dxfId="369" priority="371" operator="equal">
      <formula>"Moderado"</formula>
    </cfRule>
    <cfRule type="cellIs" dxfId="368" priority="372" operator="equal">
      <formula>"Bajo"</formula>
    </cfRule>
  </conditionalFormatting>
  <conditionalFormatting sqref="AC358:AC363">
    <cfRule type="cellIs" dxfId="367" priority="364" operator="equal">
      <formula>"Muy Alta"</formula>
    </cfRule>
    <cfRule type="cellIs" dxfId="366" priority="365" operator="equal">
      <formula>"Alta"</formula>
    </cfRule>
    <cfRule type="cellIs" dxfId="365" priority="366" operator="equal">
      <formula>"Media"</formula>
    </cfRule>
    <cfRule type="cellIs" dxfId="364" priority="367" operator="equal">
      <formula>"Baja"</formula>
    </cfRule>
    <cfRule type="cellIs" dxfId="363" priority="368" operator="equal">
      <formula>"Muy Baja"</formula>
    </cfRule>
  </conditionalFormatting>
  <conditionalFormatting sqref="AE358:AE363">
    <cfRule type="cellIs" dxfId="362" priority="359" operator="equal">
      <formula>"Catastrófico"</formula>
    </cfRule>
    <cfRule type="cellIs" dxfId="361" priority="360" operator="equal">
      <formula>"Mayor"</formula>
    </cfRule>
    <cfRule type="cellIs" dxfId="360" priority="361" operator="equal">
      <formula>"Moderado"</formula>
    </cfRule>
    <cfRule type="cellIs" dxfId="359" priority="362" operator="equal">
      <formula>"Menor"</formula>
    </cfRule>
    <cfRule type="cellIs" dxfId="358" priority="363" operator="equal">
      <formula>"Leve"</formula>
    </cfRule>
  </conditionalFormatting>
  <conditionalFormatting sqref="AG358:AG363">
    <cfRule type="cellIs" dxfId="357" priority="355" operator="equal">
      <formula>"Extremo"</formula>
    </cfRule>
    <cfRule type="cellIs" dxfId="356" priority="356" operator="equal">
      <formula>"Alto"</formula>
    </cfRule>
    <cfRule type="cellIs" dxfId="355" priority="357" operator="equal">
      <formula>"Moderado"</formula>
    </cfRule>
    <cfRule type="cellIs" dxfId="354" priority="358" operator="equal">
      <formula>"Bajo"</formula>
    </cfRule>
  </conditionalFormatting>
  <conditionalFormatting sqref="I364">
    <cfRule type="cellIs" dxfId="353" priority="350" operator="equal">
      <formula>"Muy Alta"</formula>
    </cfRule>
    <cfRule type="cellIs" dxfId="352" priority="351" operator="equal">
      <formula>"Alta"</formula>
    </cfRule>
    <cfRule type="cellIs" dxfId="351" priority="352" operator="equal">
      <formula>"Media"</formula>
    </cfRule>
    <cfRule type="cellIs" dxfId="350" priority="353" operator="equal">
      <formula>"Baja"</formula>
    </cfRule>
    <cfRule type="cellIs" dxfId="349" priority="354" operator="equal">
      <formula>"Muy Baja"</formula>
    </cfRule>
  </conditionalFormatting>
  <conditionalFormatting sqref="O364">
    <cfRule type="cellIs" dxfId="348" priority="346" operator="equal">
      <formula>"Extremo"</formula>
    </cfRule>
    <cfRule type="cellIs" dxfId="347" priority="347" operator="equal">
      <formula>"Alto"</formula>
    </cfRule>
    <cfRule type="cellIs" dxfId="346" priority="348" operator="equal">
      <formula>"Moderado"</formula>
    </cfRule>
    <cfRule type="cellIs" dxfId="345" priority="349" operator="equal">
      <formula>"Bajo"</formula>
    </cfRule>
  </conditionalFormatting>
  <conditionalFormatting sqref="AC364:AC369">
    <cfRule type="cellIs" dxfId="344" priority="341" operator="equal">
      <formula>"Muy Alta"</formula>
    </cfRule>
    <cfRule type="cellIs" dxfId="343" priority="342" operator="equal">
      <formula>"Alta"</formula>
    </cfRule>
    <cfRule type="cellIs" dxfId="342" priority="343" operator="equal">
      <formula>"Media"</formula>
    </cfRule>
    <cfRule type="cellIs" dxfId="341" priority="344" operator="equal">
      <formula>"Baja"</formula>
    </cfRule>
    <cfRule type="cellIs" dxfId="340" priority="345" operator="equal">
      <formula>"Muy Baja"</formula>
    </cfRule>
  </conditionalFormatting>
  <conditionalFormatting sqref="AE364:AE369">
    <cfRule type="cellIs" dxfId="339" priority="336" operator="equal">
      <formula>"Catastrófico"</formula>
    </cfRule>
    <cfRule type="cellIs" dxfId="338" priority="337" operator="equal">
      <formula>"Mayor"</formula>
    </cfRule>
    <cfRule type="cellIs" dxfId="337" priority="338" operator="equal">
      <formula>"Moderado"</formula>
    </cfRule>
    <cfRule type="cellIs" dxfId="336" priority="339" operator="equal">
      <formula>"Menor"</formula>
    </cfRule>
    <cfRule type="cellIs" dxfId="335" priority="340" operator="equal">
      <formula>"Leve"</formula>
    </cfRule>
  </conditionalFormatting>
  <conditionalFormatting sqref="AG364:AG369">
    <cfRule type="cellIs" dxfId="334" priority="332" operator="equal">
      <formula>"Extremo"</formula>
    </cfRule>
    <cfRule type="cellIs" dxfId="333" priority="333" operator="equal">
      <formula>"Alto"</formula>
    </cfRule>
    <cfRule type="cellIs" dxfId="332" priority="334" operator="equal">
      <formula>"Moderado"</formula>
    </cfRule>
    <cfRule type="cellIs" dxfId="331" priority="335" operator="equal">
      <formula>"Bajo"</formula>
    </cfRule>
  </conditionalFormatting>
  <conditionalFormatting sqref="I370">
    <cfRule type="cellIs" dxfId="330" priority="327" operator="equal">
      <formula>"Muy Alta"</formula>
    </cfRule>
    <cfRule type="cellIs" dxfId="329" priority="328" operator="equal">
      <formula>"Alta"</formula>
    </cfRule>
    <cfRule type="cellIs" dxfId="328" priority="329" operator="equal">
      <formula>"Media"</formula>
    </cfRule>
    <cfRule type="cellIs" dxfId="327" priority="330" operator="equal">
      <formula>"Baja"</formula>
    </cfRule>
    <cfRule type="cellIs" dxfId="326" priority="331" operator="equal">
      <formula>"Muy Baja"</formula>
    </cfRule>
  </conditionalFormatting>
  <conditionalFormatting sqref="O370">
    <cfRule type="cellIs" dxfId="325" priority="323" operator="equal">
      <formula>"Extremo"</formula>
    </cfRule>
    <cfRule type="cellIs" dxfId="324" priority="324" operator="equal">
      <formula>"Alto"</formula>
    </cfRule>
    <cfRule type="cellIs" dxfId="323" priority="325" operator="equal">
      <formula>"Moderado"</formula>
    </cfRule>
    <cfRule type="cellIs" dxfId="322" priority="326" operator="equal">
      <formula>"Bajo"</formula>
    </cfRule>
  </conditionalFormatting>
  <conditionalFormatting sqref="AC370:AC375">
    <cfRule type="cellIs" dxfId="321" priority="318" operator="equal">
      <formula>"Muy Alta"</formula>
    </cfRule>
    <cfRule type="cellIs" dxfId="320" priority="319" operator="equal">
      <formula>"Alta"</formula>
    </cfRule>
    <cfRule type="cellIs" dxfId="319" priority="320" operator="equal">
      <formula>"Media"</formula>
    </cfRule>
    <cfRule type="cellIs" dxfId="318" priority="321" operator="equal">
      <formula>"Baja"</formula>
    </cfRule>
    <cfRule type="cellIs" dxfId="317" priority="322" operator="equal">
      <formula>"Muy Baja"</formula>
    </cfRule>
  </conditionalFormatting>
  <conditionalFormatting sqref="AE370:AE375">
    <cfRule type="cellIs" dxfId="316" priority="313" operator="equal">
      <formula>"Catastrófico"</formula>
    </cfRule>
    <cfRule type="cellIs" dxfId="315" priority="314" operator="equal">
      <formula>"Mayor"</formula>
    </cfRule>
    <cfRule type="cellIs" dxfId="314" priority="315" operator="equal">
      <formula>"Moderado"</formula>
    </cfRule>
    <cfRule type="cellIs" dxfId="313" priority="316" operator="equal">
      <formula>"Menor"</formula>
    </cfRule>
    <cfRule type="cellIs" dxfId="312" priority="317" operator="equal">
      <formula>"Leve"</formula>
    </cfRule>
  </conditionalFormatting>
  <conditionalFormatting sqref="AG370:AG375">
    <cfRule type="cellIs" dxfId="311" priority="309" operator="equal">
      <formula>"Extremo"</formula>
    </cfRule>
    <cfRule type="cellIs" dxfId="310" priority="310" operator="equal">
      <formula>"Alto"</formula>
    </cfRule>
    <cfRule type="cellIs" dxfId="309" priority="311" operator="equal">
      <formula>"Moderado"</formula>
    </cfRule>
    <cfRule type="cellIs" dxfId="308" priority="312" operator="equal">
      <formula>"Bajo"</formula>
    </cfRule>
  </conditionalFormatting>
  <conditionalFormatting sqref="I376">
    <cfRule type="cellIs" dxfId="307" priority="304" operator="equal">
      <formula>"Muy Alta"</formula>
    </cfRule>
    <cfRule type="cellIs" dxfId="306" priority="305" operator="equal">
      <formula>"Alta"</formula>
    </cfRule>
    <cfRule type="cellIs" dxfId="305" priority="306" operator="equal">
      <formula>"Media"</formula>
    </cfRule>
    <cfRule type="cellIs" dxfId="304" priority="307" operator="equal">
      <formula>"Baja"</formula>
    </cfRule>
    <cfRule type="cellIs" dxfId="303" priority="308" operator="equal">
      <formula>"Muy Baja"</formula>
    </cfRule>
  </conditionalFormatting>
  <conditionalFormatting sqref="O376">
    <cfRule type="cellIs" dxfId="302" priority="300" operator="equal">
      <formula>"Extremo"</formula>
    </cfRule>
    <cfRule type="cellIs" dxfId="301" priority="301" operator="equal">
      <formula>"Alto"</formula>
    </cfRule>
    <cfRule type="cellIs" dxfId="300" priority="302" operator="equal">
      <formula>"Moderado"</formula>
    </cfRule>
    <cfRule type="cellIs" dxfId="299" priority="303" operator="equal">
      <formula>"Bajo"</formula>
    </cfRule>
  </conditionalFormatting>
  <conditionalFormatting sqref="AC376:AC381">
    <cfRule type="cellIs" dxfId="298" priority="295" operator="equal">
      <formula>"Muy Alta"</formula>
    </cfRule>
    <cfRule type="cellIs" dxfId="297" priority="296" operator="equal">
      <formula>"Alta"</formula>
    </cfRule>
    <cfRule type="cellIs" dxfId="296" priority="297" operator="equal">
      <formula>"Media"</formula>
    </cfRule>
    <cfRule type="cellIs" dxfId="295" priority="298" operator="equal">
      <formula>"Baja"</formula>
    </cfRule>
    <cfRule type="cellIs" dxfId="294" priority="299" operator="equal">
      <formula>"Muy Baja"</formula>
    </cfRule>
  </conditionalFormatting>
  <conditionalFormatting sqref="AE376:AE381">
    <cfRule type="cellIs" dxfId="293" priority="290" operator="equal">
      <formula>"Catastrófico"</formula>
    </cfRule>
    <cfRule type="cellIs" dxfId="292" priority="291" operator="equal">
      <formula>"Mayor"</formula>
    </cfRule>
    <cfRule type="cellIs" dxfId="291" priority="292" operator="equal">
      <formula>"Moderado"</formula>
    </cfRule>
    <cfRule type="cellIs" dxfId="290" priority="293" operator="equal">
      <formula>"Menor"</formula>
    </cfRule>
    <cfRule type="cellIs" dxfId="289" priority="294" operator="equal">
      <formula>"Leve"</formula>
    </cfRule>
  </conditionalFormatting>
  <conditionalFormatting sqref="AG376:AG381">
    <cfRule type="cellIs" dxfId="288" priority="286" operator="equal">
      <formula>"Extremo"</formula>
    </cfRule>
    <cfRule type="cellIs" dxfId="287" priority="287" operator="equal">
      <formula>"Alto"</formula>
    </cfRule>
    <cfRule type="cellIs" dxfId="286" priority="288" operator="equal">
      <formula>"Moderado"</formula>
    </cfRule>
    <cfRule type="cellIs" dxfId="285" priority="289" operator="equal">
      <formula>"Bajo"</formula>
    </cfRule>
  </conditionalFormatting>
  <conditionalFormatting sqref="L346:L381">
    <cfRule type="containsText" dxfId="284" priority="285" operator="containsText" text="❌">
      <formula>NOT(ISERROR(SEARCH("❌",L346)))</formula>
    </cfRule>
  </conditionalFormatting>
  <conditionalFormatting sqref="I382 I388">
    <cfRule type="cellIs" dxfId="283" priority="280" operator="equal">
      <formula>"Muy Alta"</formula>
    </cfRule>
    <cfRule type="cellIs" dxfId="282" priority="281" operator="equal">
      <formula>"Alta"</formula>
    </cfRule>
    <cfRule type="cellIs" dxfId="281" priority="282" operator="equal">
      <formula>"Media"</formula>
    </cfRule>
    <cfRule type="cellIs" dxfId="280" priority="283" operator="equal">
      <formula>"Baja"</formula>
    </cfRule>
    <cfRule type="cellIs" dxfId="279" priority="284" operator="equal">
      <formula>"Muy Baja"</formula>
    </cfRule>
  </conditionalFormatting>
  <conditionalFormatting sqref="M382 M388 M394 M400 M406 M412 M418">
    <cfRule type="cellIs" dxfId="278" priority="275" operator="equal">
      <formula>"Catastrófico"</formula>
    </cfRule>
    <cfRule type="cellIs" dxfId="277" priority="276" operator="equal">
      <formula>"Mayor"</formula>
    </cfRule>
    <cfRule type="cellIs" dxfId="276" priority="277" operator="equal">
      <formula>"Moderado"</formula>
    </cfRule>
    <cfRule type="cellIs" dxfId="275" priority="278" operator="equal">
      <formula>"Menor"</formula>
    </cfRule>
    <cfRule type="cellIs" dxfId="274" priority="279" operator="equal">
      <formula>"Leve"</formula>
    </cfRule>
  </conditionalFormatting>
  <conditionalFormatting sqref="O382">
    <cfRule type="cellIs" dxfId="273" priority="271" operator="equal">
      <formula>"Extremo"</formula>
    </cfRule>
    <cfRule type="cellIs" dxfId="272" priority="272" operator="equal">
      <formula>"Alto"</formula>
    </cfRule>
    <cfRule type="cellIs" dxfId="271" priority="273" operator="equal">
      <formula>"Moderado"</formula>
    </cfRule>
    <cfRule type="cellIs" dxfId="270" priority="274" operator="equal">
      <formula>"Bajo"</formula>
    </cfRule>
  </conditionalFormatting>
  <conditionalFormatting sqref="AC382:AC387">
    <cfRule type="cellIs" dxfId="269" priority="266" operator="equal">
      <formula>"Muy Alta"</formula>
    </cfRule>
    <cfRule type="cellIs" dxfId="268" priority="267" operator="equal">
      <formula>"Alta"</formula>
    </cfRule>
    <cfRule type="cellIs" dxfId="267" priority="268" operator="equal">
      <formula>"Media"</formula>
    </cfRule>
    <cfRule type="cellIs" dxfId="266" priority="269" operator="equal">
      <formula>"Baja"</formula>
    </cfRule>
    <cfRule type="cellIs" dxfId="265" priority="270" operator="equal">
      <formula>"Muy Baja"</formula>
    </cfRule>
  </conditionalFormatting>
  <conditionalFormatting sqref="AE382:AE387">
    <cfRule type="cellIs" dxfId="264" priority="261" operator="equal">
      <formula>"Catastrófico"</formula>
    </cfRule>
    <cfRule type="cellIs" dxfId="263" priority="262" operator="equal">
      <formula>"Mayor"</formula>
    </cfRule>
    <cfRule type="cellIs" dxfId="262" priority="263" operator="equal">
      <formula>"Moderado"</formula>
    </cfRule>
    <cfRule type="cellIs" dxfId="261" priority="264" operator="equal">
      <formula>"Menor"</formula>
    </cfRule>
    <cfRule type="cellIs" dxfId="260" priority="265" operator="equal">
      <formula>"Leve"</formula>
    </cfRule>
  </conditionalFormatting>
  <conditionalFormatting sqref="AG382:AG387">
    <cfRule type="cellIs" dxfId="259" priority="257" operator="equal">
      <formula>"Extremo"</formula>
    </cfRule>
    <cfRule type="cellIs" dxfId="258" priority="258" operator="equal">
      <formula>"Alto"</formula>
    </cfRule>
    <cfRule type="cellIs" dxfId="257" priority="259" operator="equal">
      <formula>"Moderado"</formula>
    </cfRule>
    <cfRule type="cellIs" dxfId="256" priority="260" operator="equal">
      <formula>"Bajo"</formula>
    </cfRule>
  </conditionalFormatting>
  <conditionalFormatting sqref="O388">
    <cfRule type="cellIs" dxfId="255" priority="253" operator="equal">
      <formula>"Extremo"</formula>
    </cfRule>
    <cfRule type="cellIs" dxfId="254" priority="254" operator="equal">
      <formula>"Alto"</formula>
    </cfRule>
    <cfRule type="cellIs" dxfId="253" priority="255" operator="equal">
      <formula>"Moderado"</formula>
    </cfRule>
    <cfRule type="cellIs" dxfId="252" priority="256" operator="equal">
      <formula>"Bajo"</formula>
    </cfRule>
  </conditionalFormatting>
  <conditionalFormatting sqref="AC388:AC393">
    <cfRule type="cellIs" dxfId="251" priority="248" operator="equal">
      <formula>"Muy Alta"</formula>
    </cfRule>
    <cfRule type="cellIs" dxfId="250" priority="249" operator="equal">
      <formula>"Alta"</formula>
    </cfRule>
    <cfRule type="cellIs" dxfId="249" priority="250" operator="equal">
      <formula>"Media"</formula>
    </cfRule>
    <cfRule type="cellIs" dxfId="248" priority="251" operator="equal">
      <formula>"Baja"</formula>
    </cfRule>
    <cfRule type="cellIs" dxfId="247" priority="252" operator="equal">
      <formula>"Muy Baja"</formula>
    </cfRule>
  </conditionalFormatting>
  <conditionalFormatting sqref="AE388:AE393">
    <cfRule type="cellIs" dxfId="246" priority="243" operator="equal">
      <formula>"Catastrófico"</formula>
    </cfRule>
    <cfRule type="cellIs" dxfId="245" priority="244" operator="equal">
      <formula>"Mayor"</formula>
    </cfRule>
    <cfRule type="cellIs" dxfId="244" priority="245" operator="equal">
      <formula>"Moderado"</formula>
    </cfRule>
    <cfRule type="cellIs" dxfId="243" priority="246" operator="equal">
      <formula>"Menor"</formula>
    </cfRule>
    <cfRule type="cellIs" dxfId="242" priority="247" operator="equal">
      <formula>"Leve"</formula>
    </cfRule>
  </conditionalFormatting>
  <conditionalFormatting sqref="AG388:AG393">
    <cfRule type="cellIs" dxfId="241" priority="239" operator="equal">
      <formula>"Extremo"</formula>
    </cfRule>
    <cfRule type="cellIs" dxfId="240" priority="240" operator="equal">
      <formula>"Alto"</formula>
    </cfRule>
    <cfRule type="cellIs" dxfId="239" priority="241" operator="equal">
      <formula>"Moderado"</formula>
    </cfRule>
    <cfRule type="cellIs" dxfId="238" priority="242" operator="equal">
      <formula>"Bajo"</formula>
    </cfRule>
  </conditionalFormatting>
  <conditionalFormatting sqref="I394">
    <cfRule type="cellIs" dxfId="237" priority="234" operator="equal">
      <formula>"Muy Alta"</formula>
    </cfRule>
    <cfRule type="cellIs" dxfId="236" priority="235" operator="equal">
      <formula>"Alta"</formula>
    </cfRule>
    <cfRule type="cellIs" dxfId="235" priority="236" operator="equal">
      <formula>"Media"</formula>
    </cfRule>
    <cfRule type="cellIs" dxfId="234" priority="237" operator="equal">
      <formula>"Baja"</formula>
    </cfRule>
    <cfRule type="cellIs" dxfId="233" priority="238" operator="equal">
      <formula>"Muy Baja"</formula>
    </cfRule>
  </conditionalFormatting>
  <conditionalFormatting sqref="O394">
    <cfRule type="cellIs" dxfId="232" priority="230" operator="equal">
      <formula>"Extremo"</formula>
    </cfRule>
    <cfRule type="cellIs" dxfId="231" priority="231" operator="equal">
      <formula>"Alto"</formula>
    </cfRule>
    <cfRule type="cellIs" dxfId="230" priority="232" operator="equal">
      <formula>"Moderado"</formula>
    </cfRule>
    <cfRule type="cellIs" dxfId="229" priority="233" operator="equal">
      <formula>"Bajo"</formula>
    </cfRule>
  </conditionalFormatting>
  <conditionalFormatting sqref="AC394:AC399">
    <cfRule type="cellIs" dxfId="228" priority="225" operator="equal">
      <formula>"Muy Alta"</formula>
    </cfRule>
    <cfRule type="cellIs" dxfId="227" priority="226" operator="equal">
      <formula>"Alta"</formula>
    </cfRule>
    <cfRule type="cellIs" dxfId="226" priority="227" operator="equal">
      <formula>"Media"</formula>
    </cfRule>
    <cfRule type="cellIs" dxfId="225" priority="228" operator="equal">
      <formula>"Baja"</formula>
    </cfRule>
    <cfRule type="cellIs" dxfId="224" priority="229" operator="equal">
      <formula>"Muy Baja"</formula>
    </cfRule>
  </conditionalFormatting>
  <conditionalFormatting sqref="AE394:AE399">
    <cfRule type="cellIs" dxfId="223" priority="220" operator="equal">
      <formula>"Catastrófico"</formula>
    </cfRule>
    <cfRule type="cellIs" dxfId="222" priority="221" operator="equal">
      <formula>"Mayor"</formula>
    </cfRule>
    <cfRule type="cellIs" dxfId="221" priority="222" operator="equal">
      <formula>"Moderado"</formula>
    </cfRule>
    <cfRule type="cellIs" dxfId="220" priority="223" operator="equal">
      <formula>"Menor"</formula>
    </cfRule>
    <cfRule type="cellIs" dxfId="219" priority="224" operator="equal">
      <formula>"Leve"</formula>
    </cfRule>
  </conditionalFormatting>
  <conditionalFormatting sqref="AG394:AG399">
    <cfRule type="cellIs" dxfId="218" priority="216" operator="equal">
      <formula>"Extremo"</formula>
    </cfRule>
    <cfRule type="cellIs" dxfId="217" priority="217" operator="equal">
      <formula>"Alto"</formula>
    </cfRule>
    <cfRule type="cellIs" dxfId="216" priority="218" operator="equal">
      <formula>"Moderado"</formula>
    </cfRule>
    <cfRule type="cellIs" dxfId="215" priority="219" operator="equal">
      <formula>"Bajo"</formula>
    </cfRule>
  </conditionalFormatting>
  <conditionalFormatting sqref="I400">
    <cfRule type="cellIs" dxfId="214" priority="211" operator="equal">
      <formula>"Muy Alta"</formula>
    </cfRule>
    <cfRule type="cellIs" dxfId="213" priority="212" operator="equal">
      <formula>"Alta"</formula>
    </cfRule>
    <cfRule type="cellIs" dxfId="212" priority="213" operator="equal">
      <formula>"Media"</formula>
    </cfRule>
    <cfRule type="cellIs" dxfId="211" priority="214" operator="equal">
      <formula>"Baja"</formula>
    </cfRule>
    <cfRule type="cellIs" dxfId="210" priority="215" operator="equal">
      <formula>"Muy Baja"</formula>
    </cfRule>
  </conditionalFormatting>
  <conditionalFormatting sqref="O400">
    <cfRule type="cellIs" dxfId="209" priority="207" operator="equal">
      <formula>"Extremo"</formula>
    </cfRule>
    <cfRule type="cellIs" dxfId="208" priority="208" operator="equal">
      <formula>"Alto"</formula>
    </cfRule>
    <cfRule type="cellIs" dxfId="207" priority="209" operator="equal">
      <formula>"Moderado"</formula>
    </cfRule>
    <cfRule type="cellIs" dxfId="206" priority="210" operator="equal">
      <formula>"Bajo"</formula>
    </cfRule>
  </conditionalFormatting>
  <conditionalFormatting sqref="AC400:AC405">
    <cfRule type="cellIs" dxfId="205" priority="202" operator="equal">
      <formula>"Muy Alta"</formula>
    </cfRule>
    <cfRule type="cellIs" dxfId="204" priority="203" operator="equal">
      <formula>"Alta"</formula>
    </cfRule>
    <cfRule type="cellIs" dxfId="203" priority="204" operator="equal">
      <formula>"Media"</formula>
    </cfRule>
    <cfRule type="cellIs" dxfId="202" priority="205" operator="equal">
      <formula>"Baja"</formula>
    </cfRule>
    <cfRule type="cellIs" dxfId="201" priority="206" operator="equal">
      <formula>"Muy Baja"</formula>
    </cfRule>
  </conditionalFormatting>
  <conditionalFormatting sqref="AE400:AE405">
    <cfRule type="cellIs" dxfId="200" priority="197" operator="equal">
      <formula>"Catastrófico"</formula>
    </cfRule>
    <cfRule type="cellIs" dxfId="199" priority="198" operator="equal">
      <formula>"Mayor"</formula>
    </cfRule>
    <cfRule type="cellIs" dxfId="198" priority="199" operator="equal">
      <formula>"Moderado"</formula>
    </cfRule>
    <cfRule type="cellIs" dxfId="197" priority="200" operator="equal">
      <formula>"Menor"</formula>
    </cfRule>
    <cfRule type="cellIs" dxfId="196" priority="201" operator="equal">
      <formula>"Leve"</formula>
    </cfRule>
  </conditionalFormatting>
  <conditionalFormatting sqref="AG400:AG405">
    <cfRule type="cellIs" dxfId="195" priority="193" operator="equal">
      <formula>"Extremo"</formula>
    </cfRule>
    <cfRule type="cellIs" dxfId="194" priority="194" operator="equal">
      <formula>"Alto"</formula>
    </cfRule>
    <cfRule type="cellIs" dxfId="193" priority="195" operator="equal">
      <formula>"Moderado"</formula>
    </cfRule>
    <cfRule type="cellIs" dxfId="192" priority="196" operator="equal">
      <formula>"Bajo"</formula>
    </cfRule>
  </conditionalFormatting>
  <conditionalFormatting sqref="I406">
    <cfRule type="cellIs" dxfId="191" priority="188" operator="equal">
      <formula>"Muy Alta"</formula>
    </cfRule>
    <cfRule type="cellIs" dxfId="190" priority="189" operator="equal">
      <formula>"Alta"</formula>
    </cfRule>
    <cfRule type="cellIs" dxfId="189" priority="190" operator="equal">
      <formula>"Media"</formula>
    </cfRule>
    <cfRule type="cellIs" dxfId="188" priority="191" operator="equal">
      <formula>"Baja"</formula>
    </cfRule>
    <cfRule type="cellIs" dxfId="187" priority="192" operator="equal">
      <formula>"Muy Baja"</formula>
    </cfRule>
  </conditionalFormatting>
  <conditionalFormatting sqref="O406">
    <cfRule type="cellIs" dxfId="186" priority="184" operator="equal">
      <formula>"Extremo"</formula>
    </cfRule>
    <cfRule type="cellIs" dxfId="185" priority="185" operator="equal">
      <formula>"Alto"</formula>
    </cfRule>
    <cfRule type="cellIs" dxfId="184" priority="186" operator="equal">
      <formula>"Moderado"</formula>
    </cfRule>
    <cfRule type="cellIs" dxfId="183" priority="187" operator="equal">
      <formula>"Bajo"</formula>
    </cfRule>
  </conditionalFormatting>
  <conditionalFormatting sqref="AC406:AC411">
    <cfRule type="cellIs" dxfId="182" priority="179" operator="equal">
      <formula>"Muy Alta"</formula>
    </cfRule>
    <cfRule type="cellIs" dxfId="181" priority="180" operator="equal">
      <formula>"Alta"</formula>
    </cfRule>
    <cfRule type="cellIs" dxfId="180" priority="181" operator="equal">
      <formula>"Media"</formula>
    </cfRule>
    <cfRule type="cellIs" dxfId="179" priority="182" operator="equal">
      <formula>"Baja"</formula>
    </cfRule>
    <cfRule type="cellIs" dxfId="178" priority="183" operator="equal">
      <formula>"Muy Baja"</formula>
    </cfRule>
  </conditionalFormatting>
  <conditionalFormatting sqref="AE406:AE411">
    <cfRule type="cellIs" dxfId="177" priority="174" operator="equal">
      <formula>"Catastrófico"</formula>
    </cfRule>
    <cfRule type="cellIs" dxfId="176" priority="175" operator="equal">
      <formula>"Mayor"</formula>
    </cfRule>
    <cfRule type="cellIs" dxfId="175" priority="176" operator="equal">
      <formula>"Moderado"</formula>
    </cfRule>
    <cfRule type="cellIs" dxfId="174" priority="177" operator="equal">
      <formula>"Menor"</formula>
    </cfRule>
    <cfRule type="cellIs" dxfId="173" priority="178" operator="equal">
      <formula>"Leve"</formula>
    </cfRule>
  </conditionalFormatting>
  <conditionalFormatting sqref="AG406:AG411">
    <cfRule type="cellIs" dxfId="172" priority="170" operator="equal">
      <formula>"Extremo"</formula>
    </cfRule>
    <cfRule type="cellIs" dxfId="171" priority="171" operator="equal">
      <formula>"Alto"</formula>
    </cfRule>
    <cfRule type="cellIs" dxfId="170" priority="172" operator="equal">
      <formula>"Moderado"</formula>
    </cfRule>
    <cfRule type="cellIs" dxfId="169" priority="173" operator="equal">
      <formula>"Bajo"</formula>
    </cfRule>
  </conditionalFormatting>
  <conditionalFormatting sqref="I412">
    <cfRule type="cellIs" dxfId="168" priority="165" operator="equal">
      <formula>"Muy Alta"</formula>
    </cfRule>
    <cfRule type="cellIs" dxfId="167" priority="166" operator="equal">
      <formula>"Alta"</formula>
    </cfRule>
    <cfRule type="cellIs" dxfId="166" priority="167" operator="equal">
      <formula>"Media"</formula>
    </cfRule>
    <cfRule type="cellIs" dxfId="165" priority="168" operator="equal">
      <formula>"Baja"</formula>
    </cfRule>
    <cfRule type="cellIs" dxfId="164" priority="169" operator="equal">
      <formula>"Muy Baja"</formula>
    </cfRule>
  </conditionalFormatting>
  <conditionalFormatting sqref="O412">
    <cfRule type="cellIs" dxfId="163" priority="161" operator="equal">
      <formula>"Extremo"</formula>
    </cfRule>
    <cfRule type="cellIs" dxfId="162" priority="162" operator="equal">
      <formula>"Alto"</formula>
    </cfRule>
    <cfRule type="cellIs" dxfId="161" priority="163" operator="equal">
      <formula>"Moderado"</formula>
    </cfRule>
    <cfRule type="cellIs" dxfId="160" priority="164" operator="equal">
      <formula>"Bajo"</formula>
    </cfRule>
  </conditionalFormatting>
  <conditionalFormatting sqref="AC412:AC417">
    <cfRule type="cellIs" dxfId="159" priority="156" operator="equal">
      <formula>"Muy Alta"</formula>
    </cfRule>
    <cfRule type="cellIs" dxfId="158" priority="157" operator="equal">
      <formula>"Alta"</formula>
    </cfRule>
    <cfRule type="cellIs" dxfId="157" priority="158" operator="equal">
      <formula>"Media"</formula>
    </cfRule>
    <cfRule type="cellIs" dxfId="156" priority="159" operator="equal">
      <formula>"Baja"</formula>
    </cfRule>
    <cfRule type="cellIs" dxfId="155" priority="160" operator="equal">
      <formula>"Muy Baja"</formula>
    </cfRule>
  </conditionalFormatting>
  <conditionalFormatting sqref="AE412:AE417">
    <cfRule type="cellIs" dxfId="154" priority="151" operator="equal">
      <formula>"Catastrófico"</formula>
    </cfRule>
    <cfRule type="cellIs" dxfId="153" priority="152" operator="equal">
      <formula>"Mayor"</formula>
    </cfRule>
    <cfRule type="cellIs" dxfId="152" priority="153" operator="equal">
      <formula>"Moderado"</formula>
    </cfRule>
    <cfRule type="cellIs" dxfId="151" priority="154" operator="equal">
      <formula>"Menor"</formula>
    </cfRule>
    <cfRule type="cellIs" dxfId="150" priority="155" operator="equal">
      <formula>"Leve"</formula>
    </cfRule>
  </conditionalFormatting>
  <conditionalFormatting sqref="AG412:AG417">
    <cfRule type="cellIs" dxfId="149" priority="147" operator="equal">
      <formula>"Extremo"</formula>
    </cfRule>
    <cfRule type="cellIs" dxfId="148" priority="148" operator="equal">
      <formula>"Alto"</formula>
    </cfRule>
    <cfRule type="cellIs" dxfId="147" priority="149" operator="equal">
      <formula>"Moderado"</formula>
    </cfRule>
    <cfRule type="cellIs" dxfId="146" priority="150" operator="equal">
      <formula>"Bajo"</formula>
    </cfRule>
  </conditionalFormatting>
  <conditionalFormatting sqref="I418">
    <cfRule type="cellIs" dxfId="145" priority="142" operator="equal">
      <formula>"Muy Alta"</formula>
    </cfRule>
    <cfRule type="cellIs" dxfId="144" priority="143" operator="equal">
      <formula>"Alta"</formula>
    </cfRule>
    <cfRule type="cellIs" dxfId="143" priority="144" operator="equal">
      <formula>"Media"</formula>
    </cfRule>
    <cfRule type="cellIs" dxfId="142" priority="145" operator="equal">
      <formula>"Baja"</formula>
    </cfRule>
    <cfRule type="cellIs" dxfId="141" priority="146" operator="equal">
      <formula>"Muy Baja"</formula>
    </cfRule>
  </conditionalFormatting>
  <conditionalFormatting sqref="O418">
    <cfRule type="cellIs" dxfId="140" priority="138" operator="equal">
      <formula>"Extremo"</formula>
    </cfRule>
    <cfRule type="cellIs" dxfId="139" priority="139" operator="equal">
      <formula>"Alto"</formula>
    </cfRule>
    <cfRule type="cellIs" dxfId="138" priority="140" operator="equal">
      <formula>"Moderado"</formula>
    </cfRule>
    <cfRule type="cellIs" dxfId="137" priority="141" operator="equal">
      <formula>"Bajo"</formula>
    </cfRule>
  </conditionalFormatting>
  <conditionalFormatting sqref="AC418:AC423">
    <cfRule type="cellIs" dxfId="136" priority="133" operator="equal">
      <formula>"Muy Alta"</formula>
    </cfRule>
    <cfRule type="cellIs" dxfId="135" priority="134" operator="equal">
      <formula>"Alta"</formula>
    </cfRule>
    <cfRule type="cellIs" dxfId="134" priority="135" operator="equal">
      <formula>"Media"</formula>
    </cfRule>
    <cfRule type="cellIs" dxfId="133" priority="136" operator="equal">
      <formula>"Baja"</formula>
    </cfRule>
    <cfRule type="cellIs" dxfId="132" priority="137" operator="equal">
      <formula>"Muy Baja"</formula>
    </cfRule>
  </conditionalFormatting>
  <conditionalFormatting sqref="AE418:AE423">
    <cfRule type="cellIs" dxfId="131" priority="128" operator="equal">
      <formula>"Catastrófico"</formula>
    </cfRule>
    <cfRule type="cellIs" dxfId="130" priority="129" operator="equal">
      <formula>"Mayor"</formula>
    </cfRule>
    <cfRule type="cellIs" dxfId="129" priority="130" operator="equal">
      <formula>"Moderado"</formula>
    </cfRule>
    <cfRule type="cellIs" dxfId="128" priority="131" operator="equal">
      <formula>"Menor"</formula>
    </cfRule>
    <cfRule type="cellIs" dxfId="127" priority="132" operator="equal">
      <formula>"Leve"</formula>
    </cfRule>
  </conditionalFormatting>
  <conditionalFormatting sqref="AG418:AG423">
    <cfRule type="cellIs" dxfId="126" priority="124" operator="equal">
      <formula>"Extremo"</formula>
    </cfRule>
    <cfRule type="cellIs" dxfId="125" priority="125" operator="equal">
      <formula>"Alto"</formula>
    </cfRule>
    <cfRule type="cellIs" dxfId="124" priority="126" operator="equal">
      <formula>"Moderado"</formula>
    </cfRule>
    <cfRule type="cellIs" dxfId="123" priority="127" operator="equal">
      <formula>"Bajo"</formula>
    </cfRule>
  </conditionalFormatting>
  <conditionalFormatting sqref="L382:L423">
    <cfRule type="containsText" dxfId="122" priority="123" operator="containsText" text="❌">
      <formula>NOT(ISERROR(SEARCH("❌",L382)))</formula>
    </cfRule>
  </conditionalFormatting>
  <conditionalFormatting sqref="I424">
    <cfRule type="cellIs" dxfId="121" priority="118" operator="equal">
      <formula>"Muy Alta"</formula>
    </cfRule>
    <cfRule type="cellIs" dxfId="120" priority="119" operator="equal">
      <formula>"Alta"</formula>
    </cfRule>
    <cfRule type="cellIs" dxfId="119" priority="120" operator="equal">
      <formula>"Media"</formula>
    </cfRule>
    <cfRule type="cellIs" dxfId="118" priority="121" operator="equal">
      <formula>"Baja"</formula>
    </cfRule>
    <cfRule type="cellIs" dxfId="117" priority="122" operator="equal">
      <formula>"Muy Baja"</formula>
    </cfRule>
  </conditionalFormatting>
  <conditionalFormatting sqref="M424">
    <cfRule type="cellIs" dxfId="116" priority="113" operator="equal">
      <formula>"Catastrófico"</formula>
    </cfRule>
    <cfRule type="cellIs" dxfId="115" priority="114" operator="equal">
      <formula>"Mayor"</formula>
    </cfRule>
    <cfRule type="cellIs" dxfId="114" priority="115" operator="equal">
      <formula>"Moderado"</formula>
    </cfRule>
    <cfRule type="cellIs" dxfId="113" priority="116" operator="equal">
      <formula>"Menor"</formula>
    </cfRule>
    <cfRule type="cellIs" dxfId="112" priority="117" operator="equal">
      <formula>"Leve"</formula>
    </cfRule>
  </conditionalFormatting>
  <conditionalFormatting sqref="O424">
    <cfRule type="cellIs" dxfId="111" priority="109" operator="equal">
      <formula>"Extremo"</formula>
    </cfRule>
    <cfRule type="cellIs" dxfId="110" priority="110" operator="equal">
      <formula>"Alto"</formula>
    </cfRule>
    <cfRule type="cellIs" dxfId="109" priority="111" operator="equal">
      <formula>"Moderado"</formula>
    </cfRule>
    <cfRule type="cellIs" dxfId="108" priority="112" operator="equal">
      <formula>"Bajo"</formula>
    </cfRule>
  </conditionalFormatting>
  <conditionalFormatting sqref="AC424:AC429">
    <cfRule type="cellIs" dxfId="107" priority="104" operator="equal">
      <formula>"Muy Alta"</formula>
    </cfRule>
    <cfRule type="cellIs" dxfId="106" priority="105" operator="equal">
      <formula>"Alta"</formula>
    </cfRule>
    <cfRule type="cellIs" dxfId="105" priority="106" operator="equal">
      <formula>"Media"</formula>
    </cfRule>
    <cfRule type="cellIs" dxfId="104" priority="107" operator="equal">
      <formula>"Baja"</formula>
    </cfRule>
    <cfRule type="cellIs" dxfId="103" priority="108" operator="equal">
      <formula>"Muy Baja"</formula>
    </cfRule>
  </conditionalFormatting>
  <conditionalFormatting sqref="AE424:AE429">
    <cfRule type="cellIs" dxfId="102" priority="99" operator="equal">
      <formula>"Catastrófico"</formula>
    </cfRule>
    <cfRule type="cellIs" dxfId="101" priority="100" operator="equal">
      <formula>"Mayor"</formula>
    </cfRule>
    <cfRule type="cellIs" dxfId="100" priority="101" operator="equal">
      <formula>"Moderado"</formula>
    </cfRule>
    <cfRule type="cellIs" dxfId="99" priority="102" operator="equal">
      <formula>"Menor"</formula>
    </cfRule>
    <cfRule type="cellIs" dxfId="98" priority="103" operator="equal">
      <formula>"Leve"</formula>
    </cfRule>
  </conditionalFormatting>
  <conditionalFormatting sqref="AG424:AG429">
    <cfRule type="cellIs" dxfId="97" priority="95" operator="equal">
      <formula>"Extremo"</formula>
    </cfRule>
    <cfRule type="cellIs" dxfId="96" priority="96" operator="equal">
      <formula>"Alto"</formula>
    </cfRule>
    <cfRule type="cellIs" dxfId="95" priority="97" operator="equal">
      <formula>"Moderado"</formula>
    </cfRule>
    <cfRule type="cellIs" dxfId="94" priority="98" operator="equal">
      <formula>"Bajo"</formula>
    </cfRule>
  </conditionalFormatting>
  <conditionalFormatting sqref="L424:L429">
    <cfRule type="containsText" dxfId="93" priority="94" operator="containsText" text="❌">
      <formula>NOT(ISERROR(SEARCH("❌",L424)))</formula>
    </cfRule>
  </conditionalFormatting>
  <conditionalFormatting sqref="I430">
    <cfRule type="cellIs" dxfId="92" priority="65" operator="equal">
      <formula>"Muy Alta"</formula>
    </cfRule>
  </conditionalFormatting>
  <conditionalFormatting sqref="I430">
    <cfRule type="cellIs" dxfId="91" priority="66" operator="equal">
      <formula>"Alta"</formula>
    </cfRule>
  </conditionalFormatting>
  <conditionalFormatting sqref="I430">
    <cfRule type="cellIs" dxfId="90" priority="67" operator="equal">
      <formula>"Media"</formula>
    </cfRule>
  </conditionalFormatting>
  <conditionalFormatting sqref="I430">
    <cfRule type="cellIs" dxfId="89" priority="68" operator="equal">
      <formula>"Baja"</formula>
    </cfRule>
  </conditionalFormatting>
  <conditionalFormatting sqref="I430">
    <cfRule type="cellIs" dxfId="88" priority="69" operator="equal">
      <formula>"Muy Baja"</formula>
    </cfRule>
  </conditionalFormatting>
  <conditionalFormatting sqref="M430">
    <cfRule type="cellIs" dxfId="87" priority="70" operator="equal">
      <formula>"Catastrófico"</formula>
    </cfRule>
  </conditionalFormatting>
  <conditionalFormatting sqref="M430">
    <cfRule type="cellIs" dxfId="86" priority="71" operator="equal">
      <formula>"Mayor"</formula>
    </cfRule>
  </conditionalFormatting>
  <conditionalFormatting sqref="M430">
    <cfRule type="cellIs" dxfId="85" priority="72" operator="equal">
      <formula>"Moderado"</formula>
    </cfRule>
  </conditionalFormatting>
  <conditionalFormatting sqref="M430">
    <cfRule type="cellIs" dxfId="84" priority="73" operator="equal">
      <formula>"Menor"</formula>
    </cfRule>
  </conditionalFormatting>
  <conditionalFormatting sqref="M430">
    <cfRule type="cellIs" dxfId="83" priority="74" operator="equal">
      <formula>"Leve"</formula>
    </cfRule>
  </conditionalFormatting>
  <conditionalFormatting sqref="O430">
    <cfRule type="cellIs" dxfId="82" priority="75" operator="equal">
      <formula>"Extremo"</formula>
    </cfRule>
  </conditionalFormatting>
  <conditionalFormatting sqref="O430">
    <cfRule type="cellIs" dxfId="81" priority="76" operator="equal">
      <formula>"Alto"</formula>
    </cfRule>
  </conditionalFormatting>
  <conditionalFormatting sqref="O430">
    <cfRule type="cellIs" dxfId="80" priority="77" operator="equal">
      <formula>"Moderado"</formula>
    </cfRule>
  </conditionalFormatting>
  <conditionalFormatting sqref="O430">
    <cfRule type="cellIs" dxfId="79" priority="78" operator="equal">
      <formula>"Bajo"</formula>
    </cfRule>
  </conditionalFormatting>
  <conditionalFormatting sqref="AC430:AC435">
    <cfRule type="cellIs" dxfId="78" priority="79" operator="equal">
      <formula>"Muy Alta"</formula>
    </cfRule>
  </conditionalFormatting>
  <conditionalFormatting sqref="AC430:AC435">
    <cfRule type="cellIs" dxfId="77" priority="80" operator="equal">
      <formula>"Alta"</formula>
    </cfRule>
  </conditionalFormatting>
  <conditionalFormatting sqref="AC430:AC435">
    <cfRule type="cellIs" dxfId="76" priority="81" operator="equal">
      <formula>"Media"</formula>
    </cfRule>
  </conditionalFormatting>
  <conditionalFormatting sqref="AC430:AC435">
    <cfRule type="cellIs" dxfId="75" priority="82" operator="equal">
      <formula>"Baja"</formula>
    </cfRule>
  </conditionalFormatting>
  <conditionalFormatting sqref="AC430:AC435">
    <cfRule type="cellIs" dxfId="74" priority="83" operator="equal">
      <formula>"Muy Baja"</formula>
    </cfRule>
  </conditionalFormatting>
  <conditionalFormatting sqref="AE430:AE435">
    <cfRule type="cellIs" dxfId="73" priority="84" operator="equal">
      <formula>"Catastrófico"</formula>
    </cfRule>
  </conditionalFormatting>
  <conditionalFormatting sqref="AE430:AE435">
    <cfRule type="cellIs" dxfId="72" priority="85" operator="equal">
      <formula>"Mayor"</formula>
    </cfRule>
  </conditionalFormatting>
  <conditionalFormatting sqref="AE430:AE435">
    <cfRule type="cellIs" dxfId="71" priority="86" operator="equal">
      <formula>"Moderado"</formula>
    </cfRule>
  </conditionalFormatting>
  <conditionalFormatting sqref="AE430:AE435">
    <cfRule type="cellIs" dxfId="70" priority="87" operator="equal">
      <formula>"Menor"</formula>
    </cfRule>
  </conditionalFormatting>
  <conditionalFormatting sqref="AE430:AE435">
    <cfRule type="cellIs" dxfId="69" priority="88" operator="equal">
      <formula>"Leve"</formula>
    </cfRule>
  </conditionalFormatting>
  <conditionalFormatting sqref="AG430:AG435">
    <cfRule type="cellIs" dxfId="68" priority="89" operator="equal">
      <formula>"Extremo"</formula>
    </cfRule>
  </conditionalFormatting>
  <conditionalFormatting sqref="AG430:AG435">
    <cfRule type="cellIs" dxfId="67" priority="90" operator="equal">
      <formula>"Alto"</formula>
    </cfRule>
  </conditionalFormatting>
  <conditionalFormatting sqref="AG430:AG435">
    <cfRule type="cellIs" dxfId="66" priority="91" operator="equal">
      <formula>"Moderado"</formula>
    </cfRule>
  </conditionalFormatting>
  <conditionalFormatting sqref="AG430:AG435">
    <cfRule type="cellIs" dxfId="65" priority="92" operator="equal">
      <formula>"Bajo"</formula>
    </cfRule>
  </conditionalFormatting>
  <conditionalFormatting sqref="L430:L435">
    <cfRule type="containsText" dxfId="64" priority="93" operator="containsText" text="❌">
      <formula>NOT(ISERROR(SEARCH(("❌"),(L430))))</formula>
    </cfRule>
  </conditionalFormatting>
  <conditionalFormatting sqref="Z4:Z6">
    <cfRule type="cellIs" dxfId="63" priority="61" operator="equal">
      <formula>"Extremo"</formula>
    </cfRule>
    <cfRule type="cellIs" dxfId="62" priority="62" operator="equal">
      <formula>"Alto"</formula>
    </cfRule>
    <cfRule type="cellIs" dxfId="61" priority="63" operator="equal">
      <formula>"Moderado"</formula>
    </cfRule>
    <cfRule type="cellIs" dxfId="60" priority="64" operator="equal">
      <formula>"Bajo"</formula>
    </cfRule>
  </conditionalFormatting>
  <conditionalFormatting sqref="Z9">
    <cfRule type="cellIs" dxfId="59" priority="57" operator="equal">
      <formula>"Extremo"</formula>
    </cfRule>
    <cfRule type="cellIs" dxfId="58" priority="58" operator="equal">
      <formula>"Alto"</formula>
    </cfRule>
    <cfRule type="cellIs" dxfId="57" priority="59" operator="equal">
      <formula>"Moderado"</formula>
    </cfRule>
    <cfRule type="cellIs" dxfId="56" priority="60" operator="equal">
      <formula>"Bajo"</formula>
    </cfRule>
  </conditionalFormatting>
  <conditionalFormatting sqref="AA46">
    <cfRule type="cellIs" dxfId="55" priority="49" operator="equal">
      <formula>"Extremo"</formula>
    </cfRule>
  </conditionalFormatting>
  <conditionalFormatting sqref="AA46">
    <cfRule type="cellIs" dxfId="54" priority="50" operator="equal">
      <formula>"Alto"</formula>
    </cfRule>
  </conditionalFormatting>
  <conditionalFormatting sqref="AA46">
    <cfRule type="cellIs" dxfId="53" priority="51" operator="equal">
      <formula>"Moderado"</formula>
    </cfRule>
  </conditionalFormatting>
  <conditionalFormatting sqref="AA46">
    <cfRule type="cellIs" dxfId="52" priority="52" operator="equal">
      <formula>"Bajo"</formula>
    </cfRule>
  </conditionalFormatting>
  <conditionalFormatting sqref="AA46">
    <cfRule type="cellIs" dxfId="51" priority="53" operator="equal">
      <formula>"Extremo"</formula>
    </cfRule>
  </conditionalFormatting>
  <conditionalFormatting sqref="AA46">
    <cfRule type="cellIs" dxfId="50" priority="54" operator="equal">
      <formula>"Alto"</formula>
    </cfRule>
  </conditionalFormatting>
  <conditionalFormatting sqref="AA46">
    <cfRule type="cellIs" dxfId="49" priority="55" operator="equal">
      <formula>"Moderado"</formula>
    </cfRule>
  </conditionalFormatting>
  <conditionalFormatting sqref="AA46">
    <cfRule type="cellIs" dxfId="48" priority="56" operator="equal">
      <formula>"Bajo"</formula>
    </cfRule>
  </conditionalFormatting>
  <conditionalFormatting sqref="AA47">
    <cfRule type="cellIs" dxfId="47" priority="41" operator="equal">
      <formula>"Extremo"</formula>
    </cfRule>
  </conditionalFormatting>
  <conditionalFormatting sqref="AA47">
    <cfRule type="cellIs" dxfId="46" priority="42" operator="equal">
      <formula>"Alto"</formula>
    </cfRule>
  </conditionalFormatting>
  <conditionalFormatting sqref="AA47">
    <cfRule type="cellIs" dxfId="45" priority="43" operator="equal">
      <formula>"Moderado"</formula>
    </cfRule>
  </conditionalFormatting>
  <conditionalFormatting sqref="AA47">
    <cfRule type="cellIs" dxfId="44" priority="44" operator="equal">
      <formula>"Bajo"</formula>
    </cfRule>
  </conditionalFormatting>
  <conditionalFormatting sqref="AA47">
    <cfRule type="cellIs" dxfId="43" priority="45" operator="equal">
      <formula>"Extremo"</formula>
    </cfRule>
  </conditionalFormatting>
  <conditionalFormatting sqref="AA47">
    <cfRule type="cellIs" dxfId="42" priority="46" operator="equal">
      <formula>"Alto"</formula>
    </cfRule>
  </conditionalFormatting>
  <conditionalFormatting sqref="AA47">
    <cfRule type="cellIs" dxfId="41" priority="47" operator="equal">
      <formula>"Moderado"</formula>
    </cfRule>
  </conditionalFormatting>
  <conditionalFormatting sqref="AA47">
    <cfRule type="cellIs" dxfId="40" priority="48" operator="equal">
      <formula>"Bajo"</formula>
    </cfRule>
  </conditionalFormatting>
  <conditionalFormatting sqref="AA52">
    <cfRule type="cellIs" dxfId="39" priority="33" operator="equal">
      <formula>"Extremo"</formula>
    </cfRule>
  </conditionalFormatting>
  <conditionalFormatting sqref="AA52">
    <cfRule type="cellIs" dxfId="38" priority="34" operator="equal">
      <formula>"Alto"</formula>
    </cfRule>
  </conditionalFormatting>
  <conditionalFormatting sqref="AA52">
    <cfRule type="cellIs" dxfId="37" priority="35" operator="equal">
      <formula>"Moderado"</formula>
    </cfRule>
  </conditionalFormatting>
  <conditionalFormatting sqref="AA52">
    <cfRule type="cellIs" dxfId="36" priority="36" operator="equal">
      <formula>"Bajo"</formula>
    </cfRule>
  </conditionalFormatting>
  <conditionalFormatting sqref="AA52">
    <cfRule type="cellIs" dxfId="35" priority="37" operator="equal">
      <formula>"Extremo"</formula>
    </cfRule>
  </conditionalFormatting>
  <conditionalFormatting sqref="AA52">
    <cfRule type="cellIs" dxfId="34" priority="38" operator="equal">
      <formula>"Alto"</formula>
    </cfRule>
  </conditionalFormatting>
  <conditionalFormatting sqref="AA52">
    <cfRule type="cellIs" dxfId="33" priority="39" operator="equal">
      <formula>"Moderado"</formula>
    </cfRule>
  </conditionalFormatting>
  <conditionalFormatting sqref="AA52">
    <cfRule type="cellIs" dxfId="32" priority="40" operator="equal">
      <formula>"Bajo"</formula>
    </cfRule>
  </conditionalFormatting>
  <conditionalFormatting sqref="AA53">
    <cfRule type="cellIs" dxfId="31" priority="25" operator="equal">
      <formula>"Extremo"</formula>
    </cfRule>
  </conditionalFormatting>
  <conditionalFormatting sqref="AA53">
    <cfRule type="cellIs" dxfId="30" priority="26" operator="equal">
      <formula>"Alto"</formula>
    </cfRule>
  </conditionalFormatting>
  <conditionalFormatting sqref="AA53">
    <cfRule type="cellIs" dxfId="29" priority="27" operator="equal">
      <formula>"Moderado"</formula>
    </cfRule>
  </conditionalFormatting>
  <conditionalFormatting sqref="AA53">
    <cfRule type="cellIs" dxfId="28" priority="28" operator="equal">
      <formula>"Bajo"</formula>
    </cfRule>
  </conditionalFormatting>
  <conditionalFormatting sqref="AA53">
    <cfRule type="cellIs" dxfId="27" priority="29" operator="equal">
      <formula>"Extremo"</formula>
    </cfRule>
  </conditionalFormatting>
  <conditionalFormatting sqref="AA53">
    <cfRule type="cellIs" dxfId="26" priority="30" operator="equal">
      <formula>"Alto"</formula>
    </cfRule>
  </conditionalFormatting>
  <conditionalFormatting sqref="AA53">
    <cfRule type="cellIs" dxfId="25" priority="31" operator="equal">
      <formula>"Moderado"</formula>
    </cfRule>
  </conditionalFormatting>
  <conditionalFormatting sqref="AA53">
    <cfRule type="cellIs" dxfId="24" priority="32" operator="equal">
      <formula>"Bajo"</formula>
    </cfRule>
  </conditionalFormatting>
  <conditionalFormatting sqref="AA58:AA69 AA72:AA75">
    <cfRule type="cellIs" dxfId="23" priority="17" operator="equal">
      <formula>"Extremo"</formula>
    </cfRule>
  </conditionalFormatting>
  <conditionalFormatting sqref="AA58:AA69 AA72:AA75">
    <cfRule type="cellIs" dxfId="22" priority="18" operator="equal">
      <formula>"Alto"</formula>
    </cfRule>
  </conditionalFormatting>
  <conditionalFormatting sqref="AA58:AA69 AA72:AA75">
    <cfRule type="cellIs" dxfId="21" priority="19" operator="equal">
      <formula>"Moderado"</formula>
    </cfRule>
  </conditionalFormatting>
  <conditionalFormatting sqref="AA58:AA69 AA72:AA75">
    <cfRule type="cellIs" dxfId="20" priority="20" operator="equal">
      <formula>"Bajo"</formula>
    </cfRule>
  </conditionalFormatting>
  <conditionalFormatting sqref="AA58:AA69 AA72:AA75">
    <cfRule type="cellIs" dxfId="19" priority="21" operator="equal">
      <formula>"Extremo"</formula>
    </cfRule>
  </conditionalFormatting>
  <conditionalFormatting sqref="AA58:AA69 AA72:AA75">
    <cfRule type="cellIs" dxfId="18" priority="22" operator="equal">
      <formula>"Alto"</formula>
    </cfRule>
  </conditionalFormatting>
  <conditionalFormatting sqref="AA58:AA69 AA72:AA75">
    <cfRule type="cellIs" dxfId="17" priority="23" operator="equal">
      <formula>"Moderado"</formula>
    </cfRule>
  </conditionalFormatting>
  <conditionalFormatting sqref="AA58:AA69 AA72:AA75">
    <cfRule type="cellIs" dxfId="16" priority="24" operator="equal">
      <formula>"Bajo"</formula>
    </cfRule>
  </conditionalFormatting>
  <conditionalFormatting sqref="AM58:AM59">
    <cfRule type="cellIs" dxfId="15" priority="9" operator="equal">
      <formula>"Extremo"</formula>
    </cfRule>
  </conditionalFormatting>
  <conditionalFormatting sqref="AM58:AM59">
    <cfRule type="cellIs" dxfId="14" priority="10" operator="equal">
      <formula>"Alto"</formula>
    </cfRule>
  </conditionalFormatting>
  <conditionalFormatting sqref="AM58:AM59">
    <cfRule type="cellIs" dxfId="13" priority="11" operator="equal">
      <formula>"Moderado"</formula>
    </cfRule>
  </conditionalFormatting>
  <conditionalFormatting sqref="AM58:AM59">
    <cfRule type="cellIs" dxfId="12" priority="12" operator="equal">
      <formula>"Bajo"</formula>
    </cfRule>
  </conditionalFormatting>
  <conditionalFormatting sqref="AM58:AM59">
    <cfRule type="cellIs" dxfId="11" priority="13" operator="equal">
      <formula>"Extremo"</formula>
    </cfRule>
  </conditionalFormatting>
  <conditionalFormatting sqref="AM58:AM59">
    <cfRule type="cellIs" dxfId="10" priority="14" operator="equal">
      <formula>"Alto"</formula>
    </cfRule>
  </conditionalFormatting>
  <conditionalFormatting sqref="AM58:AM59">
    <cfRule type="cellIs" dxfId="9" priority="15" operator="equal">
      <formula>"Moderado"</formula>
    </cfRule>
  </conditionalFormatting>
  <conditionalFormatting sqref="AM58:AM59">
    <cfRule type="cellIs" dxfId="8" priority="16" operator="equal">
      <formula>"Bajo"</formula>
    </cfRule>
  </conditionalFormatting>
  <conditionalFormatting sqref="AM52:AM53">
    <cfRule type="cellIs" dxfId="7" priority="1" operator="equal">
      <formula>"Extremo"</formula>
    </cfRule>
  </conditionalFormatting>
  <conditionalFormatting sqref="AM52:AM53">
    <cfRule type="cellIs" dxfId="6" priority="2" operator="equal">
      <formula>"Alto"</formula>
    </cfRule>
  </conditionalFormatting>
  <conditionalFormatting sqref="AM52:AM53">
    <cfRule type="cellIs" dxfId="5" priority="3" operator="equal">
      <formula>"Moderado"</formula>
    </cfRule>
  </conditionalFormatting>
  <conditionalFormatting sqref="AM52:AM53">
    <cfRule type="cellIs" dxfId="4" priority="4" operator="equal">
      <formula>"Bajo"</formula>
    </cfRule>
  </conditionalFormatting>
  <conditionalFormatting sqref="AM52:AM53">
    <cfRule type="cellIs" dxfId="3" priority="5" operator="equal">
      <formula>"Extremo"</formula>
    </cfRule>
  </conditionalFormatting>
  <conditionalFormatting sqref="AM52:AM53">
    <cfRule type="cellIs" dxfId="2" priority="6" operator="equal">
      <formula>"Alto"</formula>
    </cfRule>
  </conditionalFormatting>
  <conditionalFormatting sqref="AM52:AM53">
    <cfRule type="cellIs" dxfId="1" priority="7" operator="equal">
      <formula>"Moderado"</formula>
    </cfRule>
  </conditionalFormatting>
  <conditionalFormatting sqref="AM52:AM53">
    <cfRule type="cellIs" dxfId="0" priority="8" operator="equal">
      <formula>"Bajo"</formula>
    </cfRule>
  </conditionalFormatting>
  <dataValidations count="3">
    <dataValidation type="list" allowBlank="1" showInputMessage="1" showErrorMessage="1" sqref="Y280:Y282 Y4:Y33 AN4:AN33 Y37:Y276 Y286 Y292:Y296 AN35:AN286 Y298 Y304:Y307 AN292:AN297 AN421:AN435 Y310 Y316:Y381 Y392:Y393 Y398:Y399 Y404:Y405 Y410:Y411 AN304:AN381 AN383:AN387 AN391:AN393 AN397:AN399 AN403:AN405 AN409:AN411 Y422:Y435">
      <formula1>$BW$1:$BW$3</formula1>
    </dataValidation>
    <dataValidation type="list" allowBlank="1" showErrorMessage="1" sqref="Y34:Y36 AN34">
      <formula1>$BW$1:$BW$3</formula1>
    </dataValidation>
    <dataValidation type="list" allowBlank="1" showInputMessage="1" showErrorMessage="1" sqref="Y382:Y384 Y388:Y390 Y394:Y397 Y400:Y403 Y406:Y409 Y412 Y418:Y421">
      <formula1>$AL$1:$AL$2</formula1>
    </dataValidation>
  </dataValidations>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dc:creator>
  <cp:lastModifiedBy>Guillermo Delgadillo Molano</cp:lastModifiedBy>
  <dcterms:created xsi:type="dcterms:W3CDTF">2022-05-15T00:06:02Z</dcterms:created>
  <dcterms:modified xsi:type="dcterms:W3CDTF">2022-07-05T20:08:36Z</dcterms:modified>
</cp:coreProperties>
</file>