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RESUPUESTAL\EJECUCION PPTAL - 2021\SEPTIEMBRE\"/>
    </mc:Choice>
  </mc:AlternateContent>
  <bookViews>
    <workbookView xWindow="0" yWindow="0" windowWidth="20490" windowHeight="7095" firstSheet="2" activeTab="4"/>
  </bookViews>
  <sheets>
    <sheet name="EJECUCION BMT  CONCEJO" sheetId="11" state="hidden" r:id="rId1"/>
    <sheet name="EJECUCION TOTAL" sheetId="62" r:id="rId2"/>
    <sheet name="EJECUCION TOTAL + SUSPENSION" sheetId="77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1" hidden="1">'EJECUCION TOTAL'!$A$5:$L$50</definedName>
    <definedName name="_xlnm._FilterDatabase" localSheetId="2" hidden="1">'EJECUCION TOTAL + SUSPENSION'!$A$5:$N$50</definedName>
    <definedName name="_xlnm._FilterDatabase" localSheetId="4" hidden="1">'RESUMEN RESERVAS'!$A$4:$E$41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1">'EJECUCION TOTAL'!$A$1:$L$50</definedName>
    <definedName name="_xlnm.Print_Area" localSheetId="2">'EJECUCION TOTAL + SUSPENSION'!$A$1:$N$50</definedName>
    <definedName name="_xlnm.Print_Area" localSheetId="4">'RESUMEN RESERVAS'!$A$1:$E$43</definedName>
    <definedName name="MODALIDAD_DE_SELECCION" localSheetId="2">#REF!</definedName>
    <definedName name="MODALIDAD_DE_SELECCION">#REF!</definedName>
    <definedName name="QQQQ" localSheetId="2">#REF!</definedName>
    <definedName name="QQQQ">#REF!</definedName>
  </definedNames>
  <calcPr calcId="162913"/>
</workbook>
</file>

<file path=xl/calcChain.xml><?xml version="1.0" encoding="utf-8"?>
<calcChain xmlns="http://schemas.openxmlformats.org/spreadsheetml/2006/main">
  <c r="I8" i="62" l="1"/>
  <c r="D39" i="92" l="1"/>
  <c r="C39" i="92"/>
  <c r="E38" i="92"/>
  <c r="E37" i="92"/>
  <c r="E36" i="92"/>
  <c r="E35" i="92"/>
  <c r="E34" i="92"/>
  <c r="D33" i="92"/>
  <c r="C33" i="92"/>
  <c r="E32" i="92"/>
  <c r="E31" i="92"/>
  <c r="E30" i="92"/>
  <c r="E29" i="92"/>
  <c r="E28" i="92"/>
  <c r="E27" i="92"/>
  <c r="D26" i="92"/>
  <c r="C26" i="92"/>
  <c r="C40" i="92" s="1"/>
  <c r="E25" i="92"/>
  <c r="E24" i="92"/>
  <c r="D23" i="92"/>
  <c r="C23" i="92"/>
  <c r="E22" i="92"/>
  <c r="E21" i="92"/>
  <c r="E20" i="92"/>
  <c r="E19" i="92"/>
  <c r="E18" i="92"/>
  <c r="E17" i="92"/>
  <c r="E16" i="92"/>
  <c r="D14" i="92"/>
  <c r="C14" i="92"/>
  <c r="E13" i="92"/>
  <c r="E12" i="92"/>
  <c r="E11" i="92"/>
  <c r="E10" i="92"/>
  <c r="E9" i="92"/>
  <c r="E8" i="92"/>
  <c r="D7" i="92"/>
  <c r="C7" i="92"/>
  <c r="E6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43" i="62"/>
  <c r="J40" i="62"/>
  <c r="J36" i="62"/>
  <c r="J33" i="62"/>
  <c r="J29" i="62"/>
  <c r="J28" i="62"/>
  <c r="J21" i="62"/>
  <c r="J26" i="62" s="1"/>
  <c r="J15" i="62"/>
  <c r="J18" i="62" s="1"/>
  <c r="J10" i="62"/>
  <c r="J7" i="62"/>
  <c r="H43" i="62"/>
  <c r="H40" i="62"/>
  <c r="H36" i="62"/>
  <c r="H33" i="62"/>
  <c r="H29" i="62"/>
  <c r="H28" i="62"/>
  <c r="H21" i="62"/>
  <c r="H26" i="62" s="1"/>
  <c r="H15" i="62"/>
  <c r="H18" i="62" s="1"/>
  <c r="H10" i="62"/>
  <c r="H7" i="62"/>
  <c r="F43" i="62"/>
  <c r="E43" i="62"/>
  <c r="F40" i="62"/>
  <c r="E40" i="62"/>
  <c r="F36" i="62"/>
  <c r="E36" i="62"/>
  <c r="F33" i="62"/>
  <c r="E33" i="62"/>
  <c r="F29" i="62"/>
  <c r="E29" i="62"/>
  <c r="F28" i="62"/>
  <c r="E28" i="62"/>
  <c r="F21" i="62"/>
  <c r="F26" i="62" s="1"/>
  <c r="E21" i="62"/>
  <c r="E26" i="62" s="1"/>
  <c r="F15" i="62"/>
  <c r="F18" i="62" s="1"/>
  <c r="E15" i="62"/>
  <c r="E18" i="62" s="1"/>
  <c r="F10" i="62"/>
  <c r="E10" i="62"/>
  <c r="F7" i="62"/>
  <c r="E7" i="62"/>
  <c r="D10" i="91" l="1"/>
  <c r="E26" i="92"/>
  <c r="H14" i="62"/>
  <c r="H19" i="62" s="1"/>
  <c r="E23" i="92"/>
  <c r="C15" i="92"/>
  <c r="E7" i="92"/>
  <c r="E14" i="92"/>
  <c r="D40" i="92"/>
  <c r="E33" i="92"/>
  <c r="D15" i="92"/>
  <c r="I10" i="91"/>
  <c r="F10" i="91"/>
  <c r="H10" i="91"/>
  <c r="H48" i="62"/>
  <c r="E48" i="62"/>
  <c r="F48" i="62"/>
  <c r="J48" i="62"/>
  <c r="J39" i="62"/>
  <c r="H39" i="62"/>
  <c r="E39" i="62"/>
  <c r="F39" i="62"/>
  <c r="J14" i="62"/>
  <c r="J19" i="62" s="1"/>
  <c r="E14" i="62"/>
  <c r="E19" i="62" s="1"/>
  <c r="F14" i="62"/>
  <c r="F19" i="62" s="1"/>
  <c r="E39" i="92"/>
  <c r="C42" i="92" l="1"/>
  <c r="E15" i="92"/>
  <c r="H49" i="62"/>
  <c r="H50" i="62" s="1"/>
  <c r="J49" i="62"/>
  <c r="J50" i="62" s="1"/>
  <c r="E40" i="92"/>
  <c r="D42" i="92"/>
  <c r="E49" i="62"/>
  <c r="E50" i="62" s="1"/>
  <c r="F49" i="62"/>
  <c r="F50" i="62" s="1"/>
  <c r="E42" i="92" l="1"/>
  <c r="F15" i="77"/>
  <c r="I22" i="62" l="1"/>
  <c r="K27" i="62" l="1"/>
  <c r="F14" i="77" l="1"/>
  <c r="L9" i="77" l="1"/>
  <c r="L8" i="77"/>
  <c r="J9" i="77"/>
  <c r="J8" i="77"/>
  <c r="H9" i="77"/>
  <c r="E9" i="77"/>
  <c r="E8" i="77"/>
  <c r="E7" i="77" l="1"/>
  <c r="L7" i="77" l="1"/>
  <c r="J7" i="77"/>
  <c r="H7" i="77"/>
  <c r="H8" i="77"/>
  <c r="I6" i="62" l="1"/>
  <c r="G8" i="62" l="1"/>
  <c r="I8" i="77" s="1"/>
  <c r="G6" i="62"/>
  <c r="L47" i="62" l="1"/>
  <c r="K47" i="62"/>
  <c r="I47" i="62"/>
  <c r="G47" i="62"/>
  <c r="L46" i="62"/>
  <c r="K46" i="62"/>
  <c r="I46" i="62"/>
  <c r="G46" i="62"/>
  <c r="L45" i="62"/>
  <c r="K45" i="62"/>
  <c r="I45" i="62"/>
  <c r="G45" i="62"/>
  <c r="L44" i="62"/>
  <c r="K44" i="62"/>
  <c r="I44" i="62"/>
  <c r="G44" i="62"/>
  <c r="L42" i="62"/>
  <c r="K42" i="62"/>
  <c r="I42" i="62"/>
  <c r="G42" i="62"/>
  <c r="L41" i="62"/>
  <c r="K41" i="62"/>
  <c r="I41" i="62"/>
  <c r="G41" i="62"/>
  <c r="L38" i="62"/>
  <c r="K38" i="62"/>
  <c r="I38" i="62"/>
  <c r="G38" i="62"/>
  <c r="L37" i="62"/>
  <c r="K37" i="62"/>
  <c r="I37" i="62"/>
  <c r="G37" i="62"/>
  <c r="G36" i="62"/>
  <c r="L35" i="62"/>
  <c r="K35" i="62"/>
  <c r="I35" i="62"/>
  <c r="G35" i="62"/>
  <c r="L34" i="62"/>
  <c r="K34" i="62"/>
  <c r="I34" i="62"/>
  <c r="G34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G28" i="62"/>
  <c r="L27" i="62"/>
  <c r="I27" i="62"/>
  <c r="G27" i="62"/>
  <c r="L25" i="62"/>
  <c r="K25" i="62"/>
  <c r="I25" i="62"/>
  <c r="G25" i="62"/>
  <c r="L24" i="62"/>
  <c r="K24" i="62"/>
  <c r="I24" i="62"/>
  <c r="G24" i="62"/>
  <c r="L23" i="62"/>
  <c r="K23" i="62"/>
  <c r="I23" i="62"/>
  <c r="G23" i="62"/>
  <c r="L22" i="62"/>
  <c r="K22" i="62"/>
  <c r="G22" i="62"/>
  <c r="L20" i="62"/>
  <c r="K20" i="62"/>
  <c r="I20" i="62"/>
  <c r="G20" i="62"/>
  <c r="L17" i="62"/>
  <c r="K17" i="62"/>
  <c r="I17" i="62"/>
  <c r="G17" i="62"/>
  <c r="L16" i="62"/>
  <c r="K16" i="62"/>
  <c r="I16" i="62"/>
  <c r="G16" i="62"/>
  <c r="L13" i="62"/>
  <c r="K13" i="62"/>
  <c r="I13" i="62"/>
  <c r="G13" i="62"/>
  <c r="L12" i="62"/>
  <c r="K12" i="62"/>
  <c r="I12" i="62"/>
  <c r="G12" i="62"/>
  <c r="L11" i="62"/>
  <c r="K11" i="62"/>
  <c r="I11" i="62"/>
  <c r="G11" i="62"/>
  <c r="L9" i="62"/>
  <c r="N9" i="77" s="1"/>
  <c r="K9" i="62"/>
  <c r="M9" i="77" s="1"/>
  <c r="I9" i="62"/>
  <c r="K9" i="77" s="1"/>
  <c r="G9" i="62"/>
  <c r="I9" i="77" s="1"/>
  <c r="L8" i="62"/>
  <c r="N8" i="77" s="1"/>
  <c r="K8" i="62"/>
  <c r="M8" i="77" s="1"/>
  <c r="K8" i="77"/>
  <c r="L7" i="62"/>
  <c r="N7" i="77" s="1"/>
  <c r="L6" i="62"/>
  <c r="K6" i="62"/>
  <c r="G43" i="62" l="1"/>
  <c r="L40" i="62"/>
  <c r="L36" i="62"/>
  <c r="L15" i="62"/>
  <c r="K10" i="62"/>
  <c r="G33" i="62"/>
  <c r="G21" i="62"/>
  <c r="I21" i="62"/>
  <c r="K36" i="62"/>
  <c r="K7" i="62"/>
  <c r="M7" i="77" s="1"/>
  <c r="L43" i="62"/>
  <c r="K43" i="62"/>
  <c r="I43" i="62"/>
  <c r="K40" i="62"/>
  <c r="I40" i="62"/>
  <c r="I36" i="62"/>
  <c r="K33" i="62"/>
  <c r="L33" i="62"/>
  <c r="I33" i="62"/>
  <c r="I29" i="62"/>
  <c r="G29" i="62"/>
  <c r="L28" i="62"/>
  <c r="I28" i="62"/>
  <c r="K28" i="62"/>
  <c r="K21" i="62"/>
  <c r="L21" i="62"/>
  <c r="I15" i="62"/>
  <c r="G15" i="62"/>
  <c r="K15" i="62"/>
  <c r="L10" i="62"/>
  <c r="G10" i="62"/>
  <c r="I10" i="62"/>
  <c r="G18" i="62"/>
  <c r="I18" i="62"/>
  <c r="G7" i="62"/>
  <c r="K29" i="62"/>
  <c r="G40" i="62"/>
  <c r="L29" i="62"/>
  <c r="I7" i="62"/>
  <c r="K7" i="77" s="1"/>
  <c r="L47" i="77"/>
  <c r="J47" i="77"/>
  <c r="N47" i="77" s="1"/>
  <c r="H47" i="77"/>
  <c r="E47" i="77"/>
  <c r="G47" i="77" s="1"/>
  <c r="L39" i="62" l="1"/>
  <c r="G39" i="62"/>
  <c r="I26" i="62"/>
  <c r="G26" i="62"/>
  <c r="I14" i="62"/>
  <c r="I19" i="62"/>
  <c r="L18" i="62"/>
  <c r="K18" i="62"/>
  <c r="G19" i="62"/>
  <c r="L26" i="62"/>
  <c r="K26" i="62"/>
  <c r="L14" i="62"/>
  <c r="K14" i="62"/>
  <c r="G14" i="62"/>
  <c r="I39" i="62"/>
  <c r="K39" i="62"/>
  <c r="I47" i="77"/>
  <c r="K47" i="77"/>
  <c r="M47" i="77"/>
  <c r="L19" i="62" l="1"/>
  <c r="K19" i="62"/>
  <c r="L11" i="77" l="1"/>
  <c r="L12" i="77"/>
  <c r="L13" i="77"/>
  <c r="L16" i="77"/>
  <c r="L17" i="77"/>
  <c r="L20" i="77"/>
  <c r="L22" i="77"/>
  <c r="L23" i="77"/>
  <c r="L24" i="77"/>
  <c r="L25" i="77"/>
  <c r="L27" i="77"/>
  <c r="L30" i="77"/>
  <c r="L31" i="77"/>
  <c r="L32" i="77"/>
  <c r="L34" i="77"/>
  <c r="L35" i="77"/>
  <c r="L37" i="77"/>
  <c r="L38" i="77"/>
  <c r="L41" i="77"/>
  <c r="L42" i="77"/>
  <c r="L44" i="77"/>
  <c r="L45" i="77"/>
  <c r="L46" i="77"/>
  <c r="L6" i="77"/>
  <c r="J11" i="77"/>
  <c r="J12" i="77"/>
  <c r="J13" i="77"/>
  <c r="J16" i="77"/>
  <c r="J17" i="77"/>
  <c r="J20" i="77"/>
  <c r="J22" i="77"/>
  <c r="J23" i="77"/>
  <c r="J24" i="77"/>
  <c r="J25" i="77"/>
  <c r="J27" i="77"/>
  <c r="J30" i="77"/>
  <c r="J31" i="77"/>
  <c r="J32" i="77"/>
  <c r="J34" i="77"/>
  <c r="J35" i="77"/>
  <c r="J37" i="77"/>
  <c r="J38" i="77"/>
  <c r="J41" i="77"/>
  <c r="J42" i="77"/>
  <c r="J44" i="77"/>
  <c r="J45" i="77"/>
  <c r="J46" i="77"/>
  <c r="J6" i="77"/>
  <c r="H11" i="77"/>
  <c r="H12" i="77"/>
  <c r="H13" i="77"/>
  <c r="H16" i="77"/>
  <c r="H17" i="77"/>
  <c r="H20" i="77"/>
  <c r="H22" i="77"/>
  <c r="H23" i="77"/>
  <c r="H24" i="77"/>
  <c r="H25" i="77"/>
  <c r="H27" i="77"/>
  <c r="H30" i="77"/>
  <c r="H31" i="77"/>
  <c r="H32" i="77"/>
  <c r="H34" i="77"/>
  <c r="H35" i="77"/>
  <c r="H37" i="77"/>
  <c r="H38" i="77"/>
  <c r="H41" i="77"/>
  <c r="H42" i="77"/>
  <c r="H44" i="77"/>
  <c r="H45" i="77"/>
  <c r="H46" i="77"/>
  <c r="H6" i="77"/>
  <c r="E11" i="77"/>
  <c r="E12" i="77"/>
  <c r="E13" i="77"/>
  <c r="E16" i="77"/>
  <c r="E17" i="77"/>
  <c r="E20" i="77"/>
  <c r="E22" i="77"/>
  <c r="E23" i="77"/>
  <c r="E24" i="77"/>
  <c r="E25" i="77"/>
  <c r="E27" i="77"/>
  <c r="E30" i="77"/>
  <c r="E31" i="77"/>
  <c r="E32" i="77"/>
  <c r="E34" i="77"/>
  <c r="E35" i="77"/>
  <c r="E37" i="77"/>
  <c r="E38" i="77"/>
  <c r="E41" i="77"/>
  <c r="E42" i="77"/>
  <c r="E44" i="77"/>
  <c r="E45" i="77"/>
  <c r="E46" i="77"/>
  <c r="E6" i="77"/>
  <c r="J43" i="77" l="1"/>
  <c r="L36" i="77"/>
  <c r="J36" i="77"/>
  <c r="L33" i="77"/>
  <c r="J33" i="77"/>
  <c r="J29" i="77"/>
  <c r="H29" i="77"/>
  <c r="L28" i="77"/>
  <c r="J28" i="77"/>
  <c r="H28" i="77"/>
  <c r="L21" i="77"/>
  <c r="J21" i="77"/>
  <c r="N46" i="77"/>
  <c r="G46" i="77"/>
  <c r="K46" i="77" s="1"/>
  <c r="N45" i="77"/>
  <c r="G45" i="77"/>
  <c r="M45" i="77" s="1"/>
  <c r="N44" i="77"/>
  <c r="G44" i="77"/>
  <c r="M44" i="77" s="1"/>
  <c r="F43" i="77"/>
  <c r="N42" i="77"/>
  <c r="G42" i="77"/>
  <c r="M42" i="77" s="1"/>
  <c r="N41" i="77"/>
  <c r="G41" i="77"/>
  <c r="M41" i="77" s="1"/>
  <c r="F40" i="77"/>
  <c r="F48" i="77" s="1"/>
  <c r="N38" i="77"/>
  <c r="G38" i="77"/>
  <c r="I38" i="77" s="1"/>
  <c r="N37" i="77"/>
  <c r="G37" i="77"/>
  <c r="M37" i="77" s="1"/>
  <c r="F36" i="77"/>
  <c r="N35" i="77"/>
  <c r="G35" i="77"/>
  <c r="K35" i="77" s="1"/>
  <c r="N34" i="77"/>
  <c r="G34" i="77"/>
  <c r="K34" i="77" s="1"/>
  <c r="F33" i="77"/>
  <c r="N32" i="77"/>
  <c r="G32" i="77"/>
  <c r="I32" i="77" s="1"/>
  <c r="N31" i="77"/>
  <c r="G31" i="77"/>
  <c r="M31" i="77" s="1"/>
  <c r="N30" i="77"/>
  <c r="G30" i="77"/>
  <c r="M30" i="77" s="1"/>
  <c r="F29" i="77"/>
  <c r="F28" i="77"/>
  <c r="N27" i="77"/>
  <c r="G27" i="77"/>
  <c r="M27" i="77" s="1"/>
  <c r="N25" i="77"/>
  <c r="G25" i="77"/>
  <c r="M25" i="77" s="1"/>
  <c r="N24" i="77"/>
  <c r="G24" i="77"/>
  <c r="K24" i="77" s="1"/>
  <c r="N23" i="77"/>
  <c r="G23" i="77"/>
  <c r="K23" i="77" s="1"/>
  <c r="N22" i="77"/>
  <c r="G22" i="77"/>
  <c r="K22" i="77" s="1"/>
  <c r="F21" i="77"/>
  <c r="F26" i="77" s="1"/>
  <c r="N20" i="77"/>
  <c r="G20" i="77"/>
  <c r="I20" i="77" s="1"/>
  <c r="N17" i="77"/>
  <c r="G17" i="77"/>
  <c r="K17" i="77" s="1"/>
  <c r="N16" i="77"/>
  <c r="G16" i="77"/>
  <c r="M16" i="77" s="1"/>
  <c r="F18" i="77"/>
  <c r="N13" i="77"/>
  <c r="G13" i="77"/>
  <c r="M13" i="77" s="1"/>
  <c r="N12" i="77"/>
  <c r="G12" i="77"/>
  <c r="K12" i="77" s="1"/>
  <c r="N11" i="77"/>
  <c r="G11" i="77"/>
  <c r="K11" i="77" s="1"/>
  <c r="G7" i="77"/>
  <c r="I7" i="77" s="1"/>
  <c r="N6" i="77"/>
  <c r="G6" i="77"/>
  <c r="M6" i="77" s="1"/>
  <c r="J48" i="77" l="1"/>
  <c r="L40" i="77"/>
  <c r="L48" i="77"/>
  <c r="L10" i="77"/>
  <c r="L14" i="77"/>
  <c r="F39" i="77"/>
  <c r="I30" i="77"/>
  <c r="N21" i="77"/>
  <c r="N36" i="77"/>
  <c r="F19" i="77"/>
  <c r="N33" i="77"/>
  <c r="E40" i="77"/>
  <c r="G40" i="77" s="1"/>
  <c r="H40" i="77"/>
  <c r="J40" i="77"/>
  <c r="L43" i="77"/>
  <c r="N43" i="77" s="1"/>
  <c r="E43" i="77"/>
  <c r="G43" i="77" s="1"/>
  <c r="K43" i="77" s="1"/>
  <c r="H43" i="77"/>
  <c r="E36" i="77"/>
  <c r="G36" i="77" s="1"/>
  <c r="H36" i="77"/>
  <c r="H33" i="77"/>
  <c r="E39" i="77"/>
  <c r="E33" i="77"/>
  <c r="G33" i="77" s="1"/>
  <c r="K33" i="77" s="1"/>
  <c r="L29" i="77"/>
  <c r="N29" i="77" s="1"/>
  <c r="E29" i="77"/>
  <c r="G29" i="77" s="1"/>
  <c r="K29" i="77" s="1"/>
  <c r="E28" i="77"/>
  <c r="G28" i="77" s="1"/>
  <c r="M28" i="77" s="1"/>
  <c r="J26" i="77"/>
  <c r="H26" i="77"/>
  <c r="H21" i="77"/>
  <c r="E26" i="77"/>
  <c r="G26" i="77" s="1"/>
  <c r="E21" i="77"/>
  <c r="G21" i="77" s="1"/>
  <c r="L18" i="77"/>
  <c r="L15" i="77"/>
  <c r="J18" i="77"/>
  <c r="J15" i="77"/>
  <c r="H18" i="77"/>
  <c r="H15" i="77"/>
  <c r="E15" i="77"/>
  <c r="G15" i="77" s="1"/>
  <c r="J14" i="77"/>
  <c r="J10" i="77"/>
  <c r="H10" i="77"/>
  <c r="E10" i="77"/>
  <c r="G10" i="77" s="1"/>
  <c r="M32" i="77"/>
  <c r="M35" i="77"/>
  <c r="M24" i="77"/>
  <c r="K32" i="77"/>
  <c r="I24" i="77"/>
  <c r="I42" i="77"/>
  <c r="K44" i="77"/>
  <c r="K20" i="77"/>
  <c r="K13" i="77"/>
  <c r="M20" i="77"/>
  <c r="M22" i="77"/>
  <c r="K27" i="77"/>
  <c r="K38" i="77"/>
  <c r="I13" i="77"/>
  <c r="M11" i="77"/>
  <c r="M38" i="77"/>
  <c r="I41" i="77"/>
  <c r="K41" i="77"/>
  <c r="M23" i="77"/>
  <c r="I25" i="77"/>
  <c r="M34" i="77"/>
  <c r="M46" i="77"/>
  <c r="M12" i="77"/>
  <c r="M17" i="77"/>
  <c r="E48" i="77"/>
  <c r="H14" i="77"/>
  <c r="L26" i="77"/>
  <c r="L39" i="77"/>
  <c r="I16" i="77"/>
  <c r="N28" i="77"/>
  <c r="I45" i="77"/>
  <c r="K16" i="77"/>
  <c r="I31" i="77"/>
  <c r="I37" i="77"/>
  <c r="K45" i="77"/>
  <c r="K6" i="77"/>
  <c r="I12" i="77"/>
  <c r="I23" i="77"/>
  <c r="K31" i="77"/>
  <c r="I35" i="77"/>
  <c r="K37" i="77"/>
  <c r="I6" i="77"/>
  <c r="I27" i="77"/>
  <c r="I44" i="77"/>
  <c r="I11" i="77"/>
  <c r="I17" i="77"/>
  <c r="I22" i="77"/>
  <c r="K25" i="77"/>
  <c r="K30" i="77"/>
  <c r="I34" i="77"/>
  <c r="K42" i="77"/>
  <c r="I46" i="77"/>
  <c r="N40" i="77" l="1"/>
  <c r="M40" i="77"/>
  <c r="N10" i="77"/>
  <c r="I29" i="77"/>
  <c r="F49" i="77"/>
  <c r="F50" i="77" s="1"/>
  <c r="K28" i="77"/>
  <c r="G48" i="77"/>
  <c r="K48" i="77" s="1"/>
  <c r="I15" i="77"/>
  <c r="G39" i="77"/>
  <c r="M39" i="77" s="1"/>
  <c r="I40" i="77"/>
  <c r="K15" i="77"/>
  <c r="M15" i="77"/>
  <c r="J19" i="77"/>
  <c r="K10" i="77"/>
  <c r="L19" i="77"/>
  <c r="I28" i="77"/>
  <c r="I33" i="77"/>
  <c r="K40" i="77"/>
  <c r="M29" i="77"/>
  <c r="N15" i="77"/>
  <c r="N26" i="77"/>
  <c r="K26" i="77"/>
  <c r="I21" i="77"/>
  <c r="M33" i="77"/>
  <c r="K36" i="77"/>
  <c r="I36" i="77"/>
  <c r="M43" i="77"/>
  <c r="L48" i="62"/>
  <c r="I48" i="62"/>
  <c r="G48" i="62"/>
  <c r="H48" i="77"/>
  <c r="K48" i="62"/>
  <c r="I43" i="77"/>
  <c r="M36" i="77"/>
  <c r="J39" i="77"/>
  <c r="H39" i="77"/>
  <c r="E49" i="77"/>
  <c r="K21" i="77"/>
  <c r="M21" i="77"/>
  <c r="E18" i="77"/>
  <c r="G18" i="77" s="1"/>
  <c r="I18" i="77" s="1"/>
  <c r="I10" i="77"/>
  <c r="M10" i="77"/>
  <c r="E14" i="77"/>
  <c r="G14" i="77" s="1"/>
  <c r="I14" i="77" s="1"/>
  <c r="M26" i="77"/>
  <c r="H19" i="77"/>
  <c r="L49" i="77"/>
  <c r="N14" i="77"/>
  <c r="I26" i="77"/>
  <c r="N48" i="77"/>
  <c r="N18" i="77"/>
  <c r="I48" i="77" l="1"/>
  <c r="I39" i="77"/>
  <c r="M48" i="77"/>
  <c r="G49" i="77"/>
  <c r="M49" i="77" s="1"/>
  <c r="K39" i="77"/>
  <c r="N39" i="77"/>
  <c r="M14" i="77"/>
  <c r="M18" i="77"/>
  <c r="K18" i="77"/>
  <c r="K14" i="77"/>
  <c r="I49" i="62"/>
  <c r="J49" i="77"/>
  <c r="N49" i="77" s="1"/>
  <c r="G49" i="62"/>
  <c r="H49" i="77"/>
  <c r="E19" i="77"/>
  <c r="K49" i="62"/>
  <c r="L49" i="62"/>
  <c r="L50" i="77"/>
  <c r="N19" i="77"/>
  <c r="I49" i="77" l="1"/>
  <c r="K49" i="77"/>
  <c r="I50" i="62"/>
  <c r="J50" i="77"/>
  <c r="G50" i="62"/>
  <c r="H50" i="77"/>
  <c r="E50" i="77"/>
  <c r="G50" i="77" s="1"/>
  <c r="M50" i="77" s="1"/>
  <c r="G19" i="77"/>
  <c r="K50" i="62"/>
  <c r="L50" i="62"/>
  <c r="I50" i="77" l="1"/>
  <c r="K50" i="77"/>
  <c r="N50" i="77"/>
  <c r="I19" i="77"/>
  <c r="M19" i="77"/>
  <c r="K19" i="77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<sst xmlns="http://schemas.openxmlformats.org/spreadsheetml/2006/main" count="273" uniqueCount="85">
  <si>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</si>
  <si>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</si>
  <si>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</si>
  <si>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</si>
  <si>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</si>
  <si>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</si>
  <si>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</si>
  <si>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</si>
  <si>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</si>
  <si>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</si>
  <si>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</si>
  <si>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</si>
  <si>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</si>
  <si>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</si>
  <si>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</si>
  <si>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</si>
  <si>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</si>
  <si>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</si>
  <si>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</si>
  <si>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</si>
  <si>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</si>
  <si>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</si>
  <si>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</si>
  <si>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</si>
  <si>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</si>
  <si>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</si>
  <si>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</si>
  <si>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</si>
  <si>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</si>
  <si>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</si>
  <si>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</si>
  <si>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</si>
  <si>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</si>
  <si>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</si>
  <si>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</si>
  <si>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</si>
  <si>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</si>
  <si>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</si>
  <si>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</si>
  <si>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</si>
  <si>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</si>
  <si>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</si>
  <si>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</si>
  <si>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</si>
  <si>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</si>
  <si>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</si>
  <si>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</si>
  <si>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</si>
  <si>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</si>
  <si>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</si>
  <si>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</si>
  <si>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</si>
  <si>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</si>
  <si>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</si>
  <si>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</si>
  <si>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</si>
  <si>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</si>
  <si>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</si>
  <si>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</si>
  <si>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</si>
  <si>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</si>
  <si>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</si>
  <si>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</si>
  <si>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</si>
  <si>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</si>
  <si>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</si>
  <si>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</si>
  <si>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</si>
  <si>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</si>
  <si>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</si>
  <si>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</si>
  <si>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</si>
  <si>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</si>
  <si>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</si>
  <si>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</si>
  <si>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</si>
  <si>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</si>
  <si>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</si>
  <si>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</si>
  <si>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</si>
  <si>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</si>
  <si>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SUSPENSION PREVENTIVA</t>
  </si>
  <si>
    <t>PRESUPUESTO  ASIGNADO
2021 CON SUSPENSION PREVENTIVA</t>
  </si>
  <si>
    <t xml:space="preserve"> Consolidación del Centro de Orientación a Víctimas</t>
  </si>
  <si>
    <t>EJECUCION PRESUPUESTAL  -30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</si>
</sst>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  <numFmt numFmtId="184" formatCode="0.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rgb="FFFFFFFF"/>
      <name val="Calibri"/>
      <family val="2"/>
      <scheme val="minor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18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43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43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44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0" fontId="19" fillId="0" borderId="0"/>
    <xf numFmtId="17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3" applyNumberFormat="0" applyFill="0" applyAlignment="0" applyProtection="0"/>
    <xf numFmtId="0" fontId="47" fillId="0" borderId="64" applyNumberFormat="0" applyFill="0" applyAlignment="0" applyProtection="0"/>
    <xf numFmtId="0" fontId="48" fillId="0" borderId="65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6" applyNumberFormat="0" applyAlignment="0" applyProtection="0"/>
    <xf numFmtId="0" fontId="53" fillId="40" borderId="67" applyNumberFormat="0" applyAlignment="0" applyProtection="0"/>
    <xf numFmtId="0" fontId="54" fillId="40" borderId="66" applyNumberFormat="0" applyAlignment="0" applyProtection="0"/>
    <xf numFmtId="0" fontId="55" fillId="0" borderId="68" applyNumberFormat="0" applyFill="0" applyAlignment="0" applyProtection="0"/>
    <xf numFmtId="0" fontId="56" fillId="41" borderId="69" applyNumberFormat="0" applyAlignment="0" applyProtection="0"/>
    <xf numFmtId="0" fontId="43" fillId="0" borderId="0" applyNumberFormat="0" applyFill="0" applyBorder="0" applyAlignment="0" applyProtection="0"/>
    <xf numFmtId="0" fontId="1" fillId="42" borderId="70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1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0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4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4" fillId="4" borderId="1" xfId="4" applyFont="1" applyFill="1" applyBorder="1" applyAlignment="1">
      <alignment horizontal="center" vertical="center"/>
    </xf>
    <xf numFmtId="165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7" fillId="0" borderId="0" xfId="0" applyFont="1"/>
    <xf numFmtId="0" fontId="6" fillId="0" borderId="0" xfId="0" applyFont="1"/>
    <xf numFmtId="165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165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165" fontId="15" fillId="3" borderId="0" xfId="4" applyFont="1" applyFill="1"/>
    <xf numFmtId="165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10" fontId="8" fillId="3" borderId="1" xfId="2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165" fontId="9" fillId="30" borderId="1" xfId="4" applyFont="1" applyFill="1" applyBorder="1" applyAlignment="1">
      <alignment horizontal="center" vertical="center"/>
    </xf>
    <xf numFmtId="10" fontId="9" fillId="30" borderId="1" xfId="2" applyNumberFormat="1" applyFont="1" applyFill="1" applyBorder="1" applyAlignment="1">
      <alignment horizontal="center" vertical="center"/>
    </xf>
    <xf numFmtId="165" fontId="9" fillId="30" borderId="1" xfId="4" applyFont="1" applyFill="1" applyBorder="1" applyAlignment="1">
      <alignment horizontal="center" vertical="center" wrapText="1"/>
    </xf>
    <xf numFmtId="165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165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165" fontId="3" fillId="3" borderId="1" xfId="4" applyFont="1" applyFill="1" applyBorder="1" applyAlignment="1">
      <alignment horizontal="center" vertical="center" wrapText="1"/>
    </xf>
    <xf numFmtId="165" fontId="40" fillId="3" borderId="0" xfId="0" applyNumberFormat="1" applyFont="1" applyFill="1"/>
    <xf numFmtId="171" fontId="40" fillId="3" borderId="0" xfId="0" applyNumberFormat="1" applyFont="1" applyFill="1"/>
    <xf numFmtId="171" fontId="41" fillId="3" borderId="0" xfId="0" applyNumberFormat="1" applyFont="1" applyFill="1"/>
    <xf numFmtId="165" fontId="9" fillId="30" borderId="1" xfId="4" applyFont="1" applyFill="1" applyBorder="1" applyAlignment="1">
      <alignment vertical="center"/>
    </xf>
    <xf numFmtId="165" fontId="9" fillId="5" borderId="57" xfId="4" applyFont="1" applyFill="1" applyBorder="1" applyAlignment="1">
      <alignment horizontal="center" vertical="center" wrapText="1"/>
    </xf>
    <xf numFmtId="170" fontId="9" fillId="5" borderId="58" xfId="1" applyNumberFormat="1" applyFont="1" applyFill="1" applyBorder="1" applyAlignment="1">
      <alignment horizontal="center" vertical="center" wrapText="1"/>
    </xf>
    <xf numFmtId="165" fontId="9" fillId="5" borderId="58" xfId="4" applyFont="1" applyFill="1" applyBorder="1" applyAlignment="1">
      <alignment horizontal="center" vertical="center" wrapText="1"/>
    </xf>
    <xf numFmtId="170" fontId="9" fillId="5" borderId="59" xfId="1" applyNumberFormat="1" applyFont="1" applyFill="1" applyBorder="1" applyAlignment="1">
      <alignment horizontal="center" vertical="center" wrapText="1"/>
    </xf>
    <xf numFmtId="165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0" fontId="9" fillId="30" borderId="1" xfId="0" applyFont="1" applyFill="1" applyBorder="1" applyAlignment="1">
      <alignment horizontal="center" vertical="center"/>
    </xf>
    <xf numFmtId="0" fontId="8" fillId="31" borderId="3" xfId="0" applyFont="1" applyFill="1" applyBorder="1" applyAlignment="1">
      <alignment horizontal="center" vertical="center"/>
    </xf>
    <xf numFmtId="0" fontId="8" fillId="31" borderId="54" xfId="0" applyFont="1" applyFill="1" applyBorder="1" applyAlignment="1">
      <alignment horizontal="center" vertical="center"/>
    </xf>
    <xf numFmtId="165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/>
    </xf>
    <xf numFmtId="10" fontId="9" fillId="4" borderId="1" xfId="2" applyNumberFormat="1" applyFont="1" applyFill="1" applyBorder="1" applyAlignment="1">
      <alignment horizontal="center" vertical="center"/>
    </xf>
    <xf numFmtId="165" fontId="9" fillId="4" borderId="1" xfId="4" applyFont="1" applyFill="1" applyBorder="1" applyAlignment="1">
      <alignment horizontal="center" vertical="center" wrapText="1"/>
    </xf>
    <xf numFmtId="165" fontId="9" fillId="4" borderId="1" xfId="4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vertical="center"/>
    </xf>
    <xf numFmtId="0" fontId="8" fillId="3" borderId="5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165" fontId="9" fillId="7" borderId="62" xfId="4" applyFont="1" applyFill="1" applyBorder="1" applyAlignment="1">
      <alignment horizontal="center" vertical="center" wrapText="1"/>
    </xf>
    <xf numFmtId="165" fontId="9" fillId="5" borderId="62" xfId="4" applyFont="1" applyFill="1" applyBorder="1" applyAlignment="1">
      <alignment horizontal="center" vertical="center" wrapText="1"/>
    </xf>
    <xf numFmtId="165" fontId="9" fillId="6" borderId="1" xfId="4" applyFont="1" applyFill="1" applyBorder="1" applyAlignment="1">
      <alignment horizontal="center" vertical="center" wrapText="1"/>
    </xf>
    <xf numFmtId="165" fontId="4" fillId="5" borderId="1" xfId="4" applyFont="1" applyFill="1" applyBorder="1" applyAlignment="1">
      <alignment horizontal="center" vertical="center" wrapText="1"/>
    </xf>
    <xf numFmtId="170" fontId="4" fillId="5" borderId="1" xfId="1" applyNumberFormat="1" applyFont="1" applyFill="1" applyBorder="1" applyAlignment="1">
      <alignment horizontal="center" vertical="center" wrapText="1"/>
    </xf>
    <xf numFmtId="169" fontId="4" fillId="5" borderId="1" xfId="1" applyNumberFormat="1" applyFont="1" applyFill="1" applyBorder="1" applyAlignment="1">
      <alignment horizontal="center" vertical="center" wrapText="1"/>
    </xf>
    <xf numFmtId="170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6" fillId="6" borderId="54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0" fontId="6" fillId="34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0" fontId="7" fillId="33" borderId="1" xfId="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/>
    </xf>
    <xf numFmtId="165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10" fontId="6" fillId="30" borderId="1" xfId="2" applyNumberFormat="1" applyFont="1" applyFill="1" applyBorder="1" applyAlignment="1">
      <alignment horizontal="center" vertical="center"/>
    </xf>
    <xf numFmtId="10" fontId="7" fillId="3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1" fontId="9" fillId="33" borderId="1" xfId="1" applyNumberFormat="1" applyFont="1" applyFill="1" applyBorder="1" applyAlignment="1">
      <alignment horizontal="center" vertical="center"/>
    </xf>
    <xf numFmtId="165" fontId="9" fillId="33" borderId="1" xfId="4" applyFont="1" applyFill="1" applyBorder="1" applyAlignment="1">
      <alignment horizontal="center" vertical="center"/>
    </xf>
    <xf numFmtId="165" fontId="9" fillId="34" borderId="1" xfId="4" applyFont="1" applyFill="1" applyBorder="1" applyAlignment="1">
      <alignment horizontal="center" vertical="center"/>
    </xf>
    <xf numFmtId="171" fontId="9" fillId="33" borderId="3" xfId="1" applyNumberFormat="1" applyFont="1" applyFill="1" applyBorder="1" applyAlignment="1">
      <alignment vertical="center"/>
    </xf>
    <xf numFmtId="165" fontId="6" fillId="5" borderId="57" xfId="4" applyFont="1" applyFill="1" applyBorder="1" applyAlignment="1">
      <alignment horizontal="center" vertical="center" wrapText="1"/>
    </xf>
    <xf numFmtId="170" fontId="6" fillId="5" borderId="58" xfId="1" applyNumberFormat="1" applyFont="1" applyFill="1" applyBorder="1" applyAlignment="1">
      <alignment horizontal="center" vertical="center" wrapText="1"/>
    </xf>
    <xf numFmtId="165" fontId="6" fillId="5" borderId="58" xfId="4" applyFont="1" applyFill="1" applyBorder="1" applyAlignment="1">
      <alignment horizontal="center" vertical="center" wrapText="1"/>
    </xf>
    <xf numFmtId="170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10" fontId="7" fillId="0" borderId="3" xfId="2" applyNumberFormat="1" applyFont="1" applyFill="1" applyBorder="1" applyAlignment="1">
      <alignment horizontal="center" vertical="center"/>
    </xf>
    <xf numFmtId="10" fontId="7" fillId="0" borderId="6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horizontal="center" vertical="center" wrapText="1"/>
    </xf>
    <xf numFmtId="165" fontId="8" fillId="0" borderId="54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 wrapText="1"/>
    </xf>
    <xf numFmtId="165" fontId="9" fillId="68" borderId="1" xfId="4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vertical="center"/>
    </xf>
    <xf numFmtId="165" fontId="8" fillId="0" borderId="54" xfId="4" applyFont="1" applyFill="1" applyBorder="1" applyAlignment="1">
      <alignment vertical="center"/>
    </xf>
    <xf numFmtId="165" fontId="9" fillId="68" borderId="1" xfId="4" applyFont="1" applyFill="1" applyBorder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71" fontId="7" fillId="0" borderId="3" xfId="1" applyNumberFormat="1" applyFont="1" applyFill="1" applyBorder="1" applyAlignment="1">
      <alignment vertical="center"/>
    </xf>
    <xf numFmtId="165" fontId="7" fillId="0" borderId="1" xfId="4" applyFont="1" applyFill="1" applyBorder="1" applyAlignment="1">
      <alignment horizontal="center" vertical="center"/>
    </xf>
    <xf numFmtId="165" fontId="9" fillId="0" borderId="1" xfId="4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165" fontId="8" fillId="0" borderId="1" xfId="4" applyFont="1" applyFill="1" applyBorder="1" applyAlignment="1">
      <alignment horizontal="center" vertical="center" wrapText="1"/>
    </xf>
    <xf numFmtId="10" fontId="8" fillId="0" borderId="3" xfId="2" applyNumberFormat="1" applyFont="1" applyFill="1" applyBorder="1" applyAlignment="1">
      <alignment horizontal="center" vertical="center"/>
    </xf>
    <xf numFmtId="10" fontId="8" fillId="0" borderId="61" xfId="2" applyNumberFormat="1" applyFont="1" applyFill="1" applyBorder="1" applyAlignment="1">
      <alignment horizontal="center" vertical="center"/>
    </xf>
    <xf numFmtId="10" fontId="8" fillId="0" borderId="54" xfId="2" applyNumberFormat="1" applyFont="1" applyFill="1" applyBorder="1" applyAlignment="1">
      <alignment horizontal="center" vertical="center"/>
    </xf>
    <xf numFmtId="10" fontId="8" fillId="0" borderId="60" xfId="2" applyNumberFormat="1" applyFont="1" applyFill="1" applyBorder="1" applyAlignment="1">
      <alignment horizontal="center" vertical="center"/>
    </xf>
    <xf numFmtId="184" fontId="9" fillId="0" borderId="1" xfId="2" applyNumberFormat="1" applyFont="1" applyFill="1" applyBorder="1" applyAlignment="1">
      <alignment horizontal="center" vertical="center"/>
    </xf>
    <xf numFmtId="165" fontId="9" fillId="3" borderId="0" xfId="0" applyNumberFormat="1" applyFont="1" applyFill="1"/>
    <xf numFmtId="0" fontId="6" fillId="35" borderId="1" xfId="0" applyFont="1" applyFill="1" applyBorder="1" applyAlignment="1">
      <alignment horizontal="center" vertical="center" wrapText="1"/>
    </xf>
    <xf numFmtId="165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3" fontId="59" fillId="0" borderId="0" xfId="0" applyNumberFormat="1" applyFont="1"/>
    <xf numFmtId="171" fontId="8" fillId="3" borderId="0" xfId="1" applyNumberFormat="1" applyFont="1" applyFill="1"/>
    <xf numFmtId="171" fontId="8" fillId="3" borderId="0" xfId="0" applyNumberFormat="1" applyFont="1" applyFill="1"/>
    <xf numFmtId="10" fontId="8" fillId="3" borderId="0" xfId="2" applyNumberFormat="1" applyFont="1" applyFill="1"/>
    <xf numFmtId="165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3" fontId="8" fillId="3" borderId="0" xfId="0" applyNumberFormat="1" applyFont="1" applyFill="1"/>
    <xf numFmtId="10" fontId="8" fillId="3" borderId="0" xfId="2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65" fontId="6" fillId="5" borderId="55" xfId="4" applyFont="1" applyFill="1" applyBorder="1" applyAlignment="1">
      <alignment horizontal="center" vertical="center" wrapText="1"/>
    </xf>
    <xf numFmtId="165" fontId="6" fillId="5" borderId="56" xfId="4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165" fontId="9" fillId="6" borderId="4" xfId="4" applyFont="1" applyFill="1" applyBorder="1" applyAlignment="1">
      <alignment horizontal="center" vertical="center"/>
    </xf>
    <xf numFmtId="165" fontId="9" fillId="6" borderId="53" xfId="4" applyFont="1" applyFill="1" applyBorder="1" applyAlignment="1">
      <alignment horizontal="center" vertical="center"/>
    </xf>
    <xf numFmtId="165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3" borderId="54" xfId="3" applyFont="1" applyFill="1" applyBorder="1" applyAlignment="1">
      <alignment horizontal="center" vertical="center" wrapText="1"/>
    </xf>
    <xf numFmtId="0" fontId="8" fillId="3" borderId="48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165" fontId="9" fillId="5" borderId="55" xfId="4" applyFont="1" applyFill="1" applyBorder="1" applyAlignment="1">
      <alignment horizontal="center" vertical="center" wrapText="1"/>
    </xf>
    <xf numFmtId="165" fontId="9" fillId="5" borderId="56" xfId="4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18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2" xfId="2496" builtinId="36" customBuiltin="1"/>
    <cellStyle name="60% - Énfasis2 2" xfId="121"/>
    <cellStyle name="60% - Énfasis2 3" xfId="122"/>
    <cellStyle name="60% - Énfasis3" xfId="2500" builtinId="40" customBuiltin="1"/>
    <cellStyle name="60% - Énfasis3 2" xfId="123"/>
    <cellStyle name="60% - Énfasis3 3" xfId="124"/>
    <cellStyle name="60% - Énfasis4" xfId="2504" builtinId="44" customBuiltin="1"/>
    <cellStyle name="60% - Énfasis4 2" xfId="125"/>
    <cellStyle name="60% - Énfasis4 3" xfId="126"/>
    <cellStyle name="60% - Énfasis5" xfId="2508" builtinId="48" customBuiltin="1"/>
    <cellStyle name="60% - Énfasis5 2" xfId="127"/>
    <cellStyle name="60% - Énfasis5 3" xfId="128"/>
    <cellStyle name="60% - Énfasis6" xfId="2512" builtinId="52" customBuiltin="1"/>
    <cellStyle name="60% - Énfasis6 2" xfId="129"/>
    <cellStyle name="60% - Énfasis6 3" xfId="130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18" xfId="2514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21" xfId="2515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2 3" xfId="2517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2 9" xfId="2516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89" t="s">
        <v>32</v>
      </c>
      <c r="C1" s="189"/>
      <c r="D1" s="189"/>
      <c r="F1" s="189" t="s">
        <v>36</v>
      </c>
      <c r="G1" s="189"/>
      <c r="H1" s="189"/>
      <c r="I1" s="22"/>
    </row>
    <row r="2" spans="2:9" ht="13.5" customHeight="1" x14ac:dyDescent="0.2">
      <c r="B2" s="189" t="s">
        <v>24</v>
      </c>
      <c r="C2" s="189"/>
      <c r="D2" s="189"/>
      <c r="F2" s="189" t="s">
        <v>24</v>
      </c>
      <c r="G2" s="189"/>
      <c r="H2" s="189"/>
    </row>
    <row r="3" spans="2:9" x14ac:dyDescent="0.2">
      <c r="B3" s="189" t="s">
        <v>33</v>
      </c>
      <c r="C3" s="189"/>
      <c r="D3" s="189"/>
      <c r="F3" s="189" t="s">
        <v>29</v>
      </c>
      <c r="G3" s="189"/>
      <c r="H3" s="189"/>
    </row>
    <row r="4" spans="2:9" ht="7.5" customHeight="1" x14ac:dyDescent="0.2">
      <c r="G4" s="5"/>
      <c r="H4" s="6"/>
    </row>
    <row r="5" spans="2:9" ht="55.5" customHeight="1" x14ac:dyDescent="0.2">
      <c r="B5" s="188" t="s">
        <v>0</v>
      </c>
      <c r="C5" s="188"/>
      <c r="D5" s="7" t="s">
        <v>23</v>
      </c>
      <c r="F5" s="188" t="s">
        <v>0</v>
      </c>
      <c r="G5" s="188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87" t="s">
        <v>7</v>
      </c>
      <c r="G9" s="187"/>
      <c r="H9" s="9">
        <f>SUM(H6:H8)</f>
        <v>39190318000</v>
      </c>
    </row>
    <row r="10" spans="2:9" ht="35.25" customHeight="1" x14ac:dyDescent="0.2">
      <c r="B10" s="187" t="s">
        <v>6</v>
      </c>
      <c r="C10" s="187"/>
      <c r="D10" s="9">
        <f>+D9+D8+D7+D6</f>
        <v>41885181893</v>
      </c>
      <c r="E10" s="12"/>
      <c r="F10" s="188" t="s">
        <v>1</v>
      </c>
      <c r="G10" s="188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87" t="s">
        <v>7</v>
      </c>
      <c r="C14" s="187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88" t="s">
        <v>1</v>
      </c>
      <c r="C15" s="188"/>
      <c r="D15" s="10">
        <f>+D10+D14</f>
        <v>64523756893</v>
      </c>
      <c r="E15" s="12"/>
      <c r="F15" s="187" t="s">
        <v>6</v>
      </c>
      <c r="G15" s="187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87" t="s">
        <v>20</v>
      </c>
      <c r="C20" s="187"/>
      <c r="D20" s="9">
        <f>SUM(D16:D19)</f>
        <v>264133043070</v>
      </c>
      <c r="E20" s="12"/>
      <c r="F20" s="187" t="s">
        <v>31</v>
      </c>
      <c r="G20" s="187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88" t="s">
        <v>20</v>
      </c>
      <c r="G21" s="188"/>
      <c r="H21" s="10">
        <f>+H15+H20</f>
        <v>394211564000</v>
      </c>
    </row>
    <row r="22" spans="2:8" ht="26.25" customHeight="1" x14ac:dyDescent="0.2">
      <c r="B22" s="188" t="s">
        <v>8</v>
      </c>
      <c r="C22" s="188"/>
      <c r="D22" s="10">
        <f>+D15+D20</f>
        <v>328656799963</v>
      </c>
      <c r="F22" s="190" t="s">
        <v>8</v>
      </c>
      <c r="G22" s="191"/>
      <c r="H22" s="10">
        <f>+H21+H10</f>
        <v>433401882000</v>
      </c>
    </row>
    <row r="23" spans="2:8" ht="18.75" customHeight="1" x14ac:dyDescent="0.2">
      <c r="B23" s="192" t="s">
        <v>34</v>
      </c>
      <c r="C23" s="192"/>
      <c r="D23" s="192"/>
      <c r="F23" s="192" t="s">
        <v>35</v>
      </c>
      <c r="G23" s="192"/>
      <c r="H23" s="192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L53"/>
  <sheetViews>
    <sheetView zoomScale="90" zoomScaleNormal="90" zoomScaleSheetLayoutView="90" workbookViewId="0">
      <pane ySplit="5" topLeftCell="A42" activePane="bottomLeft" state="frozen"/>
      <selection activeCell="D35" sqref="D35"/>
      <selection pane="bottomLeft" activeCell="E52" sqref="E52"/>
    </sheetView>
  </sheetViews>
  <sheetFormatPr baseColWidth="10" defaultRowHeight="12" x14ac:dyDescent="0.2"/>
  <cols>
    <col min="1" max="1" width="11.42578125" style="23"/>
    <col min="2" max="2" width="8.85546875" style="23" customWidth="1"/>
    <col min="3" max="3" width="26.7109375" style="24" customWidth="1"/>
    <col min="4" max="4" width="9" style="25" customWidth="1"/>
    <col min="5" max="5" width="17.85546875" style="23" customWidth="1"/>
    <col min="6" max="6" width="16.140625" style="23" customWidth="1"/>
    <col min="7" max="7" width="7.5703125" style="23" customWidth="1"/>
    <col min="8" max="8" width="14.85546875" style="23" customWidth="1"/>
    <col min="9" max="9" width="7.5703125" style="23" customWidth="1"/>
    <col min="10" max="10" width="16.5703125" style="23" customWidth="1"/>
    <col min="11" max="11" width="8.42578125" style="23" customWidth="1"/>
    <col min="12" max="12" width="8.140625" style="23" customWidth="1"/>
    <col min="13" max="16384" width="11.42578125" style="23"/>
  </cols>
  <sheetData>
    <row r="1" spans="1:12" x14ac:dyDescent="0.2">
      <c r="B1" s="197" t="s">
        <v>50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x14ac:dyDescent="0.2">
      <c r="B2" s="197" t="s">
        <v>51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x14ac:dyDescent="0.2">
      <c r="B3" s="197" t="s">
        <v>84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 ht="12.75" thickBot="1" x14ac:dyDescent="0.25"/>
    <row r="5" spans="1:12" ht="36" x14ac:dyDescent="0.2">
      <c r="B5" s="198" t="s">
        <v>0</v>
      </c>
      <c r="C5" s="199"/>
      <c r="D5" s="200" t="s">
        <v>79</v>
      </c>
      <c r="E5" s="201"/>
      <c r="F5" s="129" t="s">
        <v>2</v>
      </c>
      <c r="G5" s="130" t="s">
        <v>3</v>
      </c>
      <c r="H5" s="130" t="s">
        <v>4</v>
      </c>
      <c r="I5" s="130" t="s">
        <v>43</v>
      </c>
      <c r="J5" s="131" t="s">
        <v>5</v>
      </c>
      <c r="K5" s="132" t="s">
        <v>48</v>
      </c>
      <c r="L5" s="132" t="s">
        <v>49</v>
      </c>
    </row>
    <row r="6" spans="1:12" s="25" customFormat="1" ht="31.5" customHeight="1" x14ac:dyDescent="0.2">
      <c r="A6" s="207" t="s">
        <v>75</v>
      </c>
      <c r="B6" s="133">
        <v>7563</v>
      </c>
      <c r="C6" s="134" t="s">
        <v>58</v>
      </c>
      <c r="D6" s="135" t="s">
        <v>53</v>
      </c>
      <c r="E6" s="54">
        <v>213521974</v>
      </c>
      <c r="F6" s="54">
        <v>200865999</v>
      </c>
      <c r="G6" s="119">
        <f t="shared" ref="G6:G47" si="0">F6/E6</f>
        <v>0.94072752905515944</v>
      </c>
      <c r="H6" s="54">
        <v>200865987</v>
      </c>
      <c r="I6" s="119">
        <f t="shared" ref="I6:I47" si="1">+H6/E6</f>
        <v>0.9407274728548547</v>
      </c>
      <c r="J6" s="54">
        <v>75070788</v>
      </c>
      <c r="K6" s="119">
        <f t="shared" ref="K6:K47" si="2">+J6/E6</f>
        <v>0.35158343000332132</v>
      </c>
      <c r="L6" s="119">
        <f t="shared" ref="L6:L47" si="3">+J6/H6</f>
        <v>0.37373568876048685</v>
      </c>
    </row>
    <row r="7" spans="1:12" s="25" customFormat="1" ht="15" customHeight="1" x14ac:dyDescent="0.2">
      <c r="A7" s="208"/>
      <c r="B7" s="204">
        <v>7568</v>
      </c>
      <c r="C7" s="202" t="s">
        <v>59</v>
      </c>
      <c r="D7" s="135" t="s">
        <v>53</v>
      </c>
      <c r="E7" s="54">
        <f>+E8+E9</f>
        <v>11583759809</v>
      </c>
      <c r="F7" s="54">
        <f t="shared" ref="F7" si="4">+F8+F9</f>
        <v>11364515246</v>
      </c>
      <c r="G7" s="119">
        <f t="shared" si="0"/>
        <v>0.98107310867843978</v>
      </c>
      <c r="H7" s="54">
        <f t="shared" ref="H7" si="5">+H8+H9</f>
        <v>6981738508</v>
      </c>
      <c r="I7" s="119">
        <f t="shared" si="1"/>
        <v>0.60271782418826914</v>
      </c>
      <c r="J7" s="54">
        <f t="shared" ref="J7" si="6">+J8+J9</f>
        <v>2876393944</v>
      </c>
      <c r="K7" s="119">
        <f t="shared" si="2"/>
        <v>0.24831263695274364</v>
      </c>
      <c r="L7" s="119">
        <f t="shared" si="3"/>
        <v>0.41198820905482125</v>
      </c>
    </row>
    <row r="8" spans="1:12" s="25" customFormat="1" x14ac:dyDescent="0.2">
      <c r="A8" s="208"/>
      <c r="B8" s="205"/>
      <c r="C8" s="203"/>
      <c r="D8" s="143" t="s">
        <v>56</v>
      </c>
      <c r="E8" s="89">
        <v>11582662009</v>
      </c>
      <c r="F8" s="89">
        <v>11363417446</v>
      </c>
      <c r="G8" s="120">
        <f t="shared" si="0"/>
        <v>0.98107131479536902</v>
      </c>
      <c r="H8" s="89">
        <v>6980640708</v>
      </c>
      <c r="I8" s="120">
        <f t="shared" si="1"/>
        <v>0.60268016994503326</v>
      </c>
      <c r="J8" s="89">
        <v>2875296144</v>
      </c>
      <c r="K8" s="120">
        <f t="shared" si="2"/>
        <v>0.24824139232983122</v>
      </c>
      <c r="L8" s="120">
        <f t="shared" si="3"/>
        <v>0.41189573626169218</v>
      </c>
    </row>
    <row r="9" spans="1:12" s="25" customFormat="1" x14ac:dyDescent="0.2">
      <c r="A9" s="208"/>
      <c r="B9" s="206"/>
      <c r="C9" s="203"/>
      <c r="D9" s="143" t="s">
        <v>57</v>
      </c>
      <c r="E9" s="89">
        <v>1097800</v>
      </c>
      <c r="F9" s="89">
        <v>1097800</v>
      </c>
      <c r="G9" s="120">
        <f t="shared" si="0"/>
        <v>1</v>
      </c>
      <c r="H9" s="89">
        <v>1097800</v>
      </c>
      <c r="I9" s="120">
        <f t="shared" si="1"/>
        <v>1</v>
      </c>
      <c r="J9" s="89">
        <v>1097800</v>
      </c>
      <c r="K9" s="120">
        <f t="shared" si="2"/>
        <v>1</v>
      </c>
      <c r="L9" s="120">
        <f t="shared" si="3"/>
        <v>1</v>
      </c>
    </row>
    <row r="10" spans="1:12" s="25" customFormat="1" x14ac:dyDescent="0.2">
      <c r="A10" s="207"/>
      <c r="B10" s="193">
        <v>7570</v>
      </c>
      <c r="C10" s="195" t="s">
        <v>60</v>
      </c>
      <c r="D10" s="135" t="s">
        <v>53</v>
      </c>
      <c r="E10" s="54">
        <f>SUM(E11:E12)</f>
        <v>17556547000</v>
      </c>
      <c r="F10" s="54">
        <f>SUM(F11:F12)</f>
        <v>16118579092</v>
      </c>
      <c r="G10" s="119">
        <f t="shared" si="0"/>
        <v>0.91809506117575401</v>
      </c>
      <c r="H10" s="54">
        <f>SUM(H11:H12)</f>
        <v>15461512343</v>
      </c>
      <c r="I10" s="119">
        <f t="shared" si="1"/>
        <v>0.88066932199139158</v>
      </c>
      <c r="J10" s="54">
        <f>SUM(J11:J12)</f>
        <v>4999849533</v>
      </c>
      <c r="K10" s="119">
        <f t="shared" si="2"/>
        <v>0.2847854725077773</v>
      </c>
      <c r="L10" s="119">
        <f t="shared" si="3"/>
        <v>0.32337389914277159</v>
      </c>
    </row>
    <row r="11" spans="1:12" s="25" customFormat="1" x14ac:dyDescent="0.2">
      <c r="A11" s="208"/>
      <c r="B11" s="194"/>
      <c r="C11" s="196"/>
      <c r="D11" s="143" t="s">
        <v>56</v>
      </c>
      <c r="E11" s="153">
        <v>17441702000</v>
      </c>
      <c r="F11" s="153">
        <v>16003734977</v>
      </c>
      <c r="G11" s="148">
        <f t="shared" si="0"/>
        <v>0.91755580831503714</v>
      </c>
      <c r="H11" s="153">
        <v>15346668228</v>
      </c>
      <c r="I11" s="148">
        <f t="shared" si="1"/>
        <v>0.87988363910815581</v>
      </c>
      <c r="J11" s="153">
        <v>4885005418</v>
      </c>
      <c r="K11" s="149">
        <f t="shared" si="2"/>
        <v>0.28007618855086502</v>
      </c>
      <c r="L11" s="149">
        <f t="shared" si="3"/>
        <v>0.31831048573053183</v>
      </c>
    </row>
    <row r="12" spans="1:12" s="25" customFormat="1" x14ac:dyDescent="0.2">
      <c r="A12" s="208"/>
      <c r="B12" s="194"/>
      <c r="C12" s="196"/>
      <c r="D12" s="143" t="s">
        <v>57</v>
      </c>
      <c r="E12" s="154">
        <v>114845000</v>
      </c>
      <c r="F12" s="154">
        <v>114844115</v>
      </c>
      <c r="G12" s="123">
        <f t="shared" si="0"/>
        <v>0.9999922939614263</v>
      </c>
      <c r="H12" s="154">
        <v>114844115</v>
      </c>
      <c r="I12" s="123">
        <f t="shared" si="1"/>
        <v>0.9999922939614263</v>
      </c>
      <c r="J12" s="154">
        <v>114844115</v>
      </c>
      <c r="K12" s="124">
        <f t="shared" si="2"/>
        <v>0.9999922939614263</v>
      </c>
      <c r="L12" s="124">
        <f t="shared" si="3"/>
        <v>1</v>
      </c>
    </row>
    <row r="13" spans="1:12" s="25" customFormat="1" ht="21" customHeight="1" x14ac:dyDescent="0.2">
      <c r="A13" s="207"/>
      <c r="B13" s="133">
        <v>7574</v>
      </c>
      <c r="C13" s="134" t="s">
        <v>61</v>
      </c>
      <c r="D13" s="135" t="s">
        <v>53</v>
      </c>
      <c r="E13" s="54">
        <v>5217681013</v>
      </c>
      <c r="F13" s="54">
        <v>5083236687</v>
      </c>
      <c r="G13" s="119">
        <f t="shared" si="0"/>
        <v>0.97423293496382235</v>
      </c>
      <c r="H13" s="54">
        <v>2710050746</v>
      </c>
      <c r="I13" s="119">
        <f t="shared" si="1"/>
        <v>0.51939755214008521</v>
      </c>
      <c r="J13" s="54">
        <v>1801014411</v>
      </c>
      <c r="K13" s="119">
        <f t="shared" si="2"/>
        <v>0.34517526205851251</v>
      </c>
      <c r="L13" s="119">
        <f t="shared" si="3"/>
        <v>0.66456851911657888</v>
      </c>
    </row>
    <row r="14" spans="1:12" s="25" customFormat="1" x14ac:dyDescent="0.2">
      <c r="A14" s="207"/>
      <c r="B14" s="214" t="s">
        <v>7</v>
      </c>
      <c r="C14" s="214"/>
      <c r="D14" s="146" t="s">
        <v>53</v>
      </c>
      <c r="E14" s="155">
        <f>+E6+E7+E10+E13</f>
        <v>34571509796</v>
      </c>
      <c r="F14" s="155">
        <f>+F6+F7+F10+F13</f>
        <v>32767197024</v>
      </c>
      <c r="G14" s="147">
        <f t="shared" si="0"/>
        <v>0.94780925731485521</v>
      </c>
      <c r="H14" s="155">
        <f>+H6+H7+H10+H13</f>
        <v>25354167584</v>
      </c>
      <c r="I14" s="147">
        <f t="shared" si="1"/>
        <v>0.73338328969750499</v>
      </c>
      <c r="J14" s="155">
        <f>+J6+J7+J10+J13</f>
        <v>9752328676</v>
      </c>
      <c r="K14" s="147">
        <f t="shared" si="2"/>
        <v>0.28209148901933018</v>
      </c>
      <c r="L14" s="147">
        <f t="shared" si="3"/>
        <v>0.38464400945879618</v>
      </c>
    </row>
    <row r="15" spans="1:12" s="25" customFormat="1" ht="24" customHeight="1" x14ac:dyDescent="0.2">
      <c r="A15" s="207"/>
      <c r="B15" s="224">
        <v>7589</v>
      </c>
      <c r="C15" s="224" t="s">
        <v>62</v>
      </c>
      <c r="D15" s="135" t="s">
        <v>53</v>
      </c>
      <c r="E15" s="54">
        <f>+E16+E17</f>
        <v>17543598939</v>
      </c>
      <c r="F15" s="54">
        <f>+F16+F17</f>
        <v>14772175166</v>
      </c>
      <c r="G15" s="119">
        <f t="shared" si="0"/>
        <v>0.84202649737739765</v>
      </c>
      <c r="H15" s="54">
        <f>+H16+H17</f>
        <v>13991697063</v>
      </c>
      <c r="I15" s="119">
        <f t="shared" si="1"/>
        <v>0.79753858439478997</v>
      </c>
      <c r="J15" s="54">
        <f>+J16+J17</f>
        <v>7151642459</v>
      </c>
      <c r="K15" s="119">
        <f t="shared" si="2"/>
        <v>0.40764967803166446</v>
      </c>
      <c r="L15" s="119">
        <f t="shared" si="3"/>
        <v>0.5111347413254097</v>
      </c>
    </row>
    <row r="16" spans="1:12" s="25" customFormat="1" x14ac:dyDescent="0.2">
      <c r="A16" s="208"/>
      <c r="B16" s="196"/>
      <c r="C16" s="196"/>
      <c r="D16" s="136" t="s">
        <v>56</v>
      </c>
      <c r="E16" s="89">
        <v>17539734101</v>
      </c>
      <c r="F16" s="89">
        <v>14768310328</v>
      </c>
      <c r="G16" s="120">
        <f t="shared" si="0"/>
        <v>0.84199168829805737</v>
      </c>
      <c r="H16" s="89">
        <v>13987832225</v>
      </c>
      <c r="I16" s="120">
        <f t="shared" si="1"/>
        <v>0.79749397251139087</v>
      </c>
      <c r="J16" s="89">
        <v>7147777621</v>
      </c>
      <c r="K16" s="120">
        <f t="shared" si="2"/>
        <v>0.40751915507045688</v>
      </c>
      <c r="L16" s="120">
        <f t="shared" si="3"/>
        <v>0.51099966785596762</v>
      </c>
    </row>
    <row r="17" spans="1:12" s="25" customFormat="1" x14ac:dyDescent="0.2">
      <c r="A17" s="208"/>
      <c r="B17" s="225"/>
      <c r="C17" s="225"/>
      <c r="D17" s="137" t="s">
        <v>57</v>
      </c>
      <c r="E17" s="89">
        <v>3864838</v>
      </c>
      <c r="F17" s="89">
        <v>3864838</v>
      </c>
      <c r="G17" s="120">
        <f t="shared" si="0"/>
        <v>1</v>
      </c>
      <c r="H17" s="89">
        <v>3864838</v>
      </c>
      <c r="I17" s="120">
        <f t="shared" si="1"/>
        <v>1</v>
      </c>
      <c r="J17" s="89">
        <v>3864838</v>
      </c>
      <c r="K17" s="120">
        <f t="shared" si="2"/>
        <v>1</v>
      </c>
      <c r="L17" s="120">
        <f t="shared" si="3"/>
        <v>1</v>
      </c>
    </row>
    <row r="18" spans="1:12" s="25" customFormat="1" x14ac:dyDescent="0.2">
      <c r="A18" s="207"/>
      <c r="B18" s="214" t="s">
        <v>39</v>
      </c>
      <c r="C18" s="214"/>
      <c r="D18" s="146" t="s">
        <v>53</v>
      </c>
      <c r="E18" s="156">
        <f>+E15</f>
        <v>17543598939</v>
      </c>
      <c r="F18" s="156">
        <f>+F15</f>
        <v>14772175166</v>
      </c>
      <c r="G18" s="147">
        <f t="shared" si="0"/>
        <v>0.84202649737739765</v>
      </c>
      <c r="H18" s="156">
        <f>+H15</f>
        <v>13991697063</v>
      </c>
      <c r="I18" s="147">
        <f t="shared" si="1"/>
        <v>0.79753858439478997</v>
      </c>
      <c r="J18" s="156">
        <f>+J15</f>
        <v>7151642459</v>
      </c>
      <c r="K18" s="147">
        <f t="shared" si="2"/>
        <v>0.40764967803166446</v>
      </c>
      <c r="L18" s="147">
        <f t="shared" si="3"/>
        <v>0.5111347413254097</v>
      </c>
    </row>
    <row r="19" spans="1:12" s="25" customFormat="1" x14ac:dyDescent="0.2">
      <c r="A19" s="207"/>
      <c r="B19" s="215" t="s">
        <v>1</v>
      </c>
      <c r="C19" s="215"/>
      <c r="D19" s="173" t="s">
        <v>53</v>
      </c>
      <c r="E19" s="174">
        <f>+E14+E18</f>
        <v>52115108735</v>
      </c>
      <c r="F19" s="174">
        <f>+F14+F18</f>
        <v>47539372190</v>
      </c>
      <c r="G19" s="175">
        <f t="shared" si="0"/>
        <v>0.91219942438828727</v>
      </c>
      <c r="H19" s="174">
        <f>+H14+H18</f>
        <v>39345864647</v>
      </c>
      <c r="I19" s="175">
        <f t="shared" si="1"/>
        <v>0.75497999720330045</v>
      </c>
      <c r="J19" s="174">
        <f>+J14+J18</f>
        <v>16903971135</v>
      </c>
      <c r="K19" s="175">
        <f t="shared" si="2"/>
        <v>0.32435835874304636</v>
      </c>
      <c r="L19" s="175">
        <f t="shared" si="3"/>
        <v>0.42962510257831821</v>
      </c>
    </row>
    <row r="20" spans="1:12" s="25" customFormat="1" ht="19.5" customHeight="1" x14ac:dyDescent="0.2">
      <c r="A20" s="207"/>
      <c r="B20" s="138">
        <v>7596</v>
      </c>
      <c r="C20" s="134" t="s">
        <v>63</v>
      </c>
      <c r="D20" s="135" t="s">
        <v>53</v>
      </c>
      <c r="E20" s="54">
        <v>9368843000</v>
      </c>
      <c r="F20" s="54">
        <v>4813310620</v>
      </c>
      <c r="G20" s="119">
        <f t="shared" si="0"/>
        <v>0.51375720780036549</v>
      </c>
      <c r="H20" s="65">
        <v>4240474340</v>
      </c>
      <c r="I20" s="119">
        <f t="shared" si="1"/>
        <v>0.45261451600800656</v>
      </c>
      <c r="J20" s="65">
        <v>1935509845</v>
      </c>
      <c r="K20" s="119">
        <f t="shared" si="2"/>
        <v>0.20659006080046383</v>
      </c>
      <c r="L20" s="119">
        <f t="shared" si="3"/>
        <v>0.45643710816559263</v>
      </c>
    </row>
    <row r="21" spans="1:12" s="25" customFormat="1" x14ac:dyDescent="0.2">
      <c r="A21" s="207"/>
      <c r="B21" s="220">
        <v>7588</v>
      </c>
      <c r="C21" s="195" t="s">
        <v>64</v>
      </c>
      <c r="D21" s="135" t="s">
        <v>53</v>
      </c>
      <c r="E21" s="54">
        <f>SUM(E22:E23)</f>
        <v>9834734141</v>
      </c>
      <c r="F21" s="54">
        <f>SUM(F22:F23)</f>
        <v>8985477333</v>
      </c>
      <c r="G21" s="119">
        <f t="shared" si="0"/>
        <v>0.91364720227062013</v>
      </c>
      <c r="H21" s="54">
        <f>SUM(H22:H23)</f>
        <v>8950477335</v>
      </c>
      <c r="I21" s="119">
        <f t="shared" si="1"/>
        <v>0.91008838741114273</v>
      </c>
      <c r="J21" s="54">
        <f>SUM(J22:J23)</f>
        <v>3603605556</v>
      </c>
      <c r="K21" s="119">
        <f t="shared" si="2"/>
        <v>0.36641616380629316</v>
      </c>
      <c r="L21" s="119">
        <f t="shared" si="3"/>
        <v>0.40261601936116181</v>
      </c>
    </row>
    <row r="22" spans="1:12" s="25" customFormat="1" x14ac:dyDescent="0.2">
      <c r="A22" s="208"/>
      <c r="B22" s="203"/>
      <c r="C22" s="196"/>
      <c r="D22" s="136" t="s">
        <v>56</v>
      </c>
      <c r="E22" s="153">
        <v>8989734141</v>
      </c>
      <c r="F22" s="157">
        <v>8140477335</v>
      </c>
      <c r="G22" s="121">
        <f t="shared" si="0"/>
        <v>0.90553037579534801</v>
      </c>
      <c r="H22" s="157">
        <v>8105477337</v>
      </c>
      <c r="I22" s="121">
        <f t="shared" si="1"/>
        <v>0.90163704619838325</v>
      </c>
      <c r="J22" s="157">
        <v>2758605558</v>
      </c>
      <c r="K22" s="122">
        <f t="shared" si="2"/>
        <v>0.3068617508296122</v>
      </c>
      <c r="L22" s="122">
        <f t="shared" si="3"/>
        <v>0.34033844563446963</v>
      </c>
    </row>
    <row r="23" spans="1:12" s="25" customFormat="1" x14ac:dyDescent="0.2">
      <c r="A23" s="208"/>
      <c r="B23" s="203"/>
      <c r="C23" s="196"/>
      <c r="D23" s="137" t="s">
        <v>57</v>
      </c>
      <c r="E23" s="154">
        <v>845000000</v>
      </c>
      <c r="F23" s="158">
        <v>844999998</v>
      </c>
      <c r="G23" s="123">
        <f t="shared" si="0"/>
        <v>0.99999999763313607</v>
      </c>
      <c r="H23" s="158">
        <v>844999998</v>
      </c>
      <c r="I23" s="123">
        <f t="shared" si="1"/>
        <v>0.99999999763313607</v>
      </c>
      <c r="J23" s="158">
        <v>844999998</v>
      </c>
      <c r="K23" s="124">
        <f t="shared" si="2"/>
        <v>0.99999999763313607</v>
      </c>
      <c r="L23" s="124">
        <f t="shared" si="3"/>
        <v>1</v>
      </c>
    </row>
    <row r="24" spans="1:12" s="25" customFormat="1" ht="20.25" customHeight="1" x14ac:dyDescent="0.2">
      <c r="A24" s="207"/>
      <c r="B24" s="139">
        <v>7583</v>
      </c>
      <c r="C24" s="134" t="s">
        <v>65</v>
      </c>
      <c r="D24" s="135" t="s">
        <v>53</v>
      </c>
      <c r="E24" s="54">
        <v>5664550000</v>
      </c>
      <c r="F24" s="54">
        <v>4704049791</v>
      </c>
      <c r="G24" s="119">
        <f t="shared" si="0"/>
        <v>0.83043662621037861</v>
      </c>
      <c r="H24" s="65">
        <v>4653517809</v>
      </c>
      <c r="I24" s="119">
        <f t="shared" si="1"/>
        <v>0.8215158854630995</v>
      </c>
      <c r="J24" s="65">
        <v>1479493347</v>
      </c>
      <c r="K24" s="119">
        <f t="shared" si="2"/>
        <v>0.26118462137327769</v>
      </c>
      <c r="L24" s="119">
        <f t="shared" si="3"/>
        <v>0.31793009239991071</v>
      </c>
    </row>
    <row r="25" spans="1:12" s="25" customFormat="1" ht="21" customHeight="1" x14ac:dyDescent="0.2">
      <c r="A25" s="207"/>
      <c r="B25" s="139">
        <v>7579</v>
      </c>
      <c r="C25" s="134" t="s">
        <v>66</v>
      </c>
      <c r="D25" s="135" t="s">
        <v>53</v>
      </c>
      <c r="E25" s="54">
        <v>10956419534</v>
      </c>
      <c r="F25" s="65">
        <v>7854116952</v>
      </c>
      <c r="G25" s="119">
        <f t="shared" si="0"/>
        <v>0.71685069448345573</v>
      </c>
      <c r="H25" s="65">
        <v>7854116952</v>
      </c>
      <c r="I25" s="119">
        <f t="shared" si="1"/>
        <v>0.71685069448345573</v>
      </c>
      <c r="J25" s="65">
        <v>1709628412</v>
      </c>
      <c r="K25" s="119">
        <f t="shared" si="2"/>
        <v>0.15603896936354755</v>
      </c>
      <c r="L25" s="119">
        <f t="shared" si="3"/>
        <v>0.21767289976050766</v>
      </c>
    </row>
    <row r="26" spans="1:12" s="25" customFormat="1" x14ac:dyDescent="0.2">
      <c r="A26" s="208"/>
      <c r="B26" s="214" t="s">
        <v>40</v>
      </c>
      <c r="C26" s="214"/>
      <c r="D26" s="146" t="s">
        <v>53</v>
      </c>
      <c r="E26" s="155">
        <f>+E20+E21+E24+E25</f>
        <v>35824546675</v>
      </c>
      <c r="F26" s="155">
        <f>+F20+F21+F24+F25</f>
        <v>26356954696</v>
      </c>
      <c r="G26" s="147">
        <f t="shared" si="0"/>
        <v>0.73572332778164873</v>
      </c>
      <c r="H26" s="159">
        <f>+H20+H21+H24+H25</f>
        <v>25698586436</v>
      </c>
      <c r="I26" s="147">
        <f t="shared" si="1"/>
        <v>0.71734575371287657</v>
      </c>
      <c r="J26" s="159">
        <f t="shared" ref="J26" si="7">+J20+J21+J24+J25</f>
        <v>8728237160</v>
      </c>
      <c r="K26" s="147">
        <f t="shared" si="2"/>
        <v>0.24363845380047647</v>
      </c>
      <c r="L26" s="147">
        <f t="shared" si="3"/>
        <v>0.33963880393720813</v>
      </c>
    </row>
    <row r="27" spans="1:12" s="25" customFormat="1" ht="12" customHeight="1" x14ac:dyDescent="0.2">
      <c r="A27" s="207"/>
      <c r="B27" s="140">
        <v>7581</v>
      </c>
      <c r="C27" s="141" t="s">
        <v>67</v>
      </c>
      <c r="D27" s="135" t="s">
        <v>53</v>
      </c>
      <c r="E27" s="54">
        <v>6656503000</v>
      </c>
      <c r="F27" s="65">
        <v>5188966415</v>
      </c>
      <c r="G27" s="119">
        <f t="shared" si="0"/>
        <v>0.77953339989480963</v>
      </c>
      <c r="H27" s="65">
        <v>5188966415</v>
      </c>
      <c r="I27" s="119">
        <f t="shared" si="1"/>
        <v>0.77953339989480963</v>
      </c>
      <c r="J27" s="180">
        <v>2697063482</v>
      </c>
      <c r="K27" s="109">
        <f t="shared" si="2"/>
        <v>0.40517723525400651</v>
      </c>
      <c r="L27" s="109">
        <f t="shared" si="3"/>
        <v>0.51976892242036221</v>
      </c>
    </row>
    <row r="28" spans="1:12" ht="12" customHeight="1" x14ac:dyDescent="0.2">
      <c r="A28" s="207"/>
      <c r="B28" s="214" t="s">
        <v>7</v>
      </c>
      <c r="C28" s="214"/>
      <c r="D28" s="146" t="s">
        <v>53</v>
      </c>
      <c r="E28" s="156">
        <f>+E27</f>
        <v>6656503000</v>
      </c>
      <c r="F28" s="156">
        <f t="shared" ref="F28" si="8">+F27</f>
        <v>5188966415</v>
      </c>
      <c r="G28" s="147">
        <f t="shared" si="0"/>
        <v>0.77953339989480963</v>
      </c>
      <c r="H28" s="156">
        <f t="shared" ref="H28" si="9">+H27</f>
        <v>5188966415</v>
      </c>
      <c r="I28" s="147">
        <f t="shared" si="1"/>
        <v>0.77953339989480963</v>
      </c>
      <c r="J28" s="156">
        <f t="shared" ref="J28" si="10">+J27</f>
        <v>2697063482</v>
      </c>
      <c r="K28" s="147">
        <f t="shared" si="2"/>
        <v>0.40517723525400651</v>
      </c>
      <c r="L28" s="147">
        <f t="shared" si="3"/>
        <v>0.51976892242036221</v>
      </c>
    </row>
    <row r="29" spans="1:12" ht="24" customHeight="1" x14ac:dyDescent="0.2">
      <c r="A29" s="207"/>
      <c r="B29" s="202">
        <v>7573</v>
      </c>
      <c r="C29" s="221" t="s">
        <v>68</v>
      </c>
      <c r="D29" s="135" t="s">
        <v>53</v>
      </c>
      <c r="E29" s="54">
        <f>+E30+E31</f>
        <v>68542871000</v>
      </c>
      <c r="F29" s="54">
        <f>+F30+F31</f>
        <v>36703977178</v>
      </c>
      <c r="G29" s="119">
        <f t="shared" si="0"/>
        <v>0.53548934619327515</v>
      </c>
      <c r="H29" s="65">
        <f>+H30+H31</f>
        <v>27610229133</v>
      </c>
      <c r="I29" s="119">
        <f t="shared" si="1"/>
        <v>0.40281693384276246</v>
      </c>
      <c r="J29" s="65">
        <f>SUM(J30:J31)</f>
        <v>15632827999</v>
      </c>
      <c r="K29" s="119">
        <f t="shared" si="2"/>
        <v>0.22807372628146844</v>
      </c>
      <c r="L29" s="119">
        <f t="shared" si="3"/>
        <v>0.5661969672071826</v>
      </c>
    </row>
    <row r="30" spans="1:12" x14ac:dyDescent="0.2">
      <c r="A30" s="208"/>
      <c r="B30" s="203"/>
      <c r="C30" s="219"/>
      <c r="D30" s="136" t="s">
        <v>56</v>
      </c>
      <c r="E30" s="89">
        <v>68522496380</v>
      </c>
      <c r="F30" s="90">
        <v>36683602558</v>
      </c>
      <c r="G30" s="120">
        <f t="shared" si="0"/>
        <v>0.53535122764013932</v>
      </c>
      <c r="H30" s="90">
        <v>27589854513</v>
      </c>
      <c r="I30" s="120">
        <f t="shared" si="1"/>
        <v>0.40263936620167834</v>
      </c>
      <c r="J30" s="90">
        <v>15612453379</v>
      </c>
      <c r="K30" s="120">
        <f t="shared" si="2"/>
        <v>0.22784420013566353</v>
      </c>
      <c r="L30" s="120">
        <f t="shared" si="3"/>
        <v>0.56587661133347422</v>
      </c>
    </row>
    <row r="31" spans="1:12" x14ac:dyDescent="0.2">
      <c r="A31" s="208"/>
      <c r="B31" s="223"/>
      <c r="C31" s="222"/>
      <c r="D31" s="137" t="s">
        <v>57</v>
      </c>
      <c r="E31" s="89">
        <v>20374620</v>
      </c>
      <c r="F31" s="90">
        <v>20374620</v>
      </c>
      <c r="G31" s="120">
        <f t="shared" si="0"/>
        <v>1</v>
      </c>
      <c r="H31" s="90">
        <v>20374620</v>
      </c>
      <c r="I31" s="120">
        <f t="shared" si="1"/>
        <v>1</v>
      </c>
      <c r="J31" s="90">
        <v>20374620</v>
      </c>
      <c r="K31" s="120">
        <f t="shared" si="2"/>
        <v>1</v>
      </c>
      <c r="L31" s="120">
        <f t="shared" si="3"/>
        <v>1</v>
      </c>
    </row>
    <row r="32" spans="1:12" ht="21.75" customHeight="1" x14ac:dyDescent="0.2">
      <c r="A32" s="207"/>
      <c r="B32" s="139">
        <v>7576</v>
      </c>
      <c r="C32" s="142" t="s">
        <v>69</v>
      </c>
      <c r="D32" s="135" t="s">
        <v>53</v>
      </c>
      <c r="E32" s="54">
        <v>11061571000</v>
      </c>
      <c r="F32" s="65">
        <v>6067790474</v>
      </c>
      <c r="G32" s="119">
        <f t="shared" si="0"/>
        <v>0.54854689935091494</v>
      </c>
      <c r="H32" s="65">
        <v>5749105072</v>
      </c>
      <c r="I32" s="119">
        <f t="shared" si="1"/>
        <v>0.51973675999548341</v>
      </c>
      <c r="J32" s="65">
        <v>3332598256</v>
      </c>
      <c r="K32" s="119">
        <f t="shared" si="2"/>
        <v>0.30127712022098851</v>
      </c>
      <c r="L32" s="119">
        <f t="shared" si="3"/>
        <v>0.57967252542153569</v>
      </c>
    </row>
    <row r="33" spans="1:12" x14ac:dyDescent="0.2">
      <c r="A33" s="207"/>
      <c r="B33" s="216">
        <v>7587</v>
      </c>
      <c r="C33" s="218" t="s">
        <v>70</v>
      </c>
      <c r="D33" s="135" t="s">
        <v>53</v>
      </c>
      <c r="E33" s="54">
        <f>SUM(E34:E35)</f>
        <v>61363544501</v>
      </c>
      <c r="F33" s="54">
        <f>SUM(F34:F35)</f>
        <v>46567692407</v>
      </c>
      <c r="G33" s="119">
        <f t="shared" si="0"/>
        <v>0.75888204936142689</v>
      </c>
      <c r="H33" s="54">
        <f>SUM(H34:H35)</f>
        <v>41646238606</v>
      </c>
      <c r="I33" s="119">
        <f t="shared" si="1"/>
        <v>0.67868045994835446</v>
      </c>
      <c r="J33" s="54">
        <f>SUM(J34:J35)</f>
        <v>13065948751</v>
      </c>
      <c r="K33" s="119">
        <f t="shared" si="2"/>
        <v>0.21292689099449061</v>
      </c>
      <c r="L33" s="119">
        <f t="shared" si="3"/>
        <v>0.31373658674465693</v>
      </c>
    </row>
    <row r="34" spans="1:12" x14ac:dyDescent="0.2">
      <c r="A34" s="207"/>
      <c r="B34" s="217"/>
      <c r="C34" s="219"/>
      <c r="D34" s="136" t="s">
        <v>56</v>
      </c>
      <c r="E34" s="153">
        <v>50604714501</v>
      </c>
      <c r="F34" s="157">
        <v>36300684415</v>
      </c>
      <c r="G34" s="121">
        <f t="shared" si="0"/>
        <v>0.71733799455152858</v>
      </c>
      <c r="H34" s="157">
        <v>31486847625</v>
      </c>
      <c r="I34" s="121">
        <f t="shared" si="1"/>
        <v>0.62221174322360395</v>
      </c>
      <c r="J34" s="157">
        <v>3339652559</v>
      </c>
      <c r="K34" s="122">
        <f t="shared" si="2"/>
        <v>6.5994889842407964E-2</v>
      </c>
      <c r="L34" s="122">
        <f t="shared" si="3"/>
        <v>0.10606500208513649</v>
      </c>
    </row>
    <row r="35" spans="1:12" x14ac:dyDescent="0.2">
      <c r="A35" s="207"/>
      <c r="B35" s="217"/>
      <c r="C35" s="219"/>
      <c r="D35" s="137" t="s">
        <v>57</v>
      </c>
      <c r="E35" s="154">
        <v>10758830000</v>
      </c>
      <c r="F35" s="158">
        <v>10267007992</v>
      </c>
      <c r="G35" s="123">
        <f t="shared" si="0"/>
        <v>0.95428666425624342</v>
      </c>
      <c r="H35" s="158">
        <v>10159390981</v>
      </c>
      <c r="I35" s="123">
        <f t="shared" si="1"/>
        <v>0.94428399565752041</v>
      </c>
      <c r="J35" s="158">
        <v>9726296192</v>
      </c>
      <c r="K35" s="124">
        <f t="shared" si="2"/>
        <v>0.90402917343242717</v>
      </c>
      <c r="L35" s="124">
        <f t="shared" si="3"/>
        <v>0.95737000477587975</v>
      </c>
    </row>
    <row r="36" spans="1:12" x14ac:dyDescent="0.2">
      <c r="A36" s="207"/>
      <c r="B36" s="216">
        <v>7578</v>
      </c>
      <c r="C36" s="218" t="s">
        <v>71</v>
      </c>
      <c r="D36" s="135" t="s">
        <v>53</v>
      </c>
      <c r="E36" s="54">
        <f>SUM(E37:E38)</f>
        <v>130266940968</v>
      </c>
      <c r="F36" s="54">
        <f>SUM(F37:F38)</f>
        <v>123998823112</v>
      </c>
      <c r="G36" s="119">
        <f t="shared" si="0"/>
        <v>0.95188251286610193</v>
      </c>
      <c r="H36" s="54">
        <f>SUM(H37:H38)</f>
        <v>90779458609</v>
      </c>
      <c r="I36" s="119">
        <f t="shared" si="1"/>
        <v>0.69687257514782608</v>
      </c>
      <c r="J36" s="54">
        <f>SUM(J37:J38)</f>
        <v>42456292521</v>
      </c>
      <c r="K36" s="119">
        <f t="shared" si="2"/>
        <v>0.32591762887430792</v>
      </c>
      <c r="L36" s="119">
        <f t="shared" si="3"/>
        <v>0.46768611722906689</v>
      </c>
    </row>
    <row r="37" spans="1:12" x14ac:dyDescent="0.2">
      <c r="A37" s="207"/>
      <c r="B37" s="217"/>
      <c r="C37" s="219"/>
      <c r="D37" s="136" t="s">
        <v>56</v>
      </c>
      <c r="E37" s="153">
        <v>101372683968</v>
      </c>
      <c r="F37" s="157">
        <v>95991900409</v>
      </c>
      <c r="G37" s="121">
        <f t="shared" si="0"/>
        <v>0.94692077442974154</v>
      </c>
      <c r="H37" s="157">
        <v>65733305237</v>
      </c>
      <c r="I37" s="121">
        <f t="shared" si="1"/>
        <v>0.64843212849873666</v>
      </c>
      <c r="J37" s="157">
        <v>17420599281</v>
      </c>
      <c r="K37" s="122">
        <f t="shared" si="2"/>
        <v>0.17184707555438808</v>
      </c>
      <c r="L37" s="122">
        <f t="shared" si="3"/>
        <v>0.2650193721157092</v>
      </c>
    </row>
    <row r="38" spans="1:12" x14ac:dyDescent="0.2">
      <c r="A38" s="207"/>
      <c r="B38" s="217"/>
      <c r="C38" s="219"/>
      <c r="D38" s="137" t="s">
        <v>57</v>
      </c>
      <c r="E38" s="154">
        <v>28894257000</v>
      </c>
      <c r="F38" s="158">
        <v>28006922703</v>
      </c>
      <c r="G38" s="123">
        <f t="shared" si="0"/>
        <v>0.96929028848189447</v>
      </c>
      <c r="H38" s="158">
        <v>25046153372</v>
      </c>
      <c r="I38" s="123">
        <f t="shared" si="1"/>
        <v>0.86682116006651422</v>
      </c>
      <c r="J38" s="158">
        <v>25035693240</v>
      </c>
      <c r="K38" s="124">
        <f t="shared" si="2"/>
        <v>0.86645914584341099</v>
      </c>
      <c r="L38" s="124">
        <f t="shared" si="3"/>
        <v>0.99958236572919446</v>
      </c>
    </row>
    <row r="39" spans="1:12" x14ac:dyDescent="0.2">
      <c r="A39" s="207"/>
      <c r="B39" s="214" t="s">
        <v>41</v>
      </c>
      <c r="C39" s="214"/>
      <c r="D39" s="146" t="s">
        <v>53</v>
      </c>
      <c r="E39" s="155">
        <f>+E29+E32+E33+E36</f>
        <v>271234927469</v>
      </c>
      <c r="F39" s="155">
        <f>+F29+F32+F33+F36</f>
        <v>213338283171</v>
      </c>
      <c r="G39" s="147">
        <f t="shared" si="0"/>
        <v>0.78654428897392969</v>
      </c>
      <c r="H39" s="155">
        <f>+H29+H32+H33+H36</f>
        <v>165785031420</v>
      </c>
      <c r="I39" s="147">
        <f t="shared" si="1"/>
        <v>0.61122301971580673</v>
      </c>
      <c r="J39" s="155">
        <f>+J29+J32+J33+J36</f>
        <v>74487667527</v>
      </c>
      <c r="K39" s="147">
        <f t="shared" si="2"/>
        <v>0.27462417256536165</v>
      </c>
      <c r="L39" s="147">
        <f t="shared" si="3"/>
        <v>0.44930273191125952</v>
      </c>
    </row>
    <row r="40" spans="1:12" ht="24" customHeight="1" x14ac:dyDescent="0.2">
      <c r="A40" s="207"/>
      <c r="B40" s="204">
        <v>7593</v>
      </c>
      <c r="C40" s="221" t="s">
        <v>72</v>
      </c>
      <c r="D40" s="135" t="s">
        <v>53</v>
      </c>
      <c r="E40" s="54">
        <f>+E41+E42</f>
        <v>30755032790</v>
      </c>
      <c r="F40" s="54">
        <f>+F41+F42</f>
        <v>28142960344</v>
      </c>
      <c r="G40" s="119">
        <f t="shared" si="0"/>
        <v>0.9150684551749424</v>
      </c>
      <c r="H40" s="65">
        <f>+H41+H42</f>
        <v>27750883250</v>
      </c>
      <c r="I40" s="119">
        <f t="shared" si="1"/>
        <v>0.90232006707608525</v>
      </c>
      <c r="J40" s="65">
        <f>+J41+J42</f>
        <v>11982334099</v>
      </c>
      <c r="K40" s="119">
        <f>+J40/E40</f>
        <v>0.3896056356309936</v>
      </c>
      <c r="L40" s="119">
        <f t="shared" si="3"/>
        <v>0.43178208026946313</v>
      </c>
    </row>
    <row r="41" spans="1:12" x14ac:dyDescent="0.2">
      <c r="A41" s="208"/>
      <c r="B41" s="205"/>
      <c r="C41" s="219"/>
      <c r="D41" s="144" t="s">
        <v>56</v>
      </c>
      <c r="E41" s="89">
        <v>30752478390</v>
      </c>
      <c r="F41" s="89">
        <v>28140405944</v>
      </c>
      <c r="G41" s="120">
        <f t="shared" si="0"/>
        <v>0.9150614004870129</v>
      </c>
      <c r="H41" s="90">
        <v>27748328850</v>
      </c>
      <c r="I41" s="120">
        <f t="shared" si="1"/>
        <v>0.90231195346593984</v>
      </c>
      <c r="J41" s="90">
        <v>11979779699</v>
      </c>
      <c r="K41" s="120">
        <f t="shared" ref="K41:K42" si="11">+J41/E41</f>
        <v>0.38955493430719879</v>
      </c>
      <c r="L41" s="120">
        <f t="shared" si="3"/>
        <v>0.43172977240393345</v>
      </c>
    </row>
    <row r="42" spans="1:12" x14ac:dyDescent="0.2">
      <c r="A42" s="208"/>
      <c r="B42" s="206"/>
      <c r="C42" s="222"/>
      <c r="D42" s="145" t="s">
        <v>57</v>
      </c>
      <c r="E42" s="89">
        <v>2554400</v>
      </c>
      <c r="F42" s="89">
        <v>2554400</v>
      </c>
      <c r="G42" s="120">
        <f t="shared" si="0"/>
        <v>1</v>
      </c>
      <c r="H42" s="90">
        <v>2554400</v>
      </c>
      <c r="I42" s="120">
        <f t="shared" si="1"/>
        <v>1</v>
      </c>
      <c r="J42" s="90">
        <v>2554400</v>
      </c>
      <c r="K42" s="120">
        <f t="shared" si="11"/>
        <v>1</v>
      </c>
      <c r="L42" s="120">
        <f t="shared" si="3"/>
        <v>1</v>
      </c>
    </row>
    <row r="43" spans="1:12" ht="24" customHeight="1" x14ac:dyDescent="0.2">
      <c r="A43" s="207"/>
      <c r="B43" s="202">
        <v>7653</v>
      </c>
      <c r="C43" s="221" t="s">
        <v>73</v>
      </c>
      <c r="D43" s="135" t="s">
        <v>53</v>
      </c>
      <c r="E43" s="54">
        <f>+E44+E45</f>
        <v>26177674865</v>
      </c>
      <c r="F43" s="54">
        <f>+F44+F45</f>
        <v>22756575062</v>
      </c>
      <c r="G43" s="119">
        <f t="shared" si="0"/>
        <v>0.86931231208872306</v>
      </c>
      <c r="H43" s="65">
        <f>+H44+H45</f>
        <v>21969939015</v>
      </c>
      <c r="I43" s="119">
        <f t="shared" si="1"/>
        <v>0.83926242984911492</v>
      </c>
      <c r="J43" s="65">
        <f>+J44+J45</f>
        <v>9535247502</v>
      </c>
      <c r="K43" s="119">
        <f t="shared" si="2"/>
        <v>0.36425112433300139</v>
      </c>
      <c r="L43" s="119">
        <f t="shared" si="3"/>
        <v>0.43401338053281802</v>
      </c>
    </row>
    <row r="44" spans="1:12" x14ac:dyDescent="0.2">
      <c r="A44" s="209"/>
      <c r="B44" s="203"/>
      <c r="C44" s="219"/>
      <c r="D44" s="144" t="s">
        <v>56</v>
      </c>
      <c r="E44" s="89">
        <v>25895588867</v>
      </c>
      <c r="F44" s="90">
        <v>22474489064</v>
      </c>
      <c r="G44" s="120">
        <f t="shared" si="0"/>
        <v>0.8678887041120863</v>
      </c>
      <c r="H44" s="90">
        <v>21687853017</v>
      </c>
      <c r="I44" s="120">
        <f t="shared" si="1"/>
        <v>0.83751148229874317</v>
      </c>
      <c r="J44" s="90">
        <v>9253161504</v>
      </c>
      <c r="K44" s="120">
        <f t="shared" si="2"/>
        <v>0.35732578052286545</v>
      </c>
      <c r="L44" s="120">
        <f t="shared" si="3"/>
        <v>0.42665179890083721</v>
      </c>
    </row>
    <row r="45" spans="1:12" x14ac:dyDescent="0.2">
      <c r="A45" s="209"/>
      <c r="B45" s="223"/>
      <c r="C45" s="222"/>
      <c r="D45" s="145" t="s">
        <v>57</v>
      </c>
      <c r="E45" s="89">
        <v>282085998</v>
      </c>
      <c r="F45" s="90">
        <v>282085998</v>
      </c>
      <c r="G45" s="120">
        <f t="shared" si="0"/>
        <v>1</v>
      </c>
      <c r="H45" s="90">
        <v>282085998</v>
      </c>
      <c r="I45" s="120">
        <f t="shared" si="1"/>
        <v>1</v>
      </c>
      <c r="J45" s="90">
        <v>282085998</v>
      </c>
      <c r="K45" s="120">
        <f t="shared" si="2"/>
        <v>1</v>
      </c>
      <c r="L45" s="120">
        <f t="shared" si="3"/>
        <v>1</v>
      </c>
    </row>
    <row r="46" spans="1:12" ht="22.5" customHeight="1" x14ac:dyDescent="0.2">
      <c r="A46" s="210"/>
      <c r="B46" s="139">
        <v>7595</v>
      </c>
      <c r="C46" s="142" t="s">
        <v>74</v>
      </c>
      <c r="D46" s="135" t="s">
        <v>53</v>
      </c>
      <c r="E46" s="54">
        <v>3912190000</v>
      </c>
      <c r="F46" s="65">
        <v>3610093696</v>
      </c>
      <c r="G46" s="119">
        <f t="shared" si="0"/>
        <v>0.92278076882768989</v>
      </c>
      <c r="H46" s="65">
        <v>3021084184</v>
      </c>
      <c r="I46" s="119">
        <f t="shared" si="1"/>
        <v>0.77222327749930342</v>
      </c>
      <c r="J46" s="65">
        <v>1610761570</v>
      </c>
      <c r="K46" s="119">
        <f t="shared" si="2"/>
        <v>0.41172887053031676</v>
      </c>
      <c r="L46" s="119">
        <f t="shared" si="3"/>
        <v>0.53317334833990182</v>
      </c>
    </row>
    <row r="47" spans="1:12" ht="24" customHeight="1" x14ac:dyDescent="0.2">
      <c r="A47" s="209"/>
      <c r="B47" s="139">
        <v>7907</v>
      </c>
      <c r="C47" s="142" t="s">
        <v>83</v>
      </c>
      <c r="D47" s="135" t="s">
        <v>53</v>
      </c>
      <c r="E47" s="54">
        <v>1188255466</v>
      </c>
      <c r="F47" s="65">
        <v>966597744</v>
      </c>
      <c r="G47" s="119">
        <f t="shared" si="0"/>
        <v>0.81345953934791326</v>
      </c>
      <c r="H47" s="65">
        <v>966597744</v>
      </c>
      <c r="I47" s="119">
        <f t="shared" si="1"/>
        <v>0.81345953934791326</v>
      </c>
      <c r="J47" s="65">
        <v>0</v>
      </c>
      <c r="K47" s="119">
        <f t="shared" si="2"/>
        <v>0</v>
      </c>
      <c r="L47" s="119">
        <f t="shared" si="3"/>
        <v>0</v>
      </c>
    </row>
    <row r="48" spans="1:12" x14ac:dyDescent="0.2">
      <c r="A48" s="210"/>
      <c r="B48" s="214" t="s">
        <v>42</v>
      </c>
      <c r="C48" s="214"/>
      <c r="D48" s="146" t="s">
        <v>53</v>
      </c>
      <c r="E48" s="156">
        <f>+E40+E43+E46+E47</f>
        <v>62033153121</v>
      </c>
      <c r="F48" s="156">
        <f>+F40+F43+F46+F47</f>
        <v>55476226846</v>
      </c>
      <c r="G48" s="147">
        <f t="shared" ref="G48:G50" si="12">F48/E48</f>
        <v>0.89429964551035701</v>
      </c>
      <c r="H48" s="156">
        <f>+H40+H43+H46+H47</f>
        <v>53708504193</v>
      </c>
      <c r="I48" s="147">
        <f t="shared" ref="I48:I50" si="13">+H48/E48</f>
        <v>0.8658032276424481</v>
      </c>
      <c r="J48" s="156">
        <f>+J40+J43+J46+J47</f>
        <v>23128343171</v>
      </c>
      <c r="K48" s="147">
        <f t="shared" ref="K48:K50" si="14">+J48/E48</f>
        <v>0.37283842602497652</v>
      </c>
      <c r="L48" s="147">
        <f t="shared" ref="L48:L50" si="15">+J48/H48</f>
        <v>0.4306272073392502</v>
      </c>
    </row>
    <row r="49" spans="1:12" x14ac:dyDescent="0.2">
      <c r="A49" s="210"/>
      <c r="B49" s="215" t="s">
        <v>20</v>
      </c>
      <c r="C49" s="215"/>
      <c r="D49" s="173" t="s">
        <v>53</v>
      </c>
      <c r="E49" s="174">
        <f>+E26+E28+E39+E48</f>
        <v>375749130265</v>
      </c>
      <c r="F49" s="174">
        <f>+F26+F28+F39+F48</f>
        <v>300360431128</v>
      </c>
      <c r="G49" s="175">
        <f t="shared" si="12"/>
        <v>0.79936427508473129</v>
      </c>
      <c r="H49" s="174">
        <f>+H26+H28+H39+H48</f>
        <v>250381088464</v>
      </c>
      <c r="I49" s="175">
        <f t="shared" si="13"/>
        <v>0.66635174454673196</v>
      </c>
      <c r="J49" s="174">
        <f>+J26+J28+J39+J48</f>
        <v>109041311340</v>
      </c>
      <c r="K49" s="175">
        <f t="shared" si="14"/>
        <v>0.29019710907407226</v>
      </c>
      <c r="L49" s="175">
        <f t="shared" si="15"/>
        <v>0.43550138714121794</v>
      </c>
    </row>
    <row r="50" spans="1:12" x14ac:dyDescent="0.2">
      <c r="A50" s="51"/>
      <c r="B50" s="211" t="s">
        <v>76</v>
      </c>
      <c r="C50" s="212"/>
      <c r="D50" s="213"/>
      <c r="E50" s="70">
        <f>+E19+E49</f>
        <v>427864239000</v>
      </c>
      <c r="F50" s="70">
        <f>+F19+F49</f>
        <v>347899803318</v>
      </c>
      <c r="G50" s="71">
        <f t="shared" si="12"/>
        <v>0.81310792444609981</v>
      </c>
      <c r="H50" s="70">
        <f>+H19+H49</f>
        <v>289726953111</v>
      </c>
      <c r="I50" s="71">
        <f t="shared" si="13"/>
        <v>0.67714692349177608</v>
      </c>
      <c r="J50" s="70">
        <f>+J19+J49</f>
        <v>125945282475</v>
      </c>
      <c r="K50" s="71">
        <f t="shared" si="14"/>
        <v>0.29435804864028375</v>
      </c>
      <c r="L50" s="71">
        <f t="shared" si="15"/>
        <v>0.43470336854282221</v>
      </c>
    </row>
    <row r="52" spans="1:12" x14ac:dyDescent="0.2">
      <c r="J52" s="55"/>
      <c r="K52" s="56"/>
    </row>
    <row r="53" spans="1:12" x14ac:dyDescent="0.2">
      <c r="J53" s="55"/>
      <c r="K53" s="56"/>
    </row>
  </sheetData>
  <autoFilter ref="A5:L50">
    <filterColumn colId="1" showButton="0"/>
    <filterColumn colId="3" showButton="0"/>
  </autoFilter>
  <mergeCells count="33">
    <mergeCell ref="C43:C45"/>
    <mergeCell ref="B43:B45"/>
    <mergeCell ref="B29:B31"/>
    <mergeCell ref="C29:C31"/>
    <mergeCell ref="B15:B17"/>
    <mergeCell ref="C15:C17"/>
    <mergeCell ref="B40:B42"/>
    <mergeCell ref="C40:C42"/>
    <mergeCell ref="A6:A49"/>
    <mergeCell ref="B50:D50"/>
    <mergeCell ref="B48:C48"/>
    <mergeCell ref="B49:C49"/>
    <mergeCell ref="B33:B35"/>
    <mergeCell ref="C33:C35"/>
    <mergeCell ref="B36:B38"/>
    <mergeCell ref="C36:C38"/>
    <mergeCell ref="B28:C28"/>
    <mergeCell ref="B39:C39"/>
    <mergeCell ref="B14:C14"/>
    <mergeCell ref="B18:C18"/>
    <mergeCell ref="B26:C26"/>
    <mergeCell ref="B19:C19"/>
    <mergeCell ref="B21:B23"/>
    <mergeCell ref="C21:C23"/>
    <mergeCell ref="B10:B12"/>
    <mergeCell ref="C10:C12"/>
    <mergeCell ref="B1:L1"/>
    <mergeCell ref="B2:L2"/>
    <mergeCell ref="B3:L3"/>
    <mergeCell ref="B5:C5"/>
    <mergeCell ref="D5:E5"/>
    <mergeCell ref="C7:C9"/>
    <mergeCell ref="B7:B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="90" zoomScaleNormal="90" zoomScaleSheetLayoutView="90" workbookViewId="0">
      <pane ySplit="5" topLeftCell="A9" activePane="bottomLeft" state="frozen"/>
      <selection activeCell="D35" sqref="D35"/>
      <selection pane="bottomLeft" activeCell="D64" sqref="D64"/>
    </sheetView>
  </sheetViews>
  <sheetFormatPr baseColWidth="10" defaultRowHeight="12" x14ac:dyDescent="0.2"/>
  <cols>
    <col min="1" max="1" width="11.42578125" style="23"/>
    <col min="2" max="2" width="15.42578125" style="23" customWidth="1"/>
    <col min="3" max="3" width="35" style="24" customWidth="1"/>
    <col min="4" max="4" width="10.42578125" style="25" customWidth="1"/>
    <col min="5" max="6" width="17.85546875" style="23" customWidth="1"/>
    <col min="7" max="7" width="16.7109375" style="23" customWidth="1"/>
    <col min="8" max="8" width="16.140625" style="23" customWidth="1"/>
    <col min="9" max="9" width="10.85546875" style="23" customWidth="1"/>
    <col min="10" max="10" width="15.7109375" style="23" customWidth="1"/>
    <col min="11" max="11" width="10.42578125" style="23" customWidth="1"/>
    <col min="12" max="12" width="16" style="23" customWidth="1"/>
    <col min="13" max="13" width="9.5703125" style="23" customWidth="1"/>
    <col min="14" max="14" width="11.5703125" style="23" customWidth="1"/>
    <col min="15" max="15" width="14.42578125" style="23" bestFit="1" customWidth="1"/>
    <col min="16" max="16384" width="11.42578125" style="23"/>
  </cols>
  <sheetData>
    <row r="1" spans="1:15" x14ac:dyDescent="0.2">
      <c r="B1" s="197" t="s">
        <v>50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5" x14ac:dyDescent="0.2">
      <c r="B2" s="197" t="s">
        <v>51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5" x14ac:dyDescent="0.2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5" ht="12.75" thickBot="1" x14ac:dyDescent="0.25"/>
    <row r="5" spans="1:15" ht="60" x14ac:dyDescent="0.2">
      <c r="B5" s="241" t="s">
        <v>0</v>
      </c>
      <c r="C5" s="242"/>
      <c r="D5" s="243" t="s">
        <v>79</v>
      </c>
      <c r="E5" s="244"/>
      <c r="F5" s="95" t="s">
        <v>81</v>
      </c>
      <c r="G5" s="96" t="s">
        <v>82</v>
      </c>
      <c r="H5" s="66" t="s">
        <v>2</v>
      </c>
      <c r="I5" s="67" t="s">
        <v>3</v>
      </c>
      <c r="J5" s="67" t="s">
        <v>4</v>
      </c>
      <c r="K5" s="67" t="s">
        <v>43</v>
      </c>
      <c r="L5" s="68" t="s">
        <v>5</v>
      </c>
      <c r="M5" s="69" t="s">
        <v>48</v>
      </c>
      <c r="N5" s="69" t="s">
        <v>49</v>
      </c>
    </row>
    <row r="6" spans="1:15" s="25" customFormat="1" ht="36" x14ac:dyDescent="0.2">
      <c r="A6" s="208" t="s">
        <v>75</v>
      </c>
      <c r="B6" s="83">
        <v>7563</v>
      </c>
      <c r="C6" s="84" t="s">
        <v>58</v>
      </c>
      <c r="D6" s="73" t="s">
        <v>53</v>
      </c>
      <c r="E6" s="54">
        <f>+'EJECUCION TOTAL'!E6</f>
        <v>213521974</v>
      </c>
      <c r="F6" s="54"/>
      <c r="G6" s="54">
        <f>+E6-F6</f>
        <v>213521974</v>
      </c>
      <c r="H6" s="54">
        <f>+'EJECUCION TOTAL'!F6</f>
        <v>200865999</v>
      </c>
      <c r="I6" s="53">
        <f>H6/G6</f>
        <v>0.94072752905515944</v>
      </c>
      <c r="J6" s="54">
        <f>+'EJECUCION TOTAL'!H6</f>
        <v>200865987</v>
      </c>
      <c r="K6" s="53">
        <f>+J6/G6</f>
        <v>0.9407274728548547</v>
      </c>
      <c r="L6" s="54">
        <f>+'EJECUCION TOTAL'!J6</f>
        <v>75070788</v>
      </c>
      <c r="M6" s="53">
        <f>+L6/G6</f>
        <v>0.35158343000332132</v>
      </c>
      <c r="N6" s="53">
        <f t="shared" ref="N6:N50" si="0">+L6/J6</f>
        <v>0.37373568876048685</v>
      </c>
    </row>
    <row r="7" spans="1:15" s="25" customFormat="1" ht="24" customHeight="1" x14ac:dyDescent="0.2">
      <c r="A7" s="208"/>
      <c r="B7" s="228">
        <v>7568</v>
      </c>
      <c r="C7" s="234" t="s">
        <v>59</v>
      </c>
      <c r="D7" s="73" t="s">
        <v>53</v>
      </c>
      <c r="E7" s="54">
        <f>+'EJECUCION TOTAL'!E7</f>
        <v>11583759809</v>
      </c>
      <c r="F7" s="54"/>
      <c r="G7" s="54">
        <f t="shared" ref="G7:G50" si="1">+E7-F7</f>
        <v>11583759809</v>
      </c>
      <c r="H7" s="54">
        <f>+'EJECUCION TOTAL'!F7</f>
        <v>11364515246</v>
      </c>
      <c r="I7" s="53">
        <f t="shared" ref="I7:I50" si="2">H7/G7</f>
        <v>0.98107310867843978</v>
      </c>
      <c r="J7" s="54">
        <f>+'EJECUCION TOTAL'!H7</f>
        <v>6981738508</v>
      </c>
      <c r="K7" s="53">
        <f>+'EJECUCION TOTAL'!I7</f>
        <v>0.60271782418826914</v>
      </c>
      <c r="L7" s="54">
        <f>+'EJECUCION TOTAL'!J7</f>
        <v>2876393944</v>
      </c>
      <c r="M7" s="53">
        <f>+'EJECUCION TOTAL'!K7</f>
        <v>0.24831263695274364</v>
      </c>
      <c r="N7" s="53">
        <f>+'EJECUCION TOTAL'!L7</f>
        <v>0.41198820905482125</v>
      </c>
      <c r="O7" s="172"/>
    </row>
    <row r="8" spans="1:15" s="25" customFormat="1" x14ac:dyDescent="0.2">
      <c r="A8" s="208"/>
      <c r="B8" s="229"/>
      <c r="C8" s="235"/>
      <c r="D8" s="74" t="s">
        <v>56</v>
      </c>
      <c r="E8" s="164">
        <f>+'EJECUCION TOTAL'!E8</f>
        <v>11582662009</v>
      </c>
      <c r="F8" s="164"/>
      <c r="G8" s="164"/>
      <c r="H8" s="164">
        <f>+'EJECUCION TOTAL'!F7</f>
        <v>11364515246</v>
      </c>
      <c r="I8" s="165">
        <f>+'EJECUCION TOTAL'!G8</f>
        <v>0.98107131479536902</v>
      </c>
      <c r="J8" s="164">
        <f>+'EJECUCION TOTAL'!H8</f>
        <v>6980640708</v>
      </c>
      <c r="K8" s="165">
        <f>+'EJECUCION TOTAL'!I8</f>
        <v>0.60268016994503326</v>
      </c>
      <c r="L8" s="164">
        <f>+'EJECUCION TOTAL'!J8</f>
        <v>2875296144</v>
      </c>
      <c r="M8" s="165">
        <f>+'EJECUCION TOTAL'!K8</f>
        <v>0.24824139232983122</v>
      </c>
      <c r="N8" s="165">
        <f>+'EJECUCION TOTAL'!L8</f>
        <v>0.41189573626169218</v>
      </c>
    </row>
    <row r="9" spans="1:15" s="25" customFormat="1" x14ac:dyDescent="0.2">
      <c r="A9" s="208"/>
      <c r="B9" s="230"/>
      <c r="C9" s="236"/>
      <c r="D9" s="75" t="s">
        <v>57</v>
      </c>
      <c r="E9" s="164">
        <f>+'EJECUCION TOTAL'!E9</f>
        <v>1097800</v>
      </c>
      <c r="F9" s="164"/>
      <c r="G9" s="164"/>
      <c r="H9" s="164">
        <f>+'EJECUCION TOTAL'!F9</f>
        <v>1097800</v>
      </c>
      <c r="I9" s="171">
        <f>+'EJECUCION TOTAL'!G9</f>
        <v>1</v>
      </c>
      <c r="J9" s="164">
        <f>+'EJECUCION TOTAL'!H9</f>
        <v>1097800</v>
      </c>
      <c r="K9" s="165">
        <f>+'EJECUCION TOTAL'!I9</f>
        <v>1</v>
      </c>
      <c r="L9" s="164">
        <f>+'EJECUCION TOTAL'!J9</f>
        <v>1097800</v>
      </c>
      <c r="M9" s="165">
        <f>+'EJECUCION TOTAL'!K9</f>
        <v>1</v>
      </c>
      <c r="N9" s="165">
        <f>+'EJECUCION TOTAL'!L9</f>
        <v>1</v>
      </c>
    </row>
    <row r="10" spans="1:15" s="25" customFormat="1" x14ac:dyDescent="0.2">
      <c r="A10" s="208"/>
      <c r="B10" s="245">
        <v>7570</v>
      </c>
      <c r="C10" s="247" t="s">
        <v>60</v>
      </c>
      <c r="D10" s="73" t="s">
        <v>53</v>
      </c>
      <c r="E10" s="54">
        <f>+'EJECUCION TOTAL'!E10</f>
        <v>17556547000</v>
      </c>
      <c r="F10" s="54"/>
      <c r="G10" s="54">
        <f t="shared" si="1"/>
        <v>17556547000</v>
      </c>
      <c r="H10" s="54">
        <f>+'EJECUCION TOTAL'!F10</f>
        <v>16118579092</v>
      </c>
      <c r="I10" s="53">
        <f t="shared" si="2"/>
        <v>0.91809506117575401</v>
      </c>
      <c r="J10" s="54">
        <f>+'EJECUCION TOTAL'!H10</f>
        <v>15461512343</v>
      </c>
      <c r="K10" s="53">
        <f t="shared" ref="K10:K50" si="3">+J10/G10</f>
        <v>0.88066932199139158</v>
      </c>
      <c r="L10" s="54">
        <f>+'EJECUCION TOTAL'!J10</f>
        <v>4999849533</v>
      </c>
      <c r="M10" s="53">
        <f t="shared" ref="M10:M50" si="4">+L10/G10</f>
        <v>0.2847854725077773</v>
      </c>
      <c r="N10" s="53">
        <f t="shared" si="0"/>
        <v>0.32337389914277159</v>
      </c>
    </row>
    <row r="11" spans="1:15" s="25" customFormat="1" x14ac:dyDescent="0.2">
      <c r="A11" s="208"/>
      <c r="B11" s="246"/>
      <c r="C11" s="248"/>
      <c r="D11" s="74" t="s">
        <v>56</v>
      </c>
      <c r="E11" s="153">
        <f>+'EJECUCION TOTAL'!E11</f>
        <v>17441702000</v>
      </c>
      <c r="F11" s="153">
        <v>1169260000</v>
      </c>
      <c r="G11" s="166">
        <f t="shared" si="1"/>
        <v>16272442000</v>
      </c>
      <c r="H11" s="153">
        <f>+'EJECUCION TOTAL'!F11</f>
        <v>16003734977</v>
      </c>
      <c r="I11" s="167">
        <f t="shared" si="2"/>
        <v>0.98348698843111559</v>
      </c>
      <c r="J11" s="153">
        <f>+'EJECUCION TOTAL'!H11</f>
        <v>15346668228</v>
      </c>
      <c r="K11" s="167">
        <f t="shared" si="3"/>
        <v>0.94310787698613396</v>
      </c>
      <c r="L11" s="153">
        <f>+'EJECUCION TOTAL'!J11</f>
        <v>4885005418</v>
      </c>
      <c r="M11" s="168">
        <f t="shared" si="4"/>
        <v>0.30020112641974694</v>
      </c>
      <c r="N11" s="168">
        <f t="shared" si="0"/>
        <v>0.31831048573053183</v>
      </c>
    </row>
    <row r="12" spans="1:15" s="25" customFormat="1" x14ac:dyDescent="0.2">
      <c r="A12" s="208"/>
      <c r="B12" s="246"/>
      <c r="C12" s="248"/>
      <c r="D12" s="75" t="s">
        <v>57</v>
      </c>
      <c r="E12" s="154">
        <f>+'EJECUCION TOTAL'!E12</f>
        <v>114845000</v>
      </c>
      <c r="F12" s="154"/>
      <c r="G12" s="166">
        <f t="shared" si="1"/>
        <v>114845000</v>
      </c>
      <c r="H12" s="154">
        <f>+'EJECUCION TOTAL'!F12</f>
        <v>114844115</v>
      </c>
      <c r="I12" s="169">
        <f t="shared" si="2"/>
        <v>0.9999922939614263</v>
      </c>
      <c r="J12" s="154">
        <f>+'EJECUCION TOTAL'!H12</f>
        <v>114844115</v>
      </c>
      <c r="K12" s="169">
        <f t="shared" si="3"/>
        <v>0.9999922939614263</v>
      </c>
      <c r="L12" s="154">
        <f>+'EJECUCION TOTAL'!J12</f>
        <v>114844115</v>
      </c>
      <c r="M12" s="170">
        <f t="shared" si="4"/>
        <v>0.9999922939614263</v>
      </c>
      <c r="N12" s="170">
        <f t="shared" si="0"/>
        <v>1</v>
      </c>
    </row>
    <row r="13" spans="1:15" s="25" customFormat="1" ht="24" x14ac:dyDescent="0.2">
      <c r="A13" s="208"/>
      <c r="B13" s="83">
        <v>7574</v>
      </c>
      <c r="C13" s="84" t="s">
        <v>61</v>
      </c>
      <c r="D13" s="73" t="s">
        <v>53</v>
      </c>
      <c r="E13" s="54">
        <f>+'EJECUCION TOTAL'!E13</f>
        <v>5217681013</v>
      </c>
      <c r="F13" s="54"/>
      <c r="G13" s="54">
        <f t="shared" si="1"/>
        <v>5217681013</v>
      </c>
      <c r="H13" s="54">
        <f>+'EJECUCION TOTAL'!F13</f>
        <v>5083236687</v>
      </c>
      <c r="I13" s="53">
        <f t="shared" si="2"/>
        <v>0.97423293496382235</v>
      </c>
      <c r="J13" s="54">
        <f>+'EJECUCION TOTAL'!H13</f>
        <v>2710050746</v>
      </c>
      <c r="K13" s="53">
        <f t="shared" si="3"/>
        <v>0.51939755214008521</v>
      </c>
      <c r="L13" s="54">
        <f>+'EJECUCION TOTAL'!J13</f>
        <v>1801014411</v>
      </c>
      <c r="M13" s="53">
        <f t="shared" si="4"/>
        <v>0.34517526205851251</v>
      </c>
      <c r="N13" s="53">
        <f t="shared" si="0"/>
        <v>0.66456851911657888</v>
      </c>
    </row>
    <row r="14" spans="1:15" s="25" customFormat="1" x14ac:dyDescent="0.2">
      <c r="A14" s="208"/>
      <c r="B14" s="227" t="s">
        <v>7</v>
      </c>
      <c r="C14" s="227"/>
      <c r="D14" s="86" t="s">
        <v>53</v>
      </c>
      <c r="E14" s="54">
        <f>+'EJECUCION TOTAL'!E14</f>
        <v>34571509796</v>
      </c>
      <c r="F14" s="54">
        <f>+F11</f>
        <v>1169260000</v>
      </c>
      <c r="G14" s="54">
        <f t="shared" si="1"/>
        <v>33402249796</v>
      </c>
      <c r="H14" s="54">
        <f>+'EJECUCION TOTAL'!F14</f>
        <v>32767197024</v>
      </c>
      <c r="I14" s="53">
        <f t="shared" si="2"/>
        <v>0.98098772460302808</v>
      </c>
      <c r="J14" s="54">
        <f>+'EJECUCION TOTAL'!H14</f>
        <v>25354167584</v>
      </c>
      <c r="K14" s="53">
        <f t="shared" si="3"/>
        <v>0.75905568453763927</v>
      </c>
      <c r="L14" s="54">
        <f>+'EJECUCION TOTAL'!J14</f>
        <v>9752328676</v>
      </c>
      <c r="M14" s="53">
        <f t="shared" si="4"/>
        <v>0.29196622190304872</v>
      </c>
      <c r="N14" s="53">
        <f t="shared" si="0"/>
        <v>0.38464400945879618</v>
      </c>
    </row>
    <row r="15" spans="1:15" s="25" customFormat="1" ht="24" customHeight="1" x14ac:dyDescent="0.2">
      <c r="A15" s="208"/>
      <c r="B15" s="249">
        <v>7589</v>
      </c>
      <c r="C15" s="249" t="s">
        <v>62</v>
      </c>
      <c r="D15" s="73" t="s">
        <v>53</v>
      </c>
      <c r="E15" s="54">
        <f>+'EJECUCION TOTAL'!E15</f>
        <v>17543598939</v>
      </c>
      <c r="F15" s="54">
        <f t="shared" ref="F15" si="5">+F16+F17</f>
        <v>1722765865</v>
      </c>
      <c r="G15" s="54">
        <f t="shared" si="1"/>
        <v>15820833074</v>
      </c>
      <c r="H15" s="54">
        <f>+'EJECUCION TOTAL'!F15</f>
        <v>14772175166</v>
      </c>
      <c r="I15" s="53">
        <f t="shared" si="2"/>
        <v>0.93371664418080691</v>
      </c>
      <c r="J15" s="54">
        <f>+'EJECUCION TOTAL'!H15</f>
        <v>13991697063</v>
      </c>
      <c r="K15" s="53">
        <f t="shared" si="3"/>
        <v>0.88438434294550472</v>
      </c>
      <c r="L15" s="54">
        <f>+'EJECUCION TOTAL'!J15</f>
        <v>7151642459</v>
      </c>
      <c r="M15" s="53">
        <f t="shared" si="4"/>
        <v>0.45203956236369303</v>
      </c>
      <c r="N15" s="53">
        <f t="shared" si="0"/>
        <v>0.5111347413254097</v>
      </c>
    </row>
    <row r="16" spans="1:15" s="25" customFormat="1" x14ac:dyDescent="0.2">
      <c r="A16" s="208"/>
      <c r="B16" s="248"/>
      <c r="C16" s="248"/>
      <c r="D16" s="74" t="s">
        <v>56</v>
      </c>
      <c r="E16" s="89">
        <f>+'EJECUCION TOTAL'!E16</f>
        <v>17539734101</v>
      </c>
      <c r="F16" s="89">
        <v>1722765865</v>
      </c>
      <c r="G16" s="89">
        <f t="shared" si="1"/>
        <v>15816968236</v>
      </c>
      <c r="H16" s="89">
        <f>+'EJECUCION TOTAL'!F16</f>
        <v>14768310328</v>
      </c>
      <c r="I16" s="50">
        <f t="shared" si="2"/>
        <v>0.93370044800284691</v>
      </c>
      <c r="J16" s="89">
        <f>+'EJECUCION TOTAL'!H16</f>
        <v>13987832225</v>
      </c>
      <c r="K16" s="50">
        <f t="shared" si="3"/>
        <v>0.88435609253884573</v>
      </c>
      <c r="L16" s="89">
        <f>+'EJECUCION TOTAL'!J16</f>
        <v>7147777621</v>
      </c>
      <c r="M16" s="50">
        <f t="shared" si="4"/>
        <v>0.4519056695537515</v>
      </c>
      <c r="N16" s="50">
        <f t="shared" si="0"/>
        <v>0.51099966785596762</v>
      </c>
    </row>
    <row r="17" spans="1:14" s="25" customFormat="1" x14ac:dyDescent="0.2">
      <c r="A17" s="208"/>
      <c r="B17" s="250"/>
      <c r="C17" s="250"/>
      <c r="D17" s="75" t="s">
        <v>57</v>
      </c>
      <c r="E17" s="89">
        <f>+'EJECUCION TOTAL'!E17</f>
        <v>3864838</v>
      </c>
      <c r="F17" s="89"/>
      <c r="G17" s="89">
        <f t="shared" si="1"/>
        <v>3864838</v>
      </c>
      <c r="H17" s="89">
        <f>+'EJECUCION TOTAL'!F17</f>
        <v>3864838</v>
      </c>
      <c r="I17" s="50">
        <f t="shared" si="2"/>
        <v>1</v>
      </c>
      <c r="J17" s="89">
        <f>+'EJECUCION TOTAL'!H17</f>
        <v>3864838</v>
      </c>
      <c r="K17" s="50">
        <f t="shared" si="3"/>
        <v>1</v>
      </c>
      <c r="L17" s="89">
        <f>+'EJECUCION TOTAL'!J17</f>
        <v>3864838</v>
      </c>
      <c r="M17" s="50">
        <f t="shared" si="4"/>
        <v>1</v>
      </c>
      <c r="N17" s="50">
        <f t="shared" si="0"/>
        <v>1</v>
      </c>
    </row>
    <row r="18" spans="1:14" s="25" customFormat="1" x14ac:dyDescent="0.2">
      <c r="A18" s="208"/>
      <c r="B18" s="227" t="s">
        <v>39</v>
      </c>
      <c r="C18" s="227"/>
      <c r="D18" s="86" t="s">
        <v>53</v>
      </c>
      <c r="E18" s="52">
        <f>+'EJECUCION TOTAL'!E18</f>
        <v>17543598939</v>
      </c>
      <c r="F18" s="52">
        <f>+F15</f>
        <v>1722765865</v>
      </c>
      <c r="G18" s="54">
        <f t="shared" si="1"/>
        <v>15820833074</v>
      </c>
      <c r="H18" s="52">
        <f>+'EJECUCION TOTAL'!F18</f>
        <v>14772175166</v>
      </c>
      <c r="I18" s="53">
        <f t="shared" si="2"/>
        <v>0.93371664418080691</v>
      </c>
      <c r="J18" s="52">
        <f>+'EJECUCION TOTAL'!H18</f>
        <v>13991697063</v>
      </c>
      <c r="K18" s="53">
        <f t="shared" si="3"/>
        <v>0.88438434294550472</v>
      </c>
      <c r="L18" s="52">
        <f>+'EJECUCION TOTAL'!J18</f>
        <v>7151642459</v>
      </c>
      <c r="M18" s="53">
        <f t="shared" si="4"/>
        <v>0.45203956236369303</v>
      </c>
      <c r="N18" s="53">
        <f t="shared" si="0"/>
        <v>0.5111347413254097</v>
      </c>
    </row>
    <row r="19" spans="1:14" s="25" customFormat="1" x14ac:dyDescent="0.2">
      <c r="A19" s="208"/>
      <c r="B19" s="240" t="s">
        <v>1</v>
      </c>
      <c r="C19" s="240"/>
      <c r="D19" s="86" t="s">
        <v>53</v>
      </c>
      <c r="E19" s="52">
        <f>+'EJECUCION TOTAL'!E19</f>
        <v>52115108735</v>
      </c>
      <c r="F19" s="52">
        <f>+F14+F18</f>
        <v>2892025865</v>
      </c>
      <c r="G19" s="54">
        <f t="shared" si="1"/>
        <v>49223082870</v>
      </c>
      <c r="H19" s="52">
        <f>+'EJECUCION TOTAL'!F19</f>
        <v>47539372190</v>
      </c>
      <c r="I19" s="53">
        <f t="shared" si="2"/>
        <v>0.96579428630167796</v>
      </c>
      <c r="J19" s="52">
        <f>+'EJECUCION TOTAL'!H19</f>
        <v>39345864647</v>
      </c>
      <c r="K19" s="53">
        <f t="shared" si="3"/>
        <v>0.79933767559650615</v>
      </c>
      <c r="L19" s="52">
        <f>+'EJECUCION TOTAL'!J19</f>
        <v>16903971135</v>
      </c>
      <c r="M19" s="53">
        <f t="shared" si="4"/>
        <v>0.34341553087286342</v>
      </c>
      <c r="N19" s="53">
        <f t="shared" si="0"/>
        <v>0.42962510257831821</v>
      </c>
    </row>
    <row r="20" spans="1:14" s="25" customFormat="1" ht="36" x14ac:dyDescent="0.2">
      <c r="A20" s="208"/>
      <c r="B20" s="82">
        <v>7596</v>
      </c>
      <c r="C20" s="84" t="s">
        <v>63</v>
      </c>
      <c r="D20" s="73" t="s">
        <v>53</v>
      </c>
      <c r="E20" s="54">
        <f>+'EJECUCION TOTAL'!E20</f>
        <v>9368843000</v>
      </c>
      <c r="F20" s="54">
        <v>4323665889</v>
      </c>
      <c r="G20" s="54">
        <f t="shared" si="1"/>
        <v>5045177111</v>
      </c>
      <c r="H20" s="65">
        <f>+'EJECUCION TOTAL'!F20</f>
        <v>4813310620</v>
      </c>
      <c r="I20" s="53">
        <f t="shared" si="2"/>
        <v>0.954041952165671</v>
      </c>
      <c r="J20" s="65">
        <f>+'EJECUCION TOTAL'!H20</f>
        <v>4240474340</v>
      </c>
      <c r="K20" s="53">
        <f t="shared" si="3"/>
        <v>0.84050059030722502</v>
      </c>
      <c r="L20" s="65">
        <f>+'EJECUCION TOTAL'!J20</f>
        <v>1935509845</v>
      </c>
      <c r="M20" s="53">
        <f t="shared" si="4"/>
        <v>0.3836356588513033</v>
      </c>
      <c r="N20" s="53">
        <f t="shared" si="0"/>
        <v>0.45643710816559263</v>
      </c>
    </row>
    <row r="21" spans="1:14" s="25" customFormat="1" x14ac:dyDescent="0.2">
      <c r="A21" s="208"/>
      <c r="B21" s="251">
        <v>7588</v>
      </c>
      <c r="C21" s="247" t="s">
        <v>64</v>
      </c>
      <c r="D21" s="73" t="s">
        <v>53</v>
      </c>
      <c r="E21" s="54">
        <f>+'EJECUCION TOTAL'!E21</f>
        <v>9834734141</v>
      </c>
      <c r="F21" s="54">
        <f>SUM(F22:F23)</f>
        <v>779430599</v>
      </c>
      <c r="G21" s="54">
        <f t="shared" si="1"/>
        <v>9055303542</v>
      </c>
      <c r="H21" s="54">
        <f>+'EJECUCION TOTAL'!F21</f>
        <v>8985477333</v>
      </c>
      <c r="I21" s="53">
        <f t="shared" si="2"/>
        <v>0.99228891569717848</v>
      </c>
      <c r="J21" s="54">
        <f>+'EJECUCION TOTAL'!H21</f>
        <v>8950477335</v>
      </c>
      <c r="K21" s="53">
        <f t="shared" si="3"/>
        <v>0.98842377767749046</v>
      </c>
      <c r="L21" s="54">
        <f>+'EJECUCION TOTAL'!J21</f>
        <v>3603605556</v>
      </c>
      <c r="M21" s="53">
        <f t="shared" si="4"/>
        <v>0.39795524681043321</v>
      </c>
      <c r="N21" s="53">
        <f t="shared" si="0"/>
        <v>0.40261601936116181</v>
      </c>
    </row>
    <row r="22" spans="1:14" s="25" customFormat="1" x14ac:dyDescent="0.2">
      <c r="A22" s="208"/>
      <c r="B22" s="235"/>
      <c r="C22" s="248"/>
      <c r="D22" s="74" t="s">
        <v>56</v>
      </c>
      <c r="E22" s="153">
        <f>+'EJECUCION TOTAL'!E22</f>
        <v>8989734141</v>
      </c>
      <c r="F22" s="153">
        <v>779430599</v>
      </c>
      <c r="G22" s="166">
        <f t="shared" si="1"/>
        <v>8210303542</v>
      </c>
      <c r="H22" s="157">
        <f>+'EJECUCION TOTAL'!F22</f>
        <v>8140477335</v>
      </c>
      <c r="I22" s="167">
        <f t="shared" si="2"/>
        <v>0.99149529531486835</v>
      </c>
      <c r="J22" s="157">
        <f>+'EJECUCION TOTAL'!H22</f>
        <v>8105477337</v>
      </c>
      <c r="K22" s="167">
        <f t="shared" si="3"/>
        <v>0.9872323593806539</v>
      </c>
      <c r="L22" s="157">
        <f>+'EJECUCION TOTAL'!J22</f>
        <v>2758605558</v>
      </c>
      <c r="M22" s="168">
        <f t="shared" si="4"/>
        <v>0.33599312667166187</v>
      </c>
      <c r="N22" s="168">
        <f t="shared" si="0"/>
        <v>0.34033844563446963</v>
      </c>
    </row>
    <row r="23" spans="1:14" s="25" customFormat="1" x14ac:dyDescent="0.2">
      <c r="A23" s="208"/>
      <c r="B23" s="235"/>
      <c r="C23" s="248"/>
      <c r="D23" s="75" t="s">
        <v>57</v>
      </c>
      <c r="E23" s="154">
        <f>+'EJECUCION TOTAL'!E23</f>
        <v>845000000</v>
      </c>
      <c r="F23" s="154"/>
      <c r="G23" s="166">
        <f t="shared" si="1"/>
        <v>845000000</v>
      </c>
      <c r="H23" s="158">
        <f>+'EJECUCION TOTAL'!F23</f>
        <v>844999998</v>
      </c>
      <c r="I23" s="169">
        <f t="shared" si="2"/>
        <v>0.99999999763313607</v>
      </c>
      <c r="J23" s="158">
        <f>+'EJECUCION TOTAL'!H23</f>
        <v>844999998</v>
      </c>
      <c r="K23" s="169">
        <f t="shared" si="3"/>
        <v>0.99999999763313607</v>
      </c>
      <c r="L23" s="158">
        <f>+'EJECUCION TOTAL'!J23</f>
        <v>844999998</v>
      </c>
      <c r="M23" s="170">
        <f t="shared" si="4"/>
        <v>0.99999999763313607</v>
      </c>
      <c r="N23" s="170">
        <f t="shared" si="0"/>
        <v>1</v>
      </c>
    </row>
    <row r="24" spans="1:14" s="25" customFormat="1" ht="36" x14ac:dyDescent="0.2">
      <c r="A24" s="208"/>
      <c r="B24" s="87">
        <v>7583</v>
      </c>
      <c r="C24" s="84" t="s">
        <v>65</v>
      </c>
      <c r="D24" s="73" t="s">
        <v>53</v>
      </c>
      <c r="E24" s="54">
        <f>+'EJECUCION TOTAL'!E24</f>
        <v>5664550000</v>
      </c>
      <c r="F24" s="54">
        <v>953513564</v>
      </c>
      <c r="G24" s="54">
        <f t="shared" si="1"/>
        <v>4711036436</v>
      </c>
      <c r="H24" s="65">
        <f>+'EJECUCION TOTAL'!F24</f>
        <v>4704049791</v>
      </c>
      <c r="I24" s="53">
        <f t="shared" si="2"/>
        <v>0.9985169622237241</v>
      </c>
      <c r="J24" s="65">
        <f>+'EJECUCION TOTAL'!H24</f>
        <v>4653517809</v>
      </c>
      <c r="K24" s="53">
        <f t="shared" si="3"/>
        <v>0.98779066394807225</v>
      </c>
      <c r="L24" s="65">
        <f>+'EJECUCION TOTAL'!J24</f>
        <v>1479493347</v>
      </c>
      <c r="M24" s="53">
        <f t="shared" si="4"/>
        <v>0.31404837706077976</v>
      </c>
      <c r="N24" s="53">
        <f t="shared" si="0"/>
        <v>0.31793009239991071</v>
      </c>
    </row>
    <row r="25" spans="1:14" s="25" customFormat="1" ht="24" x14ac:dyDescent="0.2">
      <c r="A25" s="208"/>
      <c r="B25" s="87">
        <v>7579</v>
      </c>
      <c r="C25" s="84" t="s">
        <v>66</v>
      </c>
      <c r="D25" s="73" t="s">
        <v>53</v>
      </c>
      <c r="E25" s="54">
        <f>+'EJECUCION TOTAL'!E25</f>
        <v>10956419534</v>
      </c>
      <c r="F25" s="54">
        <v>3102302582</v>
      </c>
      <c r="G25" s="54">
        <f t="shared" si="1"/>
        <v>7854116952</v>
      </c>
      <c r="H25" s="65">
        <f>+'EJECUCION TOTAL'!F25</f>
        <v>7854116952</v>
      </c>
      <c r="I25" s="53">
        <f t="shared" si="2"/>
        <v>1</v>
      </c>
      <c r="J25" s="65">
        <f>+'EJECUCION TOTAL'!H25</f>
        <v>7854116952</v>
      </c>
      <c r="K25" s="53">
        <f t="shared" si="3"/>
        <v>1</v>
      </c>
      <c r="L25" s="65">
        <f>+'EJECUCION TOTAL'!J25</f>
        <v>1709628412</v>
      </c>
      <c r="M25" s="53">
        <f t="shared" si="4"/>
        <v>0.21767289976050766</v>
      </c>
      <c r="N25" s="53">
        <f t="shared" si="0"/>
        <v>0.21767289976050766</v>
      </c>
    </row>
    <row r="26" spans="1:14" s="25" customFormat="1" x14ac:dyDescent="0.2">
      <c r="A26" s="208"/>
      <c r="B26" s="227" t="s">
        <v>40</v>
      </c>
      <c r="C26" s="227"/>
      <c r="D26" s="85" t="s">
        <v>53</v>
      </c>
      <c r="E26" s="80">
        <f>+'EJECUCION TOTAL'!E26</f>
        <v>35824546675</v>
      </c>
      <c r="F26" s="80">
        <f>+F20+F21+F24+F25</f>
        <v>9158912634</v>
      </c>
      <c r="G26" s="54">
        <f t="shared" si="1"/>
        <v>26665634041</v>
      </c>
      <c r="H26" s="81">
        <f>+'EJECUCION TOTAL'!F26</f>
        <v>26356954696</v>
      </c>
      <c r="I26" s="79">
        <f t="shared" si="2"/>
        <v>0.98842407630265283</v>
      </c>
      <c r="J26" s="81">
        <f>+'EJECUCION TOTAL'!H26</f>
        <v>25698586436</v>
      </c>
      <c r="K26" s="79">
        <f t="shared" si="3"/>
        <v>0.96373431047943181</v>
      </c>
      <c r="L26" s="81">
        <f>+'EJECUCION TOTAL'!J26</f>
        <v>8728237160</v>
      </c>
      <c r="M26" s="79">
        <f t="shared" si="4"/>
        <v>0.32732156852448419</v>
      </c>
      <c r="N26" s="79">
        <f t="shared" si="0"/>
        <v>0.33963880393720813</v>
      </c>
    </row>
    <row r="27" spans="1:14" s="25" customFormat="1" ht="31.5" customHeight="1" x14ac:dyDescent="0.2">
      <c r="A27" s="208"/>
      <c r="B27" s="92">
        <v>7581</v>
      </c>
      <c r="C27" s="91" t="s">
        <v>67</v>
      </c>
      <c r="D27" s="73" t="s">
        <v>53</v>
      </c>
      <c r="E27" s="54">
        <f>+'EJECUCION TOTAL'!E27</f>
        <v>6656503000</v>
      </c>
      <c r="F27" s="54">
        <v>1334751991</v>
      </c>
      <c r="G27" s="54">
        <f t="shared" si="1"/>
        <v>5321751009</v>
      </c>
      <c r="H27" s="65">
        <f>+'EJECUCION TOTAL'!F27</f>
        <v>5188966415</v>
      </c>
      <c r="I27" s="53">
        <f t="shared" si="2"/>
        <v>0.97504870224566342</v>
      </c>
      <c r="J27" s="65">
        <f>+'EJECUCION TOTAL'!H27</f>
        <v>5188966415</v>
      </c>
      <c r="K27" s="53">
        <f t="shared" si="3"/>
        <v>0.97504870224566342</v>
      </c>
      <c r="L27" s="65">
        <f>+'EJECUCION TOTAL'!J27</f>
        <v>2697063482</v>
      </c>
      <c r="M27" s="53">
        <f t="shared" si="4"/>
        <v>0.50680001327360114</v>
      </c>
      <c r="N27" s="53">
        <f t="shared" si="0"/>
        <v>0.51976892242036221</v>
      </c>
    </row>
    <row r="28" spans="1:14" ht="12" customHeight="1" x14ac:dyDescent="0.2">
      <c r="A28" s="208"/>
      <c r="B28" s="227" t="s">
        <v>7</v>
      </c>
      <c r="C28" s="227"/>
      <c r="D28" s="85" t="s">
        <v>53</v>
      </c>
      <c r="E28" s="78">
        <f>+'EJECUCION TOTAL'!E28</f>
        <v>6656503000</v>
      </c>
      <c r="F28" s="78">
        <f>+F27</f>
        <v>1334751991</v>
      </c>
      <c r="G28" s="54">
        <f t="shared" si="1"/>
        <v>5321751009</v>
      </c>
      <c r="H28" s="78">
        <f>+'EJECUCION TOTAL'!F28</f>
        <v>5188966415</v>
      </c>
      <c r="I28" s="79">
        <f t="shared" si="2"/>
        <v>0.97504870224566342</v>
      </c>
      <c r="J28" s="78">
        <f>+'EJECUCION TOTAL'!H28</f>
        <v>5188966415</v>
      </c>
      <c r="K28" s="79">
        <f t="shared" si="3"/>
        <v>0.97504870224566342</v>
      </c>
      <c r="L28" s="78">
        <f>+'EJECUCION TOTAL'!J28</f>
        <v>2697063482</v>
      </c>
      <c r="M28" s="79">
        <f t="shared" si="4"/>
        <v>0.50680001327360114</v>
      </c>
      <c r="N28" s="79">
        <f t="shared" si="0"/>
        <v>0.51976892242036221</v>
      </c>
    </row>
    <row r="29" spans="1:14" ht="24" customHeight="1" x14ac:dyDescent="0.2">
      <c r="A29" s="208"/>
      <c r="B29" s="234">
        <v>7573</v>
      </c>
      <c r="C29" s="231" t="s">
        <v>68</v>
      </c>
      <c r="D29" s="73" t="s">
        <v>53</v>
      </c>
      <c r="E29" s="54">
        <f>+'EJECUCION TOTAL'!E29</f>
        <v>68542871000</v>
      </c>
      <c r="F29" s="54">
        <f>+F30+F31</f>
        <v>31177733000</v>
      </c>
      <c r="G29" s="54">
        <f t="shared" si="1"/>
        <v>37365138000</v>
      </c>
      <c r="H29" s="65">
        <f>+'EJECUCION TOTAL'!F29</f>
        <v>36703977178</v>
      </c>
      <c r="I29" s="53">
        <f t="shared" si="2"/>
        <v>0.98230540933637123</v>
      </c>
      <c r="J29" s="65">
        <f>+'EJECUCION TOTAL'!H29</f>
        <v>27610229133</v>
      </c>
      <c r="K29" s="53">
        <f t="shared" si="3"/>
        <v>0.73893020635973561</v>
      </c>
      <c r="L29" s="65">
        <f>+'EJECUCION TOTAL'!J29</f>
        <v>15632827999</v>
      </c>
      <c r="M29" s="53">
        <f t="shared" si="4"/>
        <v>0.41838004181865995</v>
      </c>
      <c r="N29" s="53">
        <f t="shared" si="0"/>
        <v>0.5661969672071826</v>
      </c>
    </row>
    <row r="30" spans="1:14" x14ac:dyDescent="0.2">
      <c r="A30" s="208"/>
      <c r="B30" s="235"/>
      <c r="C30" s="232"/>
      <c r="D30" s="74" t="s">
        <v>56</v>
      </c>
      <c r="E30" s="89">
        <f>+'EJECUCION TOTAL'!E30</f>
        <v>68522496380</v>
      </c>
      <c r="F30" s="89">
        <v>31177733000</v>
      </c>
      <c r="G30" s="89">
        <f t="shared" si="1"/>
        <v>37344763380</v>
      </c>
      <c r="H30" s="90">
        <f>+'EJECUCION TOTAL'!F30</f>
        <v>36683602558</v>
      </c>
      <c r="I30" s="50">
        <f t="shared" si="2"/>
        <v>0.98229575549127501</v>
      </c>
      <c r="J30" s="90">
        <f>+'EJECUCION TOTAL'!H30</f>
        <v>27589854513</v>
      </c>
      <c r="K30" s="50">
        <f t="shared" si="3"/>
        <v>0.73878777145434416</v>
      </c>
      <c r="L30" s="90">
        <f>+'EJECUCION TOTAL'!J30</f>
        <v>15612453379</v>
      </c>
      <c r="M30" s="50">
        <f t="shared" si="4"/>
        <v>0.41806272060519345</v>
      </c>
      <c r="N30" s="50">
        <f t="shared" si="0"/>
        <v>0.56587661133347422</v>
      </c>
    </row>
    <row r="31" spans="1:14" x14ac:dyDescent="0.2">
      <c r="A31" s="208"/>
      <c r="B31" s="236"/>
      <c r="C31" s="233"/>
      <c r="D31" s="75" t="s">
        <v>57</v>
      </c>
      <c r="E31" s="89">
        <f>+'EJECUCION TOTAL'!E31</f>
        <v>20374620</v>
      </c>
      <c r="F31" s="89"/>
      <c r="G31" s="89">
        <f t="shared" si="1"/>
        <v>20374620</v>
      </c>
      <c r="H31" s="90">
        <f>+'EJECUCION TOTAL'!F31</f>
        <v>20374620</v>
      </c>
      <c r="I31" s="50">
        <f t="shared" si="2"/>
        <v>1</v>
      </c>
      <c r="J31" s="90">
        <f>+'EJECUCION TOTAL'!H31</f>
        <v>20374620</v>
      </c>
      <c r="K31" s="50">
        <f t="shared" si="3"/>
        <v>1</v>
      </c>
      <c r="L31" s="90">
        <f>+'EJECUCION TOTAL'!J31</f>
        <v>20374620</v>
      </c>
      <c r="M31" s="50">
        <f t="shared" si="4"/>
        <v>1</v>
      </c>
      <c r="N31" s="50">
        <f t="shared" si="0"/>
        <v>1</v>
      </c>
    </row>
    <row r="32" spans="1:14" ht="48" x14ac:dyDescent="0.2">
      <c r="A32" s="208"/>
      <c r="B32" s="87">
        <v>7576</v>
      </c>
      <c r="C32" s="88" t="s">
        <v>69</v>
      </c>
      <c r="D32" s="73" t="s">
        <v>53</v>
      </c>
      <c r="E32" s="54">
        <f>+'EJECUCION TOTAL'!E32</f>
        <v>11061571000</v>
      </c>
      <c r="F32" s="54">
        <v>344677000</v>
      </c>
      <c r="G32" s="54">
        <f t="shared" si="1"/>
        <v>10716894000</v>
      </c>
      <c r="H32" s="65">
        <f>+'EJECUCION TOTAL'!F32</f>
        <v>6067790474</v>
      </c>
      <c r="I32" s="53">
        <f t="shared" si="2"/>
        <v>0.56618927778888173</v>
      </c>
      <c r="J32" s="65">
        <f>+'EJECUCION TOTAL'!H32</f>
        <v>5749105072</v>
      </c>
      <c r="K32" s="53">
        <f t="shared" si="3"/>
        <v>0.53645254604552406</v>
      </c>
      <c r="L32" s="65">
        <f>+'EJECUCION TOTAL'!J32</f>
        <v>3332598256</v>
      </c>
      <c r="M32" s="53">
        <f t="shared" si="4"/>
        <v>0.31096680213502159</v>
      </c>
      <c r="N32" s="53">
        <f t="shared" si="0"/>
        <v>0.57967252542153569</v>
      </c>
    </row>
    <row r="33" spans="1:14" x14ac:dyDescent="0.2">
      <c r="A33" s="208"/>
      <c r="B33" s="237">
        <v>7587</v>
      </c>
      <c r="C33" s="239" t="s">
        <v>70</v>
      </c>
      <c r="D33" s="73" t="s">
        <v>53</v>
      </c>
      <c r="E33" s="54">
        <f>+'EJECUCION TOTAL'!E33</f>
        <v>61363544501</v>
      </c>
      <c r="F33" s="54">
        <f>SUM(F34:F35)</f>
        <v>12932491100</v>
      </c>
      <c r="G33" s="54">
        <f t="shared" si="1"/>
        <v>48431053401</v>
      </c>
      <c r="H33" s="54">
        <f>+'EJECUCION TOTAL'!F33</f>
        <v>46567692407</v>
      </c>
      <c r="I33" s="53">
        <f t="shared" si="2"/>
        <v>0.96152549112298424</v>
      </c>
      <c r="J33" s="54">
        <f>+'EJECUCION TOTAL'!H33</f>
        <v>41646238606</v>
      </c>
      <c r="K33" s="53">
        <f t="shared" si="3"/>
        <v>0.85990775920517337</v>
      </c>
      <c r="L33" s="54">
        <f>+'EJECUCION TOTAL'!J33</f>
        <v>13065948751</v>
      </c>
      <c r="M33" s="53">
        <f t="shared" si="4"/>
        <v>0.26978452528827745</v>
      </c>
      <c r="N33" s="53">
        <f t="shared" si="0"/>
        <v>0.31373658674465693</v>
      </c>
    </row>
    <row r="34" spans="1:14" x14ac:dyDescent="0.2">
      <c r="A34" s="208"/>
      <c r="B34" s="238"/>
      <c r="C34" s="232"/>
      <c r="D34" s="74" t="s">
        <v>56</v>
      </c>
      <c r="E34" s="153">
        <f>+'EJECUCION TOTAL'!E34</f>
        <v>50604714501</v>
      </c>
      <c r="F34" s="153">
        <v>12932491100</v>
      </c>
      <c r="G34" s="166">
        <f t="shared" si="1"/>
        <v>37672223401</v>
      </c>
      <c r="H34" s="157">
        <f>+'EJECUCION TOTAL'!F34</f>
        <v>36300684415</v>
      </c>
      <c r="I34" s="167">
        <f t="shared" si="2"/>
        <v>0.96359283147690211</v>
      </c>
      <c r="J34" s="157">
        <f>+'EJECUCION TOTAL'!H34</f>
        <v>31486847625</v>
      </c>
      <c r="K34" s="167">
        <f t="shared" si="3"/>
        <v>0.83581070567138838</v>
      </c>
      <c r="L34" s="157">
        <f>+'EJECUCION TOTAL'!J34</f>
        <v>3339652559</v>
      </c>
      <c r="M34" s="168">
        <f t="shared" si="4"/>
        <v>8.8650264239815216E-2</v>
      </c>
      <c r="N34" s="168">
        <f t="shared" si="0"/>
        <v>0.10606500208513649</v>
      </c>
    </row>
    <row r="35" spans="1:14" x14ac:dyDescent="0.2">
      <c r="A35" s="208"/>
      <c r="B35" s="238"/>
      <c r="C35" s="232"/>
      <c r="D35" s="75" t="s">
        <v>57</v>
      </c>
      <c r="E35" s="154">
        <f>+'EJECUCION TOTAL'!E35</f>
        <v>10758830000</v>
      </c>
      <c r="F35" s="154"/>
      <c r="G35" s="166">
        <f t="shared" si="1"/>
        <v>10758830000</v>
      </c>
      <c r="H35" s="158">
        <f>+'EJECUCION TOTAL'!F35</f>
        <v>10267007992</v>
      </c>
      <c r="I35" s="169">
        <f t="shared" si="2"/>
        <v>0.95428666425624342</v>
      </c>
      <c r="J35" s="158">
        <f>+'EJECUCION TOTAL'!H35</f>
        <v>10159390981</v>
      </c>
      <c r="K35" s="169">
        <f t="shared" si="3"/>
        <v>0.94428399565752041</v>
      </c>
      <c r="L35" s="158">
        <f>+'EJECUCION TOTAL'!J35</f>
        <v>9726296192</v>
      </c>
      <c r="M35" s="170">
        <f t="shared" si="4"/>
        <v>0.90402917343242717</v>
      </c>
      <c r="N35" s="170">
        <f t="shared" si="0"/>
        <v>0.95737000477587975</v>
      </c>
    </row>
    <row r="36" spans="1:14" x14ac:dyDescent="0.2">
      <c r="A36" s="208"/>
      <c r="B36" s="237">
        <v>7578</v>
      </c>
      <c r="C36" s="239" t="s">
        <v>71</v>
      </c>
      <c r="D36" s="73" t="s">
        <v>53</v>
      </c>
      <c r="E36" s="54">
        <f>+'EJECUCION TOTAL'!E36</f>
        <v>130266940968</v>
      </c>
      <c r="F36" s="54">
        <f>SUM(F37:F38)</f>
        <v>4711268442</v>
      </c>
      <c r="G36" s="54">
        <f t="shared" si="1"/>
        <v>125555672526</v>
      </c>
      <c r="H36" s="54">
        <f>+'EJECUCION TOTAL'!F36</f>
        <v>123998823112</v>
      </c>
      <c r="I36" s="53">
        <f t="shared" si="2"/>
        <v>0.9876003259535916</v>
      </c>
      <c r="J36" s="54">
        <f>+'EJECUCION TOTAL'!H36</f>
        <v>90779458609</v>
      </c>
      <c r="K36" s="53">
        <f t="shared" si="3"/>
        <v>0.72302156312532551</v>
      </c>
      <c r="L36" s="54">
        <f>+'EJECUCION TOTAL'!J36</f>
        <v>42456292521</v>
      </c>
      <c r="M36" s="53">
        <f t="shared" si="4"/>
        <v>0.33814714753097413</v>
      </c>
      <c r="N36" s="53">
        <f t="shared" si="0"/>
        <v>0.46768611722906689</v>
      </c>
    </row>
    <row r="37" spans="1:14" ht="13.5" customHeight="1" x14ac:dyDescent="0.2">
      <c r="A37" s="208"/>
      <c r="B37" s="238"/>
      <c r="C37" s="232"/>
      <c r="D37" s="74" t="s">
        <v>56</v>
      </c>
      <c r="E37" s="153">
        <f>+'EJECUCION TOTAL'!E37</f>
        <v>101372683968</v>
      </c>
      <c r="F37" s="153">
        <v>4711268442</v>
      </c>
      <c r="G37" s="166">
        <f t="shared" si="1"/>
        <v>96661415526</v>
      </c>
      <c r="H37" s="157">
        <f>+'EJECUCION TOTAL'!F37</f>
        <v>95991900409</v>
      </c>
      <c r="I37" s="167">
        <f t="shared" si="2"/>
        <v>0.99307360529165933</v>
      </c>
      <c r="J37" s="157">
        <f>+'EJECUCION TOTAL'!H37</f>
        <v>65733305237</v>
      </c>
      <c r="K37" s="167">
        <f t="shared" si="3"/>
        <v>0.68003665039768679</v>
      </c>
      <c r="L37" s="157">
        <f>+'EJECUCION TOTAL'!J37</f>
        <v>17420599281</v>
      </c>
      <c r="M37" s="168">
        <f t="shared" si="4"/>
        <v>0.18022288610406501</v>
      </c>
      <c r="N37" s="168">
        <f t="shared" si="0"/>
        <v>0.2650193721157092</v>
      </c>
    </row>
    <row r="38" spans="1:14" x14ac:dyDescent="0.2">
      <c r="A38" s="208"/>
      <c r="B38" s="238"/>
      <c r="C38" s="232"/>
      <c r="D38" s="75" t="s">
        <v>57</v>
      </c>
      <c r="E38" s="154">
        <f>+'EJECUCION TOTAL'!E38</f>
        <v>28894257000</v>
      </c>
      <c r="F38" s="154"/>
      <c r="G38" s="166">
        <f t="shared" si="1"/>
        <v>28894257000</v>
      </c>
      <c r="H38" s="158">
        <f>+'EJECUCION TOTAL'!F38</f>
        <v>28006922703</v>
      </c>
      <c r="I38" s="169">
        <f t="shared" si="2"/>
        <v>0.96929028848189447</v>
      </c>
      <c r="J38" s="158">
        <f>+'EJECUCION TOTAL'!H38</f>
        <v>25046153372</v>
      </c>
      <c r="K38" s="169">
        <f t="shared" si="3"/>
        <v>0.86682116006651422</v>
      </c>
      <c r="L38" s="158">
        <f>+'EJECUCION TOTAL'!J38</f>
        <v>25035693240</v>
      </c>
      <c r="M38" s="170">
        <f t="shared" si="4"/>
        <v>0.86645914584341099</v>
      </c>
      <c r="N38" s="170">
        <f t="shared" si="0"/>
        <v>0.99958236572919446</v>
      </c>
    </row>
    <row r="39" spans="1:14" x14ac:dyDescent="0.2">
      <c r="A39" s="208"/>
      <c r="B39" s="227" t="s">
        <v>41</v>
      </c>
      <c r="C39" s="227"/>
      <c r="D39" s="85" t="s">
        <v>53</v>
      </c>
      <c r="E39" s="80">
        <f>+'EJECUCION TOTAL'!E39</f>
        <v>271234927469</v>
      </c>
      <c r="F39" s="80">
        <f>+F29+F32+F33+F36</f>
        <v>49166169542</v>
      </c>
      <c r="G39" s="54">
        <f t="shared" si="1"/>
        <v>222068757927</v>
      </c>
      <c r="H39" s="80">
        <f>+'EJECUCION TOTAL'!F39</f>
        <v>213338283171</v>
      </c>
      <c r="I39" s="79">
        <f t="shared" si="2"/>
        <v>0.96068571357133481</v>
      </c>
      <c r="J39" s="80">
        <f>+'EJECUCION TOTAL'!H39</f>
        <v>165785031420</v>
      </c>
      <c r="K39" s="79">
        <f t="shared" si="3"/>
        <v>0.74654819960986141</v>
      </c>
      <c r="L39" s="80">
        <f>+'EJECUCION TOTAL'!J39</f>
        <v>74487667527</v>
      </c>
      <c r="M39" s="79">
        <f t="shared" si="4"/>
        <v>0.33542614558814304</v>
      </c>
      <c r="N39" s="79">
        <f t="shared" si="0"/>
        <v>0.44930273191125952</v>
      </c>
    </row>
    <row r="40" spans="1:14" ht="24" customHeight="1" x14ac:dyDescent="0.2">
      <c r="A40" s="208"/>
      <c r="B40" s="228">
        <v>7593</v>
      </c>
      <c r="C40" s="231" t="s">
        <v>72</v>
      </c>
      <c r="D40" s="73" t="s">
        <v>53</v>
      </c>
      <c r="E40" s="54">
        <f>+'EJECUCION TOTAL'!E40</f>
        <v>30755032790</v>
      </c>
      <c r="F40" s="54">
        <f>+F41+F42</f>
        <v>142000000</v>
      </c>
      <c r="G40" s="54">
        <f t="shared" si="1"/>
        <v>30613032790</v>
      </c>
      <c r="H40" s="65">
        <f>+'EJECUCION TOTAL'!F40</f>
        <v>28142960344</v>
      </c>
      <c r="I40" s="53">
        <f t="shared" si="2"/>
        <v>0.91931304346928766</v>
      </c>
      <c r="J40" s="65">
        <f>+'EJECUCION TOTAL'!H40</f>
        <v>27750883250</v>
      </c>
      <c r="K40" s="53">
        <f t="shared" si="3"/>
        <v>0.90650552136948204</v>
      </c>
      <c r="L40" s="65">
        <f>+'EJECUCION TOTAL'!J40</f>
        <v>11982334099</v>
      </c>
      <c r="M40" s="53">
        <f t="shared" si="4"/>
        <v>0.39141283979266922</v>
      </c>
      <c r="N40" s="53">
        <f t="shared" si="0"/>
        <v>0.43178208026946313</v>
      </c>
    </row>
    <row r="41" spans="1:14" x14ac:dyDescent="0.2">
      <c r="A41" s="208"/>
      <c r="B41" s="229"/>
      <c r="C41" s="232"/>
      <c r="D41" s="93" t="s">
        <v>56</v>
      </c>
      <c r="E41" s="89">
        <f>+'EJECUCION TOTAL'!E41</f>
        <v>30752478390</v>
      </c>
      <c r="F41" s="89">
        <v>142000000</v>
      </c>
      <c r="G41" s="89">
        <f t="shared" si="1"/>
        <v>30610478390</v>
      </c>
      <c r="H41" s="90">
        <f>+'EJECUCION TOTAL'!F41</f>
        <v>28140405944</v>
      </c>
      <c r="I41" s="50">
        <f t="shared" si="2"/>
        <v>0.91930631025985743</v>
      </c>
      <c r="J41" s="90">
        <f>+'EJECUCION TOTAL'!H41</f>
        <v>27748328850</v>
      </c>
      <c r="K41" s="50">
        <f t="shared" si="3"/>
        <v>0.90649771939091872</v>
      </c>
      <c r="L41" s="90">
        <f>+'EJECUCION TOTAL'!J41</f>
        <v>11979779699</v>
      </c>
      <c r="M41" s="50">
        <f t="shared" si="4"/>
        <v>0.39136205407732605</v>
      </c>
      <c r="N41" s="50">
        <f t="shared" si="0"/>
        <v>0.43172977240393345</v>
      </c>
    </row>
    <row r="42" spans="1:14" x14ac:dyDescent="0.2">
      <c r="A42" s="208"/>
      <c r="B42" s="230"/>
      <c r="C42" s="233"/>
      <c r="D42" s="94" t="s">
        <v>57</v>
      </c>
      <c r="E42" s="89">
        <f>+'EJECUCION TOTAL'!E42</f>
        <v>2554400</v>
      </c>
      <c r="F42" s="89"/>
      <c r="G42" s="89">
        <f t="shared" si="1"/>
        <v>2554400</v>
      </c>
      <c r="H42" s="90">
        <f>+'EJECUCION TOTAL'!F42</f>
        <v>2554400</v>
      </c>
      <c r="I42" s="50">
        <f t="shared" si="2"/>
        <v>1</v>
      </c>
      <c r="J42" s="90">
        <f>+'EJECUCION TOTAL'!H42</f>
        <v>2554400</v>
      </c>
      <c r="K42" s="50">
        <f t="shared" si="3"/>
        <v>1</v>
      </c>
      <c r="L42" s="90">
        <f>+'EJECUCION TOTAL'!J42</f>
        <v>2554400</v>
      </c>
      <c r="M42" s="50">
        <f t="shared" si="4"/>
        <v>1</v>
      </c>
      <c r="N42" s="50">
        <f t="shared" si="0"/>
        <v>1</v>
      </c>
    </row>
    <row r="43" spans="1:14" ht="24" customHeight="1" x14ac:dyDescent="0.2">
      <c r="A43" s="208"/>
      <c r="B43" s="234">
        <v>7653</v>
      </c>
      <c r="C43" s="231" t="s">
        <v>73</v>
      </c>
      <c r="D43" s="73" t="s">
        <v>53</v>
      </c>
      <c r="E43" s="54">
        <f>+'EJECUCION TOTAL'!E43</f>
        <v>26177674865</v>
      </c>
      <c r="F43" s="54">
        <f>+F44+F45</f>
        <v>873549392</v>
      </c>
      <c r="G43" s="54">
        <f t="shared" si="1"/>
        <v>25304125473</v>
      </c>
      <c r="H43" s="65">
        <f>+'EJECUCION TOTAL'!F43</f>
        <v>22756575062</v>
      </c>
      <c r="I43" s="53">
        <f t="shared" si="2"/>
        <v>0.89932272452101591</v>
      </c>
      <c r="J43" s="65">
        <f>+'EJECUCION TOTAL'!H43</f>
        <v>21969939015</v>
      </c>
      <c r="K43" s="53">
        <f t="shared" si="3"/>
        <v>0.86823545980446382</v>
      </c>
      <c r="L43" s="65">
        <f>+'EJECUCION TOTAL'!J43</f>
        <v>9535247502</v>
      </c>
      <c r="M43" s="53">
        <f t="shared" si="4"/>
        <v>0.37682580700820095</v>
      </c>
      <c r="N43" s="53">
        <f t="shared" si="0"/>
        <v>0.43401338053281802</v>
      </c>
    </row>
    <row r="44" spans="1:14" x14ac:dyDescent="0.2">
      <c r="A44" s="209"/>
      <c r="B44" s="235"/>
      <c r="C44" s="232"/>
      <c r="D44" s="93" t="s">
        <v>56</v>
      </c>
      <c r="E44" s="89">
        <f>+'EJECUCION TOTAL'!E44</f>
        <v>25895588867</v>
      </c>
      <c r="F44" s="89">
        <v>873549392</v>
      </c>
      <c r="G44" s="89">
        <f t="shared" si="1"/>
        <v>25022039475</v>
      </c>
      <c r="H44" s="90">
        <f>+'EJECUCION TOTAL'!F44</f>
        <v>22474489064</v>
      </c>
      <c r="I44" s="50">
        <f t="shared" si="2"/>
        <v>0.89818773911114214</v>
      </c>
      <c r="J44" s="90">
        <f>+'EJECUCION TOTAL'!H44</f>
        <v>21687853017</v>
      </c>
      <c r="K44" s="50">
        <f t="shared" si="3"/>
        <v>0.86675001207110836</v>
      </c>
      <c r="L44" s="90">
        <f>+'EJECUCION TOTAL'!J44</f>
        <v>9253161504</v>
      </c>
      <c r="M44" s="50">
        <f t="shared" si="4"/>
        <v>0.36980045184746074</v>
      </c>
      <c r="N44" s="50">
        <f t="shared" si="0"/>
        <v>0.42665179890083721</v>
      </c>
    </row>
    <row r="45" spans="1:14" x14ac:dyDescent="0.2">
      <c r="A45" s="209"/>
      <c r="B45" s="236"/>
      <c r="C45" s="233"/>
      <c r="D45" s="94" t="s">
        <v>57</v>
      </c>
      <c r="E45" s="89">
        <f>+'EJECUCION TOTAL'!E45</f>
        <v>282085998</v>
      </c>
      <c r="F45" s="89"/>
      <c r="G45" s="89">
        <f t="shared" si="1"/>
        <v>282085998</v>
      </c>
      <c r="H45" s="90">
        <f>+'EJECUCION TOTAL'!F45</f>
        <v>282085998</v>
      </c>
      <c r="I45" s="50">
        <f t="shared" si="2"/>
        <v>1</v>
      </c>
      <c r="J45" s="90">
        <f>+'EJECUCION TOTAL'!H45</f>
        <v>282085998</v>
      </c>
      <c r="K45" s="50">
        <f t="shared" si="3"/>
        <v>1</v>
      </c>
      <c r="L45" s="90">
        <f>+'EJECUCION TOTAL'!J45</f>
        <v>282085998</v>
      </c>
      <c r="M45" s="50">
        <f t="shared" si="4"/>
        <v>1</v>
      </c>
      <c r="N45" s="50">
        <f t="shared" si="0"/>
        <v>1</v>
      </c>
    </row>
    <row r="46" spans="1:14" ht="48" x14ac:dyDescent="0.2">
      <c r="A46" s="209"/>
      <c r="B46" s="87">
        <v>7595</v>
      </c>
      <c r="C46" s="88" t="s">
        <v>74</v>
      </c>
      <c r="D46" s="73" t="s">
        <v>53</v>
      </c>
      <c r="E46" s="54">
        <f>+'EJECUCION TOTAL'!E46</f>
        <v>3912190000</v>
      </c>
      <c r="F46" s="54">
        <v>179342278</v>
      </c>
      <c r="G46" s="54">
        <f>+E46-F46</f>
        <v>3732847722</v>
      </c>
      <c r="H46" s="65">
        <f>+'EJECUCION TOTAL'!F46</f>
        <v>3610093696</v>
      </c>
      <c r="I46" s="53">
        <f t="shared" si="2"/>
        <v>0.96711517984606388</v>
      </c>
      <c r="J46" s="65">
        <f>+'EJECUCION TOTAL'!H46</f>
        <v>3021084184</v>
      </c>
      <c r="K46" s="53">
        <f t="shared" si="3"/>
        <v>0.80932425027543087</v>
      </c>
      <c r="L46" s="65">
        <f>+'EJECUCION TOTAL'!J46</f>
        <v>1610761570</v>
      </c>
      <c r="M46" s="53">
        <f t="shared" si="4"/>
        <v>0.43151012041203218</v>
      </c>
      <c r="N46" s="53">
        <f t="shared" si="0"/>
        <v>0.53317334833990182</v>
      </c>
    </row>
    <row r="47" spans="1:14" ht="24" x14ac:dyDescent="0.2">
      <c r="A47" s="209"/>
      <c r="B47" s="117">
        <v>7907</v>
      </c>
      <c r="C47" s="118" t="s">
        <v>83</v>
      </c>
      <c r="D47" s="73" t="s">
        <v>53</v>
      </c>
      <c r="E47" s="54">
        <f>+'EJECUCION TOTAL'!E47</f>
        <v>1188255466</v>
      </c>
      <c r="F47" s="54">
        <v>221657722</v>
      </c>
      <c r="G47" s="54">
        <f>+E47-F47</f>
        <v>966597744</v>
      </c>
      <c r="H47" s="65">
        <f>+'EJECUCION TOTAL'!F47</f>
        <v>966597744</v>
      </c>
      <c r="I47" s="53">
        <f t="shared" si="2"/>
        <v>1</v>
      </c>
      <c r="J47" s="65">
        <f>+'EJECUCION TOTAL'!H47</f>
        <v>966597744</v>
      </c>
      <c r="K47" s="53">
        <f t="shared" si="3"/>
        <v>1</v>
      </c>
      <c r="L47" s="65">
        <f>+'EJECUCION TOTAL'!J47</f>
        <v>0</v>
      </c>
      <c r="M47" s="53">
        <f t="shared" ref="M47" si="6">+L47/G47</f>
        <v>0</v>
      </c>
      <c r="N47" s="53">
        <f t="shared" si="0"/>
        <v>0</v>
      </c>
    </row>
    <row r="48" spans="1:14" x14ac:dyDescent="0.2">
      <c r="A48" s="209"/>
      <c r="B48" s="227" t="s">
        <v>42</v>
      </c>
      <c r="C48" s="227"/>
      <c r="D48" s="85" t="s">
        <v>53</v>
      </c>
      <c r="E48" s="78">
        <f>+'EJECUCION TOTAL'!E48</f>
        <v>62033153121</v>
      </c>
      <c r="F48" s="78">
        <f>+F40+F43+F46+F47</f>
        <v>1416549392</v>
      </c>
      <c r="G48" s="80">
        <f t="shared" si="1"/>
        <v>60616603729</v>
      </c>
      <c r="H48" s="78">
        <f>+'EJECUCION TOTAL'!F48</f>
        <v>55476226846</v>
      </c>
      <c r="I48" s="79">
        <f t="shared" si="2"/>
        <v>0.91519853362320991</v>
      </c>
      <c r="J48" s="78">
        <f>+'EJECUCION TOTAL'!H48</f>
        <v>53708504193</v>
      </c>
      <c r="K48" s="79">
        <f t="shared" si="3"/>
        <v>0.88603618297580322</v>
      </c>
      <c r="L48" s="78">
        <f>+'EJECUCION TOTAL'!J48</f>
        <v>23128343171</v>
      </c>
      <c r="M48" s="79">
        <f t="shared" si="4"/>
        <v>0.38155128707639907</v>
      </c>
      <c r="N48" s="79">
        <f t="shared" si="0"/>
        <v>0.4306272073392502</v>
      </c>
    </row>
    <row r="49" spans="1:14" x14ac:dyDescent="0.2">
      <c r="A49" s="209"/>
      <c r="B49" s="240" t="s">
        <v>20</v>
      </c>
      <c r="C49" s="240"/>
      <c r="D49" s="86" t="s">
        <v>53</v>
      </c>
      <c r="E49" s="52">
        <f>+'EJECUCION TOTAL'!E49</f>
        <v>375749130265</v>
      </c>
      <c r="F49" s="52">
        <f>+F26+F28+F39+F48</f>
        <v>61076383559</v>
      </c>
      <c r="G49" s="54">
        <f t="shared" si="1"/>
        <v>314672746706</v>
      </c>
      <c r="H49" s="52">
        <f>+'EJECUCION TOTAL'!F49</f>
        <v>300360431128</v>
      </c>
      <c r="I49" s="53">
        <f t="shared" si="2"/>
        <v>0.95451682508948876</v>
      </c>
      <c r="J49" s="52">
        <f>+'EJECUCION TOTAL'!H49</f>
        <v>250381088464</v>
      </c>
      <c r="K49" s="53">
        <f t="shared" si="3"/>
        <v>0.79568723724883628</v>
      </c>
      <c r="L49" s="52">
        <f>+'EJECUCION TOTAL'!J49</f>
        <v>109041311340</v>
      </c>
      <c r="M49" s="53">
        <f t="shared" si="4"/>
        <v>0.3465228955524316</v>
      </c>
      <c r="N49" s="53">
        <f t="shared" si="0"/>
        <v>0.43550138714121794</v>
      </c>
    </row>
    <row r="50" spans="1:14" x14ac:dyDescent="0.2">
      <c r="A50" s="51"/>
      <c r="B50" s="226" t="s">
        <v>76</v>
      </c>
      <c r="C50" s="226"/>
      <c r="D50" s="226"/>
      <c r="E50" s="70">
        <f>+E19+E49</f>
        <v>427864239000</v>
      </c>
      <c r="F50" s="70">
        <f>+F19+F49</f>
        <v>63968409424</v>
      </c>
      <c r="G50" s="97">
        <f t="shared" si="1"/>
        <v>363895829576</v>
      </c>
      <c r="H50" s="70">
        <f>+'EJECUCION TOTAL'!F50</f>
        <v>347899803318</v>
      </c>
      <c r="I50" s="71">
        <f t="shared" si="2"/>
        <v>0.95604229299182109</v>
      </c>
      <c r="J50" s="70">
        <f>+'EJECUCION TOTAL'!H50</f>
        <v>289726953111</v>
      </c>
      <c r="K50" s="71">
        <f t="shared" si="3"/>
        <v>0.79618102094926657</v>
      </c>
      <c r="L50" s="70">
        <f>+'EJECUCION TOTAL'!J50</f>
        <v>125945282475</v>
      </c>
      <c r="M50" s="71">
        <f t="shared" si="4"/>
        <v>0.34610257177650949</v>
      </c>
      <c r="N50" s="71">
        <f t="shared" si="0"/>
        <v>0.43470336854282221</v>
      </c>
    </row>
    <row r="51" spans="1:14" x14ac:dyDescent="0.2">
      <c r="G51" s="55"/>
    </row>
    <row r="52" spans="1:14" x14ac:dyDescent="0.2">
      <c r="F52" s="55"/>
      <c r="L52" s="55"/>
      <c r="M52" s="56"/>
    </row>
    <row r="53" spans="1:14" ht="36" x14ac:dyDescent="0.55000000000000004">
      <c r="F53" s="176"/>
      <c r="L53" s="55"/>
      <c r="M53" s="56"/>
    </row>
    <row r="54" spans="1:14" x14ac:dyDescent="0.2">
      <c r="F54" s="177"/>
      <c r="G54" s="179"/>
    </row>
    <row r="55" spans="1:14" x14ac:dyDescent="0.2">
      <c r="F55" s="177"/>
      <c r="G55" s="179"/>
    </row>
    <row r="56" spans="1:14" x14ac:dyDescent="0.2">
      <c r="F56" s="177"/>
      <c r="G56" s="179"/>
    </row>
    <row r="57" spans="1:14" x14ac:dyDescent="0.2">
      <c r="F57" s="177"/>
      <c r="G57" s="179"/>
    </row>
    <row r="58" spans="1:14" x14ac:dyDescent="0.2">
      <c r="F58" s="178"/>
    </row>
    <row r="59" spans="1:14" x14ac:dyDescent="0.2">
      <c r="B59" s="185"/>
    </row>
    <row r="60" spans="1:14" x14ac:dyDescent="0.2">
      <c r="B60" s="185"/>
      <c r="C60" s="186"/>
    </row>
    <row r="61" spans="1:14" x14ac:dyDescent="0.2">
      <c r="B61" s="185"/>
      <c r="C61" s="186"/>
    </row>
    <row r="62" spans="1:14" x14ac:dyDescent="0.2">
      <c r="B62" s="185"/>
      <c r="C62" s="186"/>
    </row>
    <row r="63" spans="1:14" x14ac:dyDescent="0.2">
      <c r="B63" s="185"/>
    </row>
  </sheetData>
  <autoFilter ref="A5:N50">
    <filterColumn colId="1" showButton="0"/>
    <filterColumn colId="3" showButton="0"/>
  </autoFilter>
  <mergeCells count="33">
    <mergeCell ref="A6:A49"/>
    <mergeCell ref="B10:B12"/>
    <mergeCell ref="C10:C12"/>
    <mergeCell ref="B14:C14"/>
    <mergeCell ref="B15:B17"/>
    <mergeCell ref="B36:B38"/>
    <mergeCell ref="C36:C38"/>
    <mergeCell ref="C15:C17"/>
    <mergeCell ref="B18:C18"/>
    <mergeCell ref="B19:C19"/>
    <mergeCell ref="B21:B23"/>
    <mergeCell ref="C21:C23"/>
    <mergeCell ref="B26:C26"/>
    <mergeCell ref="B28:C28"/>
    <mergeCell ref="B29:B31"/>
    <mergeCell ref="C29:C31"/>
    <mergeCell ref="B1:N1"/>
    <mergeCell ref="B2:N2"/>
    <mergeCell ref="B3:N3"/>
    <mergeCell ref="B5:C5"/>
    <mergeCell ref="D5:E5"/>
    <mergeCell ref="C7:C9"/>
    <mergeCell ref="B7:B9"/>
    <mergeCell ref="B33:B35"/>
    <mergeCell ref="C33:C35"/>
    <mergeCell ref="B49:C49"/>
    <mergeCell ref="B50:D50"/>
    <mergeCell ref="B39:C39"/>
    <mergeCell ref="B40:B42"/>
    <mergeCell ref="C40:C42"/>
    <mergeCell ref="B43:B45"/>
    <mergeCell ref="C43:C45"/>
    <mergeCell ref="B48:C48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C1" zoomScale="90" zoomScaleNormal="90" zoomScaleSheetLayoutView="85" workbookViewId="0">
      <selection activeCell="H34" sqref="H34"/>
    </sheetView>
  </sheetViews>
  <sheetFormatPr baseColWidth="10" defaultRowHeight="12.75" x14ac:dyDescent="0.2"/>
  <cols>
    <col min="1" max="1" width="26.140625" style="28" customWidth="1"/>
    <col min="2" max="3" width="20.140625" style="28" customWidth="1"/>
    <col min="4" max="4" width="14.85546875" style="28" customWidth="1"/>
    <col min="5" max="5" width="18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252" t="s">
        <v>78</v>
      </c>
      <c r="B1" s="253"/>
      <c r="C1" s="253"/>
      <c r="D1" s="253"/>
      <c r="E1" s="253"/>
      <c r="F1" s="253"/>
      <c r="G1" s="253"/>
      <c r="H1" s="254"/>
    </row>
    <row r="2" spans="1:10" x14ac:dyDescent="0.2">
      <c r="A2" s="255" t="s">
        <v>55</v>
      </c>
      <c r="B2" s="255"/>
      <c r="C2" s="255"/>
      <c r="D2" s="255"/>
      <c r="E2" s="255"/>
      <c r="F2" s="255"/>
      <c r="G2" s="255"/>
      <c r="H2" s="255"/>
    </row>
    <row r="3" spans="1:10" ht="15" customHeight="1" x14ac:dyDescent="0.2">
      <c r="A3" s="184"/>
      <c r="B3" s="184"/>
      <c r="C3" s="255"/>
      <c r="D3" s="255"/>
      <c r="E3" s="255"/>
      <c r="F3" s="184"/>
      <c r="G3" s="184"/>
      <c r="H3" s="184"/>
    </row>
    <row r="5" spans="1:10" ht="25.5" x14ac:dyDescent="0.2">
      <c r="A5" s="98" t="s">
        <v>21</v>
      </c>
      <c r="B5" s="98" t="s">
        <v>44</v>
      </c>
      <c r="C5" s="98" t="s">
        <v>2</v>
      </c>
      <c r="D5" s="99" t="s">
        <v>3</v>
      </c>
      <c r="E5" s="98" t="s">
        <v>4</v>
      </c>
      <c r="F5" s="100" t="s">
        <v>43</v>
      </c>
      <c r="G5" s="98" t="s">
        <v>5</v>
      </c>
      <c r="H5" s="101" t="s">
        <v>48</v>
      </c>
      <c r="I5" s="101" t="s">
        <v>49</v>
      </c>
      <c r="J5" s="49"/>
    </row>
    <row r="6" spans="1:10" x14ac:dyDescent="0.2">
      <c r="A6" s="102" t="s">
        <v>37</v>
      </c>
      <c r="B6" s="61">
        <v>54916220763</v>
      </c>
      <c r="C6" s="61">
        <v>36748923989</v>
      </c>
      <c r="D6" s="103">
        <f>+C6/B6</f>
        <v>0.66918159112944131</v>
      </c>
      <c r="E6" s="61">
        <v>36511130589</v>
      </c>
      <c r="F6" s="103">
        <f>+E6/B6</f>
        <v>0.66485147888398588</v>
      </c>
      <c r="G6" s="61">
        <v>36283038563</v>
      </c>
      <c r="H6" s="103">
        <f>+G6/B6</f>
        <v>0.66069802435213876</v>
      </c>
      <c r="I6" s="104">
        <f>+G6/E6</f>
        <v>0.99375280846359992</v>
      </c>
    </row>
    <row r="7" spans="1:10" ht="25.5" x14ac:dyDescent="0.2">
      <c r="A7" s="105" t="s">
        <v>77</v>
      </c>
      <c r="B7" s="61">
        <v>11736300000</v>
      </c>
      <c r="C7" s="61">
        <v>11423826869</v>
      </c>
      <c r="D7" s="103">
        <f>+C7/B7</f>
        <v>0.97337549900735321</v>
      </c>
      <c r="E7" s="61">
        <v>10843318920</v>
      </c>
      <c r="F7" s="103">
        <f>+E7/B7</f>
        <v>0.92391289588711945</v>
      </c>
      <c r="G7" s="61">
        <v>6134656413</v>
      </c>
      <c r="H7" s="103">
        <f>+G7/B7</f>
        <v>0.52270787326499835</v>
      </c>
      <c r="I7" s="104">
        <f>+G7/E7</f>
        <v>0.56575449438131997</v>
      </c>
    </row>
    <row r="8" spans="1:10" x14ac:dyDescent="0.2">
      <c r="A8" s="102" t="s">
        <v>38</v>
      </c>
      <c r="B8" s="61">
        <v>2400000000</v>
      </c>
      <c r="C8" s="61">
        <v>2400000000</v>
      </c>
      <c r="D8" s="103">
        <f>+C8/B8</f>
        <v>1</v>
      </c>
      <c r="E8" s="61">
        <v>2400000000</v>
      </c>
      <c r="F8" s="103">
        <f>+E8/B8</f>
        <v>1</v>
      </c>
      <c r="G8" s="61">
        <v>1000890820</v>
      </c>
      <c r="H8" s="103">
        <f>+G8/B8</f>
        <v>0.41703784166666669</v>
      </c>
      <c r="I8" s="104">
        <f>+G8/E8</f>
        <v>0.41703784166666669</v>
      </c>
    </row>
    <row r="9" spans="1:10" ht="51" x14ac:dyDescent="0.2">
      <c r="A9" s="102" t="s">
        <v>46</v>
      </c>
      <c r="B9" s="61">
        <v>2566456237</v>
      </c>
      <c r="C9" s="61">
        <v>2366456237</v>
      </c>
      <c r="D9" s="103">
        <f>+C9/B9</f>
        <v>0.92207153306701795</v>
      </c>
      <c r="E9" s="61">
        <v>2366456237</v>
      </c>
      <c r="F9" s="103">
        <f>+E9/B9</f>
        <v>0.92207153306701795</v>
      </c>
      <c r="G9" s="61">
        <v>1794021196</v>
      </c>
      <c r="H9" s="103">
        <f>+G9/B9</f>
        <v>0.69902660724777443</v>
      </c>
      <c r="I9" s="104">
        <f>+G9/E9</f>
        <v>0.75810453113399368</v>
      </c>
    </row>
    <row r="10" spans="1:10" s="60" customFormat="1" ht="15.75" x14ac:dyDescent="0.2">
      <c r="A10" s="150" t="s">
        <v>22</v>
      </c>
      <c r="B10" s="151">
        <f>SUM(B6:B9)</f>
        <v>71618977000</v>
      </c>
      <c r="C10" s="151">
        <f>SUM(C6:C9)</f>
        <v>52939207095</v>
      </c>
      <c r="D10" s="152">
        <f>+C10/B10</f>
        <v>0.73917848749780379</v>
      </c>
      <c r="E10" s="151">
        <f>SUM(E6:E9)</f>
        <v>52120905746</v>
      </c>
      <c r="F10" s="152">
        <f>+E10/B10</f>
        <v>0.72775272601282759</v>
      </c>
      <c r="G10" s="151">
        <f>SUM(G6:G9)</f>
        <v>45212606992</v>
      </c>
      <c r="H10" s="152">
        <f>+G10/B10</f>
        <v>0.63129367223438559</v>
      </c>
      <c r="I10" s="152">
        <f>+G10/E10</f>
        <v>0.86745627968043948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topLeftCell="A3" zoomScale="110" zoomScaleNormal="110" zoomScaleSheetLayoutView="85" workbookViewId="0">
      <pane xSplit="2" ySplit="2" topLeftCell="C33" activePane="bottomRight" state="frozen"/>
      <selection activeCell="G9" sqref="G9"/>
      <selection pane="topRight" activeCell="G9" sqref="G9"/>
      <selection pane="bottomLeft" activeCell="G9" sqref="G9"/>
      <selection pane="bottomRight" activeCell="G27" sqref="G27"/>
    </sheetView>
  </sheetViews>
  <sheetFormatPr baseColWidth="10" defaultRowHeight="12" x14ac:dyDescent="0.2"/>
  <cols>
    <col min="1" max="1" width="7.85546875" style="40" customWidth="1"/>
    <col min="2" max="2" width="43" style="47" hidden="1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257" t="s">
        <v>24</v>
      </c>
      <c r="B1" s="257"/>
      <c r="C1" s="257"/>
      <c r="D1" s="257"/>
      <c r="E1" s="257"/>
    </row>
    <row r="2" spans="1:22" ht="12.75" x14ac:dyDescent="0.2">
      <c r="A2" s="257" t="s">
        <v>54</v>
      </c>
      <c r="B2" s="257"/>
      <c r="C2" s="257"/>
      <c r="D2" s="257"/>
      <c r="E2" s="257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258" t="s">
        <v>0</v>
      </c>
      <c r="B4" s="259"/>
      <c r="C4" s="106" t="s">
        <v>80</v>
      </c>
      <c r="D4" s="106" t="s">
        <v>5</v>
      </c>
      <c r="E4" s="48" t="s">
        <v>45</v>
      </c>
    </row>
    <row r="5" spans="1:22" ht="22.5" customHeight="1" x14ac:dyDescent="0.2">
      <c r="A5" s="181">
        <v>7544</v>
      </c>
      <c r="B5" s="107" t="s">
        <v>47</v>
      </c>
      <c r="C5" s="160">
        <v>276504983</v>
      </c>
      <c r="D5" s="160">
        <v>263251314</v>
      </c>
      <c r="E5" s="108">
        <f>+D5/C5</f>
        <v>0.95206716039544215</v>
      </c>
      <c r="F5" s="63"/>
    </row>
    <row r="6" spans="1:22" ht="22.5" customHeight="1" x14ac:dyDescent="0.2">
      <c r="A6" s="182">
        <v>7589</v>
      </c>
      <c r="B6" s="59" t="s">
        <v>62</v>
      </c>
      <c r="C6" s="160">
        <v>315829870</v>
      </c>
      <c r="D6" s="160">
        <v>315156078</v>
      </c>
      <c r="E6" s="108">
        <f>+D6/C6</f>
        <v>0.99786659824164192</v>
      </c>
      <c r="F6" s="63"/>
    </row>
    <row r="7" spans="1:22" x14ac:dyDescent="0.2">
      <c r="A7" s="260" t="s">
        <v>39</v>
      </c>
      <c r="B7" s="261"/>
      <c r="C7" s="125">
        <f>+C5+C6</f>
        <v>592334853</v>
      </c>
      <c r="D7" s="125">
        <f>+D5+D6</f>
        <v>578407392</v>
      </c>
      <c r="E7" s="109">
        <f>+D7/C7</f>
        <v>0.97648718300221315</v>
      </c>
    </row>
    <row r="8" spans="1:22" x14ac:dyDescent="0.2">
      <c r="A8" s="181">
        <v>6094</v>
      </c>
      <c r="B8" s="110" t="s">
        <v>11</v>
      </c>
      <c r="C8" s="160">
        <v>841688761</v>
      </c>
      <c r="D8" s="160">
        <v>771084284</v>
      </c>
      <c r="E8" s="108">
        <f>D8/C8</f>
        <v>0.91611569469441922</v>
      </c>
    </row>
    <row r="9" spans="1:22" ht="24" x14ac:dyDescent="0.2">
      <c r="A9" s="181">
        <v>967</v>
      </c>
      <c r="B9" s="107" t="s">
        <v>10</v>
      </c>
      <c r="C9" s="160">
        <v>313319977</v>
      </c>
      <c r="D9" s="160">
        <v>303704877</v>
      </c>
      <c r="E9" s="108">
        <f t="shared" ref="E9:E13" si="0">D9/C9</f>
        <v>0.96931220252196049</v>
      </c>
    </row>
    <row r="10" spans="1:22" ht="36" x14ac:dyDescent="0.2">
      <c r="A10" s="181">
        <v>7563</v>
      </c>
      <c r="B10" s="182" t="s">
        <v>58</v>
      </c>
      <c r="C10" s="160">
        <v>43569606</v>
      </c>
      <c r="D10" s="160">
        <v>43569606</v>
      </c>
      <c r="E10" s="108">
        <f t="shared" si="0"/>
        <v>1</v>
      </c>
    </row>
    <row r="11" spans="1:22" ht="24" x14ac:dyDescent="0.2">
      <c r="A11" s="181">
        <v>7568</v>
      </c>
      <c r="B11" s="182" t="s">
        <v>59</v>
      </c>
      <c r="C11" s="160">
        <v>1957352990</v>
      </c>
      <c r="D11" s="160">
        <v>1747614822</v>
      </c>
      <c r="E11" s="108">
        <f t="shared" si="0"/>
        <v>0.892846017518792</v>
      </c>
    </row>
    <row r="12" spans="1:22" ht="12" customHeight="1" x14ac:dyDescent="0.2">
      <c r="A12" s="181">
        <v>7570</v>
      </c>
      <c r="B12" s="182" t="s">
        <v>60</v>
      </c>
      <c r="C12" s="160">
        <v>3987105506</v>
      </c>
      <c r="D12" s="160">
        <v>3980668095</v>
      </c>
      <c r="E12" s="108">
        <f t="shared" si="0"/>
        <v>0.99838544252458017</v>
      </c>
    </row>
    <row r="13" spans="1:22" ht="24" x14ac:dyDescent="0.2">
      <c r="A13" s="181">
        <v>7574</v>
      </c>
      <c r="B13" s="182" t="s">
        <v>61</v>
      </c>
      <c r="C13" s="160">
        <v>275366810</v>
      </c>
      <c r="D13" s="160">
        <v>221639913</v>
      </c>
      <c r="E13" s="108">
        <f t="shared" si="0"/>
        <v>0.80488971419612987</v>
      </c>
    </row>
    <row r="14" spans="1:22" x14ac:dyDescent="0.2">
      <c r="A14" s="260" t="s">
        <v>7</v>
      </c>
      <c r="B14" s="261"/>
      <c r="C14" s="126">
        <f>SUM(C8:C13)</f>
        <v>7418403650</v>
      </c>
      <c r="D14" s="126">
        <f>SUM(D8:D13)</f>
        <v>7068281597</v>
      </c>
      <c r="E14" s="109">
        <f>+D14/C14</f>
        <v>0.95280358558003242</v>
      </c>
      <c r="F14" s="63"/>
    </row>
    <row r="15" spans="1:22" s="14" customFormat="1" x14ac:dyDescent="0.2">
      <c r="A15" s="262" t="s">
        <v>26</v>
      </c>
      <c r="B15" s="262"/>
      <c r="C15" s="127">
        <f>+C14+C7</f>
        <v>8010738503</v>
      </c>
      <c r="D15" s="127">
        <f>+D14+D7</f>
        <v>7646688989</v>
      </c>
      <c r="E15" s="111">
        <f>+D15/C15</f>
        <v>0.95455481241040829</v>
      </c>
      <c r="F15" s="36"/>
      <c r="G15" s="36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</row>
    <row r="16" spans="1:22" s="14" customFormat="1" ht="24" x14ac:dyDescent="0.2">
      <c r="A16" s="183">
        <v>339</v>
      </c>
      <c r="B16" s="112" t="s">
        <v>18</v>
      </c>
      <c r="C16" s="161">
        <v>698945658</v>
      </c>
      <c r="D16" s="161">
        <v>556501132</v>
      </c>
      <c r="E16" s="108">
        <f>D16/C16</f>
        <v>0.79620085714875422</v>
      </c>
      <c r="F16" s="36"/>
      <c r="G16" s="3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s="14" customFormat="1" x14ac:dyDescent="0.2">
      <c r="A17" s="181">
        <v>1004</v>
      </c>
      <c r="B17" s="107" t="s">
        <v>9</v>
      </c>
      <c r="C17" s="161">
        <v>109673404</v>
      </c>
      <c r="D17" s="161">
        <v>109673404</v>
      </c>
      <c r="E17" s="108">
        <f t="shared" ref="E17:E39" si="1">D17/C17</f>
        <v>1</v>
      </c>
      <c r="F17" s="36"/>
      <c r="G17" s="3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1:22" s="14" customFormat="1" ht="15" customHeight="1" x14ac:dyDescent="0.2">
      <c r="A18" s="181">
        <v>1183</v>
      </c>
      <c r="B18" s="107" t="s">
        <v>25</v>
      </c>
      <c r="C18" s="161">
        <v>31440523</v>
      </c>
      <c r="D18" s="161">
        <v>23346667</v>
      </c>
      <c r="E18" s="108">
        <f t="shared" si="1"/>
        <v>0.74256611443772735</v>
      </c>
      <c r="F18" s="36">
        <v>169498203</v>
      </c>
      <c r="G18" s="36">
        <v>162000001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2" s="14" customFormat="1" ht="36" x14ac:dyDescent="0.2">
      <c r="A19" s="183">
        <v>7596</v>
      </c>
      <c r="B19" s="182" t="s">
        <v>63</v>
      </c>
      <c r="C19" s="162">
        <v>2493117514</v>
      </c>
      <c r="D19" s="162">
        <v>2493117514</v>
      </c>
      <c r="E19" s="108">
        <f t="shared" si="1"/>
        <v>1</v>
      </c>
      <c r="F19" s="36"/>
      <c r="G19" s="3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s="14" customFormat="1" ht="13.5" customHeight="1" x14ac:dyDescent="0.2">
      <c r="A20" s="182">
        <v>7588</v>
      </c>
      <c r="B20" s="182" t="s">
        <v>64</v>
      </c>
      <c r="C20" s="162">
        <v>1016422175</v>
      </c>
      <c r="D20" s="162">
        <v>319210426</v>
      </c>
      <c r="E20" s="108">
        <f t="shared" si="1"/>
        <v>0.31405299279307836</v>
      </c>
      <c r="F20" s="36"/>
      <c r="G20" s="3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s="14" customFormat="1" ht="24" x14ac:dyDescent="0.2">
      <c r="A21" s="181">
        <v>7583</v>
      </c>
      <c r="B21" s="182" t="s">
        <v>65</v>
      </c>
      <c r="C21" s="162">
        <v>232980802</v>
      </c>
      <c r="D21" s="162">
        <v>205723135</v>
      </c>
      <c r="E21" s="108">
        <f t="shared" si="1"/>
        <v>0.88300466490796958</v>
      </c>
      <c r="F21" s="36"/>
      <c r="G21" s="3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s="14" customFormat="1" ht="24" x14ac:dyDescent="0.2">
      <c r="A22" s="181">
        <v>7579</v>
      </c>
      <c r="B22" s="182" t="s">
        <v>66</v>
      </c>
      <c r="C22" s="162">
        <v>1257407020</v>
      </c>
      <c r="D22" s="162">
        <v>1257407020</v>
      </c>
      <c r="E22" s="108">
        <f t="shared" si="1"/>
        <v>1</v>
      </c>
      <c r="F22" s="36"/>
      <c r="G22" s="3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s="14" customFormat="1" x14ac:dyDescent="0.2">
      <c r="A23" s="260" t="s">
        <v>40</v>
      </c>
      <c r="B23" s="261"/>
      <c r="C23" s="128">
        <f>SUM(C16:C22)</f>
        <v>5839987096</v>
      </c>
      <c r="D23" s="128">
        <f>SUM(D16:D22)</f>
        <v>4964979298</v>
      </c>
      <c r="E23" s="113">
        <f t="shared" si="1"/>
        <v>0.85016956653905595</v>
      </c>
      <c r="F23" s="36"/>
      <c r="G23" s="3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22" s="14" customFormat="1" ht="12" customHeight="1" x14ac:dyDescent="0.2">
      <c r="A24" s="181">
        <v>7581</v>
      </c>
      <c r="B24" s="182" t="s">
        <v>67</v>
      </c>
      <c r="C24" s="162">
        <v>1403822211</v>
      </c>
      <c r="D24" s="162">
        <v>1322779770</v>
      </c>
      <c r="E24" s="108">
        <f t="shared" si="1"/>
        <v>0.94227015332499253</v>
      </c>
      <c r="F24" s="36"/>
      <c r="G24" s="3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s="14" customFormat="1" ht="12" customHeight="1" x14ac:dyDescent="0.2">
      <c r="A25" s="181">
        <v>585</v>
      </c>
      <c r="B25" s="107" t="s">
        <v>16</v>
      </c>
      <c r="C25" s="161">
        <v>54623220</v>
      </c>
      <c r="D25" s="161">
        <v>50672220</v>
      </c>
      <c r="E25" s="108">
        <f t="shared" si="1"/>
        <v>0.92766812355624584</v>
      </c>
      <c r="F25" s="36"/>
      <c r="G25" s="3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s="14" customFormat="1" ht="12" customHeight="1" x14ac:dyDescent="0.2">
      <c r="A26" s="260" t="s">
        <v>7</v>
      </c>
      <c r="B26" s="261"/>
      <c r="C26" s="128">
        <f>SUM(C24:C25)</f>
        <v>1458445431</v>
      </c>
      <c r="D26" s="128">
        <f>SUM(D24:D25)</f>
        <v>1373451990</v>
      </c>
      <c r="E26" s="109">
        <f t="shared" si="1"/>
        <v>0.94172326287057362</v>
      </c>
      <c r="F26" s="64"/>
      <c r="G26" s="3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ht="24" x14ac:dyDescent="0.2">
      <c r="A27" s="181">
        <v>6219</v>
      </c>
      <c r="B27" s="114" t="s">
        <v>12</v>
      </c>
      <c r="C27" s="163">
        <v>195326258</v>
      </c>
      <c r="D27" s="163">
        <v>184719142</v>
      </c>
      <c r="E27" s="108">
        <f t="shared" si="1"/>
        <v>0.94569539134876579</v>
      </c>
      <c r="F27" s="35">
        <v>0</v>
      </c>
      <c r="G27" s="35">
        <v>0</v>
      </c>
    </row>
    <row r="28" spans="1:22" x14ac:dyDescent="0.2">
      <c r="A28" s="181">
        <v>1032</v>
      </c>
      <c r="B28" s="114" t="s">
        <v>15</v>
      </c>
      <c r="C28" s="163">
        <v>4190594185</v>
      </c>
      <c r="D28" s="163">
        <v>3608400791</v>
      </c>
      <c r="E28" s="108">
        <f t="shared" si="1"/>
        <v>0.86107139744432204</v>
      </c>
    </row>
    <row r="29" spans="1:22" ht="24" x14ac:dyDescent="0.2">
      <c r="A29" s="182">
        <v>7573</v>
      </c>
      <c r="B29" s="183" t="s">
        <v>68</v>
      </c>
      <c r="C29" s="163">
        <v>2897169919</v>
      </c>
      <c r="D29" s="163">
        <v>2789912190</v>
      </c>
      <c r="E29" s="108">
        <f t="shared" si="1"/>
        <v>0.96297844724377724</v>
      </c>
    </row>
    <row r="30" spans="1:22" ht="36" x14ac:dyDescent="0.2">
      <c r="A30" s="181">
        <v>7576</v>
      </c>
      <c r="B30" s="183" t="s">
        <v>69</v>
      </c>
      <c r="C30" s="163">
        <v>296797403</v>
      </c>
      <c r="D30" s="163">
        <v>95381665</v>
      </c>
      <c r="E30" s="108">
        <f t="shared" si="1"/>
        <v>0.32136960780617074</v>
      </c>
    </row>
    <row r="31" spans="1:22" ht="12" customHeight="1" x14ac:dyDescent="0.2">
      <c r="A31" s="181">
        <v>7587</v>
      </c>
      <c r="B31" s="183" t="s">
        <v>70</v>
      </c>
      <c r="C31" s="163">
        <v>10183604205</v>
      </c>
      <c r="D31" s="163">
        <v>7658104869</v>
      </c>
      <c r="E31" s="108">
        <f t="shared" si="1"/>
        <v>0.75200338847026116</v>
      </c>
    </row>
    <row r="32" spans="1:22" ht="12" customHeight="1" x14ac:dyDescent="0.2">
      <c r="A32" s="181">
        <v>7578</v>
      </c>
      <c r="B32" s="183" t="s">
        <v>71</v>
      </c>
      <c r="C32" s="163">
        <v>36266300803</v>
      </c>
      <c r="D32" s="163">
        <v>25351313446</v>
      </c>
      <c r="E32" s="108">
        <f t="shared" si="1"/>
        <v>0.69903223887402666</v>
      </c>
    </row>
    <row r="33" spans="1:22" x14ac:dyDescent="0.2">
      <c r="A33" s="260" t="s">
        <v>41</v>
      </c>
      <c r="B33" s="261"/>
      <c r="C33" s="76">
        <f>SUM(C27:C32)</f>
        <v>54029792773</v>
      </c>
      <c r="D33" s="76">
        <f>SUM(D27:D32)</f>
        <v>39687832103</v>
      </c>
      <c r="E33" s="77">
        <f t="shared" si="1"/>
        <v>0.73455458675815932</v>
      </c>
    </row>
    <row r="34" spans="1:22" ht="24" x14ac:dyDescent="0.2">
      <c r="A34" s="181">
        <v>7545</v>
      </c>
      <c r="B34" s="114" t="s">
        <v>52</v>
      </c>
      <c r="C34" s="163">
        <v>1001369796</v>
      </c>
      <c r="D34" s="163">
        <v>999951296</v>
      </c>
      <c r="E34" s="108">
        <f t="shared" si="1"/>
        <v>0.99858344039767699</v>
      </c>
    </row>
    <row r="35" spans="1:22" x14ac:dyDescent="0.2">
      <c r="A35" s="181">
        <v>1044</v>
      </c>
      <c r="B35" s="114" t="s">
        <v>13</v>
      </c>
      <c r="C35" s="163">
        <v>2527920339</v>
      </c>
      <c r="D35" s="163">
        <v>2457849273</v>
      </c>
      <c r="E35" s="108">
        <f>D35/C35</f>
        <v>0.97228114156962764</v>
      </c>
      <c r="F35" s="35">
        <v>289591620.25</v>
      </c>
      <c r="G35" s="35">
        <v>261220532</v>
      </c>
    </row>
    <row r="36" spans="1:22" ht="24" x14ac:dyDescent="0.2">
      <c r="A36" s="181">
        <v>7593</v>
      </c>
      <c r="B36" s="183" t="s">
        <v>72</v>
      </c>
      <c r="C36" s="163">
        <v>3411189815</v>
      </c>
      <c r="D36" s="163">
        <v>3311628922</v>
      </c>
      <c r="E36" s="108">
        <f t="shared" si="1"/>
        <v>0.97081344094010791</v>
      </c>
    </row>
    <row r="37" spans="1:22" ht="24" x14ac:dyDescent="0.2">
      <c r="A37" s="182">
        <v>7653</v>
      </c>
      <c r="B37" s="72" t="s">
        <v>73</v>
      </c>
      <c r="C37" s="163">
        <v>3789863322</v>
      </c>
      <c r="D37" s="163">
        <v>3670188505</v>
      </c>
      <c r="E37" s="108">
        <f t="shared" si="1"/>
        <v>0.96842239235771577</v>
      </c>
    </row>
    <row r="38" spans="1:22" ht="36" x14ac:dyDescent="0.2">
      <c r="A38" s="181">
        <v>7595</v>
      </c>
      <c r="B38" s="183" t="s">
        <v>74</v>
      </c>
      <c r="C38" s="163">
        <v>1141865836</v>
      </c>
      <c r="D38" s="163">
        <v>1003913596</v>
      </c>
      <c r="E38" s="108">
        <f t="shared" si="1"/>
        <v>0.87918699758699148</v>
      </c>
    </row>
    <row r="39" spans="1:22" x14ac:dyDescent="0.2">
      <c r="A39" s="260" t="s">
        <v>42</v>
      </c>
      <c r="B39" s="261"/>
      <c r="C39" s="126">
        <f>SUM(C34:C38)</f>
        <v>11872209108</v>
      </c>
      <c r="D39" s="126">
        <f>SUM(D34:D38)</f>
        <v>11443531592</v>
      </c>
      <c r="E39" s="109">
        <f t="shared" si="1"/>
        <v>0.9638923546493855</v>
      </c>
      <c r="F39" s="62"/>
    </row>
    <row r="40" spans="1:22" x14ac:dyDescent="0.2">
      <c r="A40" s="263" t="s">
        <v>27</v>
      </c>
      <c r="B40" s="263"/>
      <c r="C40" s="127">
        <f>+C39+C33+C26+C23</f>
        <v>73200434408</v>
      </c>
      <c r="D40" s="127">
        <f>+D39+D33+D26+D23</f>
        <v>57469794983</v>
      </c>
      <c r="E40" s="111">
        <f>D40/C40</f>
        <v>0.7851018296241038</v>
      </c>
    </row>
    <row r="41" spans="1:22" s="44" customFormat="1" ht="11.25" customHeight="1" x14ac:dyDescent="0.2">
      <c r="A41" s="42"/>
      <c r="B41" s="46"/>
      <c r="C41" s="27"/>
      <c r="D41" s="27"/>
      <c r="E41" s="31"/>
      <c r="F41" s="43"/>
      <c r="G41" s="43"/>
    </row>
    <row r="42" spans="1:22" s="15" customFormat="1" ht="15.75" customHeight="1" x14ac:dyDescent="0.2">
      <c r="A42" s="256" t="s">
        <v>28</v>
      </c>
      <c r="B42" s="256"/>
      <c r="C42" s="115">
        <f>+C40+C15</f>
        <v>81211172911</v>
      </c>
      <c r="D42" s="115">
        <f>+D40+D15</f>
        <v>65116483972</v>
      </c>
      <c r="E42" s="116">
        <f>+D42/C42</f>
        <v>0.80181681458241827</v>
      </c>
      <c r="F42" s="37"/>
      <c r="G42" s="37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ht="15.75" customHeight="1" x14ac:dyDescent="0.2">
      <c r="A43" s="39"/>
    </row>
    <row r="44" spans="1:22" s="27" customFormat="1" x14ac:dyDescent="0.2">
      <c r="A44" s="31"/>
      <c r="B44" s="45"/>
      <c r="C44" s="38"/>
      <c r="D44" s="38"/>
      <c r="E44" s="29"/>
      <c r="F44" s="35"/>
      <c r="G44" s="35"/>
    </row>
    <row r="45" spans="1:22" s="27" customFormat="1" x14ac:dyDescent="0.2">
      <c r="A45" s="31"/>
      <c r="B45" s="45"/>
      <c r="C45" s="38"/>
      <c r="D45" s="38"/>
      <c r="E45" s="29"/>
      <c r="F45" s="35"/>
      <c r="G45" s="35"/>
    </row>
    <row r="46" spans="1:22" s="27" customFormat="1" x14ac:dyDescent="0.2">
      <c r="A46" s="31"/>
      <c r="B46" s="45"/>
      <c r="C46" s="38"/>
      <c r="D46" s="38"/>
      <c r="E46" s="29"/>
      <c r="F46" s="35"/>
      <c r="G46" s="35"/>
    </row>
    <row r="47" spans="1:22" s="27" customFormat="1" x14ac:dyDescent="0.2">
      <c r="A47" s="31"/>
      <c r="B47" s="45"/>
      <c r="C47" s="38"/>
      <c r="D47" s="38"/>
      <c r="E47" s="29"/>
      <c r="F47" s="35"/>
      <c r="G47" s="35"/>
    </row>
    <row r="48" spans="1:22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  <row r="201" spans="1:7" s="27" customFormat="1" x14ac:dyDescent="0.2">
      <c r="A201" s="31"/>
      <c r="B201" s="45"/>
      <c r="C201" s="38"/>
      <c r="D201" s="38"/>
      <c r="E201" s="29"/>
      <c r="F201" s="35"/>
      <c r="G201" s="35"/>
    </row>
    <row r="202" spans="1:7" s="27" customFormat="1" x14ac:dyDescent="0.2">
      <c r="A202" s="31"/>
      <c r="B202" s="45"/>
      <c r="C202" s="38"/>
      <c r="D202" s="38"/>
      <c r="E202" s="29"/>
      <c r="F202" s="35"/>
      <c r="G202" s="35"/>
    </row>
    <row r="203" spans="1:7" s="27" customFormat="1" x14ac:dyDescent="0.2">
      <c r="A203" s="31"/>
      <c r="B203" s="45"/>
      <c r="C203" s="38"/>
      <c r="D203" s="38"/>
      <c r="E203" s="29"/>
      <c r="F203" s="35"/>
      <c r="G203" s="35"/>
    </row>
    <row r="204" spans="1:7" s="27" customFormat="1" x14ac:dyDescent="0.2">
      <c r="A204" s="31"/>
      <c r="B204" s="45"/>
      <c r="C204" s="38"/>
      <c r="D204" s="38"/>
      <c r="E204" s="29"/>
      <c r="F204" s="35"/>
      <c r="G204" s="35"/>
    </row>
    <row r="205" spans="1:7" s="27" customFormat="1" x14ac:dyDescent="0.2">
      <c r="A205" s="31"/>
      <c r="B205" s="45"/>
      <c r="C205" s="38"/>
      <c r="D205" s="38"/>
      <c r="E205" s="29"/>
      <c r="F205" s="35"/>
      <c r="G205" s="35"/>
    </row>
    <row r="206" spans="1:7" s="27" customFormat="1" x14ac:dyDescent="0.2">
      <c r="A206" s="31"/>
      <c r="B206" s="45"/>
      <c r="C206" s="38"/>
      <c r="D206" s="38"/>
      <c r="E206" s="29"/>
      <c r="F206" s="35"/>
      <c r="G206" s="35"/>
    </row>
    <row r="207" spans="1:7" s="27" customFormat="1" x14ac:dyDescent="0.2">
      <c r="A207" s="31"/>
      <c r="B207" s="45"/>
      <c r="C207" s="38"/>
      <c r="D207" s="38"/>
      <c r="E207" s="29"/>
      <c r="F207" s="35"/>
      <c r="G207" s="35"/>
    </row>
    <row r="208" spans="1:7" s="27" customFormat="1" x14ac:dyDescent="0.2">
      <c r="A208" s="31"/>
      <c r="B208" s="45"/>
      <c r="C208" s="38"/>
      <c r="D208" s="38"/>
      <c r="E208" s="29"/>
      <c r="F208" s="35"/>
      <c r="G208" s="35"/>
    </row>
    <row r="209" spans="1:7" s="27" customFormat="1" x14ac:dyDescent="0.2">
      <c r="A209" s="31"/>
      <c r="B209" s="45"/>
      <c r="C209" s="38"/>
      <c r="D209" s="38"/>
      <c r="E209" s="29"/>
      <c r="F209" s="35"/>
      <c r="G209" s="35"/>
    </row>
    <row r="210" spans="1:7" s="27" customFormat="1" x14ac:dyDescent="0.2">
      <c r="A210" s="31"/>
      <c r="B210" s="45"/>
      <c r="C210" s="38"/>
      <c r="D210" s="38"/>
      <c r="E210" s="29"/>
      <c r="F210" s="35"/>
      <c r="G210" s="35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26:B26"/>
    <mergeCell ref="A33:B33"/>
    <mergeCell ref="A39:B39"/>
    <mergeCell ref="A40:B4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EJECUCION TOTAL</vt:lpstr>
      <vt:lpstr>EJECUCION TOTAL + SUSPENSION</vt:lpstr>
      <vt:lpstr>RESUMEN FUNCIONAMIENTO</vt:lpstr>
      <vt:lpstr>RESUMEN RESERVAS</vt:lpstr>
      <vt:lpstr>'EJECUCION BMT  CONCEJO'!Área_de_impresión</vt:lpstr>
      <vt:lpstr>'EJECUCION TOTAL'!Área_de_impresión</vt:lpstr>
      <vt:lpstr>'EJECUCION TOTAL + SUSPENSION'!Área_de_impresión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2020-03-11T22:03:20Z</cp:lastPrinted>
  <dcterms:created xsi:type="dcterms:W3CDTF">2015-10-06T19:48:57Z</dcterms:created>
  <dcterms:modified xsi:type="dcterms:W3CDTF">2021-10-05T03:10:31Z</dcterms:modified>
</cp:coreProperties>
</file>