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4\Enero\"/>
    </mc:Choice>
  </mc:AlternateContent>
  <xr:revisionPtr revIDLastSave="0" documentId="13_ncr:1_{67343B63-628B-4E17-8A8C-7011C7944223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</sheets>
  <definedNames>
    <definedName name="_xlnm._FilterDatabase" localSheetId="0" hidden="1">'EJECUCION BMT  CONCEJO'!$B$5:$E$20</definedName>
    <definedName name="_xlnm._FilterDatabase" localSheetId="2" hidden="1">'EJECUCIÓN TOTAL'!$A$5:$L$39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TOTAL'!$A$1:$L$39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91" l="1"/>
  <c r="J7" i="91"/>
  <c r="J6" i="91"/>
  <c r="J25" i="62"/>
  <c r="H25" i="62"/>
  <c r="F25" i="62"/>
  <c r="E25" i="62"/>
  <c r="F10" i="62"/>
  <c r="E11" i="62"/>
  <c r="F11" i="62"/>
  <c r="H9" i="91" l="1"/>
  <c r="F9" i="91"/>
  <c r="C9" i="91" l="1"/>
  <c r="D9" i="91"/>
  <c r="K20" i="62" l="1"/>
  <c r="K19" i="62"/>
  <c r="L20" i="62"/>
  <c r="L19" i="62"/>
  <c r="I20" i="62"/>
  <c r="I19" i="62"/>
  <c r="J18" i="62"/>
  <c r="H18" i="62"/>
  <c r="G20" i="62"/>
  <c r="G19" i="62"/>
  <c r="F18" i="62"/>
  <c r="E18" i="62"/>
  <c r="L18" i="62" l="1"/>
  <c r="I18" i="62"/>
  <c r="G18" i="62"/>
  <c r="K18" i="62"/>
  <c r="E39" i="62" l="1"/>
  <c r="E36" i="62"/>
  <c r="E32" i="62"/>
  <c r="E29" i="62"/>
  <c r="E24" i="62"/>
  <c r="E8" i="91"/>
  <c r="G8" i="91"/>
  <c r="I8" i="91"/>
  <c r="L6" i="62"/>
  <c r="G6" i="62"/>
  <c r="G7" i="62"/>
  <c r="G8" i="62"/>
  <c r="G9" i="62"/>
  <c r="L43" i="62"/>
  <c r="L42" i="62"/>
  <c r="L41" i="62"/>
  <c r="L40" i="62"/>
  <c r="L38" i="62"/>
  <c r="L37" i="62"/>
  <c r="L34" i="62"/>
  <c r="L33" i="62"/>
  <c r="L31" i="62"/>
  <c r="L30" i="62"/>
  <c r="L28" i="62"/>
  <c r="L27" i="62"/>
  <c r="L26" i="62"/>
  <c r="L23" i="62"/>
  <c r="L21" i="62"/>
  <c r="L16" i="62"/>
  <c r="L13" i="62"/>
  <c r="L12" i="62"/>
  <c r="L9" i="62"/>
  <c r="L8" i="62"/>
  <c r="L7" i="62"/>
  <c r="K43" i="62"/>
  <c r="K42" i="62"/>
  <c r="K41" i="62"/>
  <c r="K40" i="62"/>
  <c r="K38" i="62"/>
  <c r="K37" i="62"/>
  <c r="K34" i="62"/>
  <c r="K33" i="62"/>
  <c r="K31" i="62"/>
  <c r="K30" i="62"/>
  <c r="K28" i="62"/>
  <c r="K27" i="62"/>
  <c r="K26" i="62"/>
  <c r="K23" i="62"/>
  <c r="K21" i="62"/>
  <c r="K16" i="62"/>
  <c r="K13" i="62"/>
  <c r="K12" i="62"/>
  <c r="K9" i="62"/>
  <c r="K8" i="62"/>
  <c r="K7" i="62"/>
  <c r="K6" i="62"/>
  <c r="I43" i="62"/>
  <c r="I42" i="62"/>
  <c r="I41" i="62"/>
  <c r="I40" i="62"/>
  <c r="I38" i="62"/>
  <c r="I37" i="62"/>
  <c r="I34" i="62"/>
  <c r="I33" i="62"/>
  <c r="I31" i="62"/>
  <c r="I30" i="62"/>
  <c r="I28" i="62"/>
  <c r="I27" i="62"/>
  <c r="I26" i="62"/>
  <c r="I23" i="62"/>
  <c r="I21" i="62"/>
  <c r="I16" i="62"/>
  <c r="I13" i="62"/>
  <c r="I12" i="62"/>
  <c r="I9" i="62"/>
  <c r="I8" i="62"/>
  <c r="I7" i="62"/>
  <c r="I6" i="62"/>
  <c r="G43" i="62"/>
  <c r="G42" i="62"/>
  <c r="G41" i="62"/>
  <c r="G40" i="62"/>
  <c r="G38" i="62"/>
  <c r="G37" i="62"/>
  <c r="G34" i="62"/>
  <c r="G33" i="62"/>
  <c r="G31" i="62"/>
  <c r="G30" i="62"/>
  <c r="G28" i="62"/>
  <c r="G27" i="62"/>
  <c r="G26" i="62"/>
  <c r="G23" i="62"/>
  <c r="G21" i="62"/>
  <c r="G16" i="62"/>
  <c r="G13" i="62"/>
  <c r="G12" i="62"/>
  <c r="J39" i="62"/>
  <c r="J36" i="62"/>
  <c r="J32" i="62"/>
  <c r="J29" i="62"/>
  <c r="J24" i="62"/>
  <c r="J22" i="62"/>
  <c r="H39" i="62"/>
  <c r="H36" i="62"/>
  <c r="H32" i="62"/>
  <c r="H29" i="62"/>
  <c r="H24" i="62"/>
  <c r="H22" i="62"/>
  <c r="F39" i="62"/>
  <c r="F36" i="62"/>
  <c r="F32" i="62"/>
  <c r="F29" i="62"/>
  <c r="F24" i="62"/>
  <c r="F22" i="62"/>
  <c r="E22" i="62"/>
  <c r="J11" i="62"/>
  <c r="J14" i="62" s="1"/>
  <c r="J10" i="62"/>
  <c r="H11" i="62"/>
  <c r="H14" i="62" s="1"/>
  <c r="H10" i="62"/>
  <c r="E14" i="62"/>
  <c r="E10" i="62"/>
  <c r="F14" i="62"/>
  <c r="E35" i="62" l="1"/>
  <c r="E15" i="62"/>
  <c r="G25" i="62"/>
  <c r="I25" i="62"/>
  <c r="J44" i="62"/>
  <c r="K32" i="62"/>
  <c r="G24" i="62"/>
  <c r="G10" i="62"/>
  <c r="E44" i="62"/>
  <c r="K10" i="62"/>
  <c r="G32" i="62"/>
  <c r="I24" i="62"/>
  <c r="H15" i="62"/>
  <c r="I14" i="62"/>
  <c r="G14" i="62"/>
  <c r="G39" i="62"/>
  <c r="L36" i="62"/>
  <c r="I29" i="62"/>
  <c r="F35" i="62"/>
  <c r="K14" i="62"/>
  <c r="L39" i="62"/>
  <c r="I39" i="62"/>
  <c r="H44" i="62"/>
  <c r="K39" i="62"/>
  <c r="F44" i="62"/>
  <c r="K36" i="62"/>
  <c r="I36" i="62"/>
  <c r="G36" i="62"/>
  <c r="L32" i="62"/>
  <c r="I32" i="62"/>
  <c r="L29" i="62"/>
  <c r="K29" i="62"/>
  <c r="G29" i="62"/>
  <c r="K25" i="62"/>
  <c r="J35" i="62"/>
  <c r="H35" i="62"/>
  <c r="L25" i="62"/>
  <c r="L24" i="62"/>
  <c r="K24" i="62"/>
  <c r="K17" i="62"/>
  <c r="I17" i="62"/>
  <c r="L17" i="62"/>
  <c r="G22" i="62"/>
  <c r="G17" i="62"/>
  <c r="L22" i="62"/>
  <c r="L11" i="62"/>
  <c r="K11" i="62"/>
  <c r="L14" i="62"/>
  <c r="I11" i="62"/>
  <c r="G11" i="62"/>
  <c r="L10" i="62"/>
  <c r="I10" i="62"/>
  <c r="F15" i="62"/>
  <c r="J15" i="62"/>
  <c r="J45" i="62" l="1"/>
  <c r="J46" i="62" s="1"/>
  <c r="K44" i="62"/>
  <c r="L44" i="62"/>
  <c r="G44" i="62"/>
  <c r="F45" i="62"/>
  <c r="F46" i="62" s="1"/>
  <c r="I15" i="62"/>
  <c r="K22" i="62"/>
  <c r="G35" i="62"/>
  <c r="I44" i="62"/>
  <c r="G15" i="62"/>
  <c r="K35" i="62"/>
  <c r="L35" i="62"/>
  <c r="I35" i="62"/>
  <c r="H45" i="62"/>
  <c r="E45" i="62"/>
  <c r="E46" i="62" s="1"/>
  <c r="I22" i="62"/>
  <c r="L15" i="62"/>
  <c r="K15" i="62"/>
  <c r="G45" i="62" l="1"/>
  <c r="K46" i="62"/>
  <c r="I45" i="62"/>
  <c r="K45" i="62"/>
  <c r="H46" i="62"/>
  <c r="L46" i="62" s="1"/>
  <c r="L45" i="62"/>
  <c r="E5" i="92"/>
  <c r="G46" i="62" l="1"/>
  <c r="I46" i="62"/>
  <c r="I7" i="91"/>
  <c r="I6" i="91"/>
  <c r="I9" i="91" l="1"/>
  <c r="J9" i="91"/>
  <c r="E6" i="91" l="1"/>
  <c r="E13" i="92" l="1"/>
  <c r="D29" i="92" l="1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G7" i="91"/>
  <c r="E7" i="91"/>
  <c r="G6" i="91"/>
  <c r="H20" i="11"/>
  <c r="D20" i="11"/>
  <c r="H15" i="11"/>
  <c r="D14" i="11"/>
  <c r="D10" i="11"/>
  <c r="D15" i="11" s="1"/>
  <c r="H9" i="11"/>
  <c r="H10" i="11" s="1"/>
  <c r="H21" i="11" l="1"/>
  <c r="H22" i="11"/>
  <c r="D22" i="11"/>
  <c r="E6" i="92"/>
  <c r="E19" i="92"/>
  <c r="E24" i="92"/>
  <c r="C30" i="92"/>
  <c r="E17" i="92"/>
  <c r="D30" i="92"/>
  <c r="C12" i="92"/>
  <c r="D12" i="92"/>
  <c r="E9" i="91"/>
  <c r="G9" i="91"/>
  <c r="E11" i="92"/>
  <c r="E29" i="92"/>
  <c r="E12" i="92" l="1"/>
  <c r="C32" i="92"/>
  <c r="D32" i="92"/>
  <c r="E30" i="92"/>
  <c r="E32" i="9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<sst xmlns="http://schemas.openxmlformats.org/spreadsheetml/2006/main" count="196" uniqueCount="102">
  <si>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</si>
  <si>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</si>
  <si>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</si>
  <si>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</si>
  <si>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</si>
  <si>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</si>
  <si>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</si>
  <si>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</si>
  <si>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</si>
  <si>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</si>
  <si>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</si>
  <si>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</si>
  <si>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</si>
  <si>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</si>
  <si>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</si>
  <si>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</si>
  <si>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</si>
  <si>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</si>
  <si>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</si>
  <si>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</si>
  <si>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</si>
  <si>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</si>
  <si>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</si>
  <si>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</si>
  <si>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</si>
  <si>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</si>
  <si>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</si>
  <si>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</si>
  <si>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</si>
  <si>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</si>
  <si>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</si>
  <si>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</si>
  <si>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</si>
  <si>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</si>
  <si>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</si>
  <si>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</si>
  <si>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</si>
  <si>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</si>
  <si>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</si>
  <si>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</si>
  <si>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</si>
  <si>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</si>
  <si>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</si>
  <si>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</si>
  <si>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</si>
  <si>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</si>
  <si>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</si>
  <si>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</si>
  <si>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</si>
  <si>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</si>
  <si>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</si>
  <si>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</si>
  <si>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</si>
  <si>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</si>
  <si>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</si>
  <si>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</si>
  <si>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</si>
  <si>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</si>
  <si>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</si>
  <si>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</si>
  <si>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</si>
  <si>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</si>
  <si>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</si>
  <si>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</si>
  <si>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</si>
  <si>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</si>
  <si>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</si>
  <si>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</si>
  <si>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</si>
  <si>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</si>
  <si>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</si>
  <si>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</si>
  <si>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</si>
  <si>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</si>
  <si>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</si>
  <si>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</si>
  <si>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</si>
  <si>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</si>
  <si>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</si>
  <si>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</si>
  <si>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</si>
  <si>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</si>
  <si>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</si>
  <si>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</si>
  <si>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</si>
  <si>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</si>
  <si>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</si>
  <si>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</si>
  <si>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</si>
  <si>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</si>
  <si>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</si>
  <si>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</si>
  <si>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</si>
  <si>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</si>
  <si>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</si>
  <si>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</si>
  <si>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</si>
  <si>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</si>
  <si>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</si>
  <si>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</si>
  <si>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EJECUCION PRESUPUESTAL  - 31 DE ENERO DE 2024</t>
  </si>
  <si>
    <t>Corte: 31-01-2024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</si>
</sst>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  <numFmt numFmtId="187" formatCode="&quot;$&quot;\ #,##0.0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2" fillId="22" borderId="11" applyNumberFormat="0" applyAlignment="0" applyProtection="0"/>
    <xf numFmtId="0" fontId="23" fillId="23" borderId="12" applyNumberFormat="0" applyAlignment="0" applyProtection="0"/>
    <xf numFmtId="0" fontId="23" fillId="23" borderId="12" applyNumberFormat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0" fontId="26" fillId="13" borderId="11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0" fontId="2" fillId="28" borderId="14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2" fillId="22" borderId="15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6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7" applyNumberFormat="0" applyAlignment="0" applyProtection="0"/>
    <xf numFmtId="0" fontId="2" fillId="28" borderId="35" applyNumberFormat="0" applyFont="0" applyAlignment="0" applyProtection="0"/>
    <xf numFmtId="0" fontId="32" fillId="22" borderId="27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22" fillId="22" borderId="31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32" fillId="22" borderId="24" applyNumberFormat="0" applyAlignment="0" applyProtection="0"/>
    <xf numFmtId="0" fontId="22" fillId="22" borderId="3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0" applyNumberForma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2" fillId="28" borderId="23" applyNumberFormat="0" applyFon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29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" fillId="28" borderId="35" applyNumberFormat="0" applyFon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2" fillId="22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6" fillId="13" borderId="19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2" fillId="22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6" fillId="13" borderId="25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2" fillId="22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0" fontId="26" fillId="13" borderId="31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2" fillId="22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6" fillId="13" borderId="43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2" fillId="22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6" fillId="13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2" fillId="22" borderId="46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6" fillId="13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2" fillId="22" borderId="40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6" fillId="13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0" fontId="22" fillId="22" borderId="34" applyNumberFormat="0" applyAlignment="0" applyProtection="0"/>
    <xf numFmtId="169" fontId="1" fillId="0" borderId="0" applyFont="0" applyFill="0" applyBorder="0" applyAlignment="0" applyProtection="0"/>
    <xf numFmtId="0" fontId="22" fillId="22" borderId="46" applyNumberForma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" fillId="28" borderId="44" applyNumberFormat="0" applyFon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28" applyNumberFormat="0" applyAlignment="0" applyProtection="0"/>
    <xf numFmtId="0" fontId="26" fillId="13" borderId="40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2" fillId="22" borderId="28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6" fillId="13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2" fillId="22" borderId="22" applyNumberForma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0" fontId="2" fillId="28" borderId="32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32" fillId="22" borderId="33" applyNumberForma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2" fillId="28" borderId="26" applyNumberFormat="0" applyFont="0" applyAlignment="0" applyProtection="0"/>
    <xf numFmtId="0" fontId="32" fillId="22" borderId="33" applyNumberFormat="0" applyAlignment="0" applyProtection="0"/>
    <xf numFmtId="0" fontId="2" fillId="28" borderId="44" applyNumberFormat="0" applyFon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32" fillId="22" borderId="27" applyNumberForma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2" fillId="28" borderId="20" applyNumberFormat="0" applyFont="0" applyAlignment="0" applyProtection="0"/>
    <xf numFmtId="0" fontId="32" fillId="22" borderId="27" applyNumberFormat="0" applyAlignment="0" applyProtection="0"/>
    <xf numFmtId="0" fontId="2" fillId="28" borderId="35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7" applyNumberFormat="0" applyAlignment="0" applyProtection="0"/>
    <xf numFmtId="0" fontId="22" fillId="22" borderId="28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32" fillId="22" borderId="21" applyNumberFormat="0" applyAlignment="0" applyProtection="0"/>
    <xf numFmtId="0" fontId="22" fillId="22" borderId="28" applyNumberFormat="0" applyAlignment="0" applyProtection="0"/>
    <xf numFmtId="169" fontId="1" fillId="0" borderId="0" applyFont="0" applyFill="0" applyBorder="0" applyAlignment="0" applyProtection="0"/>
    <xf numFmtId="0" fontId="32" fillId="22" borderId="30" applyNumberFormat="0" applyAlignment="0" applyProtection="0"/>
    <xf numFmtId="0" fontId="32" fillId="22" borderId="30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40" applyNumberFormat="0" applyAlignment="0" applyProtection="0"/>
    <xf numFmtId="0" fontId="22" fillId="22" borderId="46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6" fillId="13" borderId="37" applyNumberFormat="0" applyAlignment="0" applyProtection="0"/>
    <xf numFmtId="0" fontId="22" fillId="22" borderId="46" applyNumberFormat="0" applyAlignment="0" applyProtection="0"/>
    <xf numFmtId="168" fontId="1" fillId="0" borderId="0" applyFont="0" applyFill="0" applyBorder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32" fillId="22" borderId="36" applyNumberForma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2" fillId="28" borderId="38" applyNumberFormat="0" applyFon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32" fillId="22" borderId="39" applyNumberForma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0" fontId="2" fillId="28" borderId="4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2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32" fillId="22" borderId="45" applyNumberForma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2" fillId="28" borderId="47" applyNumberFormat="0" applyFon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0" fontId="32" fillId="22" borderId="48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63" applyNumberFormat="0" applyFill="0" applyAlignment="0" applyProtection="0"/>
    <xf numFmtId="0" fontId="47" fillId="0" borderId="64" applyNumberFormat="0" applyFill="0" applyAlignment="0" applyProtection="0"/>
    <xf numFmtId="0" fontId="48" fillId="0" borderId="65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66" applyNumberFormat="0" applyAlignment="0" applyProtection="0"/>
    <xf numFmtId="0" fontId="53" fillId="35" borderId="67" applyNumberFormat="0" applyAlignment="0" applyProtection="0"/>
    <xf numFmtId="0" fontId="54" fillId="35" borderId="66" applyNumberFormat="0" applyAlignment="0" applyProtection="0"/>
    <xf numFmtId="0" fontId="55" fillId="0" borderId="68" applyNumberFormat="0" applyFill="0" applyAlignment="0" applyProtection="0"/>
    <xf numFmtId="0" fontId="56" fillId="36" borderId="69" applyNumberFormat="0" applyAlignment="0" applyProtection="0"/>
    <xf numFmtId="0" fontId="43" fillId="0" borderId="0" applyNumberFormat="0" applyFill="0" applyBorder="0" applyAlignment="0" applyProtection="0"/>
    <xf numFmtId="0" fontId="1" fillId="37" borderId="70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71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3" fillId="3" borderId="1" xfId="4" applyFont="1" applyFill="1" applyBorder="1" applyAlignment="1">
      <alignment horizontal="center" vertical="center" wrapText="1"/>
    </xf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41" fontId="4" fillId="5" borderId="1" xfId="4" applyFont="1" applyFill="1" applyBorder="1" applyAlignment="1">
      <alignment horizontal="center" vertical="center" wrapText="1"/>
    </xf>
    <xf numFmtId="172" fontId="4" fillId="5" borderId="1" xfId="1" applyNumberFormat="1" applyFont="1" applyFill="1" applyBorder="1" applyAlignment="1">
      <alignment horizontal="center" vertical="center" wrapText="1"/>
    </xf>
    <xf numFmtId="171" fontId="4" fillId="5" borderId="1" xfId="1" applyNumberFormat="1" applyFont="1" applyFill="1" applyBorder="1" applyAlignment="1">
      <alignment horizontal="center" vertical="center" wrapText="1"/>
    </xf>
    <xf numFmtId="172" fontId="9" fillId="5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41" fontId="6" fillId="5" borderId="58" xfId="4" applyFont="1" applyFill="1" applyBorder="1" applyAlignment="1">
      <alignment horizontal="center" vertical="center" wrapText="1"/>
    </xf>
    <xf numFmtId="172" fontId="6" fillId="5" borderId="59" xfId="1" applyNumberFormat="1" applyFont="1" applyFill="1" applyBorder="1" applyAlignment="1">
      <alignment horizontal="center" vertical="center" wrapText="1"/>
    </xf>
    <xf numFmtId="41" fontId="6" fillId="5" borderId="59" xfId="4" applyFont="1" applyFill="1" applyBorder="1" applyAlignment="1">
      <alignment horizontal="center" vertical="center" wrapText="1"/>
    </xf>
    <xf numFmtId="172" fontId="6" fillId="5" borderId="60" xfId="1" applyNumberFormat="1" applyFont="1" applyFill="1" applyBorder="1" applyAlignment="1">
      <alignment horizontal="center" vertical="center" wrapText="1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41" fontId="9" fillId="3" borderId="0" xfId="0" applyNumberFormat="1" applyFont="1" applyFill="1"/>
    <xf numFmtId="41" fontId="3" fillId="0" borderId="1" xfId="4" applyFont="1" applyFill="1" applyBorder="1" applyAlignment="1">
      <alignment horizontal="center" vertical="center" wrapText="1"/>
    </xf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4" fillId="0" borderId="0" xfId="0" applyFont="1"/>
    <xf numFmtId="0" fontId="65" fillId="3" borderId="72" xfId="0" applyFont="1" applyFill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186" fontId="65" fillId="0" borderId="9" xfId="0" applyNumberFormat="1" applyFont="1" applyBorder="1" applyAlignment="1">
      <alignment horizontal="right" vertical="center"/>
    </xf>
    <xf numFmtId="0" fontId="65" fillId="0" borderId="72" xfId="0" applyFont="1" applyBorder="1" applyAlignment="1">
      <alignment horizontal="center" vertical="center"/>
    </xf>
    <xf numFmtId="0" fontId="68" fillId="64" borderId="1" xfId="0" applyFont="1" applyFill="1" applyBorder="1" applyAlignment="1">
      <alignment horizontal="center" vertical="center" wrapText="1"/>
    </xf>
    <xf numFmtId="186" fontId="69" fillId="64" borderId="1" xfId="0" applyNumberFormat="1" applyFont="1" applyFill="1" applyBorder="1" applyAlignment="1">
      <alignment horizontal="right" vertical="center" wrapText="1"/>
    </xf>
    <xf numFmtId="0" fontId="70" fillId="0" borderId="1" xfId="0" applyFont="1" applyBorder="1" applyAlignment="1">
      <alignment horizontal="center" vertical="center"/>
    </xf>
    <xf numFmtId="186" fontId="65" fillId="0" borderId="4" xfId="0" applyNumberFormat="1" applyFont="1" applyBorder="1" applyAlignment="1">
      <alignment horizontal="right" vertical="center"/>
    </xf>
    <xf numFmtId="0" fontId="68" fillId="65" borderId="1" xfId="0" applyFont="1" applyFill="1" applyBorder="1" applyAlignment="1">
      <alignment horizontal="center" vertical="center" wrapText="1"/>
    </xf>
    <xf numFmtId="186" fontId="69" fillId="65" borderId="1" xfId="0" applyNumberFormat="1" applyFont="1" applyFill="1" applyBorder="1" applyAlignment="1">
      <alignment horizontal="right" vertical="center" wrapText="1"/>
    </xf>
    <xf numFmtId="0" fontId="65" fillId="0" borderId="72" xfId="3" applyFont="1" applyBorder="1" applyAlignment="1">
      <alignment horizontal="center" vertical="center" wrapText="1"/>
    </xf>
    <xf numFmtId="0" fontId="65" fillId="0" borderId="73" xfId="0" applyFont="1" applyBorder="1" applyAlignment="1">
      <alignment horizontal="center" vertical="center" wrapText="1"/>
    </xf>
    <xf numFmtId="186" fontId="69" fillId="66" borderId="76" xfId="0" applyNumberFormat="1" applyFont="1" applyFill="1" applyBorder="1" applyAlignment="1">
      <alignment horizontal="right" vertical="center"/>
    </xf>
    <xf numFmtId="186" fontId="41" fillId="3" borderId="0" xfId="0" applyNumberFormat="1" applyFont="1" applyFill="1"/>
    <xf numFmtId="173" fontId="62" fillId="0" borderId="84" xfId="1" applyNumberFormat="1" applyFont="1" applyBorder="1" applyAlignment="1">
      <alignment vertical="center"/>
    </xf>
    <xf numFmtId="185" fontId="62" fillId="0" borderId="84" xfId="2" applyNumberFormat="1" applyFont="1" applyBorder="1" applyAlignment="1">
      <alignment vertical="center"/>
    </xf>
    <xf numFmtId="0" fontId="62" fillId="0" borderId="72" xfId="0" applyFont="1" applyBorder="1" applyAlignment="1">
      <alignment horizontal="center" vertical="center" wrapText="1"/>
    </xf>
    <xf numFmtId="173" fontId="62" fillId="0" borderId="86" xfId="1" applyNumberFormat="1" applyFont="1" applyBorder="1" applyAlignment="1">
      <alignment vertical="center"/>
    </xf>
    <xf numFmtId="0" fontId="62" fillId="0" borderId="74" xfId="0" applyFont="1" applyBorder="1" applyAlignment="1">
      <alignment horizontal="center" vertical="center" wrapText="1"/>
    </xf>
    <xf numFmtId="173" fontId="62" fillId="0" borderId="75" xfId="1" applyNumberFormat="1" applyFont="1" applyBorder="1" applyAlignment="1">
      <alignment vertical="center"/>
    </xf>
    <xf numFmtId="185" fontId="62" fillId="0" borderId="75" xfId="2" applyNumberFormat="1" applyFont="1" applyBorder="1" applyAlignment="1">
      <alignment vertical="center"/>
    </xf>
    <xf numFmtId="173" fontId="62" fillId="0" borderId="76" xfId="1" applyNumberFormat="1" applyFont="1" applyBorder="1" applyAlignment="1">
      <alignment vertical="center"/>
    </xf>
    <xf numFmtId="0" fontId="62" fillId="0" borderId="80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61" xfId="1" applyNumberFormat="1" applyFont="1" applyBorder="1" applyAlignment="1">
      <alignment vertical="center"/>
    </xf>
    <xf numFmtId="0" fontId="62" fillId="4" borderId="83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2" borderId="84" xfId="0" applyFill="1" applyBorder="1"/>
    <xf numFmtId="0" fontId="0" fillId="63" borderId="84" xfId="0" applyFill="1" applyBorder="1"/>
    <xf numFmtId="0" fontId="0" fillId="29" borderId="84" xfId="0" applyFill="1" applyBorder="1"/>
    <xf numFmtId="187" fontId="8" fillId="3" borderId="0" xfId="0" applyNumberFormat="1" applyFont="1" applyFill="1"/>
    <xf numFmtId="185" fontId="69" fillId="66" borderId="76" xfId="2" applyNumberFormat="1" applyFont="1" applyFill="1" applyBorder="1" applyAlignment="1">
      <alignment horizontal="right" vertical="center"/>
    </xf>
    <xf numFmtId="185" fontId="69" fillId="65" borderId="1" xfId="2" applyNumberFormat="1" applyFont="1" applyFill="1" applyBorder="1" applyAlignment="1">
      <alignment horizontal="right" vertical="center" wrapText="1"/>
    </xf>
    <xf numFmtId="185" fontId="69" fillId="64" borderId="1" xfId="2" applyNumberFormat="1" applyFont="1" applyFill="1" applyBorder="1" applyAlignment="1">
      <alignment horizontal="right" vertical="center" wrapText="1"/>
    </xf>
    <xf numFmtId="186" fontId="3" fillId="3" borderId="0" xfId="1" applyNumberFormat="1" applyFont="1" applyFill="1"/>
    <xf numFmtId="185" fontId="65" fillId="0" borderId="9" xfId="2" applyNumberFormat="1" applyFont="1" applyBorder="1" applyAlignment="1">
      <alignment horizontal="right" vertical="center"/>
    </xf>
    <xf numFmtId="185" fontId="65" fillId="0" borderId="4" xfId="2" applyNumberFormat="1" applyFont="1" applyBorder="1" applyAlignment="1">
      <alignment horizontal="right" vertical="center"/>
    </xf>
    <xf numFmtId="185" fontId="2" fillId="0" borderId="1" xfId="2" applyNumberFormat="1" applyFont="1" applyFill="1" applyBorder="1" applyAlignment="1">
      <alignment horizontal="center" vertical="center"/>
    </xf>
    <xf numFmtId="185" fontId="2" fillId="3" borderId="1" xfId="2" applyNumberFormat="1" applyFont="1" applyFill="1" applyBorder="1" applyAlignment="1">
      <alignment horizontal="center" vertical="center"/>
    </xf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3" borderId="84" xfId="2" applyNumberFormat="1" applyFont="1" applyFill="1" applyBorder="1" applyAlignment="1">
      <alignment vertical="center"/>
    </xf>
    <xf numFmtId="186" fontId="65" fillId="0" borderId="86" xfId="0" applyNumberFormat="1" applyFont="1" applyBorder="1" applyAlignment="1">
      <alignment horizontal="right" vertical="center"/>
    </xf>
    <xf numFmtId="185" fontId="65" fillId="0" borderId="86" xfId="2" applyNumberFormat="1" applyFont="1" applyBorder="1" applyAlignment="1">
      <alignment horizontal="right" vertical="center"/>
    </xf>
    <xf numFmtId="185" fontId="63" fillId="29" borderId="84" xfId="2" applyNumberFormat="1" applyFont="1" applyFill="1" applyBorder="1" applyAlignment="1">
      <alignment vertical="center"/>
    </xf>
    <xf numFmtId="186" fontId="8" fillId="3" borderId="0" xfId="0" applyNumberFormat="1" applyFont="1" applyFill="1" applyAlignment="1">
      <alignment vertical="center"/>
    </xf>
    <xf numFmtId="185" fontId="6" fillId="67" borderId="1" xfId="2" applyNumberFormat="1" applyFont="1" applyFill="1" applyBorder="1" applyAlignment="1">
      <alignment horizontal="center" vertical="center"/>
    </xf>
    <xf numFmtId="41" fontId="6" fillId="64" borderId="55" xfId="4" applyFont="1" applyFill="1" applyBorder="1" applyAlignment="1">
      <alignment horizontal="center" vertical="center" wrapText="1"/>
    </xf>
    <xf numFmtId="10" fontId="6" fillId="64" borderId="51" xfId="2" applyNumberFormat="1" applyFont="1" applyFill="1" applyBorder="1" applyAlignment="1">
      <alignment horizontal="center" vertical="center" wrapText="1"/>
    </xf>
    <xf numFmtId="41" fontId="9" fillId="64" borderId="1" xfId="4" applyFont="1" applyFill="1" applyBorder="1" applyAlignment="1">
      <alignment horizontal="center" vertical="center"/>
    </xf>
    <xf numFmtId="185" fontId="6" fillId="64" borderId="1" xfId="2" applyNumberFormat="1" applyFont="1" applyFill="1" applyBorder="1" applyAlignment="1">
      <alignment horizontal="center" vertical="center"/>
    </xf>
    <xf numFmtId="41" fontId="15" fillId="68" borderId="1" xfId="4" applyFont="1" applyFill="1" applyBorder="1" applyAlignment="1">
      <alignment horizontal="center" vertical="center"/>
    </xf>
    <xf numFmtId="0" fontId="73" fillId="3" borderId="1" xfId="0" applyFont="1" applyFill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4" fillId="64" borderId="1" xfId="0" applyFont="1" applyFill="1" applyBorder="1" applyAlignment="1">
      <alignment horizontal="center" vertical="center" wrapText="1"/>
    </xf>
    <xf numFmtId="41" fontId="38" fillId="64" borderId="1" xfId="4" applyFont="1" applyFill="1" applyBorder="1" applyAlignment="1">
      <alignment horizontal="center" vertical="center" wrapText="1"/>
    </xf>
    <xf numFmtId="185" fontId="38" fillId="64" borderId="1" xfId="2" applyNumberFormat="1" applyFont="1" applyFill="1" applyBorder="1" applyAlignment="1">
      <alignment horizontal="center" vertical="center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0" fontId="73" fillId="3" borderId="55" xfId="0" applyFont="1" applyFill="1" applyBorder="1" applyAlignment="1">
      <alignment horizontal="center" vertical="center" wrapText="1"/>
    </xf>
    <xf numFmtId="0" fontId="3" fillId="3" borderId="84" xfId="0" applyFont="1" applyFill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185" fontId="65" fillId="0" borderId="9" xfId="2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0" borderId="84" xfId="0" applyBorder="1" applyAlignment="1">
      <alignment horizontal="left" vertical="center"/>
    </xf>
    <xf numFmtId="0" fontId="72" fillId="0" borderId="56" xfId="0" applyFont="1" applyBorder="1" applyAlignment="1">
      <alignment horizontal="center" vertical="center" wrapText="1"/>
    </xf>
    <xf numFmtId="0" fontId="72" fillId="0" borderId="62" xfId="0" applyFont="1" applyBorder="1" applyAlignment="1">
      <alignment horizontal="center" vertical="center" wrapText="1"/>
    </xf>
    <xf numFmtId="0" fontId="72" fillId="0" borderId="57" xfId="0" applyFont="1" applyBorder="1" applyAlignment="1">
      <alignment horizontal="center" vertical="center" wrapText="1"/>
    </xf>
    <xf numFmtId="0" fontId="74" fillId="0" borderId="84" xfId="0" applyFont="1" applyBorder="1" applyAlignment="1">
      <alignment horizontal="center" vertical="center"/>
    </xf>
    <xf numFmtId="0" fontId="72" fillId="0" borderId="53" xfId="0" applyFont="1" applyBorder="1" applyAlignment="1">
      <alignment horizontal="center" vertical="center" wrapText="1"/>
    </xf>
    <xf numFmtId="0" fontId="72" fillId="0" borderId="85" xfId="0" applyFont="1" applyBorder="1" applyAlignment="1">
      <alignment horizontal="center" vertical="center" wrapText="1"/>
    </xf>
    <xf numFmtId="0" fontId="72" fillId="0" borderId="54" xfId="0" applyFont="1" applyBorder="1" applyAlignment="1">
      <alignment horizontal="center" vertical="center" wrapText="1"/>
    </xf>
    <xf numFmtId="0" fontId="67" fillId="64" borderId="72" xfId="0" applyFont="1" applyFill="1" applyBorder="1" applyAlignment="1">
      <alignment horizontal="center" vertical="center" wrapText="1"/>
    </xf>
    <xf numFmtId="0" fontId="67" fillId="64" borderId="1" xfId="0" applyFont="1" applyFill="1" applyBorder="1" applyAlignment="1">
      <alignment horizontal="center" vertical="center" wrapText="1"/>
    </xf>
    <xf numFmtId="0" fontId="65" fillId="0" borderId="73" xfId="0" applyFont="1" applyBorder="1" applyAlignment="1">
      <alignment horizontal="center" vertical="center" wrapText="1"/>
    </xf>
    <xf numFmtId="0" fontId="65" fillId="0" borderId="79" xfId="0" applyFont="1" applyBorder="1" applyAlignment="1">
      <alignment horizontal="center" vertical="center" wrapText="1"/>
    </xf>
    <xf numFmtId="0" fontId="73" fillId="3" borderId="55" xfId="0" applyFont="1" applyFill="1" applyBorder="1" applyAlignment="1">
      <alignment horizontal="center" vertical="center" wrapText="1"/>
    </xf>
    <xf numFmtId="0" fontId="73" fillId="3" borderId="49" xfId="0" applyFont="1" applyFill="1" applyBorder="1" applyAlignment="1">
      <alignment horizontal="center" vertical="center" wrapText="1"/>
    </xf>
    <xf numFmtId="0" fontId="73" fillId="3" borderId="87" xfId="0" applyFont="1" applyFill="1" applyBorder="1" applyAlignment="1">
      <alignment horizontal="center" vertical="center" wrapText="1"/>
    </xf>
    <xf numFmtId="0" fontId="73" fillId="3" borderId="3" xfId="0" applyFont="1" applyFill="1" applyBorder="1" applyAlignment="1">
      <alignment horizontal="center" vertical="center" wrapText="1"/>
    </xf>
    <xf numFmtId="0" fontId="67" fillId="65" borderId="72" xfId="0" applyFont="1" applyFill="1" applyBorder="1" applyAlignment="1">
      <alignment horizontal="center" vertical="center" wrapText="1"/>
    </xf>
    <xf numFmtId="0" fontId="67" fillId="65" borderId="1" xfId="0" applyFont="1" applyFill="1" applyBorder="1" applyAlignment="1">
      <alignment horizontal="center" vertical="center" wrapText="1"/>
    </xf>
    <xf numFmtId="0" fontId="65" fillId="0" borderId="73" xfId="0" applyFont="1" applyBorder="1" applyAlignment="1">
      <alignment horizontal="center" vertical="center"/>
    </xf>
    <xf numFmtId="0" fontId="65" fillId="0" borderId="79" xfId="0" applyFont="1" applyBorder="1" applyAlignment="1">
      <alignment horizontal="center" vertical="center"/>
    </xf>
    <xf numFmtId="0" fontId="65" fillId="0" borderId="80" xfId="0" applyFont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 wrapText="1"/>
    </xf>
    <xf numFmtId="41" fontId="6" fillId="5" borderId="77" xfId="4" applyFont="1" applyFill="1" applyBorder="1" applyAlignment="1">
      <alignment horizontal="center" vertical="center" wrapText="1"/>
    </xf>
    <xf numFmtId="41" fontId="6" fillId="5" borderId="78" xfId="4" applyFont="1" applyFill="1" applyBorder="1" applyAlignment="1">
      <alignment horizontal="center" vertical="center" wrapText="1"/>
    </xf>
    <xf numFmtId="0" fontId="9" fillId="6" borderId="81" xfId="0" applyFont="1" applyFill="1" applyBorder="1" applyAlignment="1">
      <alignment horizontal="center" vertical="center" wrapText="1"/>
    </xf>
    <xf numFmtId="0" fontId="9" fillId="6" borderId="82" xfId="0" applyFont="1" applyFill="1" applyBorder="1" applyAlignment="1">
      <alignment horizontal="center" vertical="center" wrapText="1"/>
    </xf>
    <xf numFmtId="0" fontId="65" fillId="0" borderId="72" xfId="0" applyFont="1" applyBorder="1" applyAlignment="1">
      <alignment horizontal="center" vertical="center" wrapText="1"/>
    </xf>
    <xf numFmtId="0" fontId="73" fillId="3" borderId="1" xfId="0" applyFont="1" applyFill="1" applyBorder="1" applyAlignment="1">
      <alignment horizontal="center" vertical="center" wrapText="1"/>
    </xf>
    <xf numFmtId="41" fontId="71" fillId="66" borderId="74" xfId="4" applyFont="1" applyFill="1" applyBorder="1" applyAlignment="1">
      <alignment horizontal="center" vertical="center"/>
    </xf>
    <xf numFmtId="41" fontId="71" fillId="66" borderId="75" xfId="4" applyFont="1" applyFill="1" applyBorder="1" applyAlignment="1">
      <alignment horizontal="center" vertical="center"/>
    </xf>
    <xf numFmtId="0" fontId="65" fillId="0" borderId="72" xfId="0" applyFont="1" applyBorder="1" applyAlignment="1">
      <alignment horizontal="center" vertical="center"/>
    </xf>
    <xf numFmtId="0" fontId="65" fillId="3" borderId="73" xfId="0" applyFont="1" applyFill="1" applyBorder="1" applyAlignment="1">
      <alignment horizontal="center" vertical="center" wrapText="1"/>
    </xf>
    <xf numFmtId="0" fontId="65" fillId="3" borderId="79" xfId="0" applyFont="1" applyFill="1" applyBorder="1" applyAlignment="1">
      <alignment horizontal="center" vertical="center" wrapText="1"/>
    </xf>
    <xf numFmtId="0" fontId="65" fillId="3" borderId="80" xfId="0" applyFont="1" applyFill="1" applyBorder="1" applyAlignment="1">
      <alignment horizontal="center" vertical="center" wrapText="1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41" fontId="4" fillId="5" borderId="88" xfId="4" applyFont="1" applyFill="1" applyBorder="1" applyAlignment="1">
      <alignment horizontal="center" vertical="center" wrapText="1"/>
    </xf>
    <xf numFmtId="41" fontId="4" fillId="5" borderId="89" xfId="4" applyFont="1" applyFill="1" applyBorder="1" applyAlignment="1">
      <alignment horizontal="center" vertical="center" wrapText="1"/>
    </xf>
    <xf numFmtId="41" fontId="15" fillId="68" borderId="3" xfId="4" applyFont="1" applyFill="1" applyBorder="1" applyAlignment="1">
      <alignment horizontal="center" vertical="center" wrapText="1"/>
    </xf>
    <xf numFmtId="0" fontId="6" fillId="64" borderId="4" xfId="0" applyFont="1" applyFill="1" applyBorder="1" applyAlignment="1">
      <alignment horizontal="center" vertical="center" wrapText="1"/>
    </xf>
    <xf numFmtId="0" fontId="6" fillId="64" borderId="5" xfId="0" applyFont="1" applyFill="1" applyBorder="1" applyAlignment="1">
      <alignment horizontal="center" vertical="center" wrapText="1"/>
    </xf>
    <xf numFmtId="0" fontId="9" fillId="30" borderId="10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4" borderId="1" xfId="0" applyFont="1" applyFill="1" applyBorder="1" applyAlignment="1">
      <alignment horizontal="center" vertical="center" wrapText="1"/>
    </xf>
    <xf numFmtId="0" fontId="9" fillId="64" borderId="55" xfId="0" applyFont="1" applyFill="1" applyBorder="1" applyAlignment="1">
      <alignment horizontal="center" vertical="center" wrapText="1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50" t="s">
        <v>31</v>
      </c>
      <c r="C1" s="150"/>
      <c r="D1" s="150"/>
      <c r="F1" s="150" t="s">
        <v>35</v>
      </c>
      <c r="G1" s="150"/>
      <c r="H1" s="150"/>
      <c r="I1" s="18"/>
    </row>
    <row r="2" spans="2:9" ht="13.5" customHeight="1" x14ac:dyDescent="0.25">
      <c r="B2" s="150" t="s">
        <v>24</v>
      </c>
      <c r="C2" s="150"/>
      <c r="D2" s="150"/>
      <c r="F2" s="150" t="s">
        <v>24</v>
      </c>
      <c r="G2" s="150"/>
      <c r="H2" s="150"/>
    </row>
    <row r="3" spans="2:9" x14ac:dyDescent="0.25">
      <c r="B3" s="150" t="s">
        <v>32</v>
      </c>
      <c r="C3" s="150"/>
      <c r="D3" s="150"/>
      <c r="F3" s="150" t="s">
        <v>28</v>
      </c>
      <c r="G3" s="150"/>
      <c r="H3" s="150"/>
    </row>
    <row r="4" spans="2:9" ht="7.5" customHeight="1" x14ac:dyDescent="0.25">
      <c r="G4" s="5"/>
      <c r="H4" s="6"/>
    </row>
    <row r="5" spans="2:9" ht="55.5" customHeight="1" x14ac:dyDescent="0.25">
      <c r="B5" s="149" t="s">
        <v>0</v>
      </c>
      <c r="C5" s="149"/>
      <c r="D5" s="7" t="s">
        <v>23</v>
      </c>
      <c r="F5" s="149" t="s">
        <v>0</v>
      </c>
      <c r="G5" s="149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48" t="s">
        <v>7</v>
      </c>
      <c r="G9" s="148"/>
      <c r="H9" s="9">
        <f>SUM(H6:H8)</f>
        <v>39190318000</v>
      </c>
    </row>
    <row r="10" spans="2:9" ht="35.25" customHeight="1" x14ac:dyDescent="0.25">
      <c r="B10" s="148" t="s">
        <v>6</v>
      </c>
      <c r="C10" s="148"/>
      <c r="D10" s="9">
        <f>+D9+D8+D7+D6</f>
        <v>41885181893</v>
      </c>
      <c r="E10" s="11"/>
      <c r="F10" s="149" t="s">
        <v>1</v>
      </c>
      <c r="G10" s="149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48" t="s">
        <v>7</v>
      </c>
      <c r="C14" s="148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49" t="s">
        <v>1</v>
      </c>
      <c r="C15" s="149"/>
      <c r="D15" s="10">
        <f>+D10+D14</f>
        <v>64523756893</v>
      </c>
      <c r="E15" s="11"/>
      <c r="F15" s="148" t="s">
        <v>6</v>
      </c>
      <c r="G15" s="148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48" t="s">
        <v>20</v>
      </c>
      <c r="C20" s="148"/>
      <c r="D20" s="9">
        <f>SUM(D16:D19)</f>
        <v>264133043070</v>
      </c>
      <c r="E20" s="11"/>
      <c r="F20" s="148" t="s">
        <v>30</v>
      </c>
      <c r="G20" s="148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49" t="s">
        <v>20</v>
      </c>
      <c r="G21" s="149"/>
      <c r="H21" s="10">
        <f>+H15+H20</f>
        <v>394211564000</v>
      </c>
    </row>
    <row r="22" spans="2:8" ht="26.25" customHeight="1" x14ac:dyDescent="0.25">
      <c r="B22" s="149" t="s">
        <v>8</v>
      </c>
      <c r="C22" s="149"/>
      <c r="D22" s="10">
        <f>+D15+D20</f>
        <v>328656799963</v>
      </c>
      <c r="F22" s="151" t="s">
        <v>8</v>
      </c>
      <c r="G22" s="152"/>
      <c r="H22" s="10">
        <f>+H21+H10</f>
        <v>433401882000</v>
      </c>
    </row>
    <row r="23" spans="2:8" ht="18.75" customHeight="1" x14ac:dyDescent="0.25">
      <c r="B23" s="153" t="s">
        <v>33</v>
      </c>
      <c r="C23" s="153"/>
      <c r="D23" s="153"/>
      <c r="F23" s="153" t="s">
        <v>34</v>
      </c>
      <c r="G23" s="153"/>
      <c r="H23" s="153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55" t="s">
        <v>83</v>
      </c>
      <c r="B1" s="156"/>
      <c r="C1" s="156"/>
      <c r="D1" s="156"/>
      <c r="E1" s="157"/>
    </row>
    <row r="2" spans="1:9" ht="18.600000000000001" thickBot="1" x14ac:dyDescent="0.35">
      <c r="A2" s="159" t="s">
        <v>88</v>
      </c>
      <c r="B2" s="160"/>
      <c r="C2" s="160"/>
      <c r="D2" s="160"/>
      <c r="E2" s="161"/>
    </row>
    <row r="3" spans="1:9" ht="15" thickBot="1" x14ac:dyDescent="0.35"/>
    <row r="4" spans="1:9" ht="45.6" customHeight="1" thickBot="1" x14ac:dyDescent="0.35">
      <c r="A4" s="106" t="s">
        <v>74</v>
      </c>
      <c r="B4" s="107" t="s">
        <v>75</v>
      </c>
      <c r="C4" s="107" t="s">
        <v>76</v>
      </c>
      <c r="D4" s="107" t="s">
        <v>77</v>
      </c>
      <c r="E4" s="108" t="s">
        <v>78</v>
      </c>
    </row>
    <row r="5" spans="1:9" ht="45.6" customHeight="1" x14ac:dyDescent="0.3">
      <c r="A5" s="96" t="s">
        <v>80</v>
      </c>
      <c r="B5" s="94">
        <v>235110</v>
      </c>
      <c r="C5" s="126">
        <v>0.96299999999999997</v>
      </c>
      <c r="D5" s="95">
        <v>0.59099999999999997</v>
      </c>
      <c r="E5" s="97">
        <v>23</v>
      </c>
    </row>
    <row r="6" spans="1:9" ht="45.6" customHeight="1" x14ac:dyDescent="0.3">
      <c r="A6" s="96" t="s">
        <v>81</v>
      </c>
      <c r="B6" s="94">
        <v>476382</v>
      </c>
      <c r="C6" s="126">
        <v>0.94</v>
      </c>
      <c r="D6" s="95">
        <v>0.65700000000000003</v>
      </c>
      <c r="E6" s="97">
        <v>27</v>
      </c>
    </row>
    <row r="7" spans="1:9" ht="21" x14ac:dyDescent="0.3">
      <c r="A7" s="102" t="s">
        <v>86</v>
      </c>
      <c r="B7" s="103">
        <v>2415335</v>
      </c>
      <c r="C7" s="126">
        <v>0.80500000000000005</v>
      </c>
      <c r="D7" s="104">
        <v>0.378</v>
      </c>
      <c r="E7" s="105">
        <v>39</v>
      </c>
      <c r="I7" s="79"/>
    </row>
    <row r="8" spans="1:9" ht="21" x14ac:dyDescent="0.3">
      <c r="A8" s="96" t="s">
        <v>87</v>
      </c>
      <c r="B8" s="94">
        <v>8508922</v>
      </c>
      <c r="C8" s="129">
        <v>0.73299999999999998</v>
      </c>
      <c r="D8" s="95">
        <v>0.50700000000000001</v>
      </c>
      <c r="E8" s="97">
        <v>45</v>
      </c>
      <c r="I8" s="79"/>
    </row>
    <row r="9" spans="1:9" ht="21.6" thickBot="1" x14ac:dyDescent="0.35">
      <c r="A9" s="98" t="s">
        <v>82</v>
      </c>
      <c r="B9" s="99">
        <v>2649733</v>
      </c>
      <c r="C9" s="129">
        <v>0.67600000000000005</v>
      </c>
      <c r="D9" s="100">
        <v>0.28599999999999998</v>
      </c>
      <c r="E9" s="101">
        <v>48</v>
      </c>
    </row>
    <row r="10" spans="1:9" x14ac:dyDescent="0.3">
      <c r="B10" s="73"/>
      <c r="C10" s="73"/>
      <c r="D10" s="73"/>
      <c r="E10" s="73"/>
    </row>
    <row r="11" spans="1:9" ht="15.6" x14ac:dyDescent="0.3">
      <c r="A11" s="74" t="s">
        <v>84</v>
      </c>
      <c r="D11" s="158" t="s">
        <v>90</v>
      </c>
      <c r="E11" s="158"/>
    </row>
    <row r="12" spans="1:9" x14ac:dyDescent="0.3">
      <c r="A12" s="72"/>
    </row>
    <row r="13" spans="1:9" x14ac:dyDescent="0.3">
      <c r="A13" t="s">
        <v>79</v>
      </c>
    </row>
    <row r="15" spans="1:9" x14ac:dyDescent="0.3">
      <c r="A15" s="109"/>
      <c r="B15" s="154" t="s">
        <v>91</v>
      </c>
      <c r="C15" s="154"/>
      <c r="D15" s="154"/>
    </row>
    <row r="16" spans="1:9" x14ac:dyDescent="0.3">
      <c r="A16" s="110"/>
      <c r="B16" s="154" t="s">
        <v>92</v>
      </c>
      <c r="C16" s="154"/>
      <c r="D16" s="154"/>
    </row>
    <row r="17" spans="1:4" x14ac:dyDescent="0.3">
      <c r="A17" s="111"/>
      <c r="B17" s="154" t="s">
        <v>93</v>
      </c>
      <c r="C17" s="154"/>
      <c r="D17" s="154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1.44140625" style="19"/>
    <col min="2" max="2" width="8.33203125" style="19" customWidth="1"/>
    <col min="3" max="3" width="42" style="20" customWidth="1"/>
    <col min="4" max="4" width="9.77734375" style="21" customWidth="1"/>
    <col min="5" max="5" width="19.109375" style="19" customWidth="1"/>
    <col min="6" max="6" width="19" style="19" customWidth="1"/>
    <col min="7" max="7" width="7.5546875" style="19" customWidth="1"/>
    <col min="8" max="8" width="20.88671875" style="19" customWidth="1"/>
    <col min="9" max="9" width="8.109375" style="19" customWidth="1"/>
    <col min="10" max="10" width="18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175" t="s">
        <v>46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</row>
    <row r="2" spans="1:15" x14ac:dyDescent="0.25">
      <c r="B2" s="175" t="s">
        <v>47</v>
      </c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5" x14ac:dyDescent="0.25">
      <c r="B3" s="175" t="s">
        <v>100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5" ht="12.6" thickBot="1" x14ac:dyDescent="0.3"/>
    <row r="5" spans="1:15" ht="36" customHeight="1" x14ac:dyDescent="0.2">
      <c r="B5" s="176" t="s">
        <v>0</v>
      </c>
      <c r="C5" s="177"/>
      <c r="D5" s="178" t="s">
        <v>98</v>
      </c>
      <c r="E5" s="179"/>
      <c r="F5" s="58" t="s">
        <v>2</v>
      </c>
      <c r="G5" s="59" t="s">
        <v>3</v>
      </c>
      <c r="H5" s="59" t="s">
        <v>85</v>
      </c>
      <c r="I5" s="59" t="s">
        <v>41</v>
      </c>
      <c r="J5" s="60" t="s">
        <v>5</v>
      </c>
      <c r="K5" s="61" t="s">
        <v>44</v>
      </c>
      <c r="L5" s="61" t="s">
        <v>45</v>
      </c>
    </row>
    <row r="6" spans="1:15" s="21" customFormat="1" ht="31.5" customHeight="1" x14ac:dyDescent="0.25">
      <c r="A6" s="180" t="s">
        <v>69</v>
      </c>
      <c r="B6" s="80">
        <v>7563</v>
      </c>
      <c r="C6" s="137" t="s">
        <v>52</v>
      </c>
      <c r="D6" s="81" t="s">
        <v>48</v>
      </c>
      <c r="E6" s="82">
        <v>329318000</v>
      </c>
      <c r="F6" s="82">
        <v>0</v>
      </c>
      <c r="G6" s="117">
        <f>IFERROR(F6/E6,"-")</f>
        <v>0</v>
      </c>
      <c r="H6" s="82">
        <v>0</v>
      </c>
      <c r="I6" s="117">
        <f>IFERROR(H6/E6,"-")</f>
        <v>0</v>
      </c>
      <c r="J6" s="82">
        <v>0</v>
      </c>
      <c r="K6" s="117">
        <f>IFERROR(J6/E6,"-")</f>
        <v>0</v>
      </c>
      <c r="L6" s="117" t="str">
        <f t="shared" ref="L6:L46" si="0">IFERROR(J6/H6,"-")</f>
        <v>-</v>
      </c>
      <c r="M6" s="77"/>
      <c r="N6" s="75"/>
      <c r="O6" s="69"/>
    </row>
    <row r="7" spans="1:15" s="21" customFormat="1" ht="28.5" customHeight="1" x14ac:dyDescent="0.25">
      <c r="A7" s="181"/>
      <c r="B7" s="83">
        <v>7568</v>
      </c>
      <c r="C7" s="138" t="s">
        <v>53</v>
      </c>
      <c r="D7" s="81" t="s">
        <v>48</v>
      </c>
      <c r="E7" s="82">
        <v>19349730000</v>
      </c>
      <c r="F7" s="82">
        <v>5376780866</v>
      </c>
      <c r="G7" s="117">
        <f t="shared" ref="G7:G46" si="1">IFERROR(F7/E7,"-")</f>
        <v>0.27787368950367786</v>
      </c>
      <c r="H7" s="82">
        <v>542450008</v>
      </c>
      <c r="I7" s="117">
        <f t="shared" ref="I7:I46" si="2">IFERROR(H7/E7,"-")</f>
        <v>2.8033983316563073E-2</v>
      </c>
      <c r="J7" s="82">
        <v>3547262</v>
      </c>
      <c r="K7" s="117">
        <f t="shared" ref="K7:K46" si="3">IFERROR(J7/E7,"-")</f>
        <v>1.8332359159533491E-4</v>
      </c>
      <c r="L7" s="117">
        <f t="shared" si="0"/>
        <v>6.5393344044341875E-3</v>
      </c>
      <c r="M7" s="77"/>
      <c r="N7" s="75"/>
      <c r="O7" s="69"/>
    </row>
    <row r="8" spans="1:15" s="21" customFormat="1" ht="41.25" customHeight="1" x14ac:dyDescent="0.25">
      <c r="A8" s="181"/>
      <c r="B8" s="80">
        <v>7570</v>
      </c>
      <c r="C8" s="137" t="s">
        <v>54</v>
      </c>
      <c r="D8" s="81" t="s">
        <v>48</v>
      </c>
      <c r="E8" s="82">
        <v>26360184000</v>
      </c>
      <c r="F8" s="82">
        <v>3571246730</v>
      </c>
      <c r="G8" s="117">
        <f t="shared" si="1"/>
        <v>0.13547882404766218</v>
      </c>
      <c r="H8" s="82">
        <v>2871589826</v>
      </c>
      <c r="I8" s="117">
        <f t="shared" si="2"/>
        <v>0.10893663815093248</v>
      </c>
      <c r="J8" s="82">
        <v>0</v>
      </c>
      <c r="K8" s="117">
        <f t="shared" si="3"/>
        <v>0</v>
      </c>
      <c r="L8" s="117">
        <f t="shared" si="0"/>
        <v>0</v>
      </c>
      <c r="M8" s="93"/>
      <c r="N8" s="75"/>
      <c r="O8" s="69"/>
    </row>
    <row r="9" spans="1:15" s="21" customFormat="1" ht="21" customHeight="1" x14ac:dyDescent="0.25">
      <c r="A9" s="181"/>
      <c r="B9" s="80">
        <v>7574</v>
      </c>
      <c r="C9" s="137" t="s">
        <v>55</v>
      </c>
      <c r="D9" s="81" t="s">
        <v>48</v>
      </c>
      <c r="E9" s="82">
        <v>8436990000</v>
      </c>
      <c r="F9" s="82">
        <v>1157663029</v>
      </c>
      <c r="G9" s="117">
        <f t="shared" si="1"/>
        <v>0.13721280089226134</v>
      </c>
      <c r="H9" s="82">
        <v>268939313</v>
      </c>
      <c r="I9" s="117">
        <f t="shared" si="2"/>
        <v>3.1876215688296419E-2</v>
      </c>
      <c r="J9" s="82">
        <v>0</v>
      </c>
      <c r="K9" s="117">
        <f t="shared" si="3"/>
        <v>0</v>
      </c>
      <c r="L9" s="117">
        <f t="shared" si="0"/>
        <v>0</v>
      </c>
      <c r="M9" s="93"/>
      <c r="N9" s="75"/>
      <c r="O9" s="69"/>
    </row>
    <row r="10" spans="1:15" s="21" customFormat="1" ht="12" customHeight="1" x14ac:dyDescent="0.25">
      <c r="A10" s="181"/>
      <c r="B10" s="162" t="s">
        <v>7</v>
      </c>
      <c r="C10" s="163"/>
      <c r="D10" s="84" t="s">
        <v>48</v>
      </c>
      <c r="E10" s="85">
        <f>+E6+E7+E8+E9</f>
        <v>54476222000</v>
      </c>
      <c r="F10" s="85">
        <f>+F6+F7+F8+F9</f>
        <v>10105690625</v>
      </c>
      <c r="G10" s="115">
        <f t="shared" si="1"/>
        <v>0.18550645132843463</v>
      </c>
      <c r="H10" s="85">
        <f>+H6+H7+H8+H9</f>
        <v>3682979147</v>
      </c>
      <c r="I10" s="115">
        <f t="shared" si="2"/>
        <v>6.760709556914575E-2</v>
      </c>
      <c r="J10" s="85">
        <f>+J6+J7+J8+J9</f>
        <v>3547262</v>
      </c>
      <c r="K10" s="115">
        <f t="shared" si="3"/>
        <v>6.511578574593517E-5</v>
      </c>
      <c r="L10" s="115">
        <f t="shared" si="0"/>
        <v>9.6315017229718788E-4</v>
      </c>
      <c r="M10" s="93"/>
      <c r="N10" s="93"/>
      <c r="O10" s="93"/>
    </row>
    <row r="11" spans="1:15" s="21" customFormat="1" ht="18" customHeight="1" x14ac:dyDescent="0.25">
      <c r="A11" s="181"/>
      <c r="B11" s="187">
        <v>7589</v>
      </c>
      <c r="C11" s="168" t="s">
        <v>56</v>
      </c>
      <c r="D11" s="81" t="s">
        <v>48</v>
      </c>
      <c r="E11" s="82">
        <f>SUM(E12:E13)</f>
        <v>23279369000</v>
      </c>
      <c r="F11" s="82">
        <f>SUM(F12:F13)</f>
        <v>673325846</v>
      </c>
      <c r="G11" s="117">
        <f t="shared" si="1"/>
        <v>2.8923715501051595E-2</v>
      </c>
      <c r="H11" s="82">
        <f>SUM(H12:H13)</f>
        <v>73325846</v>
      </c>
      <c r="I11" s="117">
        <f t="shared" si="2"/>
        <v>3.1498210282246051E-3</v>
      </c>
      <c r="J11" s="82">
        <f>SUM(J12:J13)</f>
        <v>0</v>
      </c>
      <c r="K11" s="117">
        <f t="shared" si="3"/>
        <v>0</v>
      </c>
      <c r="L11" s="117">
        <f t="shared" si="0"/>
        <v>0</v>
      </c>
      <c r="M11" s="77"/>
      <c r="N11" s="75"/>
      <c r="O11" s="69"/>
    </row>
    <row r="12" spans="1:15" s="21" customFormat="1" ht="18" customHeight="1" x14ac:dyDescent="0.25">
      <c r="A12" s="181"/>
      <c r="B12" s="188"/>
      <c r="C12" s="167"/>
      <c r="D12" s="86" t="s">
        <v>50</v>
      </c>
      <c r="E12" s="82">
        <v>23130619000</v>
      </c>
      <c r="F12" s="82">
        <v>673325846</v>
      </c>
      <c r="G12" s="117">
        <f t="shared" si="1"/>
        <v>2.9109720150593463E-2</v>
      </c>
      <c r="H12" s="82">
        <v>73325846</v>
      </c>
      <c r="I12" s="117">
        <f t="shared" si="2"/>
        <v>3.1700771172617557E-3</v>
      </c>
      <c r="J12" s="82">
        <v>0</v>
      </c>
      <c r="K12" s="117">
        <f t="shared" si="3"/>
        <v>0</v>
      </c>
      <c r="L12" s="117">
        <f t="shared" si="0"/>
        <v>0</v>
      </c>
      <c r="M12" s="78"/>
      <c r="N12" s="75"/>
      <c r="O12" s="69"/>
    </row>
    <row r="13" spans="1:15" s="21" customFormat="1" ht="18" customHeight="1" x14ac:dyDescent="0.25">
      <c r="A13" s="181"/>
      <c r="B13" s="189"/>
      <c r="C13" s="169"/>
      <c r="D13" s="86" t="s">
        <v>51</v>
      </c>
      <c r="E13" s="87">
        <v>148750000</v>
      </c>
      <c r="F13" s="87">
        <v>0</v>
      </c>
      <c r="G13" s="118">
        <f t="shared" si="1"/>
        <v>0</v>
      </c>
      <c r="H13" s="87">
        <v>0</v>
      </c>
      <c r="I13" s="118">
        <f t="shared" si="2"/>
        <v>0</v>
      </c>
      <c r="J13" s="82">
        <v>0</v>
      </c>
      <c r="K13" s="118">
        <f t="shared" si="3"/>
        <v>0</v>
      </c>
      <c r="L13" s="117" t="str">
        <f t="shared" si="0"/>
        <v>-</v>
      </c>
      <c r="M13" s="77"/>
      <c r="N13" s="75"/>
      <c r="O13" s="69"/>
    </row>
    <row r="14" spans="1:15" s="21" customFormat="1" ht="22.5" customHeight="1" x14ac:dyDescent="0.25">
      <c r="A14" s="181"/>
      <c r="B14" s="162" t="s">
        <v>37</v>
      </c>
      <c r="C14" s="163"/>
      <c r="D14" s="84" t="s">
        <v>48</v>
      </c>
      <c r="E14" s="85">
        <f>E11</f>
        <v>23279369000</v>
      </c>
      <c r="F14" s="85">
        <f>F11</f>
        <v>673325846</v>
      </c>
      <c r="G14" s="115">
        <f t="shared" si="1"/>
        <v>2.8923715501051595E-2</v>
      </c>
      <c r="H14" s="85">
        <f>H11</f>
        <v>73325846</v>
      </c>
      <c r="I14" s="115">
        <f t="shared" si="2"/>
        <v>3.1498210282246051E-3</v>
      </c>
      <c r="J14" s="85">
        <f>J11</f>
        <v>0</v>
      </c>
      <c r="K14" s="115">
        <f t="shared" si="3"/>
        <v>0</v>
      </c>
      <c r="L14" s="115">
        <f t="shared" si="0"/>
        <v>0</v>
      </c>
      <c r="M14" s="93"/>
      <c r="N14" s="75"/>
      <c r="O14" s="69"/>
    </row>
    <row r="15" spans="1:15" s="21" customFormat="1" ht="13.8" x14ac:dyDescent="0.25">
      <c r="A15" s="181"/>
      <c r="B15" s="170" t="s">
        <v>1</v>
      </c>
      <c r="C15" s="171"/>
      <c r="D15" s="88" t="s">
        <v>48</v>
      </c>
      <c r="E15" s="89">
        <f>E10+E14</f>
        <v>77755591000</v>
      </c>
      <c r="F15" s="89">
        <f>F10+F14</f>
        <v>10779016471</v>
      </c>
      <c r="G15" s="114">
        <f t="shared" si="1"/>
        <v>0.13862689913835263</v>
      </c>
      <c r="H15" s="89">
        <f>H10+H14</f>
        <v>3756304993</v>
      </c>
      <c r="I15" s="114">
        <f t="shared" si="2"/>
        <v>4.8309130503554398E-2</v>
      </c>
      <c r="J15" s="89">
        <f>J10+J14</f>
        <v>3547262</v>
      </c>
      <c r="K15" s="114">
        <f t="shared" si="3"/>
        <v>4.5620667972287678E-5</v>
      </c>
      <c r="L15" s="114">
        <f t="shared" si="0"/>
        <v>9.4434877003077267E-4</v>
      </c>
      <c r="M15" s="77"/>
      <c r="N15" s="75"/>
      <c r="O15" s="69"/>
    </row>
    <row r="16" spans="1:15" s="21" customFormat="1" ht="27.6" customHeight="1" x14ac:dyDescent="0.25">
      <c r="A16" s="181"/>
      <c r="B16" s="90">
        <v>7596</v>
      </c>
      <c r="C16" s="137" t="s">
        <v>57</v>
      </c>
      <c r="D16" s="81" t="s">
        <v>48</v>
      </c>
      <c r="E16" s="82">
        <v>10880858000</v>
      </c>
      <c r="F16" s="82">
        <v>70741647</v>
      </c>
      <c r="G16" s="117">
        <f t="shared" si="1"/>
        <v>6.5014769055896145E-3</v>
      </c>
      <c r="H16" s="82">
        <v>70741647</v>
      </c>
      <c r="I16" s="117">
        <f t="shared" si="2"/>
        <v>6.5014769055896145E-3</v>
      </c>
      <c r="J16" s="82">
        <v>0</v>
      </c>
      <c r="K16" s="117">
        <f t="shared" si="3"/>
        <v>0</v>
      </c>
      <c r="L16" s="117">
        <f t="shared" si="0"/>
        <v>0</v>
      </c>
      <c r="M16" s="78"/>
      <c r="N16" s="75"/>
      <c r="O16" s="69"/>
    </row>
    <row r="17" spans="1:15" s="21" customFormat="1" ht="27.6" customHeight="1" x14ac:dyDescent="0.25">
      <c r="A17" s="181"/>
      <c r="B17" s="91">
        <v>7588</v>
      </c>
      <c r="C17" s="144" t="s">
        <v>58</v>
      </c>
      <c r="D17" s="81" t="s">
        <v>48</v>
      </c>
      <c r="E17" s="82">
        <v>12028175000</v>
      </c>
      <c r="F17" s="82">
        <v>579045493</v>
      </c>
      <c r="G17" s="117">
        <f t="shared" si="1"/>
        <v>4.8140760589199943E-2</v>
      </c>
      <c r="H17" s="82">
        <v>249390753</v>
      </c>
      <c r="I17" s="117">
        <f t="shared" si="2"/>
        <v>2.0733881324473579E-2</v>
      </c>
      <c r="J17" s="82">
        <v>0</v>
      </c>
      <c r="K17" s="117">
        <f t="shared" si="3"/>
        <v>0</v>
      </c>
      <c r="L17" s="117">
        <f t="shared" si="0"/>
        <v>0</v>
      </c>
      <c r="M17" s="77"/>
      <c r="N17" s="75"/>
      <c r="O17" s="69"/>
    </row>
    <row r="18" spans="1:15" s="21" customFormat="1" ht="13.8" customHeight="1" x14ac:dyDescent="0.25">
      <c r="A18" s="181"/>
      <c r="B18" s="172">
        <v>7583</v>
      </c>
      <c r="C18" s="168" t="s">
        <v>59</v>
      </c>
      <c r="D18" s="81" t="s">
        <v>48</v>
      </c>
      <c r="E18" s="82">
        <f>E19+E20</f>
        <v>11526699000</v>
      </c>
      <c r="F18" s="82">
        <f>F19+F20</f>
        <v>111107751</v>
      </c>
      <c r="G18" s="117">
        <f t="shared" si="1"/>
        <v>9.6391647773573334E-3</v>
      </c>
      <c r="H18" s="82">
        <f>H19+H20</f>
        <v>0</v>
      </c>
      <c r="I18" s="117">
        <f t="shared" si="2"/>
        <v>0</v>
      </c>
      <c r="J18" s="82">
        <f>J19+J20</f>
        <v>0</v>
      </c>
      <c r="K18" s="117">
        <f t="shared" si="3"/>
        <v>0</v>
      </c>
      <c r="L18" s="117" t="str">
        <f t="shared" si="0"/>
        <v>-</v>
      </c>
      <c r="M18" s="77"/>
      <c r="N18" s="75"/>
      <c r="O18" s="69"/>
    </row>
    <row r="19" spans="1:15" s="21" customFormat="1" ht="13.8" customHeight="1" x14ac:dyDescent="0.25">
      <c r="A19" s="181"/>
      <c r="B19" s="173"/>
      <c r="C19" s="167"/>
      <c r="D19" s="86" t="s">
        <v>50</v>
      </c>
      <c r="E19" s="127">
        <v>11526699000</v>
      </c>
      <c r="F19" s="127">
        <v>111107751</v>
      </c>
      <c r="G19" s="128">
        <f t="shared" si="1"/>
        <v>9.6391647773573334E-3</v>
      </c>
      <c r="H19" s="127">
        <v>0</v>
      </c>
      <c r="I19" s="128">
        <f t="shared" si="2"/>
        <v>0</v>
      </c>
      <c r="J19" s="127">
        <v>0</v>
      </c>
      <c r="K19" s="128">
        <f t="shared" si="3"/>
        <v>0</v>
      </c>
      <c r="L19" s="128" t="str">
        <f t="shared" si="0"/>
        <v>-</v>
      </c>
      <c r="M19" s="77"/>
      <c r="N19" s="75"/>
      <c r="O19" s="69"/>
    </row>
    <row r="20" spans="1:15" s="21" customFormat="1" ht="13.8" customHeight="1" x14ac:dyDescent="0.25">
      <c r="A20" s="181"/>
      <c r="B20" s="174"/>
      <c r="C20" s="169"/>
      <c r="D20" s="86" t="s">
        <v>51</v>
      </c>
      <c r="E20" s="127">
        <v>0</v>
      </c>
      <c r="F20" s="127">
        <v>0</v>
      </c>
      <c r="G20" s="128" t="str">
        <f t="shared" si="1"/>
        <v>-</v>
      </c>
      <c r="H20" s="127">
        <v>0</v>
      </c>
      <c r="I20" s="128" t="str">
        <f t="shared" si="2"/>
        <v>-</v>
      </c>
      <c r="J20" s="127">
        <v>0</v>
      </c>
      <c r="K20" s="128" t="str">
        <f t="shared" si="3"/>
        <v>-</v>
      </c>
      <c r="L20" s="128" t="str">
        <f t="shared" si="0"/>
        <v>-</v>
      </c>
      <c r="M20" s="77"/>
      <c r="N20" s="75"/>
      <c r="O20" s="69"/>
    </row>
    <row r="21" spans="1:15" s="21" customFormat="1" ht="19.8" customHeight="1" x14ac:dyDescent="0.25">
      <c r="A21" s="181"/>
      <c r="B21" s="83">
        <v>7579</v>
      </c>
      <c r="C21" s="137" t="s">
        <v>60</v>
      </c>
      <c r="D21" s="81" t="s">
        <v>48</v>
      </c>
      <c r="E21" s="82">
        <v>9506322000</v>
      </c>
      <c r="F21" s="82">
        <v>75267782</v>
      </c>
      <c r="G21" s="117">
        <f t="shared" si="1"/>
        <v>7.9176554297235042E-3</v>
      </c>
      <c r="H21" s="82">
        <v>75267782</v>
      </c>
      <c r="I21" s="117">
        <f t="shared" si="2"/>
        <v>7.9176554297235042E-3</v>
      </c>
      <c r="J21" s="82">
        <v>0</v>
      </c>
      <c r="K21" s="117">
        <f t="shared" si="3"/>
        <v>0</v>
      </c>
      <c r="L21" s="117">
        <f t="shared" si="0"/>
        <v>0</v>
      </c>
      <c r="M21" s="77"/>
      <c r="N21" s="75"/>
      <c r="O21" s="69"/>
    </row>
    <row r="22" spans="1:15" ht="12" customHeight="1" x14ac:dyDescent="0.25">
      <c r="A22" s="181"/>
      <c r="B22" s="162" t="s">
        <v>38</v>
      </c>
      <c r="C22" s="163"/>
      <c r="D22" s="84" t="s">
        <v>48</v>
      </c>
      <c r="E22" s="85">
        <f>E16+E17+E18+E21</f>
        <v>43942054000</v>
      </c>
      <c r="F22" s="85">
        <f>F16+F17+F18+F21</f>
        <v>836162673</v>
      </c>
      <c r="G22" s="115">
        <f t="shared" si="1"/>
        <v>1.9028757121822299E-2</v>
      </c>
      <c r="H22" s="85">
        <f>H16+H17+H18+H21</f>
        <v>395400182</v>
      </c>
      <c r="I22" s="115">
        <f t="shared" si="2"/>
        <v>8.9982180168455481E-3</v>
      </c>
      <c r="J22" s="85">
        <f>J16+J17+J18+J21</f>
        <v>0</v>
      </c>
      <c r="K22" s="115">
        <f t="shared" si="3"/>
        <v>0</v>
      </c>
      <c r="L22" s="115">
        <f t="shared" si="0"/>
        <v>0</v>
      </c>
      <c r="M22" s="93"/>
      <c r="N22" s="76"/>
      <c r="O22" s="69"/>
    </row>
    <row r="23" spans="1:15" ht="35.4" customHeight="1" x14ac:dyDescent="0.25">
      <c r="A23" s="181"/>
      <c r="B23" s="83">
        <v>7581</v>
      </c>
      <c r="C23" s="137" t="s">
        <v>61</v>
      </c>
      <c r="D23" s="81" t="s">
        <v>48</v>
      </c>
      <c r="E23" s="82">
        <v>9462882000</v>
      </c>
      <c r="F23" s="82">
        <v>144558665</v>
      </c>
      <c r="G23" s="117">
        <f t="shared" si="1"/>
        <v>1.5276388842215299E-2</v>
      </c>
      <c r="H23" s="82">
        <v>122058665</v>
      </c>
      <c r="I23" s="117">
        <f t="shared" si="2"/>
        <v>1.2898677696710157E-2</v>
      </c>
      <c r="J23" s="82">
        <v>0</v>
      </c>
      <c r="K23" s="117">
        <f t="shared" si="3"/>
        <v>0</v>
      </c>
      <c r="L23" s="117">
        <f t="shared" si="0"/>
        <v>0</v>
      </c>
      <c r="M23" s="77"/>
      <c r="N23" s="76"/>
      <c r="O23" s="69"/>
    </row>
    <row r="24" spans="1:15" ht="21.75" customHeight="1" x14ac:dyDescent="0.25">
      <c r="A24" s="181"/>
      <c r="B24" s="162" t="s">
        <v>7</v>
      </c>
      <c r="C24" s="163"/>
      <c r="D24" s="84" t="s">
        <v>48</v>
      </c>
      <c r="E24" s="85">
        <f>E23</f>
        <v>9462882000</v>
      </c>
      <c r="F24" s="85">
        <f>F23</f>
        <v>144558665</v>
      </c>
      <c r="G24" s="115">
        <f t="shared" si="1"/>
        <v>1.5276388842215299E-2</v>
      </c>
      <c r="H24" s="85">
        <f>H23</f>
        <v>122058665</v>
      </c>
      <c r="I24" s="115">
        <f t="shared" si="2"/>
        <v>1.2898677696710157E-2</v>
      </c>
      <c r="J24" s="85">
        <f>J23</f>
        <v>0</v>
      </c>
      <c r="K24" s="115">
        <f t="shared" si="3"/>
        <v>0</v>
      </c>
      <c r="L24" s="115">
        <f t="shared" si="0"/>
        <v>0</v>
      </c>
      <c r="M24" s="77"/>
      <c r="N24" s="76"/>
      <c r="O24" s="69"/>
    </row>
    <row r="25" spans="1:15" ht="13.8" customHeight="1" x14ac:dyDescent="0.25">
      <c r="A25" s="181"/>
      <c r="B25" s="164">
        <v>7573</v>
      </c>
      <c r="C25" s="166" t="s">
        <v>62</v>
      </c>
      <c r="D25" s="81" t="s">
        <v>48</v>
      </c>
      <c r="E25" s="82">
        <f>E26+E27</f>
        <v>52582404000</v>
      </c>
      <c r="F25" s="82">
        <f>F26+F27</f>
        <v>5158901651</v>
      </c>
      <c r="G25" s="117">
        <f t="shared" si="1"/>
        <v>9.8110798642831162E-2</v>
      </c>
      <c r="H25" s="82">
        <f>H26+H27</f>
        <v>2140489824</v>
      </c>
      <c r="I25" s="117">
        <f t="shared" si="2"/>
        <v>4.0707340501206446E-2</v>
      </c>
      <c r="J25" s="82">
        <f>J26+J27</f>
        <v>0</v>
      </c>
      <c r="K25" s="117">
        <f t="shared" si="3"/>
        <v>0</v>
      </c>
      <c r="L25" s="117">
        <f t="shared" si="0"/>
        <v>0</v>
      </c>
      <c r="M25" s="77"/>
      <c r="N25" s="76"/>
      <c r="O25" s="69"/>
    </row>
    <row r="26" spans="1:15" ht="13.8" customHeight="1" x14ac:dyDescent="0.25">
      <c r="A26" s="181"/>
      <c r="B26" s="165"/>
      <c r="C26" s="167"/>
      <c r="D26" s="86" t="s">
        <v>50</v>
      </c>
      <c r="E26" s="82">
        <v>51373848000</v>
      </c>
      <c r="F26" s="82">
        <v>5158901651</v>
      </c>
      <c r="G26" s="117">
        <f t="shared" si="1"/>
        <v>0.1004188288757346</v>
      </c>
      <c r="H26" s="82">
        <v>2140489824</v>
      </c>
      <c r="I26" s="117">
        <f t="shared" si="2"/>
        <v>4.1664969772168908E-2</v>
      </c>
      <c r="J26" s="82">
        <v>0</v>
      </c>
      <c r="K26" s="117">
        <f t="shared" si="3"/>
        <v>0</v>
      </c>
      <c r="L26" s="117">
        <f t="shared" si="0"/>
        <v>0</v>
      </c>
      <c r="M26" s="77"/>
      <c r="N26" s="76"/>
      <c r="O26" s="69"/>
    </row>
    <row r="27" spans="1:15" ht="13.8" customHeight="1" x14ac:dyDescent="0.25">
      <c r="A27" s="181"/>
      <c r="B27" s="165"/>
      <c r="C27" s="167"/>
      <c r="D27" s="86" t="s">
        <v>51</v>
      </c>
      <c r="E27" s="82">
        <v>1208556000</v>
      </c>
      <c r="F27" s="82">
        <v>0</v>
      </c>
      <c r="G27" s="117">
        <f t="shared" si="1"/>
        <v>0</v>
      </c>
      <c r="H27" s="82">
        <v>0</v>
      </c>
      <c r="I27" s="117">
        <f t="shared" si="2"/>
        <v>0</v>
      </c>
      <c r="J27" s="82">
        <v>0</v>
      </c>
      <c r="K27" s="117">
        <f t="shared" si="3"/>
        <v>0</v>
      </c>
      <c r="L27" s="117" t="str">
        <f t="shared" si="0"/>
        <v>-</v>
      </c>
      <c r="M27" s="77"/>
      <c r="N27" s="76"/>
      <c r="O27" s="69"/>
    </row>
    <row r="28" spans="1:15" ht="30.6" x14ac:dyDescent="0.25">
      <c r="A28" s="181"/>
      <c r="B28" s="83">
        <v>7576</v>
      </c>
      <c r="C28" s="137" t="s">
        <v>63</v>
      </c>
      <c r="D28" s="81" t="s">
        <v>48</v>
      </c>
      <c r="E28" s="82">
        <v>25976667000</v>
      </c>
      <c r="F28" s="82">
        <v>15710058560</v>
      </c>
      <c r="G28" s="117">
        <f t="shared" si="1"/>
        <v>0.60477576126298271</v>
      </c>
      <c r="H28" s="82">
        <v>6872289680</v>
      </c>
      <c r="I28" s="117">
        <f t="shared" si="2"/>
        <v>0.26455625273250027</v>
      </c>
      <c r="J28" s="82">
        <v>0</v>
      </c>
      <c r="K28" s="117">
        <f t="shared" si="3"/>
        <v>0</v>
      </c>
      <c r="L28" s="117">
        <f t="shared" si="0"/>
        <v>0</v>
      </c>
      <c r="M28" s="77"/>
      <c r="N28" s="76"/>
      <c r="O28" s="69"/>
    </row>
    <row r="29" spans="1:15" ht="14.4" customHeight="1" x14ac:dyDescent="0.25">
      <c r="A29" s="181"/>
      <c r="B29" s="186">
        <v>7587</v>
      </c>
      <c r="C29" s="183" t="s">
        <v>64</v>
      </c>
      <c r="D29" s="81" t="s">
        <v>48</v>
      </c>
      <c r="E29" s="82">
        <f>E30+E31</f>
        <v>84115253000</v>
      </c>
      <c r="F29" s="82">
        <f>F30+F31</f>
        <v>29515573744</v>
      </c>
      <c r="G29" s="117">
        <f t="shared" si="1"/>
        <v>0.35089442986042019</v>
      </c>
      <c r="H29" s="82">
        <f>H30+H31</f>
        <v>22760039940</v>
      </c>
      <c r="I29" s="117">
        <f t="shared" si="2"/>
        <v>0.27058160236408013</v>
      </c>
      <c r="J29" s="82">
        <f>J30+J31</f>
        <v>0</v>
      </c>
      <c r="K29" s="117">
        <f t="shared" si="3"/>
        <v>0</v>
      </c>
      <c r="L29" s="117">
        <f t="shared" si="0"/>
        <v>0</v>
      </c>
      <c r="M29" s="77"/>
      <c r="N29" s="76"/>
      <c r="O29" s="69"/>
    </row>
    <row r="30" spans="1:15" ht="14.4" customHeight="1" x14ac:dyDescent="0.25">
      <c r="A30" s="181"/>
      <c r="B30" s="186"/>
      <c r="C30" s="183"/>
      <c r="D30" s="86" t="s">
        <v>50</v>
      </c>
      <c r="E30" s="82">
        <v>81775544000</v>
      </c>
      <c r="F30" s="82">
        <v>29515573744</v>
      </c>
      <c r="G30" s="117">
        <f t="shared" si="1"/>
        <v>0.36093399444704399</v>
      </c>
      <c r="H30" s="82">
        <v>22760039940</v>
      </c>
      <c r="I30" s="117">
        <f t="shared" si="2"/>
        <v>0.27832330824971341</v>
      </c>
      <c r="J30" s="82">
        <v>0</v>
      </c>
      <c r="K30" s="117">
        <f t="shared" si="3"/>
        <v>0</v>
      </c>
      <c r="L30" s="117">
        <f t="shared" si="0"/>
        <v>0</v>
      </c>
      <c r="M30" s="77"/>
      <c r="N30" s="76"/>
      <c r="O30" s="69"/>
    </row>
    <row r="31" spans="1:15" ht="14.4" customHeight="1" x14ac:dyDescent="0.25">
      <c r="A31" s="181"/>
      <c r="B31" s="186"/>
      <c r="C31" s="183"/>
      <c r="D31" s="86" t="s">
        <v>51</v>
      </c>
      <c r="E31" s="82">
        <v>2339709000</v>
      </c>
      <c r="F31" s="82">
        <v>0</v>
      </c>
      <c r="G31" s="117">
        <f t="shared" si="1"/>
        <v>0</v>
      </c>
      <c r="H31" s="82">
        <v>0</v>
      </c>
      <c r="I31" s="117">
        <f t="shared" si="2"/>
        <v>0</v>
      </c>
      <c r="J31" s="82">
        <v>0</v>
      </c>
      <c r="K31" s="117">
        <f t="shared" si="3"/>
        <v>0</v>
      </c>
      <c r="L31" s="117" t="str">
        <f t="shared" si="0"/>
        <v>-</v>
      </c>
      <c r="M31" s="77"/>
      <c r="N31" s="76"/>
      <c r="O31" s="69"/>
    </row>
    <row r="32" spans="1:15" ht="13.8" customHeight="1" x14ac:dyDescent="0.25">
      <c r="A32" s="181"/>
      <c r="B32" s="186">
        <v>7578</v>
      </c>
      <c r="C32" s="183" t="s">
        <v>65</v>
      </c>
      <c r="D32" s="81" t="s">
        <v>48</v>
      </c>
      <c r="E32" s="82">
        <f>E33+E34</f>
        <v>135721115000</v>
      </c>
      <c r="F32" s="82">
        <f>F33+F34</f>
        <v>23636433356</v>
      </c>
      <c r="G32" s="117">
        <f t="shared" si="1"/>
        <v>0.17415442951526003</v>
      </c>
      <c r="H32" s="82">
        <f>H33+H34</f>
        <v>2102341376</v>
      </c>
      <c r="I32" s="117">
        <f t="shared" si="2"/>
        <v>1.5490156973732495E-2</v>
      </c>
      <c r="J32" s="82">
        <f>J33+J34</f>
        <v>0</v>
      </c>
      <c r="K32" s="117">
        <f t="shared" si="3"/>
        <v>0</v>
      </c>
      <c r="L32" s="117">
        <f t="shared" si="0"/>
        <v>0</v>
      </c>
      <c r="M32" s="77"/>
      <c r="N32" s="76"/>
      <c r="O32" s="69"/>
    </row>
    <row r="33" spans="1:15" ht="13.8" customHeight="1" x14ac:dyDescent="0.25">
      <c r="A33" s="181"/>
      <c r="B33" s="186"/>
      <c r="C33" s="183"/>
      <c r="D33" s="86" t="s">
        <v>50</v>
      </c>
      <c r="E33" s="82">
        <v>130080760000</v>
      </c>
      <c r="F33" s="82">
        <v>23346352353</v>
      </c>
      <c r="G33" s="117">
        <f t="shared" si="1"/>
        <v>0.17947582988445024</v>
      </c>
      <c r="H33" s="82">
        <v>2097332815</v>
      </c>
      <c r="I33" s="117">
        <f t="shared" si="2"/>
        <v>1.6123313047986497E-2</v>
      </c>
      <c r="J33" s="82">
        <v>0</v>
      </c>
      <c r="K33" s="117">
        <f t="shared" si="3"/>
        <v>0</v>
      </c>
      <c r="L33" s="117">
        <f t="shared" si="0"/>
        <v>0</v>
      </c>
      <c r="M33" s="77"/>
      <c r="N33" s="76"/>
      <c r="O33" s="69"/>
    </row>
    <row r="34" spans="1:15" ht="13.8" customHeight="1" x14ac:dyDescent="0.25">
      <c r="A34" s="181"/>
      <c r="B34" s="186"/>
      <c r="C34" s="183"/>
      <c r="D34" s="86" t="s">
        <v>51</v>
      </c>
      <c r="E34" s="82">
        <v>5640355000</v>
      </c>
      <c r="F34" s="82">
        <v>290081003</v>
      </c>
      <c r="G34" s="117">
        <f t="shared" si="1"/>
        <v>5.1429564805761337E-2</v>
      </c>
      <c r="H34" s="82">
        <v>5008561</v>
      </c>
      <c r="I34" s="117">
        <f t="shared" si="2"/>
        <v>8.8798683770791021E-4</v>
      </c>
      <c r="J34" s="82">
        <v>0</v>
      </c>
      <c r="K34" s="117">
        <f t="shared" si="3"/>
        <v>0</v>
      </c>
      <c r="L34" s="117">
        <f t="shared" si="0"/>
        <v>0</v>
      </c>
      <c r="M34" s="77"/>
      <c r="N34" s="76"/>
      <c r="O34" s="69"/>
    </row>
    <row r="35" spans="1:15" ht="22.5" customHeight="1" x14ac:dyDescent="0.25">
      <c r="A35" s="181"/>
      <c r="B35" s="162" t="s">
        <v>39</v>
      </c>
      <c r="C35" s="163"/>
      <c r="D35" s="84" t="s">
        <v>48</v>
      </c>
      <c r="E35" s="85">
        <f>E25+E28+E29+E32</f>
        <v>298395439000</v>
      </c>
      <c r="F35" s="85">
        <f>F25+F28+F29+F32</f>
        <v>74020967311</v>
      </c>
      <c r="G35" s="115">
        <f t="shared" si="1"/>
        <v>0.24806333353841914</v>
      </c>
      <c r="H35" s="85">
        <f>H25+H28+H29+H32</f>
        <v>33875160820</v>
      </c>
      <c r="I35" s="115">
        <f t="shared" si="2"/>
        <v>0.11352439210707908</v>
      </c>
      <c r="J35" s="85">
        <f>J25+J28+J29+J32</f>
        <v>0</v>
      </c>
      <c r="K35" s="115">
        <f t="shared" si="3"/>
        <v>0</v>
      </c>
      <c r="L35" s="115">
        <f t="shared" si="0"/>
        <v>0</v>
      </c>
      <c r="M35" s="77"/>
      <c r="N35" s="76"/>
      <c r="O35" s="69"/>
    </row>
    <row r="36" spans="1:15" ht="14.4" customHeight="1" x14ac:dyDescent="0.25">
      <c r="A36" s="181"/>
      <c r="B36" s="172">
        <v>7593</v>
      </c>
      <c r="C36" s="166" t="s">
        <v>66</v>
      </c>
      <c r="D36" s="81" t="s">
        <v>48</v>
      </c>
      <c r="E36" s="82">
        <f>E37+E38</f>
        <v>40962056000</v>
      </c>
      <c r="F36" s="82">
        <f>F37+F38</f>
        <v>1433438976</v>
      </c>
      <c r="G36" s="117">
        <f t="shared" si="1"/>
        <v>3.4994312199563421E-2</v>
      </c>
      <c r="H36" s="82">
        <f>H37+H38</f>
        <v>433438976</v>
      </c>
      <c r="I36" s="117">
        <f t="shared" si="2"/>
        <v>1.0581475109550166E-2</v>
      </c>
      <c r="J36" s="82">
        <f>J37+J38</f>
        <v>0</v>
      </c>
      <c r="K36" s="117">
        <f t="shared" si="3"/>
        <v>0</v>
      </c>
      <c r="L36" s="117">
        <f t="shared" si="0"/>
        <v>0</v>
      </c>
      <c r="M36" s="77"/>
      <c r="N36" s="76"/>
      <c r="O36" s="69"/>
    </row>
    <row r="37" spans="1:15" ht="14.4" customHeight="1" x14ac:dyDescent="0.25">
      <c r="A37" s="181"/>
      <c r="B37" s="173"/>
      <c r="C37" s="167"/>
      <c r="D37" s="81" t="s">
        <v>50</v>
      </c>
      <c r="E37" s="82">
        <v>38262056000</v>
      </c>
      <c r="F37" s="82">
        <v>1433438976</v>
      </c>
      <c r="G37" s="117">
        <f t="shared" si="1"/>
        <v>3.7463720611354494E-2</v>
      </c>
      <c r="H37" s="82">
        <v>433438976</v>
      </c>
      <c r="I37" s="117">
        <f t="shared" si="2"/>
        <v>1.1328167414735893E-2</v>
      </c>
      <c r="J37" s="82">
        <v>0</v>
      </c>
      <c r="K37" s="117">
        <f t="shared" si="3"/>
        <v>0</v>
      </c>
      <c r="L37" s="117">
        <f t="shared" si="0"/>
        <v>0</v>
      </c>
      <c r="M37" s="77"/>
      <c r="N37" s="76"/>
    </row>
    <row r="38" spans="1:15" ht="14.4" customHeight="1" x14ac:dyDescent="0.2">
      <c r="A38" s="181"/>
      <c r="B38" s="174"/>
      <c r="C38" s="169"/>
      <c r="D38" s="81" t="s">
        <v>51</v>
      </c>
      <c r="E38" s="82">
        <v>2700000000</v>
      </c>
      <c r="F38" s="82">
        <v>0</v>
      </c>
      <c r="G38" s="117">
        <f t="shared" si="1"/>
        <v>0</v>
      </c>
      <c r="H38" s="82">
        <v>0</v>
      </c>
      <c r="I38" s="117">
        <f t="shared" si="2"/>
        <v>0</v>
      </c>
      <c r="J38" s="82">
        <v>0</v>
      </c>
      <c r="K38" s="117">
        <f t="shared" si="3"/>
        <v>0</v>
      </c>
      <c r="L38" s="117" t="str">
        <f t="shared" si="0"/>
        <v>-</v>
      </c>
    </row>
    <row r="39" spans="1:15" ht="13.8" x14ac:dyDescent="0.2">
      <c r="A39" s="181"/>
      <c r="B39" s="182">
        <v>7653</v>
      </c>
      <c r="C39" s="183" t="s">
        <v>67</v>
      </c>
      <c r="D39" s="81" t="s">
        <v>48</v>
      </c>
      <c r="E39" s="82">
        <f>E40+E41</f>
        <v>33684108000</v>
      </c>
      <c r="F39" s="82">
        <f>F40+F41</f>
        <v>7151263869</v>
      </c>
      <c r="G39" s="117">
        <f t="shared" si="1"/>
        <v>0.21230379231060534</v>
      </c>
      <c r="H39" s="82">
        <f>H40+H41</f>
        <v>148351758</v>
      </c>
      <c r="I39" s="117">
        <f t="shared" si="2"/>
        <v>4.4042062209276849E-3</v>
      </c>
      <c r="J39" s="82">
        <f>J40+J41</f>
        <v>0</v>
      </c>
      <c r="K39" s="117">
        <f t="shared" si="3"/>
        <v>0</v>
      </c>
      <c r="L39" s="117">
        <f t="shared" si="0"/>
        <v>0</v>
      </c>
      <c r="N39" s="76"/>
    </row>
    <row r="40" spans="1:15" ht="13.8" x14ac:dyDescent="0.2">
      <c r="A40" s="181"/>
      <c r="B40" s="182"/>
      <c r="C40" s="183"/>
      <c r="D40" s="86" t="s">
        <v>50</v>
      </c>
      <c r="E40" s="82">
        <v>33362644000</v>
      </c>
      <c r="F40" s="82">
        <v>6912792869</v>
      </c>
      <c r="G40" s="117">
        <f t="shared" si="1"/>
        <v>0.20720158956826085</v>
      </c>
      <c r="H40" s="82">
        <v>148351758</v>
      </c>
      <c r="I40" s="117">
        <f t="shared" si="2"/>
        <v>4.4466427181250982E-3</v>
      </c>
      <c r="J40" s="82">
        <v>0</v>
      </c>
      <c r="K40" s="117">
        <f t="shared" si="3"/>
        <v>0</v>
      </c>
      <c r="L40" s="117">
        <f t="shared" si="0"/>
        <v>0</v>
      </c>
    </row>
    <row r="41" spans="1:15" ht="13.8" x14ac:dyDescent="0.2">
      <c r="A41" s="181"/>
      <c r="B41" s="182"/>
      <c r="C41" s="183"/>
      <c r="D41" s="86" t="s">
        <v>51</v>
      </c>
      <c r="E41" s="82">
        <v>321464000</v>
      </c>
      <c r="F41" s="82">
        <v>238471000</v>
      </c>
      <c r="G41" s="117">
        <f t="shared" si="1"/>
        <v>0.74182801184580549</v>
      </c>
      <c r="H41" s="82">
        <v>0</v>
      </c>
      <c r="I41" s="117">
        <f t="shared" si="2"/>
        <v>0</v>
      </c>
      <c r="J41" s="82">
        <v>0</v>
      </c>
      <c r="K41" s="117">
        <f t="shared" si="3"/>
        <v>0</v>
      </c>
      <c r="L41" s="117" t="str">
        <f t="shared" si="0"/>
        <v>-</v>
      </c>
    </row>
    <row r="42" spans="1:15" ht="37.200000000000003" customHeight="1" x14ac:dyDescent="0.2">
      <c r="A42" s="181"/>
      <c r="B42" s="83">
        <v>7595</v>
      </c>
      <c r="C42" s="137" t="s">
        <v>68</v>
      </c>
      <c r="D42" s="81" t="s">
        <v>48</v>
      </c>
      <c r="E42" s="82">
        <v>6155768000</v>
      </c>
      <c r="F42" s="82">
        <v>208816283</v>
      </c>
      <c r="G42" s="117">
        <f t="shared" si="1"/>
        <v>3.3922052130619607E-2</v>
      </c>
      <c r="H42" s="82">
        <v>70473683</v>
      </c>
      <c r="I42" s="117">
        <f t="shared" si="2"/>
        <v>1.1448398152756894E-2</v>
      </c>
      <c r="J42" s="82">
        <v>0</v>
      </c>
      <c r="K42" s="117">
        <f t="shared" si="3"/>
        <v>0</v>
      </c>
      <c r="L42" s="117">
        <f t="shared" si="0"/>
        <v>0</v>
      </c>
    </row>
    <row r="43" spans="1:15" ht="22.2" customHeight="1" x14ac:dyDescent="0.2">
      <c r="A43" s="181"/>
      <c r="B43" s="83">
        <v>7907</v>
      </c>
      <c r="C43" s="137" t="s">
        <v>71</v>
      </c>
      <c r="D43" s="81" t="s">
        <v>48</v>
      </c>
      <c r="E43" s="82">
        <v>2115936000</v>
      </c>
      <c r="F43" s="82">
        <v>0</v>
      </c>
      <c r="G43" s="117">
        <f t="shared" si="1"/>
        <v>0</v>
      </c>
      <c r="H43" s="82">
        <v>0</v>
      </c>
      <c r="I43" s="117">
        <f t="shared" si="2"/>
        <v>0</v>
      </c>
      <c r="J43" s="82">
        <v>0</v>
      </c>
      <c r="K43" s="117">
        <f t="shared" si="3"/>
        <v>0</v>
      </c>
      <c r="L43" s="117" t="str">
        <f t="shared" si="0"/>
        <v>-</v>
      </c>
    </row>
    <row r="44" spans="1:15" ht="13.8" x14ac:dyDescent="0.2">
      <c r="A44" s="181"/>
      <c r="B44" s="162" t="s">
        <v>40</v>
      </c>
      <c r="C44" s="163"/>
      <c r="D44" s="84" t="s">
        <v>48</v>
      </c>
      <c r="E44" s="85">
        <f>E36+E39+E42+E43</f>
        <v>82917868000</v>
      </c>
      <c r="F44" s="85">
        <f>F36+F39+F42+F43</f>
        <v>8793519128</v>
      </c>
      <c r="G44" s="115">
        <f t="shared" si="1"/>
        <v>0.10605095548283996</v>
      </c>
      <c r="H44" s="85">
        <f>H36+H39+H42+H43</f>
        <v>652264417</v>
      </c>
      <c r="I44" s="115">
        <f t="shared" si="2"/>
        <v>7.8663915598987666E-3</v>
      </c>
      <c r="J44" s="85">
        <f>J36+J39+J42+J43</f>
        <v>0</v>
      </c>
      <c r="K44" s="115">
        <f t="shared" si="3"/>
        <v>0</v>
      </c>
      <c r="L44" s="115">
        <f t="shared" si="0"/>
        <v>0</v>
      </c>
    </row>
    <row r="45" spans="1:15" ht="13.8" x14ac:dyDescent="0.2">
      <c r="A45" s="181"/>
      <c r="B45" s="170" t="s">
        <v>20</v>
      </c>
      <c r="C45" s="171"/>
      <c r="D45" s="88" t="s">
        <v>48</v>
      </c>
      <c r="E45" s="89">
        <f>E22+E24+E35+E44</f>
        <v>434718243000</v>
      </c>
      <c r="F45" s="89">
        <f>F22+F24+F35+F44</f>
        <v>83795207777</v>
      </c>
      <c r="G45" s="114">
        <f t="shared" si="1"/>
        <v>0.19275751392149421</v>
      </c>
      <c r="H45" s="89">
        <f>H22+H24+H35+H44</f>
        <v>35044884084</v>
      </c>
      <c r="I45" s="114">
        <f t="shared" si="2"/>
        <v>8.0615167751310585E-2</v>
      </c>
      <c r="J45" s="89">
        <f>J22+J24+J35+J44</f>
        <v>0</v>
      </c>
      <c r="K45" s="114">
        <f t="shared" si="3"/>
        <v>0</v>
      </c>
      <c r="L45" s="114">
        <f t="shared" si="0"/>
        <v>0</v>
      </c>
    </row>
    <row r="46" spans="1:15" ht="14.4" thickBot="1" x14ac:dyDescent="0.25">
      <c r="A46" s="181"/>
      <c r="B46" s="184" t="s">
        <v>8</v>
      </c>
      <c r="C46" s="185"/>
      <c r="D46" s="185"/>
      <c r="E46" s="92">
        <f>E15+E45</f>
        <v>512473834000</v>
      </c>
      <c r="F46" s="92">
        <f>F15+F45</f>
        <v>94574224248</v>
      </c>
      <c r="G46" s="113">
        <f t="shared" si="1"/>
        <v>0.1845444937350694</v>
      </c>
      <c r="H46" s="92">
        <f>H15+H45</f>
        <v>38801189077</v>
      </c>
      <c r="I46" s="113">
        <f t="shared" si="2"/>
        <v>7.5713502822467998E-2</v>
      </c>
      <c r="J46" s="92">
        <f>J15+J45</f>
        <v>3547262</v>
      </c>
      <c r="K46" s="113">
        <f t="shared" si="3"/>
        <v>6.9218402280417699E-6</v>
      </c>
      <c r="L46" s="113">
        <f t="shared" si="0"/>
        <v>9.1421476619197063E-5</v>
      </c>
    </row>
    <row r="47" spans="1:15" x14ac:dyDescent="0.25">
      <c r="H47" s="130"/>
    </row>
    <row r="48" spans="1:15" ht="13.2" x14ac:dyDescent="0.25">
      <c r="E48" s="116"/>
      <c r="H48" s="130"/>
      <c r="J48" s="112"/>
    </row>
    <row r="49" spans="5:8" ht="13.2" x14ac:dyDescent="0.25">
      <c r="E49" s="116"/>
      <c r="H49" s="130"/>
    </row>
    <row r="50" spans="5:8" x14ac:dyDescent="0.25">
      <c r="E50" s="76"/>
      <c r="H50" s="130"/>
    </row>
    <row r="51" spans="5:8" x14ac:dyDescent="0.25">
      <c r="H51" s="130"/>
    </row>
    <row r="52" spans="5:8" x14ac:dyDescent="0.25">
      <c r="H52" s="130"/>
    </row>
    <row r="53" spans="5:8" x14ac:dyDescent="0.25">
      <c r="H53" s="130"/>
    </row>
    <row r="54" spans="5:8" x14ac:dyDescent="0.25">
      <c r="H54" s="130"/>
    </row>
  </sheetData>
  <autoFilter ref="A5:L39" xr:uid="{00000000-0009-0000-0000-000002000000}">
    <filterColumn colId="1" showButton="0"/>
    <filterColumn colId="3" showButton="0"/>
  </autoFilter>
  <mergeCells count="29">
    <mergeCell ref="A6:A46"/>
    <mergeCell ref="B39:B41"/>
    <mergeCell ref="C39:C41"/>
    <mergeCell ref="B44:C44"/>
    <mergeCell ref="B45:C45"/>
    <mergeCell ref="B46:D46"/>
    <mergeCell ref="B29:B31"/>
    <mergeCell ref="C29:C31"/>
    <mergeCell ref="B35:C35"/>
    <mergeCell ref="B36:B38"/>
    <mergeCell ref="C36:C38"/>
    <mergeCell ref="B22:C22"/>
    <mergeCell ref="B10:C10"/>
    <mergeCell ref="C32:C34"/>
    <mergeCell ref="B32:B34"/>
    <mergeCell ref="B11:B13"/>
    <mergeCell ref="B1:L1"/>
    <mergeCell ref="B2:L2"/>
    <mergeCell ref="B3:L3"/>
    <mergeCell ref="B5:C5"/>
    <mergeCell ref="D5:E5"/>
    <mergeCell ref="B24:C24"/>
    <mergeCell ref="B25:B27"/>
    <mergeCell ref="C25:C27"/>
    <mergeCell ref="C11:C13"/>
    <mergeCell ref="B14:C14"/>
    <mergeCell ref="B15:C15"/>
    <mergeCell ref="C18:C20"/>
    <mergeCell ref="B18:B20"/>
  </mergeCells>
  <pageMargins left="0.70866141732283472" right="0.70866141732283472" top="0.74803149606299213" bottom="0.74803149606299213" header="0.31496062992125984" footer="0.31496062992125984"/>
  <pageSetup scale="36" orientation="landscape" r:id="rId1"/>
  <ignoredErrors>
    <ignoredError sqref="I10 I11:I46 G10:G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selection activeCell="A5" sqref="A5:B5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x14ac:dyDescent="0.25">
      <c r="B1" s="190" t="s">
        <v>70</v>
      </c>
      <c r="C1" s="191"/>
      <c r="D1" s="191"/>
      <c r="E1" s="191"/>
      <c r="F1" s="191"/>
      <c r="G1" s="191"/>
      <c r="H1" s="191"/>
      <c r="I1" s="192"/>
    </row>
    <row r="2" spans="1:11" x14ac:dyDescent="0.25">
      <c r="B2" s="193" t="s">
        <v>49</v>
      </c>
      <c r="C2" s="193"/>
      <c r="D2" s="193"/>
      <c r="E2" s="193"/>
      <c r="F2" s="193"/>
      <c r="G2" s="193"/>
      <c r="H2" s="193"/>
      <c r="I2" s="193"/>
    </row>
    <row r="3" spans="1:11" ht="15" customHeight="1" x14ac:dyDescent="0.25">
      <c r="B3" s="68"/>
      <c r="C3" s="68"/>
      <c r="D3" s="193"/>
      <c r="E3" s="193"/>
      <c r="F3" s="193"/>
      <c r="G3" s="68"/>
      <c r="H3" s="68"/>
      <c r="I3" s="68"/>
    </row>
    <row r="5" spans="1:11" ht="31.8" customHeight="1" x14ac:dyDescent="0.25">
      <c r="A5" s="194" t="s">
        <v>21</v>
      </c>
      <c r="B5" s="195"/>
      <c r="C5" s="49" t="s">
        <v>42</v>
      </c>
      <c r="D5" s="49" t="s">
        <v>2</v>
      </c>
      <c r="E5" s="50" t="s">
        <v>3</v>
      </c>
      <c r="F5" s="49" t="s">
        <v>4</v>
      </c>
      <c r="G5" s="51" t="s">
        <v>41</v>
      </c>
      <c r="H5" s="49" t="s">
        <v>5</v>
      </c>
      <c r="I5" s="52" t="s">
        <v>44</v>
      </c>
      <c r="J5" s="52" t="s">
        <v>45</v>
      </c>
      <c r="K5" s="40"/>
    </row>
    <row r="6" spans="1:11" ht="31.2" customHeight="1" x14ac:dyDescent="0.25">
      <c r="A6" s="145" t="s">
        <v>94</v>
      </c>
      <c r="B6" s="53" t="s">
        <v>36</v>
      </c>
      <c r="C6" s="70">
        <v>129283017000</v>
      </c>
      <c r="D6" s="70">
        <v>8086734913</v>
      </c>
      <c r="E6" s="119">
        <f t="shared" ref="E6:E9" si="0">+D6/C6</f>
        <v>6.2550635811662716E-2</v>
      </c>
      <c r="F6" s="70">
        <v>8086734913</v>
      </c>
      <c r="G6" s="119">
        <f t="shared" ref="G6:G9" si="1">+F6/C6</f>
        <v>6.2550635811662716E-2</v>
      </c>
      <c r="H6" s="70">
        <v>5730532273</v>
      </c>
      <c r="I6" s="119">
        <f t="shared" ref="I6:I9" si="2">+H6/C6</f>
        <v>4.4325483779512974E-2</v>
      </c>
      <c r="J6" s="146">
        <f>+H6/F6</f>
        <v>0.70863362465211555</v>
      </c>
    </row>
    <row r="7" spans="1:11" ht="31.2" customHeight="1" x14ac:dyDescent="0.25">
      <c r="A7" s="145" t="s">
        <v>95</v>
      </c>
      <c r="B7" s="54" t="s">
        <v>72</v>
      </c>
      <c r="C7" s="70">
        <v>18080000000</v>
      </c>
      <c r="D7" s="70">
        <v>4348946043</v>
      </c>
      <c r="E7" s="119">
        <f t="shared" si="0"/>
        <v>0.24053905105088497</v>
      </c>
      <c r="F7" s="70">
        <v>1042398950</v>
      </c>
      <c r="G7" s="119">
        <f t="shared" si="1"/>
        <v>5.7654809181415932E-2</v>
      </c>
      <c r="H7" s="70">
        <v>60771440</v>
      </c>
      <c r="I7" s="119">
        <f t="shared" si="2"/>
        <v>3.3612522123893807E-3</v>
      </c>
      <c r="J7" s="147">
        <f>IFERROR(H7/F7,"-")</f>
        <v>5.8299598248827862E-2</v>
      </c>
    </row>
    <row r="8" spans="1:11" ht="43.8" customHeight="1" x14ac:dyDescent="0.25">
      <c r="A8" s="145" t="s">
        <v>96</v>
      </c>
      <c r="B8" s="53" t="s">
        <v>73</v>
      </c>
      <c r="C8" s="44">
        <v>10587000000</v>
      </c>
      <c r="D8" s="44">
        <v>5600000000</v>
      </c>
      <c r="E8" s="120">
        <f t="shared" si="0"/>
        <v>0.52895059979219794</v>
      </c>
      <c r="F8" s="44">
        <v>5600000000</v>
      </c>
      <c r="G8" s="120">
        <f t="shared" si="1"/>
        <v>0.52895059979219794</v>
      </c>
      <c r="H8" s="44">
        <v>0</v>
      </c>
      <c r="I8" s="120">
        <f t="shared" si="2"/>
        <v>0</v>
      </c>
      <c r="J8" s="120">
        <f>IFERROR(H8/F8,"-")</f>
        <v>0</v>
      </c>
    </row>
    <row r="9" spans="1:11" s="43" customFormat="1" ht="32.4" customHeight="1" x14ac:dyDescent="0.25">
      <c r="A9" s="139" t="s">
        <v>97</v>
      </c>
      <c r="B9" s="139" t="s">
        <v>22</v>
      </c>
      <c r="C9" s="140">
        <f>SUM(C6:C8)</f>
        <v>157950017000</v>
      </c>
      <c r="D9" s="140">
        <f>SUM(D6:D8)</f>
        <v>18035680956</v>
      </c>
      <c r="E9" s="141">
        <f t="shared" si="0"/>
        <v>0.11418600199327614</v>
      </c>
      <c r="F9" s="140">
        <f>SUM(F6:F8)</f>
        <v>14729133863</v>
      </c>
      <c r="G9" s="141">
        <f t="shared" si="1"/>
        <v>9.3251866272353739E-2</v>
      </c>
      <c r="H9" s="140">
        <f>SUM(H6:H8)</f>
        <v>5791303713</v>
      </c>
      <c r="I9" s="141">
        <f t="shared" si="2"/>
        <v>3.6665420004354923E-2</v>
      </c>
      <c r="J9" s="141">
        <f>+H9/F9</f>
        <v>0.39318698348909153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71"/>
      <c r="F12" s="143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125"/>
    </row>
    <row r="16" spans="1:11" x14ac:dyDescent="0.25">
      <c r="E16" s="30"/>
    </row>
  </sheetData>
  <mergeCells count="4">
    <mergeCell ref="B1:I1"/>
    <mergeCell ref="B2:I2"/>
    <mergeCell ref="D3:F3"/>
    <mergeCell ref="A5:B5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193" t="s">
        <v>70</v>
      </c>
      <c r="B1" s="193"/>
      <c r="C1" s="193"/>
      <c r="D1" s="193"/>
      <c r="E1" s="193"/>
    </row>
    <row r="2" spans="1:22" ht="13.2" hidden="1" x14ac:dyDescent="0.2">
      <c r="A2" s="193" t="s">
        <v>89</v>
      </c>
      <c r="B2" s="193"/>
      <c r="C2" s="193"/>
      <c r="D2" s="193"/>
      <c r="E2" s="193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197" t="s">
        <v>0</v>
      </c>
      <c r="B4" s="198"/>
      <c r="C4" s="132" t="s">
        <v>99</v>
      </c>
      <c r="D4" s="132" t="s">
        <v>5</v>
      </c>
      <c r="E4" s="133" t="s">
        <v>43</v>
      </c>
    </row>
    <row r="5" spans="1:22" ht="24.6" customHeight="1" x14ac:dyDescent="0.2">
      <c r="A5" s="66">
        <v>7589</v>
      </c>
      <c r="B5" s="66" t="s">
        <v>56</v>
      </c>
      <c r="C5" s="62">
        <v>6076099811</v>
      </c>
      <c r="D5" s="62">
        <v>0</v>
      </c>
      <c r="E5" s="121">
        <f>+D5/C5</f>
        <v>0</v>
      </c>
      <c r="F5" s="46"/>
    </row>
    <row r="6" spans="1:22" ht="12" x14ac:dyDescent="0.2">
      <c r="A6" s="199" t="s">
        <v>37</v>
      </c>
      <c r="B6" s="200"/>
      <c r="C6" s="55">
        <f>C5</f>
        <v>6076099811</v>
      </c>
      <c r="D6" s="55">
        <f>D5</f>
        <v>0</v>
      </c>
      <c r="E6" s="122">
        <f>+D6/C6</f>
        <v>0</v>
      </c>
    </row>
    <row r="7" spans="1:22" ht="24.6" customHeight="1" x14ac:dyDescent="0.2">
      <c r="A7" s="65">
        <v>7563</v>
      </c>
      <c r="B7" s="66" t="s">
        <v>52</v>
      </c>
      <c r="C7" s="62">
        <v>63847235</v>
      </c>
      <c r="D7" s="62">
        <v>0</v>
      </c>
      <c r="E7" s="121">
        <f>D7/C7</f>
        <v>0</v>
      </c>
    </row>
    <row r="8" spans="1:22" ht="24.6" customHeight="1" x14ac:dyDescent="0.2">
      <c r="A8" s="65">
        <v>7568</v>
      </c>
      <c r="B8" s="66" t="s">
        <v>53</v>
      </c>
      <c r="C8" s="62">
        <v>5980671546</v>
      </c>
      <c r="D8" s="62">
        <v>0</v>
      </c>
      <c r="E8" s="121">
        <f>D8/C8</f>
        <v>0</v>
      </c>
    </row>
    <row r="9" spans="1:22" ht="34.200000000000003" x14ac:dyDescent="0.2">
      <c r="A9" s="65">
        <v>7570</v>
      </c>
      <c r="B9" s="66" t="s">
        <v>54</v>
      </c>
      <c r="C9" s="62">
        <v>5148070459</v>
      </c>
      <c r="D9" s="62">
        <v>0</v>
      </c>
      <c r="E9" s="121">
        <f>D9/C9</f>
        <v>0</v>
      </c>
    </row>
    <row r="10" spans="1:22" ht="24.6" customHeight="1" x14ac:dyDescent="0.2">
      <c r="A10" s="65">
        <v>7574</v>
      </c>
      <c r="B10" s="66" t="s">
        <v>55</v>
      </c>
      <c r="C10" s="62">
        <v>1652861586</v>
      </c>
      <c r="D10" s="62">
        <v>0</v>
      </c>
      <c r="E10" s="121">
        <f>D10/C10</f>
        <v>0</v>
      </c>
    </row>
    <row r="11" spans="1:22" ht="12" x14ac:dyDescent="0.2">
      <c r="A11" s="199" t="s">
        <v>7</v>
      </c>
      <c r="B11" s="200"/>
      <c r="C11" s="56">
        <f>SUM(C7:C10)</f>
        <v>12845450826</v>
      </c>
      <c r="D11" s="56">
        <f>SUM(D7:D10)</f>
        <v>0</v>
      </c>
      <c r="E11" s="122">
        <f>+D11/C11</f>
        <v>0</v>
      </c>
      <c r="F11" s="46"/>
    </row>
    <row r="12" spans="1:22" s="13" customFormat="1" ht="12" x14ac:dyDescent="0.25">
      <c r="A12" s="201" t="s">
        <v>25</v>
      </c>
      <c r="B12" s="201"/>
      <c r="C12" s="134">
        <f>+C11+C6</f>
        <v>18921550637</v>
      </c>
      <c r="D12" s="134">
        <f>+D11+D6</f>
        <v>0</v>
      </c>
      <c r="E12" s="135">
        <f>+D12/C12</f>
        <v>0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67">
        <v>7596</v>
      </c>
      <c r="B13" s="66" t="s">
        <v>57</v>
      </c>
      <c r="C13" s="63">
        <v>3816419146</v>
      </c>
      <c r="D13" s="63">
        <v>0</v>
      </c>
      <c r="E13" s="121">
        <f t="shared" ref="E13:E28" si="0">D13/C13</f>
        <v>0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66">
        <v>7588</v>
      </c>
      <c r="B14" s="66" t="s">
        <v>58</v>
      </c>
      <c r="C14" s="63">
        <v>2689388916</v>
      </c>
      <c r="D14" s="63">
        <v>0</v>
      </c>
      <c r="E14" s="121">
        <f t="shared" si="0"/>
        <v>0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65">
        <v>7583</v>
      </c>
      <c r="B15" s="66" t="s">
        <v>59</v>
      </c>
      <c r="C15" s="63">
        <v>3553687667</v>
      </c>
      <c r="D15" s="63">
        <v>0</v>
      </c>
      <c r="E15" s="121">
        <f t="shared" si="0"/>
        <v>0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65">
        <v>7579</v>
      </c>
      <c r="B16" s="66" t="s">
        <v>60</v>
      </c>
      <c r="C16" s="63">
        <v>1556655453</v>
      </c>
      <c r="D16" s="63">
        <v>0</v>
      </c>
      <c r="E16" s="121">
        <f t="shared" si="0"/>
        <v>0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199" t="s">
        <v>38</v>
      </c>
      <c r="B17" s="200"/>
      <c r="C17" s="57">
        <f>SUM(C13:C16)</f>
        <v>11616151182</v>
      </c>
      <c r="D17" s="57">
        <f>SUM(D13:D16)</f>
        <v>0</v>
      </c>
      <c r="E17" s="123">
        <f t="shared" si="0"/>
        <v>0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65">
        <v>7581</v>
      </c>
      <c r="B18" s="66" t="s">
        <v>61</v>
      </c>
      <c r="C18" s="63">
        <v>1626173191</v>
      </c>
      <c r="D18" s="63">
        <v>0</v>
      </c>
      <c r="E18" s="121">
        <f t="shared" si="0"/>
        <v>0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199" t="s">
        <v>7</v>
      </c>
      <c r="B19" s="200"/>
      <c r="C19" s="57">
        <f>SUM(C18:C18)</f>
        <v>1626173191</v>
      </c>
      <c r="D19" s="57">
        <f>SUM(D18:D18)</f>
        <v>0</v>
      </c>
      <c r="E19" s="122">
        <f t="shared" si="0"/>
        <v>0</v>
      </c>
      <c r="F19" s="47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66">
        <v>7573</v>
      </c>
      <c r="B20" s="67" t="s">
        <v>62</v>
      </c>
      <c r="C20" s="64">
        <v>17193816345</v>
      </c>
      <c r="D20" s="64">
        <v>0</v>
      </c>
      <c r="E20" s="121">
        <f t="shared" si="0"/>
        <v>0</v>
      </c>
    </row>
    <row r="21" spans="1:22" ht="34.200000000000003" x14ac:dyDescent="0.2">
      <c r="A21" s="65">
        <v>7576</v>
      </c>
      <c r="B21" s="67" t="s">
        <v>63</v>
      </c>
      <c r="C21" s="64">
        <v>558990069</v>
      </c>
      <c r="D21" s="64">
        <v>0</v>
      </c>
      <c r="E21" s="121">
        <f t="shared" si="0"/>
        <v>0</v>
      </c>
    </row>
    <row r="22" spans="1:22" ht="34.200000000000003" x14ac:dyDescent="0.2">
      <c r="A22" s="65">
        <v>7587</v>
      </c>
      <c r="B22" s="67" t="s">
        <v>64</v>
      </c>
      <c r="C22" s="64">
        <v>16616011005</v>
      </c>
      <c r="D22" s="64">
        <v>0</v>
      </c>
      <c r="E22" s="121">
        <f t="shared" si="0"/>
        <v>0</v>
      </c>
    </row>
    <row r="23" spans="1:22" ht="24.6" customHeight="1" x14ac:dyDescent="0.2">
      <c r="A23" s="65">
        <v>7578</v>
      </c>
      <c r="B23" s="67" t="s">
        <v>65</v>
      </c>
      <c r="C23" s="64">
        <v>33334918713</v>
      </c>
      <c r="D23" s="64">
        <v>0</v>
      </c>
      <c r="E23" s="121">
        <f t="shared" si="0"/>
        <v>0</v>
      </c>
    </row>
    <row r="24" spans="1:22" ht="12" x14ac:dyDescent="0.2">
      <c r="A24" s="199" t="s">
        <v>39</v>
      </c>
      <c r="B24" s="200"/>
      <c r="C24" s="48">
        <f>SUM(C20:C23)</f>
        <v>67703736132</v>
      </c>
      <c r="D24" s="48">
        <f>SUM(D20:D23)</f>
        <v>0</v>
      </c>
      <c r="E24" s="124">
        <f t="shared" si="0"/>
        <v>0</v>
      </c>
    </row>
    <row r="25" spans="1:22" ht="24.6" customHeight="1" x14ac:dyDescent="0.2">
      <c r="A25" s="65">
        <v>7593</v>
      </c>
      <c r="B25" s="67" t="s">
        <v>66</v>
      </c>
      <c r="C25" s="64">
        <v>13911277602</v>
      </c>
      <c r="D25" s="64">
        <v>0</v>
      </c>
      <c r="E25" s="121">
        <f t="shared" si="0"/>
        <v>0</v>
      </c>
    </row>
    <row r="26" spans="1:22" ht="24.6" customHeight="1" x14ac:dyDescent="0.2">
      <c r="A26" s="66">
        <v>7653</v>
      </c>
      <c r="B26" s="67" t="s">
        <v>67</v>
      </c>
      <c r="C26" s="64">
        <v>8263732006</v>
      </c>
      <c r="D26" s="64">
        <v>0</v>
      </c>
      <c r="E26" s="121">
        <f t="shared" si="0"/>
        <v>0</v>
      </c>
    </row>
    <row r="27" spans="1:22" ht="34.200000000000003" x14ac:dyDescent="0.2">
      <c r="A27" s="65">
        <v>7595</v>
      </c>
      <c r="B27" s="67" t="s">
        <v>68</v>
      </c>
      <c r="C27" s="64">
        <v>904254810</v>
      </c>
      <c r="D27" s="64">
        <v>0</v>
      </c>
      <c r="E27" s="121">
        <f t="shared" si="0"/>
        <v>0</v>
      </c>
    </row>
    <row r="28" spans="1:22" ht="21" customHeight="1" x14ac:dyDescent="0.2">
      <c r="A28" s="65">
        <v>7907</v>
      </c>
      <c r="B28" s="67" t="s">
        <v>71</v>
      </c>
      <c r="C28" s="64">
        <v>568839826</v>
      </c>
      <c r="D28" s="64">
        <v>0</v>
      </c>
      <c r="E28" s="121">
        <f t="shared" si="0"/>
        <v>0</v>
      </c>
    </row>
    <row r="29" spans="1:22" ht="12" x14ac:dyDescent="0.2">
      <c r="A29" s="199" t="s">
        <v>40</v>
      </c>
      <c r="B29" s="200"/>
      <c r="C29" s="56">
        <f>SUM(C25:C28)</f>
        <v>23648104244</v>
      </c>
      <c r="D29" s="56">
        <f>SUM(D25:D28)</f>
        <v>0</v>
      </c>
      <c r="E29" s="122">
        <f>D29/C29</f>
        <v>0</v>
      </c>
      <c r="F29" s="45"/>
    </row>
    <row r="30" spans="1:22" ht="12" x14ac:dyDescent="0.2">
      <c r="A30" s="202" t="s">
        <v>26</v>
      </c>
      <c r="B30" s="202"/>
      <c r="C30" s="134">
        <f>+C29+C24+C19+C17</f>
        <v>104594164749</v>
      </c>
      <c r="D30" s="134">
        <f>+D29+D24+D19+D17</f>
        <v>0</v>
      </c>
      <c r="E30" s="135">
        <f>D30/C30</f>
        <v>0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196" t="s">
        <v>27</v>
      </c>
      <c r="B32" s="196"/>
      <c r="C32" s="136">
        <f>+C30+C12</f>
        <v>123515715386</v>
      </c>
      <c r="D32" s="136">
        <f>+D30+D12</f>
        <v>0</v>
      </c>
      <c r="E32" s="131">
        <f>+D32/C32</f>
        <v>0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101</v>
      </c>
      <c r="D34" s="34"/>
      <c r="E34" s="25"/>
      <c r="F34" s="31"/>
      <c r="G34" s="31"/>
    </row>
    <row r="35" spans="1:7" s="23" customFormat="1" x14ac:dyDescent="0.2">
      <c r="A35" s="27"/>
      <c r="B35" s="142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EJECUCION BMT  CONCEJO</vt:lpstr>
      <vt:lpstr>RESUMEN</vt:lpstr>
      <vt:lpstr>EJECUCIÓN TOTAL</vt:lpstr>
      <vt:lpstr>RESUMEN FUNCIONAMIENTO</vt:lpstr>
      <vt:lpstr>RESUMEN RESERVAS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2024-02-05T13:48:39Z</dcterms:modified>
</cp:coreProperties>
</file>