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Mijaíl Montiel\Downloads\"/>
    </mc:Choice>
  </mc:AlternateContent>
  <xr:revisionPtr revIDLastSave="0" documentId="13_ncr:1_{62624A78-7B9B-4AF2-8396-9C036DD1B186}" xr6:coauthVersionLast="47" xr6:coauthVersionMax="47" xr10:uidLastSave="{00000000-0000-0000-0000-000000000000}"/>
  <bookViews>
    <workbookView xWindow="-108" yWindow="-108" windowWidth="23256" windowHeight="12456" firstSheet="2" activeTab="3" xr2:uid="{00000000-000D-0000-FFFF-FFFF00000000}"/>
  </bookViews>
  <sheets>
    <sheet name="1. Generalidades" sheetId="1" r:id="rId1"/>
    <sheet name="Anexo_Hoja de vida Indicado " sheetId="17" r:id="rId2"/>
    <sheet name="2.Actividad_tareas_subtareas" sheetId="3" r:id="rId3"/>
    <sheet name="3. Actividades Proyecto" sheetId="5" r:id="rId4"/>
    <sheet name="4.Magnitud_Presupuesto" sheetId="6" r:id="rId5"/>
    <sheet name="5. Metas_PDD" sheetId="7" r:id="rId6"/>
    <sheet name="ANEXO_ODS" sheetId="8" state="hidden" r:id="rId7"/>
    <sheet name="ANEXO_VARIABLES" sheetId="9" state="hidden" r:id="rId8"/>
    <sheet name="GLOSARIO" sheetId="10" state="hidden" r:id="rId9"/>
    <sheet name="INSTRUCCIÓN DE DILIGENCIAMIENTO" sheetId="11" state="hidden" r:id="rId10"/>
    <sheet name="6. Territorialización" sheetId="12" r:id="rId11"/>
    <sheet name="INSTRUCTIVO DE DILIGENCIAMIENTO" sheetId="13" state="hidden" r:id="rId12"/>
    <sheet name="LISTAS_1" sheetId="15" r:id="rId13"/>
  </sheets>
  <externalReferences>
    <externalReference r:id="rId14"/>
  </externalReferences>
  <definedNames>
    <definedName name="_xlnm._FilterDatabase" localSheetId="2" hidden="1">'2.Actividad_tareas_subtareas'!$D$7:$AR$7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0" roundtripDataChecksum="5x/aoQ7/bnzMMnxQQUREN67ds7X9AWHZDuDqKN5+xLE="/>
    </ext>
  </extLst>
</workbook>
</file>

<file path=xl/calcChain.xml><?xml version="1.0" encoding="utf-8"?>
<calcChain xmlns="http://schemas.openxmlformats.org/spreadsheetml/2006/main">
  <c r="AG60" i="12" l="1"/>
  <c r="E60" i="12"/>
  <c r="E38" i="12"/>
  <c r="Q12" i="7" l="1"/>
  <c r="Q11" i="7"/>
  <c r="Q10" i="7"/>
  <c r="Q9" i="7"/>
  <c r="Y10" i="5"/>
  <c r="Y9" i="5"/>
  <c r="K11" i="12" l="1"/>
  <c r="J11" i="12"/>
  <c r="I11" i="12"/>
  <c r="H11" i="12"/>
  <c r="I8" i="12"/>
  <c r="H8" i="12"/>
  <c r="AG38" i="12" l="1"/>
  <c r="AF37" i="12"/>
  <c r="AF36" i="12"/>
  <c r="AF35" i="12"/>
  <c r="AF34" i="12"/>
  <c r="AF33" i="12"/>
  <c r="AF32" i="12"/>
  <c r="AF31" i="12"/>
  <c r="AF30" i="12"/>
  <c r="AF29" i="12"/>
  <c r="AF28" i="12"/>
  <c r="AF27" i="12"/>
  <c r="AF26" i="12"/>
  <c r="AF25" i="12"/>
  <c r="AF24" i="12"/>
  <c r="AF23" i="12"/>
  <c r="AF22" i="12"/>
  <c r="AF21" i="12"/>
  <c r="AF20" i="12"/>
  <c r="AF19" i="12"/>
  <c r="AF18" i="12"/>
  <c r="AF17" i="12"/>
  <c r="X60" i="12"/>
  <c r="W59" i="12"/>
  <c r="W58" i="12"/>
  <c r="AO58" i="12" s="1"/>
  <c r="W57" i="12"/>
  <c r="AO57" i="12" s="1"/>
  <c r="W56" i="12"/>
  <c r="AO56" i="12" s="1"/>
  <c r="W55" i="12"/>
  <c r="W54" i="12"/>
  <c r="AO54" i="12" s="1"/>
  <c r="W53" i="12"/>
  <c r="W52" i="12"/>
  <c r="W51" i="12"/>
  <c r="AO51" i="12" s="1"/>
  <c r="W50" i="12"/>
  <c r="AO50" i="12" s="1"/>
  <c r="W49" i="12"/>
  <c r="AO49" i="12" s="1"/>
  <c r="W48" i="12"/>
  <c r="AO48" i="12" s="1"/>
  <c r="W47" i="12"/>
  <c r="W46" i="12"/>
  <c r="AO46" i="12" s="1"/>
  <c r="W45" i="12"/>
  <c r="AO45" i="12" s="1"/>
  <c r="W44" i="12"/>
  <c r="AO44" i="12" s="1"/>
  <c r="W43" i="12"/>
  <c r="AO43" i="12" s="1"/>
  <c r="W42" i="12"/>
  <c r="AO42" i="12" s="1"/>
  <c r="W41" i="12"/>
  <c r="AO41" i="12" s="1"/>
  <c r="W40" i="12"/>
  <c r="AO40" i="12" s="1"/>
  <c r="W39" i="12"/>
  <c r="X38" i="12"/>
  <c r="W37" i="12"/>
  <c r="W36" i="12"/>
  <c r="W35" i="12"/>
  <c r="W34" i="12"/>
  <c r="W33" i="12"/>
  <c r="W32" i="12"/>
  <c r="W31" i="12"/>
  <c r="W30" i="12"/>
  <c r="W29" i="12"/>
  <c r="W28" i="12"/>
  <c r="W27" i="12"/>
  <c r="W26" i="12"/>
  <c r="W25" i="12"/>
  <c r="W24" i="12"/>
  <c r="W23" i="12"/>
  <c r="W22" i="12"/>
  <c r="W21" i="12"/>
  <c r="W20" i="12"/>
  <c r="W19" i="12"/>
  <c r="W18" i="12"/>
  <c r="W17" i="12"/>
  <c r="N60" i="12"/>
  <c r="O38" i="12"/>
  <c r="N38" i="12"/>
  <c r="AV59" i="12"/>
  <c r="AU59" i="12"/>
  <c r="AT59" i="12"/>
  <c r="AS59" i="12"/>
  <c r="AR59" i="12"/>
  <c r="AQ59" i="12"/>
  <c r="AP59" i="12"/>
  <c r="AV58" i="12"/>
  <c r="AU58" i="12"/>
  <c r="AT58" i="12"/>
  <c r="AS58" i="12"/>
  <c r="AR58" i="12"/>
  <c r="AQ58" i="12"/>
  <c r="AP58" i="12"/>
  <c r="AV57" i="12"/>
  <c r="AU57" i="12"/>
  <c r="AT57" i="12"/>
  <c r="AS57" i="12"/>
  <c r="AR57" i="12"/>
  <c r="AQ57" i="12"/>
  <c r="AP57" i="12"/>
  <c r="AV56" i="12"/>
  <c r="AU56" i="12"/>
  <c r="AT56" i="12"/>
  <c r="AS56" i="12"/>
  <c r="AR56" i="12"/>
  <c r="AQ56" i="12"/>
  <c r="AP56" i="12"/>
  <c r="AV55" i="12"/>
  <c r="AU55" i="12"/>
  <c r="AT55" i="12"/>
  <c r="AS55" i="12"/>
  <c r="AR55" i="12"/>
  <c r="AQ55" i="12"/>
  <c r="AP55" i="12"/>
  <c r="AV54" i="12"/>
  <c r="AU54" i="12"/>
  <c r="AT54" i="12"/>
  <c r="AS54" i="12"/>
  <c r="AR54" i="12"/>
  <c r="AQ54" i="12"/>
  <c r="AP54" i="12"/>
  <c r="AV53" i="12"/>
  <c r="AU53" i="12"/>
  <c r="AT53" i="12"/>
  <c r="AS53" i="12"/>
  <c r="AR53" i="12"/>
  <c r="AQ53" i="12"/>
  <c r="AP53" i="12"/>
  <c r="AO53" i="12"/>
  <c r="AV52" i="12"/>
  <c r="AU52" i="12"/>
  <c r="AT52" i="12"/>
  <c r="AS52" i="12"/>
  <c r="AR52" i="12"/>
  <c r="AQ52" i="12"/>
  <c r="AP52" i="12"/>
  <c r="AO52" i="12"/>
  <c r="AV51" i="12"/>
  <c r="AU51" i="12"/>
  <c r="AT51" i="12"/>
  <c r="AS51" i="12"/>
  <c r="AR51" i="12"/>
  <c r="AQ51" i="12"/>
  <c r="AP51" i="12"/>
  <c r="AV50" i="12"/>
  <c r="AU50" i="12"/>
  <c r="AT50" i="12"/>
  <c r="AS50" i="12"/>
  <c r="AR50" i="12"/>
  <c r="AQ50" i="12"/>
  <c r="AP50" i="12"/>
  <c r="AV49" i="12"/>
  <c r="AU49" i="12"/>
  <c r="AT49" i="12"/>
  <c r="AS49" i="12"/>
  <c r="AR49" i="12"/>
  <c r="AQ49" i="12"/>
  <c r="AP49" i="12"/>
  <c r="AV48" i="12"/>
  <c r="AU48" i="12"/>
  <c r="AT48" i="12"/>
  <c r="AS48" i="12"/>
  <c r="AR48" i="12"/>
  <c r="AQ48" i="12"/>
  <c r="AP48" i="12"/>
  <c r="AV47" i="12"/>
  <c r="AU47" i="12"/>
  <c r="AT47" i="12"/>
  <c r="AS47" i="12"/>
  <c r="AR47" i="12"/>
  <c r="AQ47" i="12"/>
  <c r="AP47" i="12"/>
  <c r="AV46" i="12"/>
  <c r="AU46" i="12"/>
  <c r="AT46" i="12"/>
  <c r="AS46" i="12"/>
  <c r="AR46" i="12"/>
  <c r="AQ46" i="12"/>
  <c r="AP46" i="12"/>
  <c r="AV45" i="12"/>
  <c r="AU45" i="12"/>
  <c r="AT45" i="12"/>
  <c r="AS45" i="12"/>
  <c r="AR45" i="12"/>
  <c r="AQ45" i="12"/>
  <c r="AP45" i="12"/>
  <c r="AV44" i="12"/>
  <c r="AU44" i="12"/>
  <c r="AT44" i="12"/>
  <c r="AS44" i="12"/>
  <c r="AR44" i="12"/>
  <c r="AQ44" i="12"/>
  <c r="AP44" i="12"/>
  <c r="AV43" i="12"/>
  <c r="AU43" i="12"/>
  <c r="AT43" i="12"/>
  <c r="AS43" i="12"/>
  <c r="AR43" i="12"/>
  <c r="AQ43" i="12"/>
  <c r="AP43" i="12"/>
  <c r="AV42" i="12"/>
  <c r="AU42" i="12"/>
  <c r="AT42" i="12"/>
  <c r="AS42" i="12"/>
  <c r="AR42" i="12"/>
  <c r="AQ42" i="12"/>
  <c r="AP42" i="12"/>
  <c r="AV41" i="12"/>
  <c r="AU41" i="12"/>
  <c r="AT41" i="12"/>
  <c r="AS41" i="12"/>
  <c r="AR41" i="12"/>
  <c r="AQ41" i="12"/>
  <c r="AP41" i="12"/>
  <c r="AV40" i="12"/>
  <c r="AU40" i="12"/>
  <c r="AT40" i="12"/>
  <c r="AS40" i="12"/>
  <c r="AR40" i="12"/>
  <c r="AQ40" i="12"/>
  <c r="AP40" i="12"/>
  <c r="AV39" i="12"/>
  <c r="AU39" i="12"/>
  <c r="AT39" i="12"/>
  <c r="AS39" i="12"/>
  <c r="AR39" i="12"/>
  <c r="AQ39" i="12"/>
  <c r="AP39" i="12"/>
  <c r="AV37" i="12"/>
  <c r="AU37" i="12"/>
  <c r="AT37" i="12"/>
  <c r="AS37" i="12"/>
  <c r="AR37" i="12"/>
  <c r="AQ37" i="12"/>
  <c r="AP37" i="12"/>
  <c r="AV36" i="12"/>
  <c r="AU36" i="12"/>
  <c r="AT36" i="12"/>
  <c r="AS36" i="12"/>
  <c r="AR36" i="12"/>
  <c r="AQ36" i="12"/>
  <c r="AP36" i="12"/>
  <c r="AV35" i="12"/>
  <c r="AU35" i="12"/>
  <c r="AT35" i="12"/>
  <c r="AS35" i="12"/>
  <c r="AR35" i="12"/>
  <c r="AQ35" i="12"/>
  <c r="AP35" i="12"/>
  <c r="AV34" i="12"/>
  <c r="AU34" i="12"/>
  <c r="AT34" i="12"/>
  <c r="AS34" i="12"/>
  <c r="AR34" i="12"/>
  <c r="AQ34" i="12"/>
  <c r="AP34" i="12"/>
  <c r="AV33" i="12"/>
  <c r="AU33" i="12"/>
  <c r="AT33" i="12"/>
  <c r="AS33" i="12"/>
  <c r="AR33" i="12"/>
  <c r="AQ33" i="12"/>
  <c r="AP33" i="12"/>
  <c r="AV32" i="12"/>
  <c r="AU32" i="12"/>
  <c r="AT32" i="12"/>
  <c r="AS32" i="12"/>
  <c r="AR32" i="12"/>
  <c r="AQ32" i="12"/>
  <c r="AP32" i="12"/>
  <c r="AV31" i="12"/>
  <c r="AU31" i="12"/>
  <c r="AT31" i="12"/>
  <c r="AS31" i="12"/>
  <c r="AR31" i="12"/>
  <c r="AQ31" i="12"/>
  <c r="AP31" i="12"/>
  <c r="AV30" i="12"/>
  <c r="AU30" i="12"/>
  <c r="AT30" i="12"/>
  <c r="AS30" i="12"/>
  <c r="AR30" i="12"/>
  <c r="AQ30" i="12"/>
  <c r="AP30" i="12"/>
  <c r="AV29" i="12"/>
  <c r="AU29" i="12"/>
  <c r="AT29" i="12"/>
  <c r="AS29" i="12"/>
  <c r="AR29" i="12"/>
  <c r="AQ29" i="12"/>
  <c r="AP29" i="12"/>
  <c r="AV28" i="12"/>
  <c r="AU28" i="12"/>
  <c r="AT28" i="12"/>
  <c r="AS28" i="12"/>
  <c r="AR28" i="12"/>
  <c r="AQ28" i="12"/>
  <c r="AP28" i="12"/>
  <c r="AV27" i="12"/>
  <c r="AU27" i="12"/>
  <c r="AT27" i="12"/>
  <c r="AS27" i="12"/>
  <c r="AR27" i="12"/>
  <c r="AQ27" i="12"/>
  <c r="AP27" i="12"/>
  <c r="AV26" i="12"/>
  <c r="AU26" i="12"/>
  <c r="AT26" i="12"/>
  <c r="AS26" i="12"/>
  <c r="AR26" i="12"/>
  <c r="AQ26" i="12"/>
  <c r="AP26" i="12"/>
  <c r="AV25" i="12"/>
  <c r="AU25" i="12"/>
  <c r="AT25" i="12"/>
  <c r="AS25" i="12"/>
  <c r="AR25" i="12"/>
  <c r="AQ25" i="12"/>
  <c r="AP25" i="12"/>
  <c r="AV24" i="12"/>
  <c r="AU24" i="12"/>
  <c r="AT24" i="12"/>
  <c r="AS24" i="12"/>
  <c r="AR24" i="12"/>
  <c r="AQ24" i="12"/>
  <c r="AP24" i="12"/>
  <c r="AV23" i="12"/>
  <c r="AU23" i="12"/>
  <c r="AT23" i="12"/>
  <c r="AS23" i="12"/>
  <c r="AR23" i="12"/>
  <c r="AQ23" i="12"/>
  <c r="AP23" i="12"/>
  <c r="AV22" i="12"/>
  <c r="AU22" i="12"/>
  <c r="AT22" i="12"/>
  <c r="AS22" i="12"/>
  <c r="AR22" i="12"/>
  <c r="AQ22" i="12"/>
  <c r="AP22" i="12"/>
  <c r="AV21" i="12"/>
  <c r="AU21" i="12"/>
  <c r="AT21" i="12"/>
  <c r="AS21" i="12"/>
  <c r="AR21" i="12"/>
  <c r="AQ21" i="12"/>
  <c r="AP21" i="12"/>
  <c r="AV20" i="12"/>
  <c r="AU20" i="12"/>
  <c r="AT20" i="12"/>
  <c r="AS20" i="12"/>
  <c r="AR20" i="12"/>
  <c r="AQ20" i="12"/>
  <c r="AP20" i="12"/>
  <c r="AV19" i="12"/>
  <c r="AU19" i="12"/>
  <c r="AT19" i="12"/>
  <c r="AS19" i="12"/>
  <c r="AR19" i="12"/>
  <c r="AQ19" i="12"/>
  <c r="AP19" i="12"/>
  <c r="AV18" i="12"/>
  <c r="AU18" i="12"/>
  <c r="AT18" i="12"/>
  <c r="AS18" i="12"/>
  <c r="AR18" i="12"/>
  <c r="AQ18" i="12"/>
  <c r="AP18" i="12"/>
  <c r="AV17" i="12"/>
  <c r="AU17" i="12"/>
  <c r="AT17" i="12"/>
  <c r="AS17" i="12"/>
  <c r="AR17" i="12"/>
  <c r="AQ17" i="12"/>
  <c r="AP17" i="12"/>
  <c r="AM60" i="12"/>
  <c r="AL60" i="12"/>
  <c r="AK60" i="12"/>
  <c r="AJ60" i="12"/>
  <c r="AI60" i="12"/>
  <c r="AH60" i="12"/>
  <c r="AM38" i="12"/>
  <c r="AL38" i="12"/>
  <c r="AK38" i="12"/>
  <c r="AJ38" i="12"/>
  <c r="AI38" i="12"/>
  <c r="AH38" i="12"/>
  <c r="AD60" i="12"/>
  <c r="AC60" i="12"/>
  <c r="AB60" i="12"/>
  <c r="AA60" i="12"/>
  <c r="Z60" i="12"/>
  <c r="Y60" i="12"/>
  <c r="AD38" i="12"/>
  <c r="AC38" i="12"/>
  <c r="AB38" i="12"/>
  <c r="AA38" i="12"/>
  <c r="Z38" i="12"/>
  <c r="Y38" i="12"/>
  <c r="U60" i="12"/>
  <c r="T60" i="12"/>
  <c r="S60" i="12"/>
  <c r="R60" i="12"/>
  <c r="Q60" i="12"/>
  <c r="P60" i="12"/>
  <c r="U38" i="12"/>
  <c r="T38" i="12"/>
  <c r="S38" i="12"/>
  <c r="R38" i="12"/>
  <c r="Q38" i="12"/>
  <c r="P38" i="12"/>
  <c r="AV38" i="12" l="1"/>
  <c r="AR38" i="12"/>
  <c r="AT60" i="12"/>
  <c r="AF38" i="12"/>
  <c r="AS38" i="12"/>
  <c r="AQ60" i="12"/>
  <c r="W60" i="12"/>
  <c r="AO47" i="12"/>
  <c r="AO55" i="12"/>
  <c r="AO59" i="12"/>
  <c r="AP38" i="12"/>
  <c r="AT38" i="12"/>
  <c r="AR60" i="12"/>
  <c r="AV60" i="12"/>
  <c r="AU60" i="12"/>
  <c r="AQ38" i="12"/>
  <c r="AU38" i="12"/>
  <c r="AS60" i="12"/>
  <c r="W38" i="12"/>
  <c r="AO25" i="12"/>
  <c r="AO33" i="12"/>
  <c r="AO39" i="12"/>
  <c r="AP60" i="12"/>
  <c r="AO37" i="12"/>
  <c r="AO36" i="12"/>
  <c r="AO35" i="12"/>
  <c r="AO34" i="12"/>
  <c r="AO32" i="12"/>
  <c r="AO31" i="12"/>
  <c r="AO30" i="12"/>
  <c r="AO29" i="12"/>
  <c r="AO28" i="12"/>
  <c r="AO27" i="12"/>
  <c r="AO26" i="12"/>
  <c r="AO24" i="12"/>
  <c r="AO23" i="12"/>
  <c r="AO22" i="12"/>
  <c r="AO21" i="12"/>
  <c r="AO20" i="12"/>
  <c r="AO19" i="12"/>
  <c r="AO18" i="12"/>
  <c r="AO17" i="12"/>
  <c r="I38" i="12"/>
  <c r="J38" i="12"/>
  <c r="K38" i="12"/>
  <c r="L38" i="12"/>
  <c r="J60" i="12"/>
  <c r="K60" i="12"/>
  <c r="L60" i="12"/>
  <c r="AO60" i="12" l="1"/>
  <c r="AO38" i="12"/>
  <c r="H60" i="12"/>
  <c r="G60" i="12"/>
  <c r="F60" i="12"/>
  <c r="H38" i="12"/>
  <c r="G38" i="12"/>
  <c r="F38" i="12"/>
  <c r="Q13" i="7"/>
  <c r="R12" i="7"/>
  <c r="S12" i="7" s="1"/>
  <c r="R11" i="7"/>
  <c r="S11" i="7" s="1"/>
  <c r="S10" i="7"/>
  <c r="F9" i="7"/>
  <c r="AA18" i="6"/>
  <c r="Z18" i="6"/>
  <c r="AC18" i="6" s="1"/>
  <c r="Y18" i="6"/>
  <c r="X18" i="6"/>
  <c r="W18" i="6"/>
  <c r="V18" i="6"/>
  <c r="AA13" i="6"/>
  <c r="Z13" i="6"/>
  <c r="Y13" i="6"/>
  <c r="X13" i="6"/>
  <c r="AC13" i="6" s="1"/>
  <c r="W13" i="6"/>
  <c r="V13" i="6"/>
  <c r="F19" i="6"/>
  <c r="S19" i="6" s="1"/>
  <c r="S18" i="6"/>
  <c r="R18" i="6"/>
  <c r="Q18" i="6"/>
  <c r="P18" i="6"/>
  <c r="M18" i="6"/>
  <c r="L18" i="6"/>
  <c r="K18" i="6"/>
  <c r="J18" i="6"/>
  <c r="I18" i="6"/>
  <c r="F18" i="6"/>
  <c r="AC17" i="6"/>
  <c r="AB17" i="6"/>
  <c r="U17" i="6"/>
  <c r="T17" i="6"/>
  <c r="N17" i="6"/>
  <c r="O17" i="6" s="1"/>
  <c r="H17" i="6"/>
  <c r="AC16" i="6"/>
  <c r="AB16" i="6"/>
  <c r="T16" i="6"/>
  <c r="U16" i="6" s="1"/>
  <c r="O16" i="6"/>
  <c r="N16" i="6"/>
  <c r="H16" i="6"/>
  <c r="AC15" i="6"/>
  <c r="AD15" i="6" s="1"/>
  <c r="AB15" i="6"/>
  <c r="T15" i="6"/>
  <c r="U15" i="6" s="1"/>
  <c r="O15" i="6"/>
  <c r="N15" i="6"/>
  <c r="H15" i="6"/>
  <c r="AC14" i="6"/>
  <c r="AB14" i="6"/>
  <c r="T14" i="6"/>
  <c r="N14" i="6"/>
  <c r="H14" i="6"/>
  <c r="C14" i="6"/>
  <c r="B9" i="7" s="1"/>
  <c r="B14" i="6"/>
  <c r="AB13" i="6"/>
  <c r="S13" i="6"/>
  <c r="R13" i="6"/>
  <c r="Q13" i="6"/>
  <c r="P13" i="6"/>
  <c r="M13" i="6"/>
  <c r="L13" i="6"/>
  <c r="K13" i="6"/>
  <c r="J13" i="6"/>
  <c r="N13" i="6" s="1"/>
  <c r="I13" i="6"/>
  <c r="AC12" i="6"/>
  <c r="AB12" i="6"/>
  <c r="T12" i="6"/>
  <c r="U12" i="6" s="1"/>
  <c r="N12" i="6"/>
  <c r="O12" i="6" s="1"/>
  <c r="H12" i="6"/>
  <c r="AC11" i="6"/>
  <c r="AD11" i="6" s="1"/>
  <c r="AB11" i="6"/>
  <c r="T11" i="6"/>
  <c r="U11" i="6" s="1"/>
  <c r="O11" i="6"/>
  <c r="N11" i="6"/>
  <c r="H11" i="6"/>
  <c r="AC10" i="6"/>
  <c r="AB10" i="6"/>
  <c r="T10" i="6"/>
  <c r="U10" i="6" s="1"/>
  <c r="N10" i="6"/>
  <c r="O10" i="6" s="1"/>
  <c r="H10" i="6"/>
  <c r="AC9" i="6"/>
  <c r="AB9" i="6"/>
  <c r="T9" i="6"/>
  <c r="T13" i="6" s="1"/>
  <c r="N9" i="6"/>
  <c r="C9" i="6"/>
  <c r="B11" i="7" s="1"/>
  <c r="B9" i="6"/>
  <c r="AZ10" i="5"/>
  <c r="G14" i="6" s="1"/>
  <c r="R9" i="7" s="1"/>
  <c r="S9" i="7" s="1"/>
  <c r="AY10" i="5"/>
  <c r="AR10" i="5"/>
  <c r="AM10" i="5"/>
  <c r="AH10" i="5"/>
  <c r="AC10" i="5"/>
  <c r="X10" i="5"/>
  <c r="B11" i="12" s="1"/>
  <c r="AZ9" i="5"/>
  <c r="G9" i="6" s="1"/>
  <c r="G13" i="6" s="1"/>
  <c r="AY9" i="5"/>
  <c r="AR9" i="5"/>
  <c r="AM9" i="5"/>
  <c r="AH9" i="5"/>
  <c r="AC9" i="5"/>
  <c r="X9" i="5"/>
  <c r="B8" i="12" s="1"/>
  <c r="T14" i="3"/>
  <c r="T13" i="3"/>
  <c r="P13" i="3"/>
  <c r="O13" i="3"/>
  <c r="T12" i="3"/>
  <c r="P12" i="3"/>
  <c r="O12" i="3"/>
  <c r="T11" i="3"/>
  <c r="T10" i="3"/>
  <c r="P10" i="3"/>
  <c r="O10" i="3"/>
  <c r="T9" i="3"/>
  <c r="T8" i="3"/>
  <c r="P8" i="3"/>
  <c r="O8" i="3"/>
  <c r="Z14" i="3"/>
  <c r="Z13" i="3"/>
  <c r="V13" i="3"/>
  <c r="U13" i="3"/>
  <c r="Z12" i="3"/>
  <c r="V12" i="3"/>
  <c r="U12" i="3"/>
  <c r="Z11" i="3"/>
  <c r="Z10" i="3"/>
  <c r="V10" i="3"/>
  <c r="W10" i="3" s="1"/>
  <c r="U10" i="3"/>
  <c r="Z9" i="3"/>
  <c r="Z8" i="3"/>
  <c r="V8" i="3"/>
  <c r="W8" i="3" s="1"/>
  <c r="U8" i="3"/>
  <c r="AF14" i="3"/>
  <c r="AF13" i="3"/>
  <c r="AB13" i="3"/>
  <c r="AC13" i="3" s="1"/>
  <c r="AA13" i="3"/>
  <c r="AF12" i="3"/>
  <c r="AB12" i="3"/>
  <c r="AA12" i="3"/>
  <c r="AF11" i="3"/>
  <c r="AF10" i="3"/>
  <c r="AB10" i="3"/>
  <c r="AA10" i="3"/>
  <c r="AF9" i="3"/>
  <c r="AF8" i="3"/>
  <c r="AB8" i="3"/>
  <c r="AA8" i="3"/>
  <c r="AL14" i="3"/>
  <c r="AL13" i="3"/>
  <c r="AH13" i="3"/>
  <c r="AG13" i="3"/>
  <c r="AL12" i="3"/>
  <c r="AH12" i="3"/>
  <c r="AG12" i="3"/>
  <c r="AL11" i="3"/>
  <c r="AL10" i="3"/>
  <c r="AH10" i="3"/>
  <c r="AG10" i="3"/>
  <c r="AN10" i="3" s="1"/>
  <c r="AL9" i="3"/>
  <c r="AL8" i="3"/>
  <c r="AH8" i="3"/>
  <c r="AG8" i="3"/>
  <c r="AN14" i="3"/>
  <c r="AM14" i="3"/>
  <c r="AN13" i="3"/>
  <c r="AN11" i="3"/>
  <c r="AM11" i="3"/>
  <c r="AN9" i="3"/>
  <c r="AM9" i="3"/>
  <c r="AN12" i="3"/>
  <c r="AQ12" i="3" s="1"/>
  <c r="AN8" i="3"/>
  <c r="K10" i="3"/>
  <c r="K8" i="3"/>
  <c r="AD10" i="6" l="1"/>
  <c r="U14" i="6"/>
  <c r="I60" i="12"/>
  <c r="AD9" i="6"/>
  <c r="O14" i="6"/>
  <c r="AD17" i="6"/>
  <c r="AO9" i="3"/>
  <c r="Q10" i="3"/>
  <c r="Q13" i="3"/>
  <c r="BA9" i="5"/>
  <c r="F9" i="6"/>
  <c r="F13" i="6" s="1"/>
  <c r="AD13" i="6"/>
  <c r="T18" i="6"/>
  <c r="U18" i="6" s="1"/>
  <c r="AD16" i="6"/>
  <c r="AI13" i="3"/>
  <c r="AM13" i="3" s="1"/>
  <c r="AP13" i="3" s="1"/>
  <c r="AR13" i="3" s="1"/>
  <c r="AD14" i="6"/>
  <c r="N18" i="6"/>
  <c r="O18" i="6" s="1"/>
  <c r="AI10" i="3"/>
  <c r="AQ13" i="3"/>
  <c r="U9" i="6"/>
  <c r="AD12" i="6"/>
  <c r="G18" i="6"/>
  <c r="H18" i="6" s="1"/>
  <c r="H13" i="6"/>
  <c r="O9" i="6"/>
  <c r="U13" i="6"/>
  <c r="BA10" i="5"/>
  <c r="H9" i="6"/>
  <c r="R13" i="7"/>
  <c r="S13" i="7" s="1"/>
  <c r="AB18" i="6"/>
  <c r="AD18" i="6" s="1"/>
  <c r="Y19" i="6"/>
  <c r="W19" i="6"/>
  <c r="Q19" i="6"/>
  <c r="I19" i="6"/>
  <c r="V19" i="6"/>
  <c r="O13" i="6"/>
  <c r="P19" i="6"/>
  <c r="X19" i="6"/>
  <c r="J19" i="6"/>
  <c r="R19" i="6"/>
  <c r="Z19" i="6"/>
  <c r="K19" i="6"/>
  <c r="AA19" i="6"/>
  <c r="L19" i="6"/>
  <c r="T19" i="6"/>
  <c r="AB19" i="6"/>
  <c r="M19" i="6"/>
  <c r="AC19" i="6"/>
  <c r="AC8" i="3"/>
  <c r="AC12" i="3"/>
  <c r="Q8" i="3"/>
  <c r="Q12" i="3"/>
  <c r="AI8" i="3"/>
  <c r="AI12" i="3"/>
  <c r="W12" i="3"/>
  <c r="AC10" i="3"/>
  <c r="AM10" i="3" s="1"/>
  <c r="W13" i="3"/>
  <c r="AQ8" i="3"/>
  <c r="AO14" i="3"/>
  <c r="AM8" i="3"/>
  <c r="AP8" i="3" s="1"/>
  <c r="AM12" i="3"/>
  <c r="AP12" i="3" s="1"/>
  <c r="AR12" i="3" s="1"/>
  <c r="AQ10" i="3"/>
  <c r="AO11" i="3"/>
  <c r="N19" i="6" l="1"/>
  <c r="O19" i="6" s="1"/>
  <c r="AD19" i="6"/>
  <c r="U19" i="6"/>
  <c r="AP10" i="3"/>
  <c r="AR10" i="3" s="1"/>
  <c r="AO10" i="3"/>
  <c r="AR8" i="3"/>
  <c r="AO13" i="3"/>
  <c r="AO12" i="3"/>
  <c r="AO8" i="3"/>
  <c r="AG8" i="5" l="1"/>
  <c r="AF8" i="5"/>
  <c r="AB8" i="5"/>
  <c r="AA8" i="5"/>
  <c r="AL8" i="5"/>
  <c r="AP8" i="5"/>
  <c r="AQ8" i="5"/>
  <c r="AK8" i="5"/>
  <c r="K13" i="12" l="1"/>
  <c r="J13" i="12"/>
  <c r="H13" i="12"/>
  <c r="G13" i="12"/>
  <c r="F13" i="12"/>
  <c r="E13" i="12"/>
  <c r="D13" i="12"/>
  <c r="L12" i="12"/>
  <c r="L11" i="12"/>
  <c r="K10" i="12"/>
  <c r="J10" i="12"/>
  <c r="H10" i="12"/>
  <c r="G10" i="12"/>
  <c r="F10" i="12"/>
  <c r="E10" i="12"/>
  <c r="D10" i="12"/>
  <c r="L9" i="12"/>
  <c r="L8" i="12"/>
  <c r="L10" i="12" l="1"/>
  <c r="L13" i="12"/>
  <c r="I10" i="12"/>
  <c r="T25" i="9"/>
  <c r="S25" i="9"/>
  <c r="R25" i="9"/>
  <c r="I13" i="12" l="1"/>
</calcChain>
</file>

<file path=xl/sharedStrings.xml><?xml version="1.0" encoding="utf-8"?>
<sst xmlns="http://schemas.openxmlformats.org/spreadsheetml/2006/main" count="2070" uniqueCount="1276">
  <si>
    <t>SISTEMA INTEGRADO DE GESTION DISTRITAL  BAJO EL ESTÁNDAR MIPG</t>
  </si>
  <si>
    <t>PROCESO DIRECCIONAMIENTO ESTRATÉGICO</t>
  </si>
  <si>
    <t>Programación y seguimiento al Plan Operativo Anual de Proyectos de Inversión</t>
  </si>
  <si>
    <t>Código: PE01-PR01-F01</t>
  </si>
  <si>
    <t>Plan de Desarrollo</t>
  </si>
  <si>
    <t>Bogotá Camina Segura</t>
  </si>
  <si>
    <t>Propósito del Plan de Desarrollo</t>
  </si>
  <si>
    <t>1. Bogotá avanza en  seguridad</t>
  </si>
  <si>
    <t>Programa Plan de Desarrollo</t>
  </si>
  <si>
    <t>5.33. Fortalecimiento institucional para un gobierno confiable</t>
  </si>
  <si>
    <t>Indice</t>
  </si>
  <si>
    <t>Metas Estratégicas</t>
  </si>
  <si>
    <t>O1:Fatalidades en siniestros viales por año</t>
  </si>
  <si>
    <t>Número y nombre del Proyecto de Inversión</t>
  </si>
  <si>
    <t>7941-Fortalecimiento del componente de gobernanza para la implementación de la estrategia de seguridad vial en Bogotá D.C.</t>
  </si>
  <si>
    <t>Objetivo general del Proyecto de Inversión</t>
  </si>
  <si>
    <t>Código BPIN</t>
  </si>
  <si>
    <t>2024110010100</t>
  </si>
  <si>
    <t>Dimensión MIPG</t>
  </si>
  <si>
    <t>Política MIPG</t>
  </si>
  <si>
    <t>Subsecretaría Responsable</t>
  </si>
  <si>
    <t>Dependencia</t>
  </si>
  <si>
    <t>Subsecretaría de Política de Movilidad</t>
  </si>
  <si>
    <t>Ordenador(a) de gasto</t>
  </si>
  <si>
    <t>Período de seguimiento</t>
  </si>
  <si>
    <t>De</t>
  </si>
  <si>
    <t>A</t>
  </si>
  <si>
    <t xml:space="preserve">ÍNDICE PROGRAMACIÓN APROBADA Y REGISTRADA EN SEGPLAN </t>
  </si>
  <si>
    <t>Documentos que deben ser usados como referencia para diligenciar la programación de metas y presupuesto:</t>
  </si>
  <si>
    <t>Herramienta de seguimiento
Plan Operativo Anual_POA
Secretaría Distrital de Movilidad</t>
  </si>
  <si>
    <t>1. Plan de Acción</t>
  </si>
  <si>
    <t>2. Ficha EBI</t>
  </si>
  <si>
    <t>3. PAA</t>
  </si>
  <si>
    <t xml:space="preserve">INSTRUCTIVO DE DILIGENCIAMIENTO: 
TODAS LAS CELDAS CUENTA CON LAS INSTRUCCIONES PARA SU DILIGENCIAMIENTO
</t>
  </si>
  <si>
    <t>CUADRO DE CONTROL VIGENCIA</t>
  </si>
  <si>
    <t>Ene-Mar</t>
  </si>
  <si>
    <t>Abr-Jun</t>
  </si>
  <si>
    <t>Jul-Sep</t>
  </si>
  <si>
    <t>Oct-Dic</t>
  </si>
  <si>
    <t>TAREAS VIGENCIA</t>
  </si>
  <si>
    <t>% Avance actividades período</t>
  </si>
  <si>
    <t>% Avance tareas perído</t>
  </si>
  <si>
    <t>% Avance tareas período</t>
  </si>
  <si>
    <t>Ubicación estratégica</t>
  </si>
  <si>
    <t>Componente asociado a la Misión</t>
  </si>
  <si>
    <t>Componente asociado a la Vision</t>
  </si>
  <si>
    <t>Objetivo Estratégico</t>
  </si>
  <si>
    <t>Objetivos de los Sistemas de Gestión:
OSGC (Calidad), OSGGA (Ambiental), OSGAS (Antisoborno), OSGSST (Seguridad y Salud en el Trabajo), OSGSI (Seguridad de la Información) y OSGCN (Continuidad de Negocio)</t>
  </si>
  <si>
    <t>Componente_ Plan Maestro de Movilidad</t>
  </si>
  <si>
    <t xml:space="preserve"> PMR
OBJETIVO  PRODUCTO/TRAZADOR PRESUPUESTAL</t>
  </si>
  <si>
    <t>Objetivos de Desarrollo Sostenible _ODS</t>
  </si>
  <si>
    <t>Meta Objetivo de Desarrollo Sostenible_ODS</t>
  </si>
  <si>
    <t>Meta Trazadora</t>
  </si>
  <si>
    <t>Meta Estratégica</t>
  </si>
  <si>
    <t>Plan de Acción de Política Pública</t>
  </si>
  <si>
    <t>Código del Producto (MGA)</t>
  </si>
  <si>
    <t>Indicador de Producto (MGA)</t>
  </si>
  <si>
    <t xml:space="preserve">Objetivo </t>
  </si>
  <si>
    <t>Indicador de Objetivo</t>
  </si>
  <si>
    <t>Producto</t>
  </si>
  <si>
    <t>Indicador de Producto</t>
  </si>
  <si>
    <t>Tazador Presupuestal</t>
  </si>
  <si>
    <t>Indicador</t>
  </si>
  <si>
    <t>Meta PDD/Meta Proeycto de inversión</t>
  </si>
  <si>
    <t>El avance en la magnitud corresponde al avance en las actividades?</t>
  </si>
  <si>
    <t>Avances y Logros</t>
  </si>
  <si>
    <t>Retrasos y Soluciones</t>
  </si>
  <si>
    <t>Población beneficiada</t>
  </si>
  <si>
    <t>3. Salud y bienestar</t>
  </si>
  <si>
    <t>SI</t>
  </si>
  <si>
    <t>Resumen Cuatrienio</t>
  </si>
  <si>
    <t>Presupuesto _Compromisos</t>
  </si>
  <si>
    <t>Presupuesto _Giros</t>
  </si>
  <si>
    <t>Presupuesto_reservas</t>
  </si>
  <si>
    <t>Objetivo específico proyecto de inversión</t>
  </si>
  <si>
    <t>Tipo de Anualización</t>
  </si>
  <si>
    <t>Vigencia</t>
  </si>
  <si>
    <t>Magnitud programada</t>
  </si>
  <si>
    <t>Magnitud ejecutada</t>
  </si>
  <si>
    <t>% avance magnitud</t>
  </si>
  <si>
    <t>Apropiación_
diponible</t>
  </si>
  <si>
    <t>% presupuesto comprometido</t>
  </si>
  <si>
    <t>Reserva constituida</t>
  </si>
  <si>
    <t>Giros_reserva
Ene-Mar</t>
  </si>
  <si>
    <t>Giros_reserva
Abr-Jun</t>
  </si>
  <si>
    <t>Giros_reserva
Jul-Sep</t>
  </si>
  <si>
    <t>Giros_reserva
Oct-Dic</t>
  </si>
  <si>
    <t>Anulaciones</t>
  </si>
  <si>
    <t>Total reserva definitiva</t>
  </si>
  <si>
    <t>Total_Giros de la reserva</t>
  </si>
  <si>
    <t>% Giros de la reserva</t>
  </si>
  <si>
    <t>Magnitud-Vigencia</t>
  </si>
  <si>
    <t>Avance  Cualitativo Metas Plan de Desarrollo</t>
  </si>
  <si>
    <t>Magnitud _anualización metas Plan de Desarrollo</t>
  </si>
  <si>
    <t>Ejecutada
Ene - Mar</t>
  </si>
  <si>
    <t>Ejetuada
Abril - Jun</t>
  </si>
  <si>
    <t>Ejecutada
Jul - Sept</t>
  </si>
  <si>
    <t>Ejecutada
Oct - Dic</t>
  </si>
  <si>
    <t>Responsable de reporte Meta PDD</t>
  </si>
  <si>
    <t>a.     Avances estratégicos y/o logros de ciudad: Describa de manera clara y específica el avance del indicador a la fecha, puede citar qué hizo, cómo y en dónde.
Indique el avance de la vigencia y el avance acumulado Plan de Desarrollo.</t>
  </si>
  <si>
    <t>b.    Retrasos y soluciones  Mencione las situaciones misionales que han dificultado el logro de las actividades y su solución.</t>
  </si>
  <si>
    <t>c.    Impactos o beneficios obtenidos con la ejecución de la meta. Teniendo en cuenta los logros, mencionar los beneficios que traen estas acciones a la ciudadanía y cuál es la apuesta de transformación.</t>
  </si>
  <si>
    <t xml:space="preserve">Programación </t>
  </si>
  <si>
    <t xml:space="preserve">Ejecución </t>
  </si>
  <si>
    <t>% Ejecución</t>
  </si>
  <si>
    <t>TOTAL PDD</t>
  </si>
  <si>
    <t>SUMA</t>
  </si>
  <si>
    <r>
      <rPr>
        <sz val="10"/>
        <color theme="5"/>
        <rFont val="Calibri"/>
        <family val="2"/>
      </rPr>
      <t>A la vigencia</t>
    </r>
    <r>
      <rPr>
        <sz val="10"/>
        <color theme="1"/>
        <rFont val="Calibri"/>
        <family val="2"/>
      </rPr>
      <t xml:space="preserve"> Ejecutado vigencia / Programado Vigencia</t>
    </r>
  </si>
  <si>
    <r>
      <rPr>
        <sz val="10"/>
        <color theme="5"/>
        <rFont val="Calibri"/>
        <family val="2"/>
      </rPr>
      <t>Al transcurrido del Plan</t>
    </r>
    <r>
      <rPr>
        <sz val="10"/>
        <color theme="1"/>
        <rFont val="Calibri"/>
        <family val="2"/>
      </rPr>
      <t xml:space="preserve"> Suma Ejecutado a la Vigencia del Informe / Suma Programado a la Vigencia del Informe</t>
    </r>
  </si>
  <si>
    <r>
      <rPr>
        <sz val="10"/>
        <color theme="5"/>
        <rFont val="Calibri"/>
        <family val="2"/>
      </rPr>
      <t>Plan de Desarrollo</t>
    </r>
    <r>
      <rPr>
        <sz val="10"/>
        <color theme="1"/>
        <rFont val="Calibri"/>
        <family val="2"/>
      </rPr>
      <t xml:space="preserve"> Suma Ejecutado a la Vigencia del Informe / Total Programado para el Plan</t>
    </r>
  </si>
  <si>
    <t>CONSTANTE</t>
  </si>
  <si>
    <t>La ejecución es independiente en cada vigencia</t>
  </si>
  <si>
    <r>
      <rPr>
        <sz val="10"/>
        <color theme="5"/>
        <rFont val="Calibri"/>
        <family val="2"/>
      </rPr>
      <t>A la vigencia</t>
    </r>
    <r>
      <rPr>
        <sz val="10"/>
        <color theme="1"/>
        <rFont val="Calibri"/>
        <family val="2"/>
      </rPr>
      <t xml:space="preserve"> Ejecutado Vigencia / Programado Vigencia</t>
    </r>
  </si>
  <si>
    <r>
      <rPr>
        <sz val="10"/>
        <color theme="5"/>
        <rFont val="Calibri"/>
        <family val="2"/>
      </rPr>
      <t xml:space="preserve">Al transcurrido del Plan </t>
    </r>
    <r>
      <rPr>
        <sz val="10"/>
        <color theme="1"/>
        <rFont val="Calibri"/>
        <family val="2"/>
      </rPr>
      <t>Promedio Ejecutado de los años programados a la vigencia seleccionada / Promedio Programado a la Vigencia Seleccionada</t>
    </r>
  </si>
  <si>
    <r>
      <rPr>
        <sz val="10"/>
        <color theme="5"/>
        <rFont val="Calibri"/>
        <family val="2"/>
      </rPr>
      <t>Plan de Desarrollo</t>
    </r>
    <r>
      <rPr>
        <sz val="10"/>
        <color theme="1"/>
        <rFont val="Calibri"/>
        <family val="2"/>
      </rPr>
      <t xml:space="preserve"> Promedio Ejecutado de los años programados / Promedio Años Programados del Plan</t>
    </r>
  </si>
  <si>
    <t>CRECIENTE SIN LÍNEA BASE</t>
  </si>
  <si>
    <t>La ejecución, es el último valor reportado por la entidad sin importar la vigencia</t>
  </si>
  <si>
    <r>
      <rPr>
        <sz val="10"/>
        <color theme="5"/>
        <rFont val="Calibri"/>
        <family val="2"/>
      </rPr>
      <t>A la vigencia</t>
    </r>
    <r>
      <rPr>
        <sz val="10"/>
        <color theme="1"/>
        <rFont val="Calibri"/>
        <family val="2"/>
      </rPr>
      <t xml:space="preserve"> Última Ejecución a la Vigencia del Informe / Programado Vigencia</t>
    </r>
  </si>
  <si>
    <r>
      <rPr>
        <sz val="10"/>
        <color theme="5"/>
        <rFont val="Calibri"/>
        <family val="2"/>
      </rPr>
      <t>Al transcurrido del Plan</t>
    </r>
    <r>
      <rPr>
        <sz val="10"/>
        <color theme="1"/>
        <rFont val="Calibri"/>
        <family val="2"/>
      </rPr>
      <t xml:space="preserve"> Última ejecución a la Vigencia del Informe / Programado Vigencia del Informe</t>
    </r>
  </si>
  <si>
    <r>
      <rPr>
        <sz val="10"/>
        <color theme="5"/>
        <rFont val="Calibri"/>
        <family val="2"/>
      </rPr>
      <t>Plan de Desarrollo</t>
    </r>
    <r>
      <rPr>
        <sz val="10"/>
        <color theme="1"/>
        <rFont val="Calibri"/>
        <family val="2"/>
      </rPr>
      <t xml:space="preserve"> Última ejecución del Plan / Programado para el Plan</t>
    </r>
  </si>
  <si>
    <t>CRECIENTE CON LÍNEA BASE</t>
  </si>
  <si>
    <t>La línea base debe ser menor o igual al valor de la primera vigencia programada. En caso de ser mayor, el resultado será cero.</t>
  </si>
  <si>
    <t>Si el resultado del cálculo es negativo el porcentaje de avance se colocará en 0</t>
  </si>
  <si>
    <r>
      <rPr>
        <sz val="10"/>
        <color theme="5"/>
        <rFont val="Calibri"/>
        <family val="2"/>
      </rPr>
      <t>A la vigencia</t>
    </r>
    <r>
      <rPr>
        <sz val="10"/>
        <color theme="1"/>
        <rFont val="Calibri"/>
        <family val="2"/>
      </rPr>
      <t xml:space="preserve"> (Ejecutado Vigencia - Ejecutado Vigencia Anterior) / (Programado Vigencia - Ejecutado Vigencia Anterior)</t>
    </r>
  </si>
  <si>
    <t>Para la primer vigencia, el ejecutado vigencia anterior es la línea base</t>
  </si>
  <si>
    <t>Si el programado es igual a la línea base y el ejecutado es superior a lo programado:</t>
  </si>
  <si>
    <t>(Ejecutado Vigencia - Línea base) / (Programado para el Plan - línea base)</t>
  </si>
  <si>
    <r>
      <rPr>
        <sz val="10"/>
        <color theme="5"/>
        <rFont val="Calibri"/>
        <family val="2"/>
      </rPr>
      <t>Al transcurrido del Plan</t>
    </r>
    <r>
      <rPr>
        <sz val="10"/>
        <color theme="1"/>
        <rFont val="Calibri"/>
        <family val="2"/>
      </rPr>
      <t xml:space="preserve"> (Última Ejecución a la Vigencia del Informe - línea base) / (Programado en la Vigencia del Informe - línea base)</t>
    </r>
  </si>
  <si>
    <t>(Última Ejecución a la Vigencia del Informe - línea base) / (Programado para el Plan - línea base)</t>
  </si>
  <si>
    <r>
      <rPr>
        <sz val="10"/>
        <color theme="5"/>
        <rFont val="Calibri"/>
        <family val="2"/>
      </rPr>
      <t>Plan de Desarrollo</t>
    </r>
    <r>
      <rPr>
        <sz val="10"/>
        <color theme="1"/>
        <rFont val="Calibri"/>
        <family val="2"/>
      </rPr>
      <t xml:space="preserve"> (Última Ejecución del Plan - línea base) / (Programado para el Plan - línea base)</t>
    </r>
  </si>
  <si>
    <t>DECRECIENTE SIN LÍNEA BASE</t>
  </si>
  <si>
    <t>A la vigencia Programado Vigencia / Última Ejecución a la Vigencia</t>
  </si>
  <si>
    <t>Al transcurrido del Plan Programado vigencia / Última Ejecución a la Vigencia del Informe</t>
  </si>
  <si>
    <t>Plan de Desarrollo Programado para el Plan / Última Ejecución</t>
  </si>
  <si>
    <t>DECRECIENTE CON LÍNEA BASE</t>
  </si>
  <si>
    <t>La línea base debe ser mayor o igual al valor de la primera vigencia programada En caso de ser menor, el resultado será cero.</t>
  </si>
  <si>
    <r>
      <rPr>
        <sz val="10"/>
        <color theme="5"/>
        <rFont val="Calibri"/>
        <family val="2"/>
      </rPr>
      <t>A la vigencia</t>
    </r>
    <r>
      <rPr>
        <sz val="10"/>
        <color theme="1"/>
        <rFont val="Calibri"/>
        <family val="2"/>
      </rPr>
      <t xml:space="preserve"> (Ejecutado Vigencia Anterior - ejecutado vigencia) / (Ejecutado Vigencia Anterior - Programado Vigencia)</t>
    </r>
  </si>
  <si>
    <r>
      <rPr>
        <sz val="10"/>
        <color theme="5"/>
        <rFont val="Calibri"/>
        <family val="2"/>
      </rPr>
      <t>Para la primer vigencia</t>
    </r>
    <r>
      <rPr>
        <sz val="10"/>
        <color theme="1"/>
        <rFont val="Calibri"/>
        <family val="2"/>
      </rPr>
      <t>, el ejecutado vigencia anterior es línea base</t>
    </r>
  </si>
  <si>
    <t>(Ejecutado Vigencia - línea base) / (línea base - Programado para el Plan)</t>
  </si>
  <si>
    <r>
      <rPr>
        <sz val="10"/>
        <color theme="5"/>
        <rFont val="Calibri"/>
        <family val="2"/>
      </rPr>
      <t>Al transcurrido del Pla</t>
    </r>
    <r>
      <rPr>
        <sz val="10"/>
        <color theme="1"/>
        <rFont val="Calibri"/>
        <family val="2"/>
      </rPr>
      <t>n (línea base - Última Ejecución a la Vigencia del Informe) / (línea base - Programado en la Vigencia del Informe)</t>
    </r>
  </si>
  <si>
    <t>(Última ejecución a la Vigencia del informe - línea base) / (línea base - Programado para el Plan)</t>
  </si>
  <si>
    <r>
      <rPr>
        <sz val="10"/>
        <color theme="5"/>
        <rFont val="Calibri"/>
        <family val="2"/>
      </rPr>
      <t>Plan de Desarrollo</t>
    </r>
    <r>
      <rPr>
        <sz val="10"/>
        <color theme="1"/>
        <rFont val="Calibri"/>
        <family val="2"/>
      </rPr>
      <t xml:space="preserve"> (línea base - Última ejecución del Plan) / (línea base - Programado para el Plan)</t>
    </r>
  </si>
  <si>
    <t>Poner fin a la pobreza en todas sus formas en todo el mundo</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</si>
  <si>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</si>
  <si>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</si>
  <si>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</si>
  <si>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</si>
  <si>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</si>
  <si>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</si>
  <si>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</si>
  <si>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</si>
  <si>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</si>
  <si>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</si>
  <si>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</si>
  <si>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</si>
  <si>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</si>
  <si>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</si>
  <si>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</si>
  <si>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</si>
  <si>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</si>
  <si>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</si>
  <si>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</si>
  <si>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</si>
  <si>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</si>
  <si>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</si>
  <si>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</si>
  <si>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</si>
  <si>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</si>
  <si>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</si>
  <si>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</si>
  <si>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</si>
  <si>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</si>
  <si>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</si>
  <si>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</si>
  <si>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</si>
  <si>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</si>
  <si>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</si>
  <si>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</si>
  <si>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</si>
  <si>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</si>
  <si>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</si>
  <si>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</si>
  <si>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</si>
  <si>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</si>
  <si>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</si>
  <si>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</si>
  <si>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</si>
  <si>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</si>
  <si>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</si>
  <si>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</si>
  <si>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</si>
  <si>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</si>
  <si>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</si>
  <si>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</si>
  <si>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</si>
  <si>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</si>
  <si>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</si>
  <si>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</si>
  <si>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</si>
  <si>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</si>
  <si>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</si>
  <si>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</si>
  <si>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</si>
  <si>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</si>
  <si>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</si>
  <si>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</si>
  <si>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</si>
  <si>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</si>
  <si>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</si>
  <si>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</si>
  <si>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</si>
  <si>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</si>
  <si>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</si>
  <si>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</si>
  <si>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</si>
  <si>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</si>
  <si>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</si>
  <si>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</si>
  <si>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</si>
  <si>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</si>
  <si>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</si>
  <si>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</si>
  <si>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</si>
  <si>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</si>
  <si>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</si>
  <si>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</si>
  <si>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</si>
  <si>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</si>
  <si>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</si>
  <si>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</si>
  <si>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</si>
  <si>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</si>
  <si>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</si>
  <si>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</si>
  <si>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</si>
  <si>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</si>
  <si>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</si>
  <si>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</si>
  <si>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</si>
  <si>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</si>
  <si>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</si>
  <si>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</si>
  <si>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</si>
  <si>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</si>
  <si>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</si>
  <si>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</si>
  <si>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</si>
  <si>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</si>
  <si>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</si>
  <si>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</si>
  <si>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</si>
  <si>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</si>
  <si>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</si>
  <si>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</si>
  <si>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</si>
  <si>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</si>
  <si>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</si>
  <si>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</si>
  <si>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</si>
  <si>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</si>
  <si>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</si>
  <si>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</si>
  <si>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</si>
  <si>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</si>
  <si>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</si>
  <si>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</si>
  <si>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</si>
  <si>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</si>
  <si>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</si>
  <si>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</si>
  <si>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</si>
  <si>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</si>
  <si>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</si>
  <si>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</si>
  <si>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</si>
  <si>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</si>
  <si>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</si>
  <si>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</si>
  <si>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</si>
  <si>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</si>
  <si>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</si>
  <si>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</si>
  <si>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</si>
  <si>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</si>
  <si>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</si>
  <si>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</si>
  <si>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</si>
  <si>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</si>
  <si>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</si>
  <si>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</si>
  <si>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</si>
  <si>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</si>
  <si>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</si>
  <si>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</si>
  <si>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</si>
  <si>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</si>
  <si>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</si>
  <si>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</si>
  <si>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</si>
  <si>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</si>
  <si>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</si>
  <si>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</si>
  <si>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</si>
  <si>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</si>
  <si>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</si>
  <si>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</si>
  <si>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</si>
  <si>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</si>
  <si>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</si>
  <si>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</si>
  <si>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</si>
  <si>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</si>
  <si>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</si>
  <si>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</si>
  <si>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</si>
  <si>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</si>
  <si>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</si>
  <si>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</si>
  <si>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</si>
  <si>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</si>
  <si>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</si>
  <si>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</si>
  <si>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</si>
  <si>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</si>
  <si>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</si>
  <si>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</si>
  <si>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</si>
  <si>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</si>
  <si>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PROPÓSITOS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</si>
  <si>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</si>
  <si>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</si>
  <si>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</si>
  <si>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</si>
  <si>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</si>
  <si>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</si>
  <si>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1_Hacer un nuevo contrato social con igualdad de oportunidades para la inclusión social, productiva</t>
  </si>
  <si>
    <t xml:space="preserve">0-5 años Primera infancia </t>
  </si>
  <si>
    <t>Usaquen</t>
  </si>
  <si>
    <t>DANE-Secretaría Distrital de Planeción SDP : Convenio específico de cooperación técnica No 096-2007</t>
  </si>
  <si>
    <t>Total</t>
  </si>
  <si>
    <t>Hombres</t>
  </si>
  <si>
    <t>Mujeres</t>
  </si>
  <si>
    <t>2_Cambiar nuestros hábitos de vida para reverdecer a Bogotá y adaptarnos y mitigar la crisis climática</t>
  </si>
  <si>
    <t xml:space="preserve">6 - 13 años Infancia </t>
  </si>
  <si>
    <t>3_Inspirar confianza y legitimidad para vivir sin miedo y ser epicentro de cultura ciudadana, paz y reconciliación.</t>
  </si>
  <si>
    <t>14 - 17 años Adolescencia</t>
  </si>
  <si>
    <t>4_Hacer de Bogotá Región un modelo de movilidad multimodal, incluyente y sostenible</t>
  </si>
  <si>
    <t>18 - 26 años Juventud</t>
  </si>
  <si>
    <t>Chapinero</t>
  </si>
  <si>
    <t>Grupos de edad</t>
  </si>
  <si>
    <t>USAQUÉN</t>
  </si>
  <si>
    <t>5_Construir Bogotá Región con gobierno abierto, transparente y ciudadanía consciente</t>
  </si>
  <si>
    <t>27 - 59 años Adultez</t>
  </si>
  <si>
    <t>Santa Fe</t>
  </si>
  <si>
    <t>CHAPINERO</t>
  </si>
  <si>
    <t>60 años o más. Personas Mayores</t>
  </si>
  <si>
    <t>San Cristobal</t>
  </si>
  <si>
    <t>total</t>
  </si>
  <si>
    <t>SANTA FE</t>
  </si>
  <si>
    <t>COMPONENTE PMM</t>
  </si>
  <si>
    <t>Todos los grupos</t>
  </si>
  <si>
    <t>Usme</t>
  </si>
  <si>
    <t>SAN CRISTÓBAL</t>
  </si>
  <si>
    <t>Logística de Movilidad</t>
  </si>
  <si>
    <t>Tunjuelito</t>
  </si>
  <si>
    <t>0-4</t>
  </si>
  <si>
    <t>USME</t>
  </si>
  <si>
    <t>Componente Ambiental</t>
  </si>
  <si>
    <t>Bosa</t>
  </si>
  <si>
    <t>5-9</t>
  </si>
  <si>
    <t>TUNJUELITO</t>
  </si>
  <si>
    <t>Plan de Intercambiadores Modales</t>
  </si>
  <si>
    <t>CONDICION POBLACIONAL</t>
  </si>
  <si>
    <t>Kennedy</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</si>
  <si>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</si>
  <si>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</si>
  <si>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</si>
  <si>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</si>
  <si>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</si>
  <si>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</si>
  <si>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</si>
  <si>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</si>
  <si>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</si>
  <si>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</si>
  <si>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</si>
  <si>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</si>
  <si>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</si>
  <si>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</si>
  <si>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Suba</t>
  </si>
  <si>
    <t>25-29</t>
  </si>
  <si>
    <t>ENGATIVÁ</t>
  </si>
  <si>
    <t>Transporte No Motorizado</t>
  </si>
  <si>
    <t>Ciudadanos-as habitantes de calle</t>
  </si>
  <si>
    <t>Barrios Unidos</t>
  </si>
  <si>
    <t>30-34</t>
  </si>
  <si>
    <t>SUBA</t>
  </si>
  <si>
    <t>Plan de Ordenamiento de Estacionamientos</t>
  </si>
  <si>
    <t>Comunidad en general</t>
  </si>
  <si>
    <t>Teusaquillo</t>
  </si>
  <si>
    <t>35-39</t>
  </si>
  <si>
    <t>B. UNIDOS</t>
  </si>
  <si>
    <t xml:space="preserve">Infraestructura Vial </t>
  </si>
  <si>
    <t>Familias en emergencia social y catastrófica</t>
  </si>
  <si>
    <t>Los Martires</t>
  </si>
  <si>
    <t>40-44</t>
  </si>
  <si>
    <t>TEUSAQUILLO</t>
  </si>
  <si>
    <t>Componente Institucional</t>
  </si>
  <si>
    <t>Familias en situacion de vulnerabilidad</t>
  </si>
  <si>
    <t>Antonio Nariño</t>
  </si>
  <si>
    <t>45-49</t>
  </si>
  <si>
    <t>LOS MÁRTIRES</t>
  </si>
  <si>
    <t xml:space="preserve">OBJETIVOS ESTRATÉGICOS </t>
  </si>
  <si>
    <t>Familias ubicadas en zonas de alto deterioro urbano</t>
  </si>
  <si>
    <t>Puente Aranda</t>
  </si>
  <si>
    <t>50-54</t>
  </si>
  <si>
    <t>A. NARIÑO</t>
  </si>
  <si>
    <t>1. Orientar las acciones de la Secretaría Distrital de Movilidad hacia la visión cero, es decir, la reducción sustancial de víctimas fatales y lesionadas en siniestros de tránsito</t>
  </si>
  <si>
    <t>Jovenes desescolarizados</t>
  </si>
  <si>
    <t>La Candelaria</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</si>
  <si>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</si>
  <si>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</si>
  <si>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</si>
  <si>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</si>
  <si>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</si>
  <si>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</si>
  <si>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</si>
  <si>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</si>
  <si>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</si>
  <si>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</si>
  <si>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</si>
  <si>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</si>
  <si>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</si>
  <si>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</si>
  <si>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Sumapaz</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</si>
  <si>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</si>
  <si>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</si>
  <si>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</si>
  <si>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</si>
  <si>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</si>
  <si>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</si>
  <si>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</si>
  <si>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</si>
  <si>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</si>
  <si>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Entidad</t>
  </si>
  <si>
    <t>80 Y MÁS</t>
  </si>
  <si>
    <t xml:space="preserve">7. Prestar servicios eficientes, oportunos y de calidad a la ciudadanía, tanto en gestión como en trámites de la movilidad </t>
  </si>
  <si>
    <t>Niños, niñas y adolescentes escolarizados</t>
  </si>
  <si>
    <t>Distrital</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</si>
  <si>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</si>
  <si>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</si>
  <si>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</si>
  <si>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</si>
  <si>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</si>
  <si>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</si>
  <si>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</si>
  <si>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</si>
  <si>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</si>
  <si>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</si>
  <si>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</si>
  <si>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</si>
  <si>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</si>
  <si>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</si>
  <si>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</si>
  <si>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</si>
  <si>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</si>
  <si>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</si>
  <si>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</si>
  <si>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</si>
  <si>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</si>
  <si>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</si>
  <si>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</si>
  <si>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</si>
  <si>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</si>
  <si>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</si>
  <si>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</si>
  <si>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</si>
  <si>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ESTRATÉGICOS PDD</t>
  </si>
  <si>
    <t>Otros Grupos étnicos</t>
  </si>
  <si>
    <t>2_Mejores ingresos de los hogares y combatir la feminización de la pobreza</t>
  </si>
  <si>
    <t>Rom</t>
  </si>
  <si>
    <t>7_Cuidado y mantenimiento del ambiente construido</t>
  </si>
  <si>
    <t>Raizales</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</si>
  <si>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</si>
  <si>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</si>
  <si>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</si>
  <si>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</si>
  <si>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</si>
  <si>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</si>
  <si>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</si>
  <si>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</si>
  <si>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</si>
  <si>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</si>
  <si>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</si>
  <si>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</si>
  <si>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</si>
  <si>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</si>
  <si>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</si>
  <si>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</si>
  <si>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GLOSARIO</t>
  </si>
  <si>
    <t>Presupuesto</t>
  </si>
  <si>
    <t xml:space="preserve">Es un instrumento de gestión del Estado para el logro de resultados a favor de la población, a través de la prestación de servicios y logro de metas de cobertura con equidad, eficacia y eficiencia por las Entidades Públicas. Establece los límites de gastos durante el año fiscal, por cada una de las Entidades del Sector Público y los ingresos que los financian, acorde con la disponibilidad de los Fondos Públicos, a fin de mantener el equilibrio fiscal
</t>
  </si>
  <si>
    <t xml:space="preserve">Proyectos de Inversión </t>
  </si>
  <si>
    <t xml:space="preserve">Se entiende como la unidad operacional de planeación del desarrollo que vincula recursos (humanos, físico, monetarios, entre otros) para resolver problemas o necesidades sentidas de la población. 
Los proyectos de inversión publica contemplan actividades limitadas en el tiempo, que utilizan total o parcialmente recursos públicos, con el fin de crear, ampliar, mejorar o recuperar la capacidad de producción o de provisión de bienes o servicios por parte del estado. 
</t>
  </si>
  <si>
    <t>Apropiación</t>
  </si>
  <si>
    <t xml:space="preserve">Es el monto máximo autorizado para asumir compromisos con un objeto determinado durante la vigencia fiscal. Después del 31 de diciembre de cada año estas autorizaciones expiran y en consecuencia no podrán comprometerse, adicionarse, transferirse ni contracreditarse.
El anexo del decreto de liquidación define el detalle de cada uno de los rubros presupuestales según el objeto de gasto o proyecto. Las apropiaciones pueden tener restricciones para su ejecución, lo cual determina que están condicionadas.
Las entidades deben comprometer los recursos apropiados entre el 1° de enero y el 31 de diciembre de cada año. Los saldos de apropiación no afectados por compromisos caducarán sin excepción 
</t>
  </si>
  <si>
    <t xml:space="preserve">Certificado de Disponibilidad Presupuestal </t>
  </si>
  <si>
    <t xml:space="preserve">Cualquier acto administrativo que afecte las apropiaciones presupuestales debe contar previamente con certificado de disponibilidad presupuestal que garantice la existencia de apropiación suficiente para atender el compromiso que se pretende adquirir. 
Este documento afecta el presupuesto provisionalmente hasta tanto se perfeccione el acto que respalda el compromiso y se efectúe el correspondiente registro presupuestal.
</t>
  </si>
  <si>
    <t>Compromisos</t>
  </si>
  <si>
    <t xml:space="preserve">Son los actos y contratos expedidos o celebrados por los órganos públicos, en desarrollo de la capacidad de contratar y de comprometer el presupuesto, realizados en cumplimiento de las funciones públicas asignadas por la ley. </t>
  </si>
  <si>
    <t xml:space="preserve">Certificado de Registro Presupuestal </t>
  </si>
  <si>
    <t>Se entiende por registro presupuestal del compromiso la imputación presupuestal mediante la cual se perfecciona el compromiso y se afecta en forma definitiva la apropiación, garantizando que ésta solo se utilizará para ese fin. Esta operación indica el valor y el plazo de las prestaciones a las que haya lugar. El acto del registro perfecciona, por tanto, el compromiso</t>
  </si>
  <si>
    <t>Girado - Pagado</t>
  </si>
  <si>
    <t>Es el acto mediante el cual, la entidad pública, una vez verificados los requisitos previstos en el respectivo acto administrativo o en el contrato, teniendo en cuenta el reconocimiento de la obligación y la autorización de pago efectuada por el funcionario competente, liquidadas las deducciones de ley o las contractuales (tales como amortización de anticipos y otras) y verificado el saldo en bancos, desembolsa al beneficiario el monto de la obligación, ya sea mediante cheque bancario o por consignación en la cuenta bancaria del beneficiario, extinguiendo la respectiva obligación</t>
  </si>
  <si>
    <t>Cuentas por pagar</t>
  </si>
  <si>
    <t xml:space="preserve">Son aquellas obligaciones que quedan pendientes de pago para la siguiente vigencia fiscal, y se presentan en los casos en que el bien o servicio se ha recibido a satisfacción a 31 de diciembre.
¿Cuando se debe constituir una cuenta por pagar?
Una cuenta por pagar se debe constituir cuando el bien o servicio se ha recibido a satisfacción antes del 31 de diciembre pero no se le ha pagado al contratista o cuando en desarrollo de un contrato se han pactado anticipos y estos no han sido cancelados 
</t>
  </si>
  <si>
    <t xml:space="preserve">Reservas Presupuestales
</t>
  </si>
  <si>
    <t xml:space="preserve">Son los compromisos legalmente constituidos por los órganos que conforman el Presupuesto General de la Nación, que tienen registro presupuestal, pero cuyo objeto no fue cumplido dentro del año fiscal que termina y, por lo mismo, se pagarán dentro de la vigencia siguiente con cargo al presupuesto de la vigencia anterior; es decir, con cargo al presupuesto que las originó
¿Cuando se debe constituir una reserva presupuestal?
Una reserva presupuestal se genera cuando el compromiso es legalmente constituido pero cuyo objeto no fue cumplido dentro del año fiscal que termina y será pagada con cargo a la reserva que se constituye a más tardar el 20 de enero de la vigencia siguiente
</t>
  </si>
  <si>
    <t>Pasivos Exigibles</t>
  </si>
  <si>
    <t>Son compromisos que se adquirieron con el cumplimiento de las formalidades plenas, que deben asumirse con cargo al presupuesto disponible de la vigencia en que se pagan, por cuanto la reserva presupuestal que los respaldó en su oportunidad feneció por no haberse pagado en el transcurso de la misma vigencia fiscal en que se constituyeron. Frente a la constitución de Pasivos Exigibles, se reitera a las entidades distritales la obligación legal de realizar la gestión requerida para ejecutar el presupuesto asignado dentro de la anualidad.</t>
  </si>
  <si>
    <t>Concepto de gasto</t>
  </si>
  <si>
    <t>Forma de control y uso de los recursos, la clasificación de la inversión por conceptos de gasto debe estar asociada al
gasto recurrente</t>
  </si>
  <si>
    <t xml:space="preserve"> Vigencias Futuras</t>
  </si>
  <si>
    <t xml:space="preserve">Es una herramienta presupuestal para asumir compromisos con cargo a presupuestos futuros, con el objetivo de desarrollar proyectos de inversión o efectuar gastos con un horizonte mayor a un año y cuya ejecución se inicia con el presupuesto de la vigencia en que se aprueben
dichas autorizaciones. Esta autorización de Vigencias Futuras se da por parte del Concejo de Bogotá.
Si las vigencias futuras se solicitan para la ejecución de proyectos de inversión, los mismos deben hacer parte del Plan de Desarrollo vigente. En este orden de ideas, si los cupos anuales autorizados a una entidad, para asumir compromisos de vigencias futuras no fueron utilizados a 31 de diciembre de la vigencia en que fueron aprobadas caducarán sin excepción, debiéndose solicitar en la siguiente vigencia, si es del caso, una nueva autorización al Concejo de Bogotá para el desarrollo de las actividades previstas.
Las vigencias futuras son apropiaciones efectivas que se traducen en una inflexibilidad en el presupuesto, ya que el monto autorizado debe incorporarse en cada uno de los presupuestos de las vigencias fiscales para las cuales se aprobaron </t>
  </si>
  <si>
    <t>Destinación de recursos</t>
  </si>
  <si>
    <t>Busca identificar el uso que se le asigna al recurso, y que constituye una referencia válida para verificar la destinación del mismo, tanto a nivel de ingreso, como de gasto</t>
  </si>
  <si>
    <t>Objetivo General</t>
  </si>
  <si>
    <t>Define de forma concisa la situación deseada asociada al problema identificado</t>
  </si>
  <si>
    <t>Objetivo Especifico</t>
  </si>
  <si>
    <t>Son los resultados intermedios que permiten dar cumplimiento al objetivo general</t>
  </si>
  <si>
    <t>Meta Proyecto</t>
  </si>
  <si>
    <t xml:space="preserve">Consisten en el conjunto de resultados concretos, medibles, realizables y verificables que se esperan obtener en un tiempo señalado. Las metas deben establecerse en términos de resultado o productos, en este sentido, la gestión institucional que se adelante es el medio para llegar a la meta, no es la meta en sí, debido a que no es un bien o servicio.
</t>
  </si>
  <si>
    <t>Meta Resultado</t>
  </si>
  <si>
    <t>son aquellas que buscan mejorar parcial o totalmente el problema crítico identificado en el diagnóstico y están relacionadas con la situación deseada. Estas metas regularmente están definidas en las políticas públicas o programas adoptados por la Administración Distrital</t>
  </si>
  <si>
    <t>Meta Producto</t>
  </si>
  <si>
    <t>Son aquellas representadas en la entrega de bienes y servicios finales o intermedios, que se definen a partir de los objetivos específicos. Por lo general son este tipo de metas las que se definen en la formulación de los proyectos de inversión y están asociadas a las causas del problema. La consecución de metas de producto contribuye a la obtención de una meta de resultado específica</t>
  </si>
  <si>
    <t>N° Meta SEGPLAN</t>
  </si>
  <si>
    <t xml:space="preserve">Corresponde con el número asignado en el Sistema Segplan </t>
  </si>
  <si>
    <t>Magnitud</t>
  </si>
  <si>
    <t>Son los valores que se espera obtener en un tiempo señalado. Estos productos son bienes y/o servicios, finales o intermedios, para dar cumplimiento a los objetivos del proyecto.</t>
  </si>
  <si>
    <t>Programación Meta</t>
  </si>
  <si>
    <t>Son los valores que se estimana lacanzar al finalizar la vigencia y el cuatrienio. Es cantidad o número de la acción identificada en el proceso</t>
  </si>
  <si>
    <t>Ejecución Meta</t>
  </si>
  <si>
    <t xml:space="preserve">Valores alcanzados respecto de la meta programada </t>
  </si>
  <si>
    <t>Estado de la Meta</t>
  </si>
  <si>
    <t>Se requiere coocer si la meta esta programada a partir de la vigencia actual solo aplican dos (2) tipos de programación: Normal(activa) y Programada en vigencia posterior</t>
  </si>
  <si>
    <t xml:space="preserve"> Tipo de Anualización de las metas</t>
  </si>
  <si>
    <t xml:space="preserve">Metas con Anualización Constante: El valor programado para cada año es el mismo, y debe ser igual a la cantidad programada para la meta del proyecto y los años no se suman para obtener la cantidad total de la meta.
Metas con Anualización Creciente: El valor programado para cada año incluye el del año anterior. De forma progresiva, en cada año se va alcanzando la cantidad programada para la meta del proyecto. El valor programado debe ser igual o mayor al anterior y, el último año debe
ser igual a la magnitud total definida para la meta del proyecto.
Metas con Anualización Decreciente: El valor programado para cada año disminuye. El valor programado para cada año debe ser menor o igual al del año inmediatamente anterior. Así, se trata de reducir en cada año hasta llegar a la cantidad programada para la meta del proyecto (el valor
del último año debe ser igual a la magnitud definida para la meta del proyecto).
Metas con Anualización Suma: La sumatoria de la anualización debe ser igual a la cantidad programada para la meta del proyecto
</t>
  </si>
  <si>
    <t>Proyectos de inversión</t>
  </si>
  <si>
    <t>Definidos los productos de la entidad, se asocian a cada proyecto de inversión y se asignan los recursos hasta por el monto del presupuesto programado para cada uno de ellos, de acuerdo con la metodología que para el efecto haya definido la oficina de planeación de la entidad.
Se precisa que un proyecto de inversión puede apuntar a varios productos de la entidad y que a su vez existen proyectos trasversales que pueden tener participación en todos los productos.
Los montos de rubros correspondientes a las variables de transferencias para inversión, servicio de la deuda y reservas presupuestales son incorporados por la entidad en el sistema PREDIS módulo PMR.</t>
  </si>
  <si>
    <t>Grupos Poblacionales</t>
  </si>
  <si>
    <t xml:space="preserve">
En los proyectos de inversión en cumplimiento de las normas que se mencionan a continuación se debe identificar y diferenciar con la mayor precisión posible, cada grupo poblacional como el de infancia y adolescencia, juventud y la población víctima y en situación de desplazamiento, con el fin de visibilizar la acción de la Administración Distrital en el marco de las políticas públicas.</t>
  </si>
  <si>
    <t>Instrucciones de diligenciamiento
para seguimiento del Plan de Acción Proyecto de Inversión</t>
  </si>
  <si>
    <t>Instrucciones generales previas al diligenciamiento</t>
  </si>
  <si>
    <t>Leer las instrucciones  antes de iniciar el diligenciamiento.</t>
  </si>
  <si>
    <t xml:space="preserve">No modificar el tamaño de la celdas de ninguna hoja, ni la información que se encuentra pre diligenciada. </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</si>
  <si>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</si>
  <si>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</si>
  <si>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</si>
  <si>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</si>
  <si>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El tipo de letra es fuente Arial  Narrow tamaño 11</t>
  </si>
  <si>
    <t>Algunos campos contienen el máximo de caracteres</t>
  </si>
  <si>
    <t xml:space="preserve">Evitar el uso de viñetas, comillas, guiones y asteriscos estas tienden a desconfigurarse, cambiando el sentido del texto.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</si>
  <si>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</si>
  <si>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 xml:space="preserve">En caso que se requiera ajustar información se deberá actualizar el perfil del proyecto y enviar firmado por el gerente.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</si>
  <si>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</si>
  <si>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Nombre de matriz </t>
  </si>
  <si>
    <t>Instrucción</t>
  </si>
  <si>
    <t>CONSIDERACIONES GENERALES</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</si>
  <si>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</si>
  <si>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SEGUIMIENTO CUATRIENIO</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</si>
  <si>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</si>
  <si>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RESUMEN EJECUTIVO</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</si>
  <si>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</si>
  <si>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'1. SEGUIMIENTO EJECUCIÓN PRESU'!Área_de_impresión</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</si>
  <si>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</si>
  <si>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t>TERRITORIALIZACIÓN POBLACIÓN</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</si>
  <si>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</si>
  <si>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t>'2. SEGUIMIENTO METAS PRODUCTO'!_Toc461442754</t>
  </si>
  <si>
    <r>
      <rPr>
        <sz val="11"/>
        <color theme="1"/>
        <rFont val="Arial"/>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</si>
  <si>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'4. METAS RESULTADO PDD'!Área_de_impresión</t>
  </si>
  <si>
    <r>
      <rPr>
        <b/>
        <sz val="11"/>
        <color rgb="FF000000"/>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</si>
  <si>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PRODUCTOS MGA</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</si>
  <si>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</si>
  <si>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Resumen programación y ejecución física</t>
  </si>
  <si>
    <t>Oct- Dic</t>
  </si>
  <si>
    <t>Total Programado</t>
  </si>
  <si>
    <t>Programado</t>
  </si>
  <si>
    <t>Ejecutado</t>
  </si>
  <si>
    <t>Reservas</t>
  </si>
  <si>
    <t>TOTAL</t>
  </si>
  <si>
    <t>No. Localidad</t>
  </si>
  <si>
    <t>Localidad</t>
  </si>
  <si>
    <t>Presupuesto vigencia</t>
  </si>
  <si>
    <t>Magnitud vigencia</t>
  </si>
  <si>
    <t>Presupuesto reserva</t>
  </si>
  <si>
    <t>Magnitud reserva</t>
  </si>
  <si>
    <t>Usaquén</t>
  </si>
  <si>
    <t>San Cristóbal</t>
  </si>
  <si>
    <t>Fontibón</t>
  </si>
  <si>
    <t>Engativá</t>
  </si>
  <si>
    <t>Los Mártires</t>
  </si>
  <si>
    <t xml:space="preserve">
INSTRUCTIVO DE DILIGENCIAMIENTO_SEGUIMIENTO PLAN DE ACCIÓN
</t>
  </si>
  <si>
    <t>Las celdas de presupuesto deben estar en formato celda moneda y en pesos</t>
  </si>
  <si>
    <t>El tipo de letra es fuente calibri tamaño 10</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</si>
  <si>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establece el Plan de Desarrollo. </t>
  </si>
  <si>
    <t>En caso que se requiera reprogramaciones se deberá remitir formato oficial debidamente firmado por el gerente y ordenador de gasto</t>
  </si>
  <si>
    <t xml:space="preserve"> La asociación estratégica y táctica con las metas proyecto de inversión no crea relación directa con el presupuesto ni con la magnitud</t>
  </si>
  <si>
    <t>Para obtener información específica frente al avance físico y presupuestal de las politícas públicas se debe consultar los planes de acción de cada política, toda vez que la información aca señalada es solo indicativa</t>
  </si>
  <si>
    <r>
      <rPr>
        <b/>
        <sz val="10"/>
        <color theme="1"/>
        <rFont val="Calibri"/>
        <family val="2"/>
      </rPr>
      <t xml:space="preserve">Periodicidad informe: SEGUN CRONOGRAMA DE LA VIGENCIA </t>
    </r>
    <r>
      <rPr>
        <sz val="10"/>
        <color theme="1"/>
        <rFont val="Calibri"/>
        <family val="2"/>
      </rPr>
      <t xml:space="preserve">
Responsable: Subsecretario/ordenador de gasto
Responsable diligenciamiento:   Director/ Jefe de Oficina/ Subdirector
Medio de entrega: Digital enviado por el Subsecretario/ Ordenador de gasto
Calidad reporte: Buena ortografía, coherencia, redacción, claridad, precisión de la información, validación de las fuentes de información, oportunidad en la entrega, no usar siglas 
</t>
    </r>
  </si>
  <si>
    <r>
      <rPr>
        <sz val="10"/>
        <color theme="1"/>
        <rFont val="Calibri"/>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SEGUIMIENTO A METAS: ACTIVIDADES Y TAREAS
De acuerdo con la Programación del Plan de Acción, es necesario por cada proyecto de Inversión: 
- Relacionar la meta relacionada con la actividad a reportar 
- A continuación deberá diligenciar la información correspondiente al avance de la Actividad por cada uno de los meses activos para el plan de acción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0"/>
        <color theme="1"/>
        <rFont val="Calibri"/>
        <family val="2"/>
      </rPr>
      <t xml:space="preserve">ciudad, claros y concretos
- </t>
    </r>
    <r>
      <rPr>
        <sz val="10"/>
        <color theme="1"/>
        <rFont val="Calibri"/>
        <family val="2"/>
      </rPr>
      <t>Si la programación vigente es diferente a la inicialmente programada favor justificar en Observaciones
Con corte trimestral  debe existir coherencia entre lo relacionado en el formato y los productos entregables señalados en la programación del plan de acción.</t>
    </r>
  </si>
  <si>
    <t>Verificar que las objetivos, metas, actividades y tareas correspondan a lo programado en el Plan de Acción y Ficha EBI. 
Articular  las metas proyecto y PDD con la plataforma estratégica y táctica de la Entidad, como herramienta de marcación sin que ello signifique que exista relación directa entre la magnitud y presupuesto con la información que en este espacio se identifique.
EJECUCION DE METAS PRODUCTO Y ACTIVIDADES PROYECTO INVERSIÓN
De acuerdo con la Programación del Plan de Acción 2020-2024, es necesario por cada proyecto de Inversión: 
Ubicación estratégica: Se desplegarán la misión, visión, objetivos estratégicos, de calidad, gestión ambiental, Antisoborno y de seguridad y salud en el trabajo y componentes de Plan Maestro de Movilidad
Marcadores a Nivel táctico: se desplegarán PMR, ODS, Metas trazadoras, Politicas Públicas, Código e indicador de MGA
Metas proyecto de inversión: Diligenciar de manera manual la información referente a magnitudes y presupuesto, las casillas de porcentajes se encuentran formuladas automáticamente. Registrar avance cualitativo trimestralmente y  el avance acumulado en avances y logros, retrasos y soluciones.
Población beneficiada: especificar tipo de población, grupo etáreo, condición, enfoque diferencial y de género). Tener presente la población objetivo identificada en la formulación del proyecto.
La asociación estratégica y táctica con las metas proyecto de inversión no crea relación directa con el presupuesto ni con la magnitud, por tanto se debe consultar en cada caso el instrumento específico (planes de acción de politica pública, tableros de control metas estratégicas, seguimiento PMR, etc)</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</si>
  <si>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actual-2024-2027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Institucional
MAGNITUD TOTAL 2020-2024: debe coincidir con la meta establecida y la suma total de las magnitudes por vigencia.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
</t>
  </si>
  <si>
    <t xml:space="preserve">Verificar que los datos numéricos (cifras pesos, magnitudes) sean iguales a BOGDATA y PAA 
Verificar que los datos cualitativos (descripción de objetivos, conceptos de gastos, actividades y metas etc.) sean iguales a lo reportado en Ficha EBI
PRESUPUESTO PROGRAMADO AL CORTE DEL INFORME: Es el presupuesto programado, ajustado según las modificaciones presupuestales que hayan tenido a lugar durante el tiempo de reporte. Todo ajuste presupuestal debe haberse avalado en el PAA y coincidir con la información en BOGDATA
PRESUPUESTO TOTAL 2020-2024: Debe coincidir con la suma del presupuesto programado por vigencia.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RECURSOS COMPROMETIDOS: Ingresar los valores  que a la fecha de corte del diligenciamiento,  se encuentran vigentes, discriminar por Meta
RESERVAS PRESUPUESTALES: Ingresar la información a la fecha de corte del diligenciamiento, correspondiente al avance en pago de reservas presupuestales por meta; así mismo para el periodo de reporte se debe indicar si se han realizado liberaciones o anulaciones sobre las reservas.
Se debe relacionar el valor de reserva por cada CRP y en la columna siguiente los giros realizados y los valores pendientes de giro (para cada trimestre se podrá observar el avance en la ejecución de las reservas). 
</t>
  </si>
  <si>
    <t>PMR</t>
  </si>
  <si>
    <t xml:space="preserve">Plan de Desarrollo </t>
  </si>
  <si>
    <t>Meses</t>
  </si>
  <si>
    <t>Años</t>
  </si>
  <si>
    <t>Objetivo PDD</t>
  </si>
  <si>
    <t>Programa PDD</t>
  </si>
  <si>
    <t>No. Meta PDD</t>
  </si>
  <si>
    <t>Nombre Meta PDD</t>
  </si>
  <si>
    <t>No. proyecto de inversión</t>
  </si>
  <si>
    <t>Nombre del Proyecto</t>
  </si>
  <si>
    <t>Proyecto Inv</t>
  </si>
  <si>
    <t>ODS</t>
  </si>
  <si>
    <t>ObjGeneral</t>
  </si>
  <si>
    <t>Tipo_Meta</t>
  </si>
  <si>
    <t>ProcesosInst</t>
  </si>
  <si>
    <t>Subsistema</t>
  </si>
  <si>
    <t>TipoInd</t>
  </si>
  <si>
    <t>Periodicidad</t>
  </si>
  <si>
    <t>Si_No</t>
  </si>
  <si>
    <t>Etnia</t>
  </si>
  <si>
    <t>Sexo</t>
  </si>
  <si>
    <t>Localidades</t>
  </si>
  <si>
    <t>Componente PMM</t>
  </si>
  <si>
    <t>Misión</t>
  </si>
  <si>
    <t>Visión</t>
  </si>
  <si>
    <t>OBJETIVO ESTRATÉGICO</t>
  </si>
  <si>
    <t>OBJETIVOS SISTEMAS DE GESTION
(Calidad, Ambiental, SST, Antisoborno, Seguridad de la información y Continuidad de Negocio)</t>
  </si>
  <si>
    <t>Insumos</t>
  </si>
  <si>
    <t>Trazador Presupuestal</t>
  </si>
  <si>
    <t>Indicadores Metas estratégicas</t>
  </si>
  <si>
    <t>Políticas Públicas</t>
  </si>
  <si>
    <t>Dimensiones MIPG</t>
  </si>
  <si>
    <t>Politicas MIPG</t>
  </si>
  <si>
    <t>Planes Institucionales</t>
  </si>
  <si>
    <t>Objetivo PMR</t>
  </si>
  <si>
    <t>Indicador Objetivo</t>
  </si>
  <si>
    <t>Indicador_Meta Estratégica</t>
  </si>
  <si>
    <t>Meta PDD/Meta Proyecto de Inversión</t>
  </si>
  <si>
    <t>Enero</t>
  </si>
  <si>
    <t>1.05. Espacio público seguro e inclusivo</t>
  </si>
  <si>
    <t>Alcanzar 480.000 estudiantes beneficiadas y beneficiados en el programa de Niñas y Niños Primero – NNP, incluyendo acciones orientadas a mejorar las condiciones de movilidad de las rutas escolares</t>
  </si>
  <si>
    <t>2024110010075</t>
  </si>
  <si>
    <t>Fortalecimiento de los procesos contravencionales asociados a las infracciones de normas de tránsito y transporte público en Bogotá D.C.</t>
  </si>
  <si>
    <t>7974-Fortalecimiento de los procesos contravencionales asociados a las infracciones de normas de tránsito y transporte público en Bogotá D.C</t>
  </si>
  <si>
    <t>1. Fin de la Pobreza</t>
  </si>
  <si>
    <t>Promover el reconocimiento y garantia de derechos al interior de las familias de la ciudad de Bogotá</t>
  </si>
  <si>
    <t>Suma</t>
  </si>
  <si>
    <t>Direccionamiento político</t>
  </si>
  <si>
    <t>SubsistemaSIG</t>
  </si>
  <si>
    <t>Eficacia</t>
  </si>
  <si>
    <t>Mensual</t>
  </si>
  <si>
    <t>Indigena</t>
  </si>
  <si>
    <t>Hombre</t>
  </si>
  <si>
    <t>1. Contribuye a la equidad y mejoran la calidad de vida de la ciudadanía y la seguridad de los actores viales</t>
  </si>
  <si>
    <t>1. Ser referente mundial en la promoción de cambios comportamentales en la ciudadanía y los actores viales</t>
  </si>
  <si>
    <t>1. Reducir las víctimas fatales en siniestros de tránsito a través de la implementación de acciones integrales con criterios de seguridad vial.</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</si>
  <si>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</si>
  <si>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Mano de obra calificada</t>
  </si>
  <si>
    <t>TPGE- Grupos étnicos</t>
  </si>
  <si>
    <t>O1:Registros de hurtos a personas en  Transmilenio</t>
  </si>
  <si>
    <t>6-Registros de hurtos a personas en 
Transmilenio</t>
  </si>
  <si>
    <t>Política Pública Bicicleta</t>
  </si>
  <si>
    <t>1. Talento Humano</t>
  </si>
  <si>
    <t>1. Política de Gestión Estratégica del Talento Humano</t>
  </si>
  <si>
    <t>Plan Anticorrupción y de Atención al Ciudadano PAAC V8.0 SDM-2021</t>
  </si>
  <si>
    <t>5. Mejorar las condiciones de seguridad vial y el comportamiento de los actores en la vía</t>
  </si>
  <si>
    <t>1. Número de personas fallecidas en siniestros viales</t>
  </si>
  <si>
    <t>1.  Número de controles preventivos, regulatorios o sancionatorios realizados.</t>
  </si>
  <si>
    <t>Número de cupos de cicloparqueaderos gestionados en infraestructura pública e infraestructura privada</t>
  </si>
  <si>
    <t>PDD</t>
  </si>
  <si>
    <t>Febrero</t>
  </si>
  <si>
    <t>Subsecretaría de Gestión de Movilidad</t>
  </si>
  <si>
    <t>2.Bogotá confía en su bienestar</t>
  </si>
  <si>
    <t>1.06. Movilidad segura e inclusiva</t>
  </si>
  <si>
    <t>Complementar con dispositivos que garanticen la accesibilidad de 340 intersecciones semafóricas que cumplan con las condiciones técnicas para tal fin</t>
  </si>
  <si>
    <t>2024110010076</t>
  </si>
  <si>
    <t>Mejoramiento de los servicios prestados en la Secretaría Distrital de Movilidad de Bogotá D.C.</t>
  </si>
  <si>
    <t>8008-Mejoramiento de los servicios prestados en la Secretaría Distrital de Movilidad de Bogotá D.C.</t>
  </si>
  <si>
    <t>2. Hambre cero</t>
  </si>
  <si>
    <t>Fortalecer la capacidad institucional para garantizar una gestión pública eficiente y transparente que responda a las demandas ciudadanas, al cumplimiento de las Políticas Sociales y a los criterios de calidad de los servicios sociales que presta la Entidad</t>
  </si>
  <si>
    <t>Constante</t>
  </si>
  <si>
    <t>Direccionamiento de los servicios sociales</t>
  </si>
  <si>
    <t>Subsistema de Gestión Ambiental</t>
  </si>
  <si>
    <t>Eficiencia</t>
  </si>
  <si>
    <t>Trimestral</t>
  </si>
  <si>
    <t>NO</t>
  </si>
  <si>
    <t>Afrodescendiente</t>
  </si>
  <si>
    <t>Mujer</t>
  </si>
  <si>
    <t>2. Contribuye potencianado la productividad, la competitividad y la integración de Bogotá y la región</t>
  </si>
  <si>
    <t>2. Ser referente mundial en la incorporación de enfoques territorial, de género y diferencial</t>
  </si>
  <si>
    <t>2. Formular e implementar estrategias de movilidad que reverdezcan a Bogotá y mejoren la experiencia de viaje de la ciudadanía y visitantes de Bogotá Región, en los aspectos de tiempo, calidad y costo, a través de la tecnología y la innovación.</t>
  </si>
  <si>
    <t>OSGC-Prestar trámites y servicios eficientes, oportunos y de calidad, con una gestión ambiental adecuada, soportados en tecnologías de la información y las comunicaciones</t>
  </si>
  <si>
    <t>Mano de obra no calificada</t>
  </si>
  <si>
    <t>TPIEG - Igualdad y equidad de género</t>
  </si>
  <si>
    <t>O1: Porcentaje de mujeres que consideran que TransMilenio es inseguro o muy inseguro</t>
  </si>
  <si>
    <t>8-Mujeres víctimas de lesiones personales</t>
  </si>
  <si>
    <t xml:space="preserve">Acción Climatica </t>
  </si>
  <si>
    <t>2. Direccionamiento Estrategico</t>
  </si>
  <si>
    <t>2. Política de Integridad</t>
  </si>
  <si>
    <t>Plan Institucional de Participación-SDM V.2.0 2021</t>
  </si>
  <si>
    <t>7. Mantener el tiempo de desplazamiento de los ciudadanos</t>
  </si>
  <si>
    <t>2. Campañas de cultura ciudadana implementadas</t>
  </si>
  <si>
    <t xml:space="preserve">5. Servicio de prevención y promoción para la seguridad vial
</t>
  </si>
  <si>
    <t>2.  Número de medidas integrales de gestión de tránsito, pacificación o tráfico calmado implementadas</t>
  </si>
  <si>
    <t>Número de estacionamientos en via en operación</t>
  </si>
  <si>
    <t>PI</t>
  </si>
  <si>
    <t>Marzo</t>
  </si>
  <si>
    <t>Subsecretaría de Servicios a la Ciudadanía</t>
  </si>
  <si>
    <t>3. Bogotá confía en su potencial</t>
  </si>
  <si>
    <t>2.12. Bogotá cuida a su gente</t>
  </si>
  <si>
    <t>Diseñar, implementar y evaluar el 100% del plan sectorial de cultura ciudadana, comunicación y pedagogía cívica que propicien transformaciones voluntarias constructivas y corresponsables en el sistema de movilidad</t>
  </si>
  <si>
    <t>2024110010077</t>
  </si>
  <si>
    <t>Implementación de espacios de participación ciudadana incidente en la Secretaría Distrital de Movilidad de Bogotá D.C.</t>
  </si>
  <si>
    <t>8012-Implementación de espacios de participación ciudadana incidente en la Secretaría Distrital de Movilidad de Bogotá D.C.</t>
  </si>
  <si>
    <t>Fortalecer la capacidad institucional para brindar respuestas integrales en el territorio</t>
  </si>
  <si>
    <t>Creciente</t>
  </si>
  <si>
    <t>Direccionamiento estratégico</t>
  </si>
  <si>
    <t>Subsistema de Gestión de Seguridad y Salud en el Trabajo</t>
  </si>
  <si>
    <t>Efectividad</t>
  </si>
  <si>
    <t>Semestral</t>
  </si>
  <si>
    <t/>
  </si>
  <si>
    <t>Room</t>
  </si>
  <si>
    <t>Santafé</t>
  </si>
  <si>
    <t>3. Contribuye con una gestión integra y transparente</t>
  </si>
  <si>
    <t>3. Ser referente mundial en la distribución eficiente y equitativa del espacio público</t>
  </si>
  <si>
    <t>3. Generar e implementar políticas de movilidad basadas en el análisis de datos fomentando la productividad, eficiencia y bienestar de la ciudad.</t>
  </si>
  <si>
    <t>OSGGA-Garantizar el uso racional y eficiente de energía en las diferentes sedes de la SDM</t>
  </si>
  <si>
    <t>Materiales</t>
  </si>
  <si>
    <t>TPCC - Cultura ciudadana</t>
  </si>
  <si>
    <t>15-Fatalidades en siniestros viales por año</t>
  </si>
  <si>
    <t>Acción Comunal</t>
  </si>
  <si>
    <t>3. Gestión con Valores para los resultados</t>
  </si>
  <si>
    <t>3. Política de Planeación Institucional</t>
  </si>
  <si>
    <t>PA01-M02-PL01 plan institucional de gestión ambiental PIGA</t>
  </si>
  <si>
    <t>8. Mejorar la calidad de vida de los habitantes en cuanto a movilidad y factores asociados</t>
  </si>
  <si>
    <t xml:space="preserve">6. Servicio de sensibilización a los actores viales,  con enfoque diferencial, género y territorial.
</t>
  </si>
  <si>
    <t>3.  Número de señales verticales de pedestal instaladas</t>
  </si>
  <si>
    <t>Número de viajes en bicicletas públicas</t>
  </si>
  <si>
    <t>N.A</t>
  </si>
  <si>
    <t>Abril</t>
  </si>
  <si>
    <t>Subsecretaría de Gestión Jurídica</t>
  </si>
  <si>
    <t>4.Bogotá ordena su territorio y avanza en su acción climática</t>
  </si>
  <si>
    <t>4.26. Movilidad Sostenible</t>
  </si>
  <si>
    <t>Realizar 300.000 intervenciones para mejorar las condiciones de movilidad en los corredores y puntos estratégicos de la ciudad Región</t>
  </si>
  <si>
    <t>2024110010093</t>
  </si>
  <si>
    <t>Mejoramiento en la gestión de las acciones de transparencia e integridad de la Secretaría Distrital de Movilidad en Bogotá D.C</t>
  </si>
  <si>
    <t>7969-Mejoramiento en la gestión de las acciones de transparencia e integridad de la Secretaría Distrital de Movilidad en Bogotá D.C</t>
  </si>
  <si>
    <t>4. Educación de calidad</t>
  </si>
  <si>
    <t>Contribuir en la prevención de la maternidad y la paternidad temprana en Bogotá</t>
  </si>
  <si>
    <t>Decreciente</t>
  </si>
  <si>
    <t>Construcción e implementación de políticas sociales</t>
  </si>
  <si>
    <t>Subsistema de Gestión de Seguridad de la Información</t>
  </si>
  <si>
    <t>Anual</t>
  </si>
  <si>
    <t>Raizal</t>
  </si>
  <si>
    <t>4. Ser referente mundial en el incremento de la satisfacción en las experiencias de viaje</t>
  </si>
  <si>
    <t>4. Desarrollar estrategias de cultura y respeto en la ciudadanía para el sistema de movilidad, protegiendo en especial a los actores vulnerables y promoviendo los modos activos, con enfoque incluyente diferencial, de género y territorial</t>
  </si>
  <si>
    <t>OSGGA-Garantizar el uso racional y eficiente del recurso hídrico en las diferentes sedes de la SDM</t>
  </si>
  <si>
    <t>Servicios domiciliarios</t>
  </si>
  <si>
    <t>TPPD - Discapacidad</t>
  </si>
  <si>
    <t>O1:Porcentaje de evasión medido en el componente troncal</t>
  </si>
  <si>
    <t>16-Porcentaje de evasión medido en el  componente troncal</t>
  </si>
  <si>
    <t>Adultez</t>
  </si>
  <si>
    <t>4. Evaluación de Resultados</t>
  </si>
  <si>
    <t>4. Política de Gestión Presupuestal y Eficiencia del Gasto Público</t>
  </si>
  <si>
    <t>PA02-PL01 Plan Institucional de Capacitación – PIC VERSIÓN 2.0 DE 11-08-2021</t>
  </si>
  <si>
    <t>9.  Mejorar los servicios de atención a la ciudadanía</t>
  </si>
  <si>
    <t>8. Servicio de gestión para la movilidad en la ciudad</t>
  </si>
  <si>
    <t xml:space="preserve">4.  Número de puntos con sistemas de contención vehicular, dispositivos de canalización u otros elementos de control de tránsito mantenidos </t>
  </si>
  <si>
    <t>Km conservados o mantenidos de cicloinfraestructura</t>
  </si>
  <si>
    <t>Mayo</t>
  </si>
  <si>
    <t>Subsecretaría de Gestión Corporativa</t>
  </si>
  <si>
    <t>5. Bogotá confía en su gobierno</t>
  </si>
  <si>
    <t>Realizar seguimiento al 100% de los PMT (Planes de Manejo de Tránsito) que generen mayor afectación a los usuarios priorizando la seguridad e infraestructura a las y los peatones y ciclistas</t>
  </si>
  <si>
    <t>2024110010095</t>
  </si>
  <si>
    <t>Mejoramiento y mantenimiento de los servicios de TI asociados a la infraestructura tecnológica operacional de la Secretaría Distrital de Movilidad de Bogotá D.C.</t>
  </si>
  <si>
    <t>7982-Mejoramiento y mantenimiento de los servicios de TI asociados a la infraestructura tecnológica operacional de la Secretaría Distrital de Movilidad de Bogotá D.C.</t>
  </si>
  <si>
    <t xml:space="preserve">5. Igualdad de género </t>
  </si>
  <si>
    <t>Contribuir al desarrollo integral con enfoque diferencial de niños, niñas y adolescentes de Bogotá que se encuentren en situación de amenaza, inobservancia o vulneración de derechos</t>
  </si>
  <si>
    <t>Análisis y seguimiento de políticas sociales</t>
  </si>
  <si>
    <t>Subsistema Interno de Gestión Documental y Archivo</t>
  </si>
  <si>
    <t>Palenquero</t>
  </si>
  <si>
    <t>5. Ser referente mundial en la transformación digital y virtual de los trámites y servicios</t>
  </si>
  <si>
    <t>5. Prestar trámites y servicios eficientes, oportunos y de calidad, con una gestión ambiental adecuada, soportados en tecnologías de la información y las comunicaciones.</t>
  </si>
  <si>
    <t>OSGGA-Promover la gestión integral de los residuos generados en la SDM</t>
  </si>
  <si>
    <t>Terrenos</t>
  </si>
  <si>
    <t>TPJ - Juventud</t>
  </si>
  <si>
    <t>O1: % del sistema de semaforización inteligente de la ciudad mantenido y optimizado (a 2027 llegar al 99%)</t>
  </si>
  <si>
    <t>52-Porcentaje de viajes en 
modos sostenibles en un día 
típico de los hogares de 
Bogotá</t>
  </si>
  <si>
    <t>Afro-Palenquero</t>
  </si>
  <si>
    <t>5. Información y Comunicación</t>
  </si>
  <si>
    <t>5. Política compras y contratación pública</t>
  </si>
  <si>
    <t>PA02-PL04 Plan Anual de Vacantes SDM 2021 v. 2.0 de 02-09-2021</t>
  </si>
  <si>
    <t>N/A</t>
  </si>
  <si>
    <t>5. Niveles de satisfacción de los ciudadanos y partes interesadas alcanzados</t>
  </si>
  <si>
    <t xml:space="preserve">9. Servicio de implementacion de las política pública de la Bicicleta </t>
  </si>
  <si>
    <t>5.  Porcentaje de personas cualificadas en enfoque poblacional /diferencial para la prestación del servicio en el Centro de Orientación a Victimas de Siniestros Viales - ORVI</t>
  </si>
  <si>
    <t>Km construidos de cicloinfraestructura</t>
  </si>
  <si>
    <t>Junio</t>
  </si>
  <si>
    <t>Dirección de inteligencia para la movilidad</t>
  </si>
  <si>
    <t>5.39. Camino hacia una democracia deliberativa con un gobierno cercano a la gente y con participación ciudadana</t>
  </si>
  <si>
    <t>Realizar un (1) estudio técnico en corredores principales, para evaluar los límites de velocidad en la ciudad</t>
  </si>
  <si>
    <t>2024110010096</t>
  </si>
  <si>
    <t>Implementación de intervenciones integrales de cultura, comunicación y pedagogía, para la movilidad segura en Bogotá D.C</t>
  </si>
  <si>
    <t>7980-Implementación de intervenciones integrales de cultura, comunicación y pedagogía, para la movilidad segura en Bogotá D.C</t>
  </si>
  <si>
    <t>6. Agua limpia y saneamiento</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</si>
  <si>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</si>
  <si>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Prestación de los servicios sociales</t>
  </si>
  <si>
    <t>Subsistema de Responsabilidad Social</t>
  </si>
  <si>
    <t>Otro</t>
  </si>
  <si>
    <t>6. Ser referente mundial al contar con un equipo humano comprometido y competente.</t>
  </si>
  <si>
    <t>6. Fortalecer el bienestar de los (las) colaboradores (as), con un equipo humano altamente calificado, comprometido e íntegro, encaminado al logro de los objetivos de la Entidad.</t>
  </si>
  <si>
    <t>OSGGA-Fortalecer la aplicación de criterios ambientales en la adquisición de bienes y servicios contratados por la entidad en el desarrollo de sus actividades</t>
  </si>
  <si>
    <t>Edificios</t>
  </si>
  <si>
    <t>O4:Porcentaje de viajes en modos sostenibles en un día típico de los hogares de Bogotá</t>
  </si>
  <si>
    <t>53-Porcentaje de avance de la PLMB Tramo I</t>
  </si>
  <si>
    <t>ASP (Actividades Sexuales Pagas)</t>
  </si>
  <si>
    <t>6. Gestión del Conocimiento</t>
  </si>
  <si>
    <t>6. Política de Fortalecimiento Institucional y Simplificación de Procesos</t>
  </si>
  <si>
    <t>PA02-PL05 plan anual de previsión de recursos humanos SDM 2021 v. 2.0 de 02-09-2021</t>
  </si>
  <si>
    <t>12.Servicios institucionales para la atención a la ciudadanía</t>
  </si>
  <si>
    <t>6.  Número de víctimas jóvenes en siniestros viales</t>
  </si>
  <si>
    <t>Kilometros de Mantenimiento vial</t>
  </si>
  <si>
    <t>Julio</t>
  </si>
  <si>
    <t>Dirección de planeación para la movilidad</t>
  </si>
  <si>
    <t>2024110010097</t>
  </si>
  <si>
    <t>Consolidación del trabajo colaborativo y apoyo institucional en la Secretaría Distrital de Movilidad de Bogotá D.C.</t>
  </si>
  <si>
    <t>7985-Consolidación del trabajo colaborativo y apoyo institucional en la Secretaría Distrital de Movilidad de Bogotá D.C.</t>
  </si>
  <si>
    <t>7. Energía asequible y no contaminable</t>
  </si>
  <si>
    <t>Disminuir las prácticas adversas y percepciones discriminatorias en torno a la vejez y contribuir a la transformación de imaginarios sobre el envejecimiento y el diálogo intergeneracional como conceptos vitales para la construcción de proyectos de vida</t>
  </si>
  <si>
    <t>Mantenimiento y soporte TIC</t>
  </si>
  <si>
    <t>Subsistema de Control Interno</t>
  </si>
  <si>
    <t>No Aplica</t>
  </si>
  <si>
    <t>7. Garantizar transparencia, oportunidad, inclusión y equidad de género en los procesos de la entidad, que promuevan la legalidad, participación, control social y rendición de cuentas.</t>
  </si>
  <si>
    <t>OSGGA-Promover acciones que contribuyan a la adaptación y mitigación al cambio climático y mejora de la calidad del paisaje de la sede principal de la SDM.</t>
  </si>
  <si>
    <t>Maquinaria y Equipo</t>
  </si>
  <si>
    <t>O4:Porcentaje de avance de la PLMB Tramo I</t>
  </si>
  <si>
    <t>54-Kilómetros de troncales en 
operación del sistema de 
transporte público</t>
  </si>
  <si>
    <t>Bicicleta</t>
  </si>
  <si>
    <t>7. Control Interno</t>
  </si>
  <si>
    <t>7. Política Gobierno Digital</t>
  </si>
  <si>
    <t>PA02-PL03 Plan Estratégico de Talento Humano SDM 2021 v.2.0 de 02-09-2021</t>
  </si>
  <si>
    <t>7.  Porcentaje de campaña(s) y/o jornada(s) de cultura ciudadana y educación vial realizadas y dirigidas a la ciudadanía, que promueven prácticas de inclusión e igualdad con enfoque poblacional - diferencial en el sistema de movilidad.</t>
  </si>
  <si>
    <t>Agosto</t>
  </si>
  <si>
    <t>Dirección de ingienería y tránsito</t>
  </si>
  <si>
    <t>Recuperar 30.000 m2 de espacio público para una movilidad más segura y accesible, principalmente en entornos relacionados con la movilidad activa y sostenible, siguiendo el enfoque de calle completa</t>
  </si>
  <si>
    <t>2024110010104</t>
  </si>
  <si>
    <t>Fortalecimiento de la Gestión Jurídica en la Secretaría Distrital de Movilidad de Bogotá D.C.</t>
  </si>
  <si>
    <t>7994-Fortalecimiento de la Gestión Jurídica en la Secretaría Distrital de Movilidad de Bogotá D.C.</t>
  </si>
  <si>
    <t>8. Trabajo decente y crecimiento económico</t>
  </si>
  <si>
    <t>Disminuir la vulnerabilidad por discriminación, violencias y exclusión social por orientación sexual o identidad de género en Bogotá</t>
  </si>
  <si>
    <t>Adquisiciones</t>
  </si>
  <si>
    <t>No aplica</t>
  </si>
  <si>
    <t>OSGAS-Mantener las buenas prácticas antisoborno contenidas en la norma ISO 37001 y las demás adoptadas por la Entidad</t>
  </si>
  <si>
    <t>Mantenimiento maquinaria y equipo</t>
  </si>
  <si>
    <t>O4:Kilómetros de troncales en operación del sistema de transporte público</t>
  </si>
  <si>
    <t>55-Número de hectáreas netas 
de suelo viabilizadas para el 
desarrollo de proyectos 
estrategicos de ciudad, que 
aportan al desarrollo de 
Bogotá</t>
  </si>
  <si>
    <t>BTI</t>
  </si>
  <si>
    <t>8. Política de Seguridad Digital</t>
  </si>
  <si>
    <t>Plan de Austeridad e Indicadores 2021 20-01</t>
  </si>
  <si>
    <t>8.  Porcentaje de afectación del tiempo de viaje promedio, para los usuarios de modos motorizados en la infraestructura vial, por efecto de las obras y la implementación de PMT sobre los 14 corredores viales principales-incluidas vías de desvío.</t>
  </si>
  <si>
    <t>Septiembre</t>
  </si>
  <si>
    <t>Dirección de Gestión de tránsito y control de transito y transporte</t>
  </si>
  <si>
    <t>Construir 59 kilómetros lineales de la red de cicloinfraestructura</t>
  </si>
  <si>
    <t>Fortalecimiento del componente de gobernanza para la implementación de la estrategia de seguridad vial en Bogotá D.C.</t>
  </si>
  <si>
    <t>9. Industria, innovación e infraestructura</t>
  </si>
  <si>
    <t>Proveer espacios de integración social en cumplimiento de los estándares de calidad para garantizar la prestación de los servicios sociales en condiciones adecuadas y seguras</t>
  </si>
  <si>
    <t>Gestión del talento humano</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</si>
  <si>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</si>
  <si>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Transporte</t>
  </si>
  <si>
    <t>O4:Número de hectáreas netas de suelo viabilizadas para el desarrollo de proyectos estrategicos de ciudad, que aportan al desarrollo de Bogotá</t>
  </si>
  <si>
    <t>56-Número de cables construidos</t>
  </si>
  <si>
    <t>Derechos Humanos</t>
  </si>
  <si>
    <t>9. Política de Defensa Jurídica</t>
  </si>
  <si>
    <t>Plan Institucional de Archivos PINAR v.1.0_2021</t>
  </si>
  <si>
    <t xml:space="preserve">9.  Número de tramos de los 14 corredores principales de la ciudad y las vías de su área de influencia con gestión de la velocidad implementada  </t>
  </si>
  <si>
    <t>Octubre</t>
  </si>
  <si>
    <t>Dirección de atención al ciudadano</t>
  </si>
  <si>
    <t>Diseñar e implementar una (1) estrategia para la promoción de infraestructura de recarga de vehículos eléctricos en Bogotá D.C</t>
  </si>
  <si>
    <t>2024110010099</t>
  </si>
  <si>
    <t>Implementación de acciones para una movilidad sostenible, segura y confiable para Bogotá D.C.</t>
  </si>
  <si>
    <t>7975-Implementación de acciones para una movilidad sostenible, segura y confiable para Bogotá D.C.</t>
  </si>
  <si>
    <t xml:space="preserve">10. Reducción de las desigualdades </t>
  </si>
  <si>
    <t>Promover la inclusión social de las y los ciudadanos habitantes de calle y las poblaciones en riesgo de habitar las calles</t>
  </si>
  <si>
    <t>Gestión de bienes y servicios</t>
  </si>
  <si>
    <t>OSGAS-Fortalecer el reporte de las denuncias presentadas por presuntos actos de soborno, asegurando la protección de la identidad del denunciante en buena fe y bajo una sospecha razonable, y evitar represalias a este.</t>
  </si>
  <si>
    <t>Servicios de venta y de distribución</t>
  </si>
  <si>
    <t>O4:Número de cables construidos</t>
  </si>
  <si>
    <t>69-Porcentaje de avance en la 
estructuración del Sistema 
Interoperable de Recaudo 
(SIR)</t>
  </si>
  <si>
    <t>Discapacidad</t>
  </si>
  <si>
    <t>10. Política de Mejora normativa</t>
  </si>
  <si>
    <t>Plan de Conservación Documental 2021</t>
  </si>
  <si>
    <t xml:space="preserve">10. Porcentaje de implementación de las estrategias para promover el uso eficiente del vehículo particular y promover la movilidad sostenible.  </t>
  </si>
  <si>
    <t>Noviembre</t>
  </si>
  <si>
    <t>Dirección de investigaciones administrativas al tránsito y y¡transporte</t>
  </si>
  <si>
    <t>Implementar 3 acciones para promover la renovación tecnológica de transporte de carga hacia una tecnología de cero y bajas emisiones</t>
  </si>
  <si>
    <t>2024110010116</t>
  </si>
  <si>
    <t>Fortalecimiento del programa niñas y niños primero para mejorar la seguridad vial y la confianza en el camino al colegio en Bogotá D.C.</t>
  </si>
  <si>
    <t>7996-Fortalecimiento del programa niñas y niños primero para mejorar la seguridad vial y la confianza en el camino al colegio en Bogotá D.C.</t>
  </si>
  <si>
    <t>11. Ciudades y comunidades sostenibles</t>
  </si>
  <si>
    <t>Fortalecer los procesos de inclusión de las personas con discapacidad, sus familias y cuidadores en los diferentes entornos, mediante acciones de articulación con actores públicos y privados</t>
  </si>
  <si>
    <t>Gestión jurídica</t>
  </si>
  <si>
    <t>OSGAS-Gestionar las denuncias presentadas por presuntos actos de soborno, asegurando la protección de la identidad del denunciante en buena fe y bajo una sospecha razonable, y evitar represalias a este</t>
  </si>
  <si>
    <t>Servicios de alojamiento comidas y bebidas</t>
  </si>
  <si>
    <t>O4:Porcentaje de avance en la estructuración del Sistema Interoperable de Recaudo (SIR)</t>
  </si>
  <si>
    <t>70-Porcentaje de usuarios de TransMilenio satisfechos</t>
  </si>
  <si>
    <t>Educación</t>
  </si>
  <si>
    <t>11. Política de Servicio al ciudadano</t>
  </si>
  <si>
    <t>Plan de Preservación Digital a largo plazo 2021</t>
  </si>
  <si>
    <t>Diciembre</t>
  </si>
  <si>
    <t>Dirección de representación judicial</t>
  </si>
  <si>
    <t>Implementar una estrategia para lograr que el 50% de bicicletas existentes en la ciudad, según la Encuesta de Movilidad 2023, se registren en la plataforma de Registro obligatorio de bicicletas.</t>
  </si>
  <si>
    <t>2024110010114</t>
  </si>
  <si>
    <t>Fortalecimiento de la red de cicloinfraestructura en la ciudad de Bogotá D.C.</t>
  </si>
  <si>
    <t>7998-Fortalecimiento de la red de cicloinfraestructura en la ciudad de Bogotá D.C.</t>
  </si>
  <si>
    <t>12. Producción y consumo responsables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</si>
  <si>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</si>
  <si>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Mejora continua</t>
  </si>
  <si>
    <t>Barrios unidos</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</si>
  <si>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</si>
  <si>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Servicios financieros y conexos</t>
  </si>
  <si>
    <t>O4:Porcentaje de usuarios de TransMilenio satisfechos</t>
  </si>
  <si>
    <t>72-Indice de Gestión Pública Distrital (Puntos)</t>
  </si>
  <si>
    <t>Espacio Público</t>
  </si>
  <si>
    <t>12. Política de Racionalización de trámites</t>
  </si>
  <si>
    <t>Plan Anual de Adquisiciones  2021</t>
  </si>
  <si>
    <t>Dirección de normatividad y conceptos</t>
  </si>
  <si>
    <t>Lograr 9.200.000 viajes en modos sostenibles en un día hábil entre semana en Bogotá.</t>
  </si>
  <si>
    <t>2024110010124</t>
  </si>
  <si>
    <t>Fortalecimiento del sistema de señalización para la movilidad enfocada en la mejora de la seguridad vial en la ciudad de Bogotá D.C</t>
  </si>
  <si>
    <t>8000-Fortalecimiento del sistema de señalización para la movilidad enfocada en la mejora de la seguridad vial en la ciudad de Bogotá D.C</t>
  </si>
  <si>
    <t>13. Acción por el clima</t>
  </si>
  <si>
    <t>Fortalecer la capacidad operativa y técnica en los servicios de soporte de la gestión institucional y en el desarrollo integral del talento humano</t>
  </si>
  <si>
    <t>Gestión del conocimiento</t>
  </si>
  <si>
    <t>OSGSST- Identificar continua y sistemáticamente los peligros, evaluar, valorar los riesgos en SST y determinar los controles operacionales para su eliminación o mitigación</t>
  </si>
  <si>
    <t>Servicios de leasing</t>
  </si>
  <si>
    <t>O5:Índice de Gestión Pública Distrital (Puntos)</t>
  </si>
  <si>
    <t xml:space="preserve">82-Participación Ciudadana Incidente en proyectos de actos administrativos en el Distrito Capital (Porcentaje </t>
  </si>
  <si>
    <t>Familias</t>
  </si>
  <si>
    <t>13. Política de Participación Ciudadana en la Gestión Pública</t>
  </si>
  <si>
    <t>Plan de Seguridad y Privacidad de la Información 2021 V.1.0</t>
  </si>
  <si>
    <t>Dirección de contratación</t>
  </si>
  <si>
    <t>Desarrollar el 100% de la estrategia de mejora y sostenibilidad del Modelo Integrado De Planeación y Gestión - Mipg en las entidades del Sector Movilidad</t>
  </si>
  <si>
    <t>2024110010127</t>
  </si>
  <si>
    <t>Consolidación de las intervenciones en el espacio público para el mejoramiento de las condiciones de movilidad y seguridad vial en los corredores y puntos estratégicos
en Bogotá D.C.</t>
  </si>
  <si>
    <t>8001-Consolidación de las intervenciones en el espacio público para el mejoramiento de las condiciones de movilidad y seguridad vial en los corredores y puntos estratégicos
en Bogotá D.C.</t>
  </si>
  <si>
    <t>14. Vida Submarina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</si>
  <si>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</si>
  <si>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 xml:space="preserve">OSGSST-Prevenir lesiones y deterioro de la salud relacionados con el trabajo a los (as) colaboradores (as) proporcionando lugares de trabajo seguros y saludables, favoreciendo en todo momento su consulta y participación y la de sus representantes. </t>
  </si>
  <si>
    <t>Servicios inmobiliarios</t>
  </si>
  <si>
    <t xml:space="preserve">O5:Participación Ciudadana Incidente en proyectos de actos administrativos en el Distrito Capital (Porcentaje)
</t>
  </si>
  <si>
    <t>Habitabilidad en calle</t>
  </si>
  <si>
    <t>14. Política de Seguimiento y Evaluación del Desempeño Institucional</t>
  </si>
  <si>
    <t>Plan Estratégico de Tecnologías de la información y las Comunicaciones (PETI) 2021 v.1.0</t>
  </si>
  <si>
    <t>14. Número de cupos de cicloparquederos gestionados en infraestructura privada</t>
  </si>
  <si>
    <t>Dirección de gestión de cobro</t>
  </si>
  <si>
    <t>Desarrollar el 100% de mejoramiento en la atención, participación ciudadana incidente y formación para la atención integral con enfoques de género, diferencial y territorial, a través de los canales definidos por cada entidad, del Sector Movilidad</t>
  </si>
  <si>
    <t>2024110010125</t>
  </si>
  <si>
    <t>Fortalecimiento de las intervenciones de control y prevención del tránsito y el transporte para mejorar la seguridad vial en Bogotá D.C.</t>
  </si>
  <si>
    <t>8009-Fortalecimiento de las intervenciones de control y prevención del tránsito y el transporte para mejorar la seguridad vial en Bogotá D.C.</t>
  </si>
  <si>
    <t>15. Vida de ecosistemas terrestres</t>
  </si>
  <si>
    <t xml:space="preserve">OSGSST-Cumplir la normatividad nacional vigente en materia de riesgos laborales y de otra índole, teniendo en cuenta los requisitos aplicables a la Secretaría. </t>
  </si>
  <si>
    <t>Servicios prestados a las empresas y servicios de producción</t>
  </si>
  <si>
    <t>Infancia</t>
  </si>
  <si>
    <t>15. Política de Transparencia, acceso a la información pública y lucha contra la corrupción</t>
  </si>
  <si>
    <t>PA04-PL01 Plan estratégico de las Tecnologías de la Información y Comunicaciones - PETI 2020-2024. V1.0 del 24-11-2021</t>
  </si>
  <si>
    <t xml:space="preserve">15. Porcentaje de participación de personas con enfoque poblacional diferencial en los espacios de participación. </t>
  </si>
  <si>
    <t>Dirección administrativa y financiera</t>
  </si>
  <si>
    <t>16. Paz, justicia e instituciones sólidas</t>
  </si>
  <si>
    <t xml:space="preserve">OSGSST-Definir e implementar planes y estrategias para el mejoramiento continuo de las condiciones de salud y seguridad en el trabajo. </t>
  </si>
  <si>
    <t>Servicios para la comunidad, sociales y personales</t>
  </si>
  <si>
    <t>Juventud</t>
  </si>
  <si>
    <t>16. Política de Gestión Documental</t>
  </si>
  <si>
    <t>Plan de Datos Abiertos 2021 V.1.0</t>
  </si>
  <si>
    <t>16. Porcentaje de efectividad en  los acuerdos de pago solicitados por los ciudadanos</t>
  </si>
  <si>
    <t>Dirección de talento humano</t>
  </si>
  <si>
    <t>17. Alianzas para Lograr los Objetivos</t>
  </si>
  <si>
    <t>OSGSI- Gestionar los activos de información, salvaguardandolos ante cualquier incidente que pueda provocar su destrucción, divulgación, indisponibilidad o uso no compartido</t>
  </si>
  <si>
    <t>Gastos imprevistos</t>
  </si>
  <si>
    <t>LGBTI</t>
  </si>
  <si>
    <t>17. Política de Gestión de la Información Estadística</t>
  </si>
  <si>
    <t>Plan de Mantenimiento de Servicios Tecnológicos 2021 V.1.0</t>
  </si>
  <si>
    <t>17. Porcentaje (%) de avance en implementación de criterios de infraestructura y de espacios idóneos en los puntos de atención propios de la SDM.</t>
  </si>
  <si>
    <t>Oficina asesora de comunicaciones y cultura para la movilidad</t>
  </si>
  <si>
    <t>Rafael Uribe</t>
  </si>
  <si>
    <t>OSGSI-Gestionar los riesgos de seguridad de la información aplicando los controles necesarios para cada situación, garantizando la sostenibilidad de las operaciones</t>
  </si>
  <si>
    <t>Adquisición de activos financieros</t>
  </si>
  <si>
    <t>Migrantes</t>
  </si>
  <si>
    <t>18. Política de Gestión del Conocimiento y la Innovación</t>
  </si>
  <si>
    <t>Plan de Tratamiento de Riesgos de Seguridad y Privacidad de la Información V. 1.0</t>
  </si>
  <si>
    <t>18. Número de trámites racionalizados con acciones de mejora</t>
  </si>
  <si>
    <t>Oficina de tecnologías de la información y las comunicaciones</t>
  </si>
  <si>
    <t>Ciudad Bolívar</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</si>
  <si>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</si>
  <si>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Disminución de pasivos</t>
  </si>
  <si>
    <t>Movilidad Motorizada</t>
  </si>
  <si>
    <t>19. Política de Control Interno</t>
  </si>
  <si>
    <t>Plan de Adecuación y Sostenibilidad V3.0</t>
  </si>
  <si>
    <t>Oficina de seguridad vial</t>
  </si>
  <si>
    <t>OSGSI-Establecer mecanismos que permitan mantener la seguridad de la información durante una interrupción de la infraestructura tecnológica que soporta la operación de los servicios ofrecidos por la Entidad</t>
  </si>
  <si>
    <t>Impuestos, pagos de derechos, contribuciones, multas y sanciones</t>
  </si>
  <si>
    <t>PA02-PL02 Plan Cuatrienal de Gestión Estratégica del Talento Humano V.2.0 de 02-09-2021</t>
  </si>
  <si>
    <t>Oficina de gestión social</t>
  </si>
  <si>
    <t>OSGSI-Gestionar los eventos e incidentes de seguridad de la información, fortaleciendo la capacidad de la Secretaría Distrital de Movilidad para hacer frente a las amenazas y ataques informáticos</t>
  </si>
  <si>
    <t>Transferencias corrientes y de capital</t>
  </si>
  <si>
    <t>Participación Incidente</t>
  </si>
  <si>
    <t>PA02-PL06 Plan de Bienestar Social e Incentivos SDM 2021 V.2.0 de 02-09-2021</t>
  </si>
  <si>
    <t>Oficina aseora de planeación institucional</t>
  </si>
  <si>
    <t>OSGCN-Identificar los procesos, servicios y trámites críticos de la entidad, que requieren de una estrategia de continuidad, debido al impacto que podría tener para la entidad su interrupción a causa de un incidente o crisis</t>
  </si>
  <si>
    <t>Total Meta Proyecto de Inversión por año</t>
  </si>
  <si>
    <t>Peatón</t>
  </si>
  <si>
    <t>PA02-PL07 Plan de Trabajo Anual de la SST SDM 2021 V2.0 de 23-09-2021</t>
  </si>
  <si>
    <t>Oficina de control disciplinario</t>
  </si>
  <si>
    <t>OSGCN-Implementar planes y medios necesarios para desarrollar en la entidad la capacidad de recuperación para responder a los diferentes escenarios de interrupción</t>
  </si>
  <si>
    <t>Pobreza</t>
  </si>
  <si>
    <t>Plan Estratégico de Comunicaciones V1.0 2021</t>
  </si>
  <si>
    <t>Oficina de control interno</t>
  </si>
  <si>
    <t>OSGCN-Gestionar el óptimo manejo de incidentes de continuidad del negocio en la Secretaría Distrital de Movilidad</t>
  </si>
  <si>
    <t>Subdirección de transporte público</t>
  </si>
  <si>
    <t>OSGCN-Desarrollar las competencias mínimas requeridas para cada uno de los roles que hacen parte de la estructura de recuperación de la entidad</t>
  </si>
  <si>
    <t>Rrom</t>
  </si>
  <si>
    <t>Subdirección de transporte privado</t>
  </si>
  <si>
    <t>Ruralidad</t>
  </si>
  <si>
    <t>Subdirección de la bicicleta y el peatón</t>
  </si>
  <si>
    <t>Salud Mental</t>
  </si>
  <si>
    <t>Subdirección de infraestructura</t>
  </si>
  <si>
    <t>Seguridad</t>
  </si>
  <si>
    <t>Subdirección de señalización</t>
  </si>
  <si>
    <t>Transparencia</t>
  </si>
  <si>
    <t>Subdirección de planes de manejo de tránsito</t>
  </si>
  <si>
    <t>Turismo</t>
  </si>
  <si>
    <t>Subdirección de gestión en vía</t>
  </si>
  <si>
    <t>Vejez</t>
  </si>
  <si>
    <t>Subdirección de semaforización</t>
  </si>
  <si>
    <t>Subdirección de control de tránsito y transporte</t>
  </si>
  <si>
    <t>Subdirección de contravenciones</t>
  </si>
  <si>
    <t>Subdirección de control e investigaciones al transporte público</t>
  </si>
  <si>
    <t>Subdirección de financiera</t>
  </si>
  <si>
    <t>Subdirección de administrativa</t>
  </si>
  <si>
    <t>1. Generalidades</t>
  </si>
  <si>
    <t>2. Actividades_tareas_vigencia</t>
  </si>
  <si>
    <t>3. Metas Proyecto de Inv</t>
  </si>
  <si>
    <t xml:space="preserve">4.Magnitud_Presupuesto
</t>
  </si>
  <si>
    <t>5. Metas_PDD</t>
  </si>
  <si>
    <t>6. Territorialización</t>
  </si>
  <si>
    <t>20. Gestión ambiental para el buen uso de los recursos públicos</t>
  </si>
  <si>
    <t>Formato de Ficha Técnica del Indicador de la Secretaría Distrital de Movilidad</t>
  </si>
  <si>
    <t xml:space="preserve">                                              Código: PE01-PR01-F11</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</si>
  <si>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</si>
  <si>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</si>
  <si>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</si>
  <si>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</si>
  <si>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</si>
  <si>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</si>
  <si>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</si>
  <si>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</si>
  <si>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</si>
  <si>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</si>
  <si>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</si>
  <si>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01</t>
  </si>
  <si>
    <t>2024</t>
  </si>
  <si>
    <t>10. Fin de la Serie</t>
  </si>
  <si>
    <t>31</t>
  </si>
  <si>
    <t>12</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</si>
  <si>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</si>
  <si>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</si>
  <si>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</si>
  <si>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</si>
  <si>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</si>
  <si>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</si>
  <si>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</si>
  <si>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</si>
  <si>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</si>
  <si>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</si>
  <si>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</si>
  <si>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</si>
  <si>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</si>
  <si>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</si>
  <si>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</si>
  <si>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</si>
  <si>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</si>
  <si>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</si>
  <si>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</si>
  <si>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</si>
  <si>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</si>
  <si>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</si>
  <si>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</si>
  <si>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</si>
  <si>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</si>
  <si>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</si>
  <si>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</si>
  <si>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</si>
  <si>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</si>
  <si>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</si>
  <si>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</si>
  <si>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</si>
  <si>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</si>
  <si>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</si>
  <si>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</si>
  <si>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</si>
  <si>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</si>
  <si>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</si>
  <si>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</si>
  <si>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</si>
  <si>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</si>
  <si>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Fecha</t>
  </si>
  <si>
    <t>Modificación a la Hoja de Vida del Indicador</t>
  </si>
  <si>
    <t>Versión hoja de vida del indicador</t>
  </si>
  <si>
    <t>07</t>
  </si>
  <si>
    <t>PONDERACION ACTIVIDAD</t>
  </si>
  <si>
    <t>DESCRIPCIÓN ACTIVIDAD</t>
  </si>
  <si>
    <t>No. TAREA</t>
  </si>
  <si>
    <t>Descripción de la Tarea</t>
  </si>
  <si>
    <t>% Ponderación Vertical Tarea</t>
  </si>
  <si>
    <t>% Ponderación horizontal de la tarea cuatrienio</t>
  </si>
  <si>
    <t>No. de la Sub tarea</t>
  </si>
  <si>
    <t>Descripción de la Sub tarea</t>
  </si>
  <si>
    <t>% Ponderación de la Sub tarea</t>
  </si>
  <si>
    <t>Jul-sep Programado tareas</t>
  </si>
  <si>
    <t>Jul-sep Porgramado Sub Tarea</t>
  </si>
  <si>
    <t>Oct-Dic Programado tareas</t>
  </si>
  <si>
    <t>TOTAL SUB TAREAS PROGRAMADO VIGENCIA</t>
  </si>
  <si>
    <t>TOTAL SUB TAREAS EJECUTADAS VIGENCIA</t>
  </si>
  <si>
    <t>% AVANCE SUB TAREAS VIGENCIA</t>
  </si>
  <si>
    <t>SUB TAREAS VIGENCIA</t>
  </si>
  <si>
    <t>% Avance Sub tareas perído</t>
  </si>
  <si>
    <t>PROGRAMADO TAREAS HORIZONTAL * PONDERACIÓN</t>
  </si>
  <si>
    <t>EJECUTADO TAREAS HORIZONTAL * PONDERACIÓN</t>
  </si>
  <si>
    <t xml:space="preserve"> </t>
  </si>
  <si>
    <t>Sub Tareas</t>
  </si>
  <si>
    <t>% Avance sub tareas período</t>
  </si>
  <si>
    <t>Jul-Sep: Ejecutado tareas</t>
  </si>
  <si>
    <t>% Avance actividades tareas</t>
  </si>
  <si>
    <t>Jul-Sep: % Ejecutado Sub tareas</t>
  </si>
  <si>
    <t>Oct-Dic: Ejecutado tareas</t>
  </si>
  <si>
    <t>Oct-Dic Porgramado Sub Tareas</t>
  </si>
  <si>
    <t>Oct-Dic: % Ejecutado Sub tareas</t>
  </si>
  <si>
    <t>% AVANCE TAREAS VIGENCIA</t>
  </si>
  <si>
    <t>Tareas (bienes y servicios entregados a los ciudadanos)</t>
  </si>
  <si>
    <t>Programación_total PDD</t>
  </si>
  <si>
    <t>Ejecutado_total PDD</t>
  </si>
  <si>
    <t>Programación_Año 2024</t>
  </si>
  <si>
    <t>Ejecución_Año 2024</t>
  </si>
  <si>
    <t>Programación_Año 2025</t>
  </si>
  <si>
    <t>Ejecución Año 2025</t>
  </si>
  <si>
    <t>Programación_Año 2026</t>
  </si>
  <si>
    <t>Ejecución Año 2026</t>
  </si>
  <si>
    <t>Programación_Año 2027</t>
  </si>
  <si>
    <t>Ejecución Año 2027</t>
  </si>
  <si>
    <t>No. ACTIVIDAD</t>
  </si>
  <si>
    <t>% Ponderación horizontal de la tarea 2024</t>
  </si>
  <si>
    <t>% Ponderación horizontal de la tarea 2025</t>
  </si>
  <si>
    <t>% Ponderación horizontal de la tarea 2026</t>
  </si>
  <si>
    <t>% Ponderación horizontal de la tarea 2027</t>
  </si>
  <si>
    <t>Actividad Proyecto de Inversión</t>
  </si>
  <si>
    <t>Magnitud de la Actividad_Vigencia</t>
  </si>
  <si>
    <t>% Avance Actividad Período</t>
  </si>
  <si>
    <t>Avance Cualitativo de actividades, tareas  y subtareas (Precisar resultados y calidad de los bienes y Servicios entregados en beneficio de la ciudadanía)</t>
  </si>
  <si>
    <t>Avance Cualitativo de actividades, tareas y subtareas (Precisar resultados y calidad de los bienes y Servicios entregados en beneficio de la ciudadanía)</t>
  </si>
  <si>
    <t>Análisis cualitativo acumulado actividad_vigencia</t>
  </si>
  <si>
    <t>Actividad Vigencia</t>
  </si>
  <si>
    <t>Programado Actividad Vigencia</t>
  </si>
  <si>
    <t>Ejecutado Actividad Vigencia</t>
  </si>
  <si>
    <t>% Avance Actividad Vigencia</t>
  </si>
  <si>
    <t>Código Meta Plan de Desarrollo
(Combine acorde al total de actividades del proyecto asociadas a la meta)</t>
  </si>
  <si>
    <t>Código Meta Plan de Desarrollo
(Combine acorde al total de actividades proyecto asociadas a la meta)</t>
  </si>
  <si>
    <t>Meta Plan de Desarrollo
(Combine acorde al total de actividads proyecto asociadas a la meta)</t>
  </si>
  <si>
    <t>Total compromisos por actividad</t>
  </si>
  <si>
    <t>Total Giros por Actividad</t>
  </si>
  <si>
    <t>%Total presupuesto girado por actividad</t>
  </si>
  <si>
    <t xml:space="preserve">Código y Actividad Proyecto de Inversión_Asociada
</t>
  </si>
  <si>
    <t>Meta Plan de Desarrollo
(Combine acorde al total de actividades del proyecto asociadas a la meta)</t>
  </si>
  <si>
    <t>Código del Indicador
(Combine acorde al total de actividades proyecto asociadas a la meta)</t>
  </si>
  <si>
    <t>Indicador meta PDD
(Combine acorde al total de actividades proyecto asociadas a la meta)</t>
  </si>
  <si>
    <t>Realizar 35.000 intervenciones en las vías y el espacio público para la movilidad enfocadas en la mejora de la seguridad vial, priorizando actividades de señalización y demarcación</t>
  </si>
  <si>
    <t>6. Tiempo promedio de viaje en la ciudad (Nuevo)</t>
  </si>
  <si>
    <t>7. Porcentaje de bicicletas registradas en la plataforma de Registro Bici Bogotá (Nuevo)</t>
  </si>
  <si>
    <t xml:space="preserve">4. Controles al cumplimiento de las normas  de tránsito y transporte. </t>
  </si>
  <si>
    <t>19. Porcentaje de avance en la implementación de un (1) Sistema de Bicicleta Pública (compartida) alcanzado (Nuevo)</t>
  </si>
  <si>
    <t>20. Número de cupos de estacionamiento para vehiculos de miromovilidad gestionados en la ciudad (Nuevo)</t>
  </si>
  <si>
    <t>Ene-mar: Programado tareas</t>
  </si>
  <si>
    <t>Ene-mar: Ejecutado tareas</t>
  </si>
  <si>
    <t>Ene-mar: Porgramado Sub Tarea</t>
  </si>
  <si>
    <t>Ene-mar: % Ejecutado Sub tareas</t>
  </si>
  <si>
    <t>Abr-jun: sep Programado tareas</t>
  </si>
  <si>
    <t>Abr-jun: Ejecutado tareas</t>
  </si>
  <si>
    <t>Abr-jun: Porgramado Sub Tarea</t>
  </si>
  <si>
    <t>Abr-jun: % Ejecutado Sub tareas</t>
  </si>
  <si>
    <t>Enlace de evidencias</t>
  </si>
  <si>
    <t xml:space="preserve">Vigencia </t>
  </si>
  <si>
    <t>Versión: 12.0</t>
  </si>
  <si>
    <t>Fortalecer el sistema de señalización de las cicloinfraestructura para una movilidad segura, eficiente y sostenible en la ciudad Bogotá</t>
  </si>
  <si>
    <t>JHON ALEXANDER GONZALEZ MENDOZA</t>
  </si>
  <si>
    <t>Proceso Ingeniería de Tránsito PM03</t>
  </si>
  <si>
    <t>Misional</t>
  </si>
  <si>
    <t>Subsecretaría de Gestión de la Movilidad</t>
  </si>
  <si>
    <t>Subdirección de Señalización</t>
  </si>
  <si>
    <t>7998 - Fortalecimiento de la red de cicloinfraestructura en la ciudad de Bogotá D.C
1.Realizar 60 km de mantenimiento de señalización y/o demarcación en ciclo-infraestructura en la ciudad</t>
  </si>
  <si>
    <t xml:space="preserve">Número de Kilómetros de señalización  y/o demarcación en ciclo-infraestructura mantenidos
</t>
  </si>
  <si>
    <t>Se programan para mantenimiento de señalización 4 kilómetros de cicloinfraestructura para la vigencia 2024, inferior a la línea base ya que, esta magnitud se encuentra sujeta a la adjudicación e inicio de los contratos de obra, actualización de diseños de cicloinfraestructura y estado de la señalización de acuerdo a su vida útil</t>
  </si>
  <si>
    <t xml:space="preserve">Informe de ejecución suministrado por los contratos de obra </t>
  </si>
  <si>
    <t>Excel y archivos planos</t>
  </si>
  <si>
    <t>N.A.</t>
  </si>
  <si>
    <t xml:space="preserve">Kilómetros </t>
  </si>
  <si>
    <t>Plan Nacional de Desarrollo "Colombia, potencia mundial de la vida": 4. Transformación productiva,internacionalización y acción climática; Pilar y catalizador: 03. Transición energética justa, segura,confiable y eficiente; Componente :f. Movilidad activa, segura,sostenible y con enfoquediferencial en ciudades y regiones161.
Pla de Desarrollo Distrital "Bogotá Camina Segura":Objetivo 1. Bogotá avanza en seguridad;Programa 6. Movilidad Segura e Inclusiva.
Plan Maestro de Movilidad: Objetivo 4. Contribuir a la construcción de un territorio inteligente, seguro y cuidador para mejorar la experiencia de viaje, los servicios para la ciudadanía y la competitividad en la Ciudad Región. Programa 1. Plan maestro del sistema inteligente para la infraestructura, el tránsito y el transporte. Programa 2. Gestión inteligente de la Movilidad.</t>
  </si>
  <si>
    <t xml:space="preserve">El objetivo del indicador es cuantificar la cantidad de kilómetros de cicloinfraestructura señalizados mantenidos en los diferentes corredores de la ciudad, mejorando las condiciones de movilidad y seguridad vial, mejorando las condiciones de movilidad para los biciusuarios.  </t>
  </si>
  <si>
    <t xml:space="preserve">La fórmula del indicador hace referencia a la sumatoria de la cantidad de kilómetros de ciclo-infraestructura mantenidos en las diferentes vías de la ciudad, en un período de tiempo determinado. Debido a las fechas de corte generadas por la ejecución contractual de los contratos de obra, los reportes se haran mes vencido. 
</t>
  </si>
  <si>
    <t>Sumatoria del número de Kilómetros de señalización  y/o demarcación en ciclo-infraestructura mantenidos. La redacción debe guardar coherencia con la redaccion de la meta</t>
  </si>
  <si>
    <t xml:space="preserve">Kilómetros   </t>
  </si>
  <si>
    <t>Numérico</t>
  </si>
  <si>
    <t>Kilómetos de ciclo-infraestructura existente mantenidos, cuyo fin es mejorar las condiciones de movilidad para los Biciusuarios</t>
  </si>
  <si>
    <t>JUAN CAMILO RODRIGUEZ CARDENAS / ANDREA GUTIERREZ VELANDIA</t>
  </si>
  <si>
    <t>NANCY HAIDY MUÑOZ CHAVARRO</t>
  </si>
  <si>
    <t>ANGÉLICA MARÍA PICO</t>
  </si>
  <si>
    <t>7998 - Fortalecimiento de la red de cicloinfraestructura en la ciudad de Bogotá D.C
2. Implementar 28 Km de señalización y /o demarcación de ciclo-infraestructura en la ciudad</t>
  </si>
  <si>
    <t>Número de Kilómetros de  señalización y /o demarcación de ciclo-infraestructura implementados</t>
  </si>
  <si>
    <t>Se programan para implementar la señalización 4 kilómetros de cicloinfraestructura para la vigencia 2024, inferior a la línea base ya que, esta magnitud se encuentra sujeta a la adjudicación e inicio de los contratos de obra, actualización de diseños de cicloinfraestructura.</t>
  </si>
  <si>
    <t xml:space="preserve">El objetivo del indicador es cuantificar la cantidad de kilómetros señalizados de cicloinfraestructura implementados en los diferentes corredores de la ciudad, mejorando las condiciones de movilidad y seguridad vial, disponiendo de nueva infraestructura y generando mejor conectividad y accesibilidad para los ciclistas. </t>
  </si>
  <si>
    <t xml:space="preserve">La fórmula del indicador hace referencia a la sumatoria de la cantidad de kilómetros de cicloinfraestructura señalizados en las diferentes vías de la ciudad, en un período de tiempo determinado. Debido a las fechas de corte generadas por la ejecución de los contratos de obra, los reportes se harán mes vencido.
</t>
  </si>
  <si>
    <t>Sumatoria del número de Kilómetros de  señalización y /o demarcación de ciclo-infraestructura implementados</t>
  </si>
  <si>
    <t>Informe de ejecución suministrado por los contratos de obra</t>
  </si>
  <si>
    <t>Kilómetros de ciclorrutas en calzada implementados, cuyo fin es mejorar  las condiciones de movilidad y seguridad vial, disponiendo de nueva infraestructura y generando mejro conectividad y accesibilidad para los ciclistas.</t>
  </si>
  <si>
    <t>Dirección de Ingeniería de Tránsito - Subdirección de Señalización</t>
  </si>
  <si>
    <t>7998 - Fortalecimiento de la red de cicloinfraestructura en la ciudad de Bogotá D.C
275. Construir 59 kilómetros lineales de la red de cicloinfraestructura</t>
  </si>
  <si>
    <t>Número de Kilómetros lineales de la red de cicloinfraestructura construidos</t>
  </si>
  <si>
    <t xml:space="preserve">La fórmula del indicador hace referencia a la sumatoria de la cantidad de kilómetros de cicloinfraestructura señalizados en las diferentes vías de la ciudad, en un período de tiempo determinado.  Debido a las fechas de corte generadas por la ejecución de los contratos de obra, los reportes se harán mes vencido.
</t>
  </si>
  <si>
    <t>Sumatoria del número de Kilómetros lineales de la red de cicloinfraestructura construidos</t>
  </si>
  <si>
    <t>Implementar 60km de mantenimiento de señalización y/o demarcación en cicloinfraestructura en la ciudad</t>
  </si>
  <si>
    <t>Identificar y priorizar los puntos de la cicloinfraestructura existente de la ciudad a la cual se le va a realizar mantenimeinto</t>
  </si>
  <si>
    <r>
      <rPr>
        <sz val="10"/>
        <rFont val="Calibri"/>
        <family val="2"/>
      </rPr>
      <t xml:space="preserve">De acuerdo con las condiciones técnicas del diseño de acuerdo con la geometría de la vía, se identifican,  priorizan </t>
    </r>
    <r>
      <rPr>
        <sz val="10"/>
        <color theme="1"/>
        <rFont val="Calibri"/>
        <family val="2"/>
      </rPr>
      <t>puntos para realizar mantenimiento de señalización y/o demarcación en cicloinfraestructura en la ciudad</t>
    </r>
    <r>
      <rPr>
        <sz val="10"/>
        <color rgb="FFFF0000"/>
        <rFont val="Calibri"/>
        <family val="2"/>
      </rPr>
      <t xml:space="preserve"> -</t>
    </r>
  </si>
  <si>
    <t>Elaborar o actualizar los diseños de señalización de cicloinfraestructura</t>
  </si>
  <si>
    <t xml:space="preserve">Ejecutar en campo el mantenimiento de la señalización requerida, en los proyectos de ciclo-infraestructura existentes, los cuales se pueden conformar con señalización vertical, horizontal y otros elementos de seguridad vial. </t>
  </si>
  <si>
    <t>Asignar a los respectivos contratos de obra, los puntos priorizados</t>
  </si>
  <si>
    <t>Realizar seguimiento a las actividades de mantenimiento ejecutadas por los contratos de obra</t>
  </si>
  <si>
    <t>Implementar 28 km de señalización y/o demarcación de cicloinfraestructura en la ciudad</t>
  </si>
  <si>
    <t xml:space="preserve">Priorizar tramos de la infraestructura vial en andén y calzada que van a ser intervenidos con implementación de kilómetros de señalización y/o demarcación </t>
  </si>
  <si>
    <t>Identificar los puntos a intervenir, elaborar los diseños de señalización de señalización de cicloinfraestructura</t>
  </si>
  <si>
    <t>Disponer en campo la señalización requerida, para implementación de nuevos proyectos de ciclorruta en calzada, los cuales se pueden conformar con señalización vertical, horizontal y otros elementos de seguridad vial.</t>
  </si>
  <si>
    <t>Asignar a los respectivos contratos de obra, los puntos priorizados y actualizados con cicloinfraestructura</t>
  </si>
  <si>
    <t>Realizar seguimiento a las actividades de implementación ejecutadas por los contratos de obra</t>
  </si>
  <si>
    <t>OSGC</t>
  </si>
  <si>
    <t>Meta 11.2 “Para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</si>
  <si>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Política Pública de la Bicicleta, CONPES Distrital No.15 del 23 de marzo de 2021</t>
  </si>
  <si>
    <t>Ciclo infraestructura de la redsecundaria con mantenimiento</t>
  </si>
  <si>
    <r>
      <rPr>
        <b/>
        <sz val="10"/>
        <color theme="1"/>
        <rFont val="Calibri"/>
        <family val="2"/>
      </rPr>
      <t>JULIO</t>
    </r>
    <r>
      <rPr>
        <sz val="10"/>
        <color theme="1"/>
        <rFont val="Calibri"/>
        <family val="2"/>
      </rPr>
      <t xml:space="preserve">: Se realizo el mantenimiento de 3,2 Km de de señalizacion de cicloinfraestructura, en la localidad de Usaquén
</t>
    </r>
    <r>
      <rPr>
        <b/>
        <sz val="10"/>
        <color theme="1"/>
        <rFont val="Calibri"/>
        <family val="2"/>
      </rPr>
      <t>AGOSTO</t>
    </r>
    <r>
      <rPr>
        <sz val="10"/>
        <color theme="1"/>
        <rFont val="Calibri"/>
        <family val="2"/>
      </rPr>
      <t xml:space="preserve">: Se realizo el mantenimiento de 0,8 Km de  señalizacion de cicloinfraestructura en la localidad de suba
</t>
    </r>
    <r>
      <rPr>
        <b/>
        <sz val="10"/>
        <color theme="1"/>
        <rFont val="Calibri"/>
        <family val="2"/>
      </rPr>
      <t>SEPTIEMBRE</t>
    </r>
    <r>
      <rPr>
        <sz val="10"/>
        <color theme="1"/>
        <rFont val="Calibri"/>
        <family val="2"/>
      </rPr>
      <t>: Se estan verificando puntos de intervencion para elaborar los diseños de señalizacion</t>
    </r>
  </si>
  <si>
    <t>Corresponde a los reportes oficiales de ejecución de los contratos integrales de señalización relacionados con el mantenimiento en materia de señalización de la cicloinfraestructura exixtente, se encuentran en el siguiente drive:https://drive.google.com/drive/folders/1PtzigrZSXMZRy_GfeYxUUNF2CHmrvTjb</t>
  </si>
  <si>
    <t>En el entendido que las acciones adelantadas en materia de señalización no están orientadas a ningún grupo poblacional específico; sino que por el contrario benefician a toda la población que en algún momento tránsita por la zona de la ciudad en donde se adelantó dicha ejecución la población beneficiada es la totalidad que habita en la ciudad.</t>
  </si>
  <si>
    <t>Ciclo infraestructura construida en red vial secundaria</t>
  </si>
  <si>
    <r>
      <rPr>
        <b/>
        <sz val="10"/>
        <color theme="1"/>
        <rFont val="Calibri"/>
        <family val="2"/>
      </rPr>
      <t>JULIO</t>
    </r>
    <r>
      <rPr>
        <sz val="10"/>
        <color theme="1"/>
        <rFont val="Calibri"/>
        <family val="2"/>
      </rPr>
      <t xml:space="preserve">: Tal como se había proyectado en el tercer trimestre no se realizo implementacion de señalizacion de cicloinfraestructura, puesto actualmente aún no se cuentan con contratos nuevos que realicen dichas obras.
</t>
    </r>
    <r>
      <rPr>
        <b/>
        <sz val="10"/>
        <color theme="1"/>
        <rFont val="Calibri"/>
        <family val="2"/>
      </rPr>
      <t>AGOSTO</t>
    </r>
    <r>
      <rPr>
        <sz val="10"/>
        <color theme="1"/>
        <rFont val="Calibri"/>
        <family val="2"/>
      </rPr>
      <t xml:space="preserve">: Tal como se había proyectado en el tercer trimestre no se realizo implementacion de señalizacion de cicloinfraestructura, puesto actualmente aún no se cuentan con contratos nuevos que realicen dichas obras.
</t>
    </r>
    <r>
      <rPr>
        <b/>
        <sz val="10"/>
        <color theme="1"/>
        <rFont val="Calibri"/>
        <family val="2"/>
      </rPr>
      <t>SEPTIEMBRE</t>
    </r>
    <r>
      <rPr>
        <sz val="10"/>
        <color theme="1"/>
        <rFont val="Calibri"/>
        <family val="2"/>
      </rPr>
      <t>: Tal como se había proyectado en el tercer trimestre no se realizo implementacion de señalizacion de cicloinfraestructura, puesto actualmente aún no se cuentan con contratos nuevos que realicen dichas obras.</t>
    </r>
  </si>
  <si>
    <t>Mantener la señalización de las cicloinfraestructura para mitigar los siniestros y conflictos en la vía, de acuerdo con la necesidad.</t>
  </si>
  <si>
    <t>Total Actividad</t>
  </si>
  <si>
    <t>Intervenir la señalización vial en la red de cicloinfraestructura nueva, para mejorar las condiciones de circulación de las y los bici usuarios.</t>
  </si>
  <si>
    <t>Dirección de Ingeniería de Tránsito - Subdirección de Señalización
Proyecto 7998</t>
  </si>
  <si>
    <t>Pese a que la construcción de nuevos kilómetros de cicloinfraestructura podrían beneficiar directamante a la población que se moviliza en bicicleta es claro que al tener unos espacios definidos para estos actores viales se mejoran también las condiciones de movilidad de los demás actores de manera que se beneficia a toda la población que en algún momento tránsita por la zona de la ciudad en donde se adelantó dicha ejecución, de manera que la población beneficiada es la totalidad que habita, visita o recorre la ciudad.</t>
  </si>
  <si>
    <t>Corresponde a los reportes oficiales de ejecución de los contratos integrales de señalización relacionados con el mantenimiento en materia de señalización de la cicloinfraestructura exixtente, se encuentran en el siguiente drive:https://drive.google.com/drive/folders/1_FA-D2-2TKd42Q1IDt9kwXm0kqwB5C_b</t>
  </si>
  <si>
    <t>V 1.0</t>
  </si>
  <si>
    <t>11. Meta vigencia: Se incrementó la meta de 4 km a 7,55 km., se disminuyó la meta vigencia 2027, con el fin de mantener la meta cuatrienio.</t>
  </si>
  <si>
    <r>
      <rPr>
        <b/>
        <sz val="10"/>
        <color theme="1"/>
        <rFont val="Calibri"/>
        <family val="2"/>
      </rPr>
      <t>OCTUBRE Y NOVIEMBRE:</t>
    </r>
    <r>
      <rPr>
        <sz val="10"/>
        <color theme="1"/>
        <rFont val="Calibri"/>
        <family val="2"/>
      </rPr>
      <t xml:space="preserve"> Este período se adelantó labores de actualización de diseños de señalización. 
</t>
    </r>
    <r>
      <rPr>
        <b/>
        <sz val="10"/>
        <color theme="1"/>
        <rFont val="Calibri"/>
        <family val="2"/>
      </rPr>
      <t>DICIEMBRE:</t>
    </r>
    <r>
      <rPr>
        <sz val="10"/>
        <color theme="1"/>
        <rFont val="Calibri"/>
        <family val="2"/>
      </rPr>
      <t xml:space="preserve"> En el mes de diciembre se realizó el mantenimiento de 3,55 km. de señalización de cicloinfraestructura en la localidad de Usaquén, cumpliendo al 100% la meta.</t>
    </r>
  </si>
  <si>
    <t>11.Meta vigencia: Se disminuyó la meta de 4 km a 1,46 km., se aumentó la meta vigencia 2027, con el fin de mantener la meta cuatrienio.</t>
  </si>
  <si>
    <t>En lo transcurrido de la vigencia 2024 del PDD 7998  se realizó la implementación de 1,46 km de ciclorruta, esta actividad se ejecutó en la localidad de Barrios Unidos, con la ciclorruta ubicada en  KR28 ENTRE CL71 A CL71B; dicha implementación tuvo lugar en el tercer trimestre pero se dio recibo a satisfacción de la obra en el cuarto trimestre y por tal motivo no se reporta sino hasta este momento; adicionalmente en la actualidad se está a la espera de la adjudicación de los contratos por zonas que se encargarán de realizar la construcción de los kilómetros lineales de la red de cilcoinfraestructura definida como meta para lo que resta del PDD pues se trata de contratos con vigencias futuras de manera que no habrán tiempos muertos sin ejecución entre cambios de vigencia, permitiendo un mejor desarrollo de las actividades para el cumplimiento de la meta.</t>
  </si>
  <si>
    <t>En lo transcurrido de la vigencia 2024 del PDD 7998 se realizó la implementacion de 1,46 km de ciclorruta, esta actividad se ejecutó en la localidad de Barrios Unidos, con la ciclorruta ubicada en KR28 ENTRE CL71 A CL71B.</t>
  </si>
  <si>
    <t>En lo transcurrido de la vigencia 2024 del PDD 7998 se realizó el mantenimiento de 7,55 km de ciclorruta. Esta actividad se ejecutó en 1 localidad del Distrito capital, correspondiente a la localidad de USAQUEN (6,75 km) y SUBA (0,8 km)</t>
  </si>
  <si>
    <r>
      <t xml:space="preserve">OCTUBRE, NOVIEMBRE Y DICIEMBRE: </t>
    </r>
    <r>
      <rPr>
        <sz val="10"/>
        <color theme="1"/>
        <rFont val="Calibri"/>
        <family val="2"/>
      </rPr>
      <t>El reporte de obra que se menciona para este período corresponde al recibo a satisfacción de una implementación adelantada anteriormente, pues tal como se había proyectado durante lo corrido del cuarto trimestre no se realizado aún implementación alguna en materia de señalización de cicloinfraestructura, puesto actualmente, los contratos que van a realizar las obras por zonas se encuentran en proceso de adjudicación por vigencias futuras, de manera que se espera que el inicio de obra se dé luego de la firma del acta de inicio al finalizar la vigencia.</t>
    </r>
  </si>
  <si>
    <t>11. Lograr que las ciudades y los asentamientos humanos sean inclusivos, seguros, resilientes y sostenibles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</si>
</sst>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2" formatCode="_-&quot;$&quot;\ * #,##0_-;\-&quot;$&quot;\ * #,##0_-;_-&quot;$&quot;\ * &quot;-&quot;_-;_-@_-"/>
    <numFmt numFmtId="41" formatCode="_-* #,##0_-;\-* #,##0_-;_-* &quot;-&quot;_-;_-@_-"/>
    <numFmt numFmtId="43" formatCode="_-* #,##0.00_-;\-* #,##0.00_-;_-* &quot;-&quot;??_-;_-@_-"/>
    <numFmt numFmtId="164" formatCode="_-* #,##0.00\ &quot;€&quot;_-;\-* #,##0.00\ &quot;€&quot;_-;_-* &quot;-&quot;??\ &quot;€&quot;_-;_-@_-"/>
    <numFmt numFmtId="165" formatCode="0.0%"/>
    <numFmt numFmtId="166" formatCode="&quot;$&quot;#,##0"/>
    <numFmt numFmtId="167" formatCode="_-* #,##0_-;\-* #,##0_-;_-* &quot;-&quot;_-;_-@"/>
    <numFmt numFmtId="168" formatCode="_-* #,##0.00_-;\-* #,##0.00_-;_-* &quot;-&quot;_-;_-@"/>
    <numFmt numFmtId="169" formatCode="_-&quot;$&quot;\ * #,##0_-;\-&quot;$&quot;\ * #,##0_-;_-&quot;$&quot;\ * &quot;-&quot;??_-;_-@_-"/>
    <numFmt numFmtId="170" formatCode="_-* #,##0_-;\-* #,##0_-;_-* &quot;-&quot;??_-;_-@_-"/>
    <numFmt numFmtId="171" formatCode="_-&quot;$&quot;\ * #,##0_-;\-&quot;$&quot;\ * #,##0_-;_-&quot;$&quot;\ * &quot;-&quot;??_-;_-@"/>
    <numFmt numFmtId="172" formatCode="&quot;$&quot;\ #,##0.00"/>
    <numFmt numFmtId="173" formatCode="_-* #,##0.00_-;\-* #,##0.00_-;_-* &quot;-&quot;_-;_-@_-"/>
    <numFmt numFmtId="174" formatCode="0.0"/>
    <numFmt numFmtId="175" formatCode="_-&quot;$&quot;\ * #,##0_-;\-&quot;$&quot;\ * #,##0_-;_-&quot;$&quot;\ * &quot;-&quot;_-;_-@"/>
    <numFmt numFmtId="176" formatCode="_(&quot;$&quot;\ * #,##0_);_(&quot;$&quot;\ * \(#,##0\);_(&quot;$&quot;\ * &quot;-&quot;??_);_(@_)"/>
    <numFmt numFmtId="177" formatCode="&quot;$&quot;\ #,##0"/>
  </numFmts>
  <fonts count="92" x14ac:knownFonts="1">
    <font>
      <sz val="11"/>
      <color theme="1"/>
      <name val="Calibri"/>
      <scheme val="minor"/>
    </font>
    <font>
      <sz val="11"/>
      <color theme="1"/>
      <name val="Calibri"/>
      <family val="2"/>
      <scheme val="minor"/>
    </font>
    <font>
      <sz val="12"/>
      <color theme="1"/>
      <name val="Calibri"/>
      <family val="2"/>
    </font>
    <font>
      <sz val="11"/>
      <name val="Calibri"/>
      <family val="2"/>
    </font>
    <font>
      <b/>
      <sz val="12"/>
      <color theme="1"/>
      <name val="Calibri"/>
      <family val="2"/>
    </font>
    <font>
      <b/>
      <sz val="12"/>
      <color theme="0"/>
      <name val="Calibri"/>
      <family val="2"/>
    </font>
    <font>
      <b/>
      <sz val="12"/>
      <color rgb="FF879739"/>
      <name val="Calibri"/>
      <family val="2"/>
    </font>
    <font>
      <b/>
      <sz val="12"/>
      <color theme="9"/>
      <name val="Calibri"/>
      <family val="2"/>
    </font>
    <font>
      <sz val="11"/>
      <color theme="0"/>
      <name val="Calibri"/>
      <family val="2"/>
    </font>
    <font>
      <sz val="11"/>
      <color theme="1"/>
      <name val="Calibri"/>
      <family val="2"/>
    </font>
    <font>
      <b/>
      <sz val="14"/>
      <color rgb="FF82892B"/>
      <name val="Calibri"/>
      <family val="2"/>
    </font>
    <font>
      <sz val="12"/>
      <color theme="9"/>
      <name val="Calibri"/>
      <family val="2"/>
    </font>
    <font>
      <b/>
      <sz val="14"/>
      <color rgb="FF879739"/>
      <name val="Calibri"/>
      <family val="2"/>
    </font>
    <font>
      <b/>
      <sz val="14"/>
      <color theme="9"/>
      <name val="Calibri"/>
      <family val="2"/>
    </font>
    <font>
      <b/>
      <u/>
      <sz val="12"/>
      <color theme="9"/>
      <name val="Calibri"/>
      <family val="2"/>
    </font>
    <font>
      <sz val="12"/>
      <color rgb="FF7F7F7F"/>
      <name val="Calibri"/>
      <family val="2"/>
    </font>
    <font>
      <b/>
      <sz val="16"/>
      <color rgb="FF879739"/>
      <name val="Calibri"/>
      <family val="2"/>
    </font>
    <font>
      <sz val="14"/>
      <color theme="1"/>
      <name val="Calibri"/>
      <family val="2"/>
    </font>
    <font>
      <sz val="14"/>
      <color rgb="FF7F7F7F"/>
      <name val="Calibri"/>
      <family val="2"/>
    </font>
    <font>
      <u/>
      <sz val="12"/>
      <color theme="10"/>
      <name val="Calibri"/>
      <family val="2"/>
    </font>
    <font>
      <b/>
      <sz val="12"/>
      <color rgb="FF7F7F7F"/>
      <name val="Calibri"/>
      <family val="2"/>
    </font>
    <font>
      <b/>
      <sz val="11"/>
      <color rgb="FF7F7F7F"/>
      <name val="Calibri"/>
      <family val="2"/>
    </font>
    <font>
      <sz val="10"/>
      <color theme="1"/>
      <name val="Calibri"/>
      <family val="2"/>
    </font>
    <font>
      <b/>
      <sz val="10"/>
      <color theme="1"/>
      <name val="Calibri"/>
      <family val="2"/>
    </font>
    <font>
      <sz val="10"/>
      <color theme="0"/>
      <name val="Calibri"/>
      <family val="2"/>
    </font>
    <font>
      <sz val="10"/>
      <color rgb="FF7F7F7F"/>
      <name val="Calibri"/>
      <family val="2"/>
    </font>
    <font>
      <b/>
      <sz val="10"/>
      <color theme="0"/>
      <name val="Calibri"/>
      <family val="2"/>
    </font>
    <font>
      <sz val="10"/>
      <color rgb="FF000000"/>
      <name val="Calibri"/>
      <family val="2"/>
    </font>
    <font>
      <b/>
      <sz val="10"/>
      <color rgb="FF000000"/>
      <name val="Calibri"/>
      <family val="2"/>
    </font>
    <font>
      <sz val="9"/>
      <color rgb="FF747474"/>
      <name val="Arial"/>
      <family val="2"/>
    </font>
    <font>
      <b/>
      <sz val="10"/>
      <color theme="1"/>
      <name val="Century Gothic"/>
      <family val="2"/>
    </font>
    <font>
      <b/>
      <sz val="9"/>
      <color theme="4"/>
      <name val="Arial"/>
      <family val="2"/>
    </font>
    <font>
      <b/>
      <sz val="9"/>
      <color theme="1"/>
      <name val="Century Gothic"/>
      <family val="2"/>
    </font>
    <font>
      <sz val="9"/>
      <color theme="1"/>
      <name val="Century Gothic"/>
      <family val="2"/>
    </font>
    <font>
      <b/>
      <sz val="9"/>
      <color rgb="FFFFFFFF"/>
      <name val="Century Gothic"/>
      <family val="2"/>
    </font>
    <font>
      <sz val="9"/>
      <color rgb="FF000000"/>
      <name val="Century Gothic"/>
      <family val="2"/>
    </font>
    <font>
      <sz val="18"/>
      <color theme="1"/>
      <name val="Century Gothic"/>
      <family val="2"/>
    </font>
    <font>
      <b/>
      <sz val="16"/>
      <color theme="0"/>
      <name val="Century Gothic"/>
      <family val="2"/>
    </font>
    <font>
      <b/>
      <sz val="11"/>
      <color rgb="FF738030"/>
      <name val="Century Gothic"/>
      <family val="2"/>
    </font>
    <font>
      <sz val="10"/>
      <color theme="1"/>
      <name val="Century Gothic"/>
      <family val="2"/>
    </font>
    <font>
      <sz val="11"/>
      <color theme="1"/>
      <name val="Century Gothic"/>
      <family val="2"/>
    </font>
    <font>
      <sz val="10"/>
      <color rgb="FF000000"/>
      <name val="Century Gothic"/>
      <family val="2"/>
    </font>
    <font>
      <sz val="11"/>
      <color rgb="FF738030"/>
      <name val="Century Gothic"/>
      <family val="2"/>
    </font>
    <font>
      <sz val="11"/>
      <color theme="1"/>
      <name val="Arial"/>
      <family val="2"/>
    </font>
    <font>
      <b/>
      <sz val="11"/>
      <color rgb="FF738030"/>
      <name val="Arial"/>
      <family val="2"/>
    </font>
    <font>
      <sz val="11"/>
      <color rgb="FF738030"/>
      <name val="Arial"/>
      <family val="2"/>
    </font>
    <font>
      <b/>
      <sz val="11"/>
      <color rgb="FF3CB1EC"/>
      <name val="Arial"/>
      <family val="2"/>
    </font>
    <font>
      <b/>
      <sz val="8"/>
      <color theme="1"/>
      <name val="Arial"/>
      <family val="2"/>
    </font>
    <font>
      <b/>
      <sz val="11"/>
      <color theme="1"/>
      <name val="Arial"/>
      <family val="2"/>
    </font>
    <font>
      <b/>
      <sz val="11"/>
      <color theme="0"/>
      <name val="Arial"/>
      <family val="2"/>
    </font>
    <font>
      <b/>
      <u/>
      <sz val="11"/>
      <color rgb="FF0000FF"/>
      <name val="Arial"/>
      <family val="2"/>
    </font>
    <font>
      <b/>
      <sz val="10"/>
      <color rgb="FF738030"/>
      <name val="Calibri"/>
      <family val="2"/>
    </font>
    <font>
      <sz val="10"/>
      <color rgb="FF738030"/>
      <name val="Calibri"/>
      <family val="2"/>
    </font>
    <font>
      <b/>
      <sz val="10"/>
      <color rgb="FF3CB1EC"/>
      <name val="Calibri"/>
      <family val="2"/>
    </font>
    <font>
      <sz val="10"/>
      <color theme="5"/>
      <name val="Calibri"/>
      <family val="2"/>
    </font>
    <font>
      <sz val="10"/>
      <color rgb="FF333333"/>
      <name val="Calibri"/>
      <family val="2"/>
    </font>
    <font>
      <sz val="11"/>
      <color theme="1"/>
      <name val="Calibri"/>
      <family val="2"/>
      <scheme val="minor"/>
    </font>
    <font>
      <sz val="11"/>
      <color theme="9"/>
      <name val="Arial"/>
      <family val="2"/>
    </font>
    <font>
      <b/>
      <sz val="11"/>
      <color rgb="FF000000"/>
      <name val="Arial"/>
      <family val="2"/>
    </font>
    <font>
      <sz val="11"/>
      <color rgb="FF9C5700"/>
      <name val="Calibri"/>
      <family val="2"/>
      <scheme val="minor"/>
    </font>
    <font>
      <sz val="11"/>
      <color theme="0"/>
      <name val="Calibri"/>
      <family val="2"/>
      <scheme val="minor"/>
    </font>
    <font>
      <sz val="11"/>
      <color theme="1"/>
      <name val="Calibri"/>
      <family val="2"/>
    </font>
    <font>
      <sz val="10"/>
      <name val="Arial"/>
      <family val="2"/>
    </font>
    <font>
      <sz val="10"/>
      <color theme="0"/>
      <name val="Calibri"/>
      <family val="2"/>
      <scheme val="minor"/>
    </font>
    <font>
      <b/>
      <sz val="10"/>
      <color theme="0"/>
      <name val="Calibri"/>
      <family val="2"/>
      <scheme val="minor"/>
    </font>
    <font>
      <b/>
      <sz val="10"/>
      <color theme="1" tint="0.249977111117893"/>
      <name val="Calibri"/>
      <family val="2"/>
    </font>
    <font>
      <sz val="11"/>
      <color theme="1" tint="0.249977111117893"/>
      <name val="Calibri"/>
      <family val="2"/>
      <scheme val="minor"/>
    </font>
    <font>
      <sz val="10"/>
      <color theme="1" tint="0.249977111117893"/>
      <name val="Calibri"/>
      <family val="2"/>
    </font>
    <font>
      <sz val="11"/>
      <color theme="1" tint="0.249977111117893"/>
      <name val="Calibri"/>
      <family val="2"/>
    </font>
    <font>
      <sz val="10"/>
      <color theme="0"/>
      <name val="Calibri"/>
      <family val="2"/>
    </font>
    <font>
      <sz val="11"/>
      <color theme="0"/>
      <name val="Calibri"/>
      <family val="2"/>
    </font>
    <font>
      <b/>
      <sz val="11"/>
      <color theme="1"/>
      <name val="Calibri"/>
      <family val="2"/>
    </font>
    <font>
      <sz val="11"/>
      <color theme="1"/>
      <name val="Calibri"/>
      <family val="2"/>
      <scheme val="minor"/>
    </font>
    <font>
      <sz val="10"/>
      <color theme="0"/>
      <name val="Arial"/>
      <family val="2"/>
    </font>
    <font>
      <sz val="10"/>
      <color rgb="FF7F7F7F"/>
      <name val="Arial"/>
      <family val="2"/>
    </font>
    <font>
      <sz val="10"/>
      <name val="Calibri"/>
      <family val="2"/>
    </font>
    <font>
      <sz val="11"/>
      <color theme="1"/>
      <name val="Calibri"/>
      <family val="2"/>
      <scheme val="minor"/>
    </font>
    <font>
      <sz val="10"/>
      <color rgb="FF3F3F3F"/>
      <name val="Calibri"/>
      <family val="2"/>
    </font>
    <font>
      <b/>
      <sz val="10"/>
      <color rgb="FF3F3F3F"/>
      <name val="Calibri"/>
      <family val="2"/>
    </font>
    <font>
      <u/>
      <sz val="10"/>
      <color theme="0"/>
      <name val="Calibri"/>
      <family val="2"/>
    </font>
    <font>
      <sz val="11"/>
      <color theme="1"/>
      <name val="Calibri"/>
      <family val="2"/>
      <scheme val="minor"/>
    </font>
    <font>
      <b/>
      <sz val="14"/>
      <color theme="1" tint="0.249977111117893"/>
      <name val="Calibri"/>
      <family val="2"/>
    </font>
    <font>
      <sz val="14"/>
      <color theme="1" tint="0.249977111117893"/>
      <name val="Calibri"/>
      <family val="2"/>
    </font>
    <font>
      <sz val="14"/>
      <color theme="0"/>
      <name val="Calibri"/>
      <family val="2"/>
    </font>
    <font>
      <sz val="14"/>
      <color theme="1" tint="0.249977111117893"/>
      <name val="Calibri"/>
      <family val="2"/>
      <scheme val="minor"/>
    </font>
    <font>
      <u/>
      <sz val="11"/>
      <color theme="0"/>
      <name val="Calibri"/>
      <family val="2"/>
    </font>
    <font>
      <sz val="11"/>
      <name val="Aptos Narrow"/>
      <family val="2"/>
    </font>
    <font>
      <b/>
      <sz val="10"/>
      <name val="Calibri"/>
      <family val="2"/>
    </font>
    <font>
      <b/>
      <sz val="11"/>
      <color theme="1"/>
      <name val="Calibri"/>
      <family val="2"/>
      <scheme val="minor"/>
    </font>
    <font>
      <sz val="10"/>
      <color theme="1"/>
      <name val="Arial"/>
      <family val="2"/>
    </font>
    <font>
      <sz val="11"/>
      <color theme="1"/>
      <name val="Calibri"/>
      <family val="2"/>
      <scheme val="minor"/>
    </font>
    <font>
      <sz val="10"/>
      <color rgb="FFFF0000"/>
      <name val="Calibri"/>
      <family val="2"/>
    </font>
  </fonts>
  <fills count="47">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97A606"/>
        <bgColor rgb="FF97A606"/>
      </patternFill>
    </fill>
    <fill>
      <patternFill patternType="solid">
        <fgColor rgb="FFC7D389"/>
        <bgColor rgb="FFC7D389"/>
      </patternFill>
    </fill>
    <fill>
      <patternFill patternType="solid">
        <fgColor rgb="FFFFFFFF"/>
        <bgColor rgb="FFFFFFFF"/>
      </patternFill>
    </fill>
    <fill>
      <patternFill patternType="solid">
        <fgColor rgb="FF545D03"/>
        <bgColor rgb="FF545D03"/>
      </patternFill>
    </fill>
    <fill>
      <patternFill patternType="solid">
        <fgColor rgb="FF808E00"/>
        <bgColor rgb="FF808E00"/>
      </patternFill>
    </fill>
    <fill>
      <patternFill patternType="solid">
        <fgColor rgb="FFBFBFBF"/>
        <bgColor rgb="FFBFBFBF"/>
      </patternFill>
    </fill>
    <fill>
      <patternFill patternType="solid">
        <fgColor rgb="FFA5A5A5"/>
        <bgColor rgb="FFA5A5A5"/>
      </patternFill>
    </fill>
    <fill>
      <patternFill patternType="solid">
        <fgColor rgb="FF828B2D"/>
        <bgColor rgb="FF828B2D"/>
      </patternFill>
    </fill>
    <fill>
      <patternFill patternType="solid">
        <fgColor rgb="FF7F7F7F"/>
        <bgColor rgb="FF7F7F7F"/>
      </patternFill>
    </fill>
    <fill>
      <patternFill patternType="solid">
        <fgColor rgb="FFB4C6E7"/>
        <bgColor rgb="FFB4C6E7"/>
      </patternFill>
    </fill>
    <fill>
      <patternFill patternType="solid">
        <fgColor rgb="FFDEEAF6"/>
        <bgColor rgb="FFDEEAF6"/>
      </patternFill>
    </fill>
    <fill>
      <patternFill patternType="solid">
        <fgColor rgb="FFB6C400"/>
        <bgColor rgb="FFB6C400"/>
      </patternFill>
    </fill>
    <fill>
      <patternFill patternType="solid">
        <fgColor rgb="FFE7ECCA"/>
        <bgColor rgb="FFE7ECCA"/>
      </patternFill>
    </fill>
    <fill>
      <patternFill patternType="solid">
        <fgColor rgb="FFD0CECE"/>
        <bgColor rgb="FFD0CECE"/>
      </patternFill>
    </fill>
    <fill>
      <patternFill patternType="solid">
        <fgColor rgb="FFFF0000"/>
        <bgColor rgb="FFFF0000"/>
      </patternFill>
    </fill>
    <fill>
      <patternFill patternType="solid">
        <fgColor rgb="FFFFCC99"/>
        <bgColor rgb="FFFFCC99"/>
      </patternFill>
    </fill>
    <fill>
      <patternFill patternType="solid">
        <fgColor rgb="FFB0C15B"/>
        <bgColor rgb="FFB0C15B"/>
      </patternFill>
    </fill>
    <fill>
      <patternFill patternType="solid">
        <fgColor rgb="FF8D9731"/>
        <bgColor rgb="FF8D9731"/>
      </patternFill>
    </fill>
    <fill>
      <patternFill patternType="solid">
        <fgColor rgb="FFFFEB9C"/>
      </patternFill>
    </fill>
    <fill>
      <patternFill patternType="solid">
        <fgColor rgb="FF97A606"/>
        <bgColor indexed="64"/>
      </patternFill>
    </fill>
    <fill>
      <patternFill patternType="solid">
        <fgColor theme="0" tint="-0.249977111117893"/>
        <bgColor rgb="FFC7D389"/>
      </patternFill>
    </fill>
    <fill>
      <patternFill patternType="solid">
        <fgColor rgb="FF545D03"/>
        <bgColor indexed="64"/>
      </patternFill>
    </fill>
    <fill>
      <patternFill patternType="solid">
        <fgColor rgb="FF808E00"/>
        <bgColor indexed="64"/>
      </patternFill>
    </fill>
    <fill>
      <patternFill patternType="solid">
        <fgColor theme="0" tint="-0.34998626667073579"/>
        <bgColor indexed="64"/>
      </patternFill>
    </fill>
    <fill>
      <patternFill patternType="solid">
        <fgColor rgb="FF7F882C"/>
        <bgColor indexed="64"/>
      </patternFill>
    </fill>
    <fill>
      <patternFill patternType="solid">
        <fgColor theme="0" tint="-0.499984740745262"/>
        <bgColor indexed="64"/>
      </patternFill>
    </fill>
    <fill>
      <patternFill patternType="solid">
        <fgColor rgb="FFB6C400"/>
        <bgColor indexed="64"/>
      </patternFill>
    </fill>
    <fill>
      <patternFill patternType="solid">
        <fgColor theme="0"/>
        <bgColor indexed="64"/>
      </patternFill>
    </fill>
    <fill>
      <patternFill patternType="solid">
        <fgColor theme="9"/>
        <bgColor indexed="64"/>
      </patternFill>
    </fill>
    <fill>
      <patternFill patternType="solid">
        <fgColor rgb="FFCC9900"/>
        <bgColor rgb="FFCC9900"/>
      </patternFill>
    </fill>
    <fill>
      <patternFill patternType="solid">
        <fgColor theme="0" tint="-0.249977111117893"/>
        <bgColor indexed="64"/>
      </patternFill>
    </fill>
    <fill>
      <patternFill patternType="solid">
        <fgColor indexed="9"/>
        <bgColor indexed="64"/>
      </patternFill>
    </fill>
    <fill>
      <patternFill patternType="solid">
        <fgColor theme="0" tint="-0.14999847407452621"/>
        <bgColor theme="0"/>
      </patternFill>
    </fill>
    <fill>
      <patternFill patternType="solid">
        <fgColor theme="0" tint="-0.14999847407452621"/>
        <bgColor indexed="64"/>
      </patternFill>
    </fill>
    <fill>
      <patternFill patternType="solid">
        <fgColor theme="0"/>
        <bgColor rgb="FFB2BF73"/>
      </patternFill>
    </fill>
    <fill>
      <patternFill patternType="solid">
        <fgColor theme="9" tint="0.79998168889431442"/>
        <bgColor theme="0"/>
      </patternFill>
    </fill>
    <fill>
      <patternFill patternType="solid">
        <fgColor theme="0" tint="-4.9989318521683403E-2"/>
        <bgColor theme="0"/>
      </patternFill>
    </fill>
    <fill>
      <patternFill patternType="solid">
        <fgColor theme="0" tint="-4.9989318521683403E-2"/>
        <bgColor indexed="64"/>
      </patternFill>
    </fill>
    <fill>
      <patternFill patternType="solid">
        <fgColor theme="0"/>
        <bgColor rgb="FFF2F2F2"/>
      </patternFill>
    </fill>
    <fill>
      <patternFill patternType="solid">
        <fgColor theme="0" tint="-4.9989318521683403E-2"/>
        <bgColor rgb="FFF2F2F2"/>
      </patternFill>
    </fill>
    <fill>
      <patternFill patternType="solid">
        <fgColor theme="7" tint="-0.249977111117893"/>
        <bgColor rgb="FFCC9900"/>
      </patternFill>
    </fill>
    <fill>
      <patternFill patternType="solid">
        <fgColor theme="7" tint="-0.249977111117893"/>
        <bgColor indexed="64"/>
      </patternFill>
    </fill>
    <fill>
      <patternFill patternType="solid">
        <fgColor theme="0" tint="-0.249977111117893"/>
        <bgColor theme="0"/>
      </patternFill>
    </fill>
  </fills>
  <borders count="141">
    <border>
      <left/>
      <right/>
      <top/>
      <bottom/>
      <diagonal/>
    </border>
    <border>
      <left/>
      <right/>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hair">
        <color rgb="FF000000"/>
      </right>
      <top/>
      <bottom/>
      <diagonal/>
    </border>
    <border>
      <left style="hair">
        <color rgb="FF000000"/>
      </left>
      <right/>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style="hair">
        <color rgb="FF000000"/>
      </top>
      <bottom/>
      <diagonal/>
    </border>
    <border>
      <left style="hair">
        <color rgb="FF000000"/>
      </left>
      <right style="hair">
        <color rgb="FF000000"/>
      </right>
      <top/>
      <bottom style="hair">
        <color rgb="FF000000"/>
      </bottom>
      <diagonal/>
    </border>
    <border>
      <left/>
      <right/>
      <top/>
      <bottom/>
      <diagonal/>
    </border>
    <border>
      <left/>
      <right style="hair">
        <color rgb="FF000000"/>
      </right>
      <top/>
      <bottom/>
      <diagonal/>
    </border>
    <border>
      <left/>
      <right/>
      <top/>
      <bottom style="hair">
        <color rgb="FF000000"/>
      </bottom>
      <diagonal/>
    </border>
    <border>
      <left style="hair">
        <color rgb="FF000000"/>
      </left>
      <right style="hair">
        <color rgb="FF000000"/>
      </right>
      <top style="hair">
        <color rgb="FF000000"/>
      </top>
      <bottom style="hair">
        <color rgb="FF000000"/>
      </bottom>
      <diagonal/>
    </border>
    <border>
      <left/>
      <right/>
      <top/>
      <bottom/>
      <diagonal/>
    </border>
    <border>
      <left/>
      <right style="hair">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style="hair">
        <color rgb="FF000000"/>
      </bottom>
      <diagonal/>
    </border>
    <border>
      <left/>
      <right/>
      <top/>
      <bottom style="hair">
        <color rgb="FF000000"/>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rgb="FF000000"/>
      </left>
      <right/>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
      <left style="hair">
        <color theme="1"/>
      </left>
      <right style="hair">
        <color theme="1"/>
      </right>
      <top/>
      <bottom style="hair">
        <color theme="1"/>
      </bottom>
      <diagonal/>
    </border>
    <border>
      <left style="hair">
        <color rgb="FF000000"/>
      </left>
      <right style="hair">
        <color rgb="FF000000"/>
      </right>
      <top/>
      <bottom/>
      <diagonal/>
    </border>
    <border>
      <left style="hair">
        <color rgb="FF000000"/>
      </left>
      <right style="hair">
        <color rgb="FF000000"/>
      </right>
      <top/>
      <bottom/>
      <diagonal/>
    </border>
    <border>
      <left/>
      <right style="hair">
        <color rgb="FF000000"/>
      </right>
      <top/>
      <bottom/>
      <diagonal/>
    </border>
    <border>
      <left/>
      <right style="hair">
        <color rgb="FF000000"/>
      </right>
      <top/>
      <bottom style="hair">
        <color rgb="FF000000"/>
      </bottom>
      <diagonal/>
    </border>
    <border>
      <left style="thin">
        <color rgb="FF000000"/>
      </left>
      <right style="thin">
        <color rgb="FF000000"/>
      </right>
      <top style="thin">
        <color rgb="FF000000"/>
      </top>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hair">
        <color rgb="FFFF0000"/>
      </right>
      <top style="medium">
        <color rgb="FF000000"/>
      </top>
      <bottom style="hair">
        <color rgb="FFFF0000"/>
      </bottom>
      <diagonal/>
    </border>
    <border>
      <left style="hair">
        <color rgb="FFFF0000"/>
      </left>
      <right style="hair">
        <color rgb="FFFF0000"/>
      </right>
      <top style="medium">
        <color rgb="FF000000"/>
      </top>
      <bottom style="hair">
        <color rgb="FFFF0000"/>
      </bottom>
      <diagonal/>
    </border>
    <border>
      <left style="hair">
        <color rgb="FFFF0000"/>
      </left>
      <right style="medium">
        <color rgb="FF000000"/>
      </right>
      <top style="medium">
        <color rgb="FF000000"/>
      </top>
      <bottom style="hair">
        <color rgb="FFFF0000"/>
      </bottom>
      <diagonal/>
    </border>
    <border>
      <left style="medium">
        <color rgb="FF000000"/>
      </left>
      <right style="medium">
        <color rgb="FF000000"/>
      </right>
      <top/>
      <bottom style="hair">
        <color rgb="FFFF0000"/>
      </bottom>
      <diagonal/>
    </border>
    <border>
      <left style="medium">
        <color rgb="FF000000"/>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hair">
        <color rgb="FFFF0000"/>
      </left>
      <right style="medium">
        <color rgb="FF000000"/>
      </right>
      <top style="hair">
        <color rgb="FFFF0000"/>
      </top>
      <bottom style="hair">
        <color rgb="FFFF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hair">
        <color rgb="FFFF0000"/>
      </bottom>
      <diagonal/>
    </border>
    <border>
      <left/>
      <right/>
      <top style="medium">
        <color rgb="FF000000"/>
      </top>
      <bottom style="hair">
        <color rgb="FFFF0000"/>
      </bottom>
      <diagonal/>
    </border>
    <border>
      <left/>
      <right style="medium">
        <color rgb="FF000000"/>
      </right>
      <top style="medium">
        <color rgb="FF000000"/>
      </top>
      <bottom style="hair">
        <color rgb="FFFF0000"/>
      </bottom>
      <diagonal/>
    </border>
    <border>
      <left style="medium">
        <color rgb="FF000000"/>
      </left>
      <right style="medium">
        <color rgb="FF000000"/>
      </right>
      <top style="hair">
        <color rgb="FFFF0000"/>
      </top>
      <bottom style="hair">
        <color rgb="FFFF0000"/>
      </bottom>
      <diagonal/>
    </border>
    <border>
      <left style="thick">
        <color rgb="FF000000"/>
      </left>
      <right style="hair">
        <color rgb="FF000000"/>
      </right>
      <top style="thick">
        <color rgb="FF000000"/>
      </top>
      <bottom style="hair">
        <color rgb="FF000000"/>
      </bottom>
      <diagonal/>
    </border>
    <border>
      <left style="hair">
        <color rgb="FF000000"/>
      </left>
      <right style="thick">
        <color rgb="FF000000"/>
      </right>
      <top style="thick">
        <color rgb="FF000000"/>
      </top>
      <bottom style="hair">
        <color rgb="FF000000"/>
      </bottom>
      <diagonal/>
    </border>
    <border>
      <left style="thick">
        <color rgb="FF000000"/>
      </left>
      <right style="hair">
        <color rgb="FF000000"/>
      </right>
      <top style="hair">
        <color rgb="FF000000"/>
      </top>
      <bottom style="hair">
        <color rgb="FF000000"/>
      </bottom>
      <diagonal/>
    </border>
    <border>
      <left style="hair">
        <color rgb="FF000000"/>
      </left>
      <right style="thick">
        <color rgb="FF000000"/>
      </right>
      <top style="hair">
        <color rgb="FF000000"/>
      </top>
      <bottom style="hair">
        <color rgb="FF000000"/>
      </bottom>
      <diagonal/>
    </border>
    <border>
      <left style="thick">
        <color rgb="FF000000"/>
      </left>
      <right style="hair">
        <color rgb="FF000000"/>
      </right>
      <top style="hair">
        <color rgb="FF000000"/>
      </top>
      <bottom style="thick">
        <color rgb="FF000000"/>
      </bottom>
      <diagonal/>
    </border>
    <border>
      <left style="hair">
        <color rgb="FF000000"/>
      </left>
      <right style="thick">
        <color rgb="FF000000"/>
      </right>
      <top style="hair">
        <color rgb="FF000000"/>
      </top>
      <bottom style="thick">
        <color rgb="FF000000"/>
      </bottom>
      <diagonal/>
    </border>
    <border>
      <left style="hair">
        <color rgb="FF000000"/>
      </left>
      <right/>
      <top/>
      <bottom style="hair">
        <color rgb="FF000000"/>
      </bottom>
      <diagonal/>
    </border>
    <border>
      <left/>
      <right/>
      <top style="hair">
        <color rgb="FF000000"/>
      </top>
      <bottom style="hair">
        <color rgb="FF000000"/>
      </bottom>
      <diagonal/>
    </border>
    <border>
      <left/>
      <right style="thin">
        <color rgb="FF9CC2E5"/>
      </right>
      <top style="thin">
        <color rgb="FF9CC2E5"/>
      </top>
      <bottom style="thin">
        <color rgb="FF9CC2E5"/>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rgb="FF000000"/>
      </left>
      <right/>
      <top style="hair">
        <color rgb="FF000000"/>
      </top>
      <bottom style="hair">
        <color indexed="64"/>
      </bottom>
      <diagonal/>
    </border>
    <border>
      <left/>
      <right/>
      <top style="hair">
        <color rgb="FF000000"/>
      </top>
      <bottom style="hair">
        <color indexed="64"/>
      </bottom>
      <diagonal/>
    </border>
    <border>
      <left/>
      <right style="hair">
        <color indexed="64"/>
      </right>
      <top style="hair">
        <color rgb="FF000000"/>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right style="hair">
        <color rgb="FF000000"/>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rgb="FF000000"/>
      </right>
      <top style="hair">
        <color rgb="FF000000"/>
      </top>
      <bottom/>
      <diagonal/>
    </border>
    <border>
      <left style="hair">
        <color indexed="64"/>
      </left>
      <right style="hair">
        <color rgb="FF000000"/>
      </right>
      <top/>
      <bottom/>
      <diagonal/>
    </border>
    <border>
      <left style="hair">
        <color indexed="64"/>
      </left>
      <right style="hair">
        <color rgb="FF000000"/>
      </right>
      <top/>
      <bottom style="hair">
        <color rgb="FF000000"/>
      </bottom>
      <diagonal/>
    </border>
    <border>
      <left style="hair">
        <color indexed="64"/>
      </left>
      <right style="hair">
        <color rgb="FF000000"/>
      </right>
      <top/>
      <bottom style="thin">
        <color indexed="64"/>
      </bottom>
      <diagonal/>
    </border>
    <border>
      <left style="hair">
        <color indexed="64"/>
      </left>
      <right style="hair">
        <color indexed="64"/>
      </right>
      <top style="hair">
        <color rgb="FF000000"/>
      </top>
      <bottom style="hair">
        <color rgb="FF000000"/>
      </bottom>
      <diagonal/>
    </border>
    <border>
      <left style="hair">
        <color indexed="64"/>
      </left>
      <right style="hair">
        <color indexed="64"/>
      </right>
      <top style="hair">
        <color rgb="FF000000"/>
      </top>
      <bottom style="hair">
        <color indexed="64"/>
      </bottom>
      <diagonal/>
    </border>
    <border>
      <left style="hair">
        <color indexed="64"/>
      </left>
      <right style="hair">
        <color indexed="64"/>
      </right>
      <top/>
      <bottom style="hair">
        <color rgb="FF000000"/>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59" fillId="22" borderId="0" applyNumberFormat="0" applyBorder="0" applyAlignment="0" applyProtection="0"/>
    <xf numFmtId="0" fontId="62" fillId="0" borderId="29"/>
    <xf numFmtId="9" fontId="62" fillId="0" borderId="29" applyFont="0" applyFill="0" applyBorder="0" applyAlignment="0" applyProtection="0"/>
    <xf numFmtId="41" fontId="72" fillId="0" borderId="0" applyFont="0" applyFill="0" applyBorder="0" applyAlignment="0" applyProtection="0"/>
    <xf numFmtId="9" fontId="72" fillId="0" borderId="0" applyFont="0" applyFill="0" applyBorder="0" applyAlignment="0" applyProtection="0"/>
    <xf numFmtId="164" fontId="76" fillId="0" borderId="0" applyFont="0" applyFill="0" applyBorder="0" applyAlignment="0" applyProtection="0"/>
    <xf numFmtId="0" fontId="76" fillId="0" borderId="29"/>
    <xf numFmtId="43" fontId="80" fillId="0" borderId="0" applyFont="0" applyFill="0" applyBorder="0" applyAlignment="0" applyProtection="0"/>
    <xf numFmtId="42" fontId="90" fillId="0" borderId="0" applyFont="0" applyFill="0" applyBorder="0" applyAlignment="0" applyProtection="0"/>
  </cellStyleXfs>
  <cellXfs count="697">
    <xf numFmtId="0" fontId="0" fillId="0" borderId="0" xfId="0"/>
    <xf numFmtId="0" fontId="2" fillId="2" borderId="1" xfId="0" applyFont="1" applyFill="1" applyBorder="1"/>
    <xf numFmtId="0" fontId="4" fillId="2" borderId="1" xfId="0" applyFont="1" applyFill="1" applyBorder="1"/>
    <xf numFmtId="0" fontId="2" fillId="0" borderId="0" xfId="0" applyFont="1"/>
    <xf numFmtId="0" fontId="6" fillId="2" borderId="1" xfId="0" applyFont="1" applyFill="1" applyBorder="1" applyAlignment="1">
      <alignment wrapText="1"/>
    </xf>
    <xf numFmtId="0" fontId="7" fillId="2" borderId="1" xfId="0" applyFont="1" applyFill="1" applyBorder="1" applyAlignment="1">
      <alignment wrapText="1"/>
    </xf>
    <xf numFmtId="0" fontId="6" fillId="2" borderId="1" xfId="0" applyFont="1" applyFill="1" applyBorder="1" applyAlignment="1">
      <alignment horizontal="center" wrapText="1"/>
    </xf>
    <xf numFmtId="0" fontId="11" fillId="2" borderId="1" xfId="0" applyFont="1" applyFill="1" applyBorder="1"/>
    <xf numFmtId="0" fontId="13" fillId="3" borderId="1" xfId="0" applyFont="1" applyFill="1" applyBorder="1"/>
    <xf numFmtId="0" fontId="12" fillId="3" borderId="1" xfId="0" applyFont="1" applyFill="1" applyBorder="1" applyAlignment="1">
      <alignment horizontal="center" wrapText="1"/>
    </xf>
    <xf numFmtId="0" fontId="7" fillId="3" borderId="1" xfId="0" applyFont="1" applyFill="1" applyBorder="1"/>
    <xf numFmtId="0" fontId="9" fillId="3" borderId="17" xfId="0" applyFont="1" applyFill="1" applyBorder="1" applyAlignment="1">
      <alignment horizontal="left" vertical="center" wrapText="1"/>
    </xf>
    <xf numFmtId="0" fontId="9" fillId="3" borderId="21" xfId="0" applyFont="1" applyFill="1" applyBorder="1" applyAlignment="1">
      <alignment horizontal="left" vertical="center" wrapText="1"/>
    </xf>
    <xf numFmtId="0" fontId="6" fillId="3" borderId="1" xfId="0" applyFont="1" applyFill="1" applyBorder="1" applyAlignment="1">
      <alignment horizontal="center" wrapText="1"/>
    </xf>
    <xf numFmtId="0" fontId="14" fillId="3" borderId="1" xfId="0" applyFont="1" applyFill="1" applyBorder="1"/>
    <xf numFmtId="0" fontId="7" fillId="3" borderId="1" xfId="0" applyFont="1" applyFill="1" applyBorder="1" applyAlignment="1">
      <alignment wrapText="1"/>
    </xf>
    <xf numFmtId="0" fontId="2" fillId="3" borderId="1" xfId="0" applyFont="1" applyFill="1" applyBorder="1"/>
    <xf numFmtId="0" fontId="15" fillId="3" borderId="1" xfId="0" applyFont="1" applyFill="1" applyBorder="1" applyAlignment="1">
      <alignment vertical="center" wrapText="1"/>
    </xf>
    <xf numFmtId="0" fontId="17" fillId="3" borderId="1" xfId="0" applyFont="1" applyFill="1" applyBorder="1" applyAlignment="1">
      <alignment vertical="center"/>
    </xf>
    <xf numFmtId="0" fontId="18" fillId="3" borderId="1" xfId="0" applyFont="1" applyFill="1" applyBorder="1" applyAlignment="1">
      <alignment vertical="center"/>
    </xf>
    <xf numFmtId="0" fontId="19" fillId="2" borderId="1" xfId="0" applyFont="1" applyFill="1" applyBorder="1"/>
    <xf numFmtId="0" fontId="15" fillId="3" borderId="1" xfId="0" applyFont="1" applyFill="1" applyBorder="1"/>
    <xf numFmtId="0" fontId="17" fillId="3" borderId="1" xfId="0" applyFont="1" applyFill="1" applyBorder="1"/>
    <xf numFmtId="0" fontId="18" fillId="3" borderId="1" xfId="0" applyFont="1" applyFill="1" applyBorder="1"/>
    <xf numFmtId="0" fontId="20" fillId="3" borderId="1" xfId="0" applyFont="1" applyFill="1" applyBorder="1" applyAlignment="1">
      <alignment vertical="center" wrapText="1"/>
    </xf>
    <xf numFmtId="0" fontId="22"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22" fillId="0" borderId="0" xfId="0" applyFont="1" applyAlignment="1">
      <alignment horizontal="center" vertical="center"/>
    </xf>
    <xf numFmtId="0" fontId="22" fillId="2" borderId="1" xfId="0" applyFont="1" applyFill="1" applyBorder="1" applyAlignment="1">
      <alignment horizontal="center" vertical="center"/>
    </xf>
    <xf numFmtId="0" fontId="24" fillId="0" borderId="0" xfId="0" applyFont="1"/>
    <xf numFmtId="0" fontId="24" fillId="0" borderId="0" xfId="0" applyFont="1" applyAlignment="1">
      <alignment horizontal="left" vertical="center" wrapText="1"/>
    </xf>
    <xf numFmtId="0" fontId="24" fillId="0" borderId="0" xfId="0" applyFont="1" applyAlignment="1">
      <alignment wrapText="1"/>
    </xf>
    <xf numFmtId="0" fontId="22" fillId="2" borderId="1" xfId="0" applyFont="1" applyFill="1" applyBorder="1" applyAlignment="1">
      <alignment vertical="center"/>
    </xf>
    <xf numFmtId="0" fontId="23" fillId="2" borderId="1" xfId="0" applyFont="1" applyFill="1" applyBorder="1" applyAlignment="1">
      <alignment vertical="center" wrapText="1"/>
    </xf>
    <xf numFmtId="0" fontId="26" fillId="10" borderId="44" xfId="0" applyFont="1" applyFill="1" applyBorder="1" applyAlignment="1">
      <alignment horizontal="center" vertical="center" wrapText="1"/>
    </xf>
    <xf numFmtId="0" fontId="26" fillId="2" borderId="1" xfId="0" applyFont="1" applyFill="1" applyBorder="1" applyAlignment="1">
      <alignment vertical="center" wrapText="1"/>
    </xf>
    <xf numFmtId="0" fontId="26" fillId="14" borderId="44" xfId="0" applyFont="1" applyFill="1" applyBorder="1" applyAlignment="1">
      <alignment horizontal="center" vertical="center" wrapText="1"/>
    </xf>
    <xf numFmtId="0" fontId="26" fillId="10" borderId="21" xfId="0" applyFont="1" applyFill="1" applyBorder="1" applyAlignment="1">
      <alignment horizontal="center" vertical="center" wrapText="1"/>
    </xf>
    <xf numFmtId="0" fontId="22" fillId="0" borderId="44" xfId="0" applyFont="1" applyBorder="1" applyAlignment="1">
      <alignment vertical="center" wrapText="1"/>
    </xf>
    <xf numFmtId="0" fontId="22" fillId="2" borderId="44" xfId="0" applyFont="1" applyFill="1" applyBorder="1" applyAlignment="1">
      <alignment vertical="center" wrapText="1"/>
    </xf>
    <xf numFmtId="165" fontId="22" fillId="2" borderId="44" xfId="0" applyNumberFormat="1" applyFont="1" applyFill="1" applyBorder="1" applyAlignment="1">
      <alignment vertical="center"/>
    </xf>
    <xf numFmtId="9" fontId="22" fillId="2" borderId="21" xfId="0" applyNumberFormat="1" applyFont="1" applyFill="1" applyBorder="1" applyAlignment="1">
      <alignment horizontal="center" vertical="center"/>
    </xf>
    <xf numFmtId="0" fontId="27" fillId="0" borderId="0" xfId="0" applyFont="1"/>
    <xf numFmtId="0" fontId="23" fillId="0" borderId="0" xfId="0" applyFont="1" applyAlignment="1">
      <alignment vertical="center"/>
    </xf>
    <xf numFmtId="165" fontId="22" fillId="2" borderId="21" xfId="0" applyNumberFormat="1" applyFont="1" applyFill="1" applyBorder="1" applyAlignment="1">
      <alignment horizontal="center" vertical="center" wrapText="1"/>
    </xf>
    <xf numFmtId="0" fontId="22" fillId="0" borderId="0" xfId="0" applyFont="1" applyAlignment="1">
      <alignment horizontal="center"/>
    </xf>
    <xf numFmtId="0" fontId="22" fillId="0" borderId="0" xfId="0" applyFont="1" applyAlignment="1">
      <alignment horizontal="right"/>
    </xf>
    <xf numFmtId="0" fontId="22" fillId="0" borderId="0" xfId="0" applyFont="1" applyAlignment="1">
      <alignment vertical="center"/>
    </xf>
    <xf numFmtId="0" fontId="24" fillId="2" borderId="1" xfId="0" applyFont="1" applyFill="1" applyBorder="1" applyAlignment="1">
      <alignment vertical="center"/>
    </xf>
    <xf numFmtId="0" fontId="26" fillId="8" borderId="21" xfId="0" applyFont="1" applyFill="1" applyBorder="1" applyAlignment="1">
      <alignment horizontal="center" vertical="center" wrapText="1"/>
    </xf>
    <xf numFmtId="1" fontId="27" fillId="2" borderId="21" xfId="0" applyNumberFormat="1" applyFont="1" applyFill="1" applyBorder="1" applyAlignment="1">
      <alignment horizontal="left" vertical="center" wrapText="1"/>
    </xf>
    <xf numFmtId="168" fontId="22" fillId="2" borderId="21" xfId="0" applyNumberFormat="1" applyFont="1" applyFill="1" applyBorder="1" applyAlignment="1">
      <alignment horizontal="center" vertical="center" wrapText="1"/>
    </xf>
    <xf numFmtId="1" fontId="27" fillId="16" borderId="21" xfId="0" applyNumberFormat="1" applyFont="1" applyFill="1" applyBorder="1" applyAlignment="1">
      <alignment horizontal="left" vertical="center" wrapText="1"/>
    </xf>
    <xf numFmtId="165" fontId="22" fillId="16" borderId="21" xfId="0" applyNumberFormat="1" applyFont="1" applyFill="1" applyBorder="1" applyAlignment="1">
      <alignment horizontal="center" vertical="center" wrapText="1"/>
    </xf>
    <xf numFmtId="0" fontId="22" fillId="0" borderId="0" xfId="0" applyFont="1" applyAlignment="1">
      <alignment wrapText="1"/>
    </xf>
    <xf numFmtId="0" fontId="23" fillId="0" borderId="0" xfId="0" applyFont="1"/>
    <xf numFmtId="0" fontId="29" fillId="2" borderId="62" xfId="0" applyFont="1" applyFill="1" applyBorder="1" applyAlignment="1">
      <alignment horizontal="center" vertical="center"/>
    </xf>
    <xf numFmtId="0" fontId="29" fillId="2" borderId="62" xfId="0" applyFont="1" applyFill="1" applyBorder="1" applyAlignment="1">
      <alignment horizontal="left" vertical="center" wrapText="1"/>
    </xf>
    <xf numFmtId="0" fontId="31" fillId="2" borderId="62" xfId="0" applyFont="1" applyFill="1" applyBorder="1" applyAlignment="1">
      <alignment horizontal="center" vertical="center"/>
    </xf>
    <xf numFmtId="0" fontId="31" fillId="2" borderId="62" xfId="0" applyFont="1" applyFill="1" applyBorder="1" applyAlignment="1">
      <alignment horizontal="left" vertical="center" wrapText="1"/>
    </xf>
    <xf numFmtId="0" fontId="29" fillId="0" borderId="62" xfId="0" applyFont="1" applyBorder="1" applyAlignment="1">
      <alignment horizontal="left" vertical="center" wrapText="1"/>
    </xf>
    <xf numFmtId="0" fontId="32" fillId="5" borderId="62" xfId="0" applyFont="1" applyFill="1" applyBorder="1" applyAlignment="1">
      <alignment horizontal="center" vertical="center"/>
    </xf>
    <xf numFmtId="0" fontId="33" fillId="0" borderId="0" xfId="0" applyFont="1"/>
    <xf numFmtId="0" fontId="33" fillId="0" borderId="0" xfId="0" applyFont="1" applyAlignment="1">
      <alignment vertical="center"/>
    </xf>
    <xf numFmtId="0" fontId="32" fillId="17" borderId="62" xfId="0" applyFont="1" applyFill="1" applyBorder="1" applyAlignment="1">
      <alignment horizontal="center" vertical="center"/>
    </xf>
    <xf numFmtId="3" fontId="32" fillId="6" borderId="1" xfId="0" applyNumberFormat="1" applyFont="1" applyFill="1" applyBorder="1" applyAlignment="1">
      <alignment vertical="center"/>
    </xf>
    <xf numFmtId="0" fontId="33" fillId="0" borderId="62" xfId="0" applyFont="1" applyBorder="1" applyAlignment="1">
      <alignment horizontal="left" vertical="center" wrapText="1"/>
    </xf>
    <xf numFmtId="0" fontId="33" fillId="0" borderId="62" xfId="0" applyFont="1" applyBorder="1" applyAlignment="1">
      <alignment vertical="center"/>
    </xf>
    <xf numFmtId="0" fontId="33" fillId="0" borderId="62" xfId="0" applyFont="1" applyBorder="1" applyAlignment="1">
      <alignment horizontal="center" vertical="center"/>
    </xf>
    <xf numFmtId="0" fontId="32" fillId="17" borderId="62" xfId="0" applyFont="1" applyFill="1" applyBorder="1" applyAlignment="1">
      <alignment horizontal="center" wrapText="1"/>
    </xf>
    <xf numFmtId="0" fontId="32" fillId="0" borderId="71" xfId="0" applyFont="1" applyBorder="1" applyAlignment="1">
      <alignment horizontal="center" vertical="center" wrapText="1"/>
    </xf>
    <xf numFmtId="0" fontId="32" fillId="0" borderId="0" xfId="0" applyFont="1" applyAlignment="1">
      <alignment horizontal="center" vertical="center" wrapText="1"/>
    </xf>
    <xf numFmtId="0" fontId="32" fillId="0" borderId="72" xfId="0" applyFont="1" applyBorder="1" applyAlignment="1">
      <alignment horizontal="center" vertical="center" wrapText="1"/>
    </xf>
    <xf numFmtId="0" fontId="34" fillId="18" borderId="74" xfId="0" applyFont="1" applyFill="1" applyBorder="1" applyAlignment="1">
      <alignment horizontal="center" vertical="center"/>
    </xf>
    <xf numFmtId="0" fontId="34" fillId="18" borderId="75" xfId="0" applyFont="1" applyFill="1" applyBorder="1" applyAlignment="1">
      <alignment horizontal="center" vertical="center"/>
    </xf>
    <xf numFmtId="0" fontId="34" fillId="18" borderId="76" xfId="0" applyFont="1" applyFill="1" applyBorder="1" applyAlignment="1">
      <alignment horizontal="center" vertical="center"/>
    </xf>
    <xf numFmtId="0" fontId="32" fillId="17" borderId="62" xfId="0" applyFont="1" applyFill="1" applyBorder="1" applyAlignment="1">
      <alignment horizontal="center" vertical="center" wrapText="1"/>
    </xf>
    <xf numFmtId="0" fontId="33" fillId="0" borderId="62" xfId="0" applyFont="1" applyBorder="1"/>
    <xf numFmtId="3" fontId="32" fillId="0" borderId="62" xfId="0" applyNumberFormat="1" applyFont="1" applyBorder="1" applyAlignment="1">
      <alignment horizontal="right"/>
    </xf>
    <xf numFmtId="0" fontId="34" fillId="18" borderId="78" xfId="0" applyFont="1" applyFill="1" applyBorder="1" applyAlignment="1">
      <alignment horizontal="center" vertical="center" wrapText="1"/>
    </xf>
    <xf numFmtId="0" fontId="34" fillId="18" borderId="79" xfId="0" applyFont="1" applyFill="1" applyBorder="1" applyAlignment="1">
      <alignment horizontal="center" vertical="center" wrapText="1"/>
    </xf>
    <xf numFmtId="0" fontId="34" fillId="18" borderId="80" xfId="0" applyFont="1" applyFill="1" applyBorder="1" applyAlignment="1">
      <alignment horizontal="center" vertical="center" wrapText="1"/>
    </xf>
    <xf numFmtId="0" fontId="32" fillId="19" borderId="81" xfId="0" applyFont="1" applyFill="1" applyBorder="1"/>
    <xf numFmtId="0" fontId="33" fillId="19" borderId="82" xfId="0" applyFont="1" applyFill="1" applyBorder="1" applyAlignment="1">
      <alignment horizontal="center"/>
    </xf>
    <xf numFmtId="0" fontId="33" fillId="19" borderId="1" xfId="0" applyFont="1" applyFill="1" applyBorder="1" applyAlignment="1">
      <alignment horizontal="center"/>
    </xf>
    <xf numFmtId="0" fontId="33" fillId="19" borderId="83" xfId="0" applyFont="1" applyFill="1" applyBorder="1" applyAlignment="1">
      <alignment horizontal="center"/>
    </xf>
    <xf numFmtId="3" fontId="33" fillId="0" borderId="62" xfId="0" applyNumberFormat="1" applyFont="1" applyBorder="1"/>
    <xf numFmtId="0" fontId="32" fillId="2" borderId="62" xfId="0" applyFont="1" applyFill="1" applyBorder="1" applyAlignment="1">
      <alignment horizontal="center"/>
    </xf>
    <xf numFmtId="3" fontId="32" fillId="2" borderId="62" xfId="0" applyNumberFormat="1" applyFont="1" applyFill="1" applyBorder="1" applyAlignment="1">
      <alignment horizontal="right"/>
    </xf>
    <xf numFmtId="0" fontId="33" fillId="2" borderId="62" xfId="0" applyFont="1" applyFill="1" applyBorder="1" applyAlignment="1">
      <alignment horizontal="center"/>
    </xf>
    <xf numFmtId="3" fontId="33" fillId="2" borderId="62" xfId="0" applyNumberFormat="1" applyFont="1" applyFill="1" applyBorder="1"/>
    <xf numFmtId="0" fontId="33" fillId="0" borderId="62" xfId="0" applyFont="1" applyBorder="1" applyAlignment="1">
      <alignment vertical="center" wrapText="1"/>
    </xf>
    <xf numFmtId="0" fontId="32" fillId="0" borderId="62" xfId="0" applyFont="1" applyBorder="1" applyAlignment="1">
      <alignment horizontal="center"/>
    </xf>
    <xf numFmtId="0" fontId="32" fillId="5" borderId="62" xfId="0" applyFont="1" applyFill="1" applyBorder="1" applyAlignment="1">
      <alignment horizontal="center"/>
    </xf>
    <xf numFmtId="0" fontId="35" fillId="6" borderId="62" xfId="0" applyFont="1" applyFill="1" applyBorder="1" applyAlignment="1">
      <alignment horizontal="left" vertical="center" wrapText="1"/>
    </xf>
    <xf numFmtId="0" fontId="33" fillId="0" borderId="0" xfId="0" applyFont="1" applyAlignment="1">
      <alignment horizontal="center" vertical="center"/>
    </xf>
    <xf numFmtId="0" fontId="32" fillId="0" borderId="90" xfId="0" applyFont="1" applyBorder="1" applyAlignment="1">
      <alignment horizontal="center"/>
    </xf>
    <xf numFmtId="3" fontId="32" fillId="0" borderId="78" xfId="0" applyNumberFormat="1" applyFont="1" applyBorder="1" applyAlignment="1">
      <alignment horizontal="right"/>
    </xf>
    <xf numFmtId="3" fontId="32" fillId="0" borderId="79" xfId="0" applyNumberFormat="1" applyFont="1" applyBorder="1" applyAlignment="1">
      <alignment horizontal="right"/>
    </xf>
    <xf numFmtId="3" fontId="32" fillId="0" borderId="80" xfId="0" applyNumberFormat="1" applyFont="1" applyBorder="1" applyAlignment="1">
      <alignment horizontal="right"/>
    </xf>
    <xf numFmtId="0" fontId="33" fillId="0" borderId="90" xfId="0" applyFont="1" applyBorder="1" applyAlignment="1">
      <alignment horizontal="center"/>
    </xf>
    <xf numFmtId="3" fontId="33" fillId="0" borderId="78" xfId="0" applyNumberFormat="1" applyFont="1" applyBorder="1"/>
    <xf numFmtId="3" fontId="33" fillId="0" borderId="79" xfId="0" applyNumberFormat="1" applyFont="1" applyBorder="1"/>
    <xf numFmtId="3" fontId="33" fillId="0" borderId="80" xfId="0" applyNumberFormat="1" applyFont="1" applyBorder="1"/>
    <xf numFmtId="0" fontId="35" fillId="0" borderId="62" xfId="0" applyFont="1" applyBorder="1" applyAlignment="1">
      <alignment horizontal="left" vertical="center" wrapText="1"/>
    </xf>
    <xf numFmtId="0" fontId="32" fillId="0" borderId="0" xfId="0" applyFont="1" applyAlignment="1">
      <alignment vertical="center"/>
    </xf>
    <xf numFmtId="0" fontId="33" fillId="0" borderId="58" xfId="0" applyFont="1" applyBorder="1" applyAlignment="1">
      <alignment vertical="center"/>
    </xf>
    <xf numFmtId="0" fontId="33" fillId="0" borderId="21" xfId="0" applyFont="1" applyBorder="1" applyAlignment="1">
      <alignment vertical="center"/>
    </xf>
    <xf numFmtId="0" fontId="33" fillId="0" borderId="62" xfId="0" applyFont="1" applyBorder="1" applyAlignment="1">
      <alignment wrapText="1"/>
    </xf>
    <xf numFmtId="0" fontId="36" fillId="0" borderId="0" xfId="0" applyFont="1"/>
    <xf numFmtId="0" fontId="38" fillId="0" borderId="91" xfId="0" applyFont="1" applyBorder="1" applyAlignment="1">
      <alignment horizontal="center" vertical="center" wrapText="1"/>
    </xf>
    <xf numFmtId="0" fontId="39" fillId="0" borderId="92" xfId="0" applyFont="1" applyBorder="1" applyAlignment="1">
      <alignment horizontal="left" vertical="center" wrapText="1"/>
    </xf>
    <xf numFmtId="0" fontId="38" fillId="0" borderId="93" xfId="0" applyFont="1" applyBorder="1" applyAlignment="1">
      <alignment horizontal="center" vertical="center" wrapText="1"/>
    </xf>
    <xf numFmtId="0" fontId="39" fillId="0" borderId="94" xfId="0" applyFont="1" applyBorder="1" applyAlignment="1">
      <alignment horizontal="left" vertical="center" wrapText="1"/>
    </xf>
    <xf numFmtId="0" fontId="41" fillId="0" borderId="94" xfId="0" applyFont="1" applyBorder="1" applyAlignment="1">
      <alignment horizontal="left" vertical="center" wrapText="1"/>
    </xf>
    <xf numFmtId="0" fontId="38" fillId="0" borderId="93" xfId="0" applyFont="1" applyBorder="1" applyAlignment="1">
      <alignment horizontal="center" vertical="center" readingOrder="1"/>
    </xf>
    <xf numFmtId="0" fontId="42" fillId="0" borderId="93" xfId="0" applyFont="1" applyBorder="1" applyAlignment="1">
      <alignment horizontal="center" vertical="center" wrapText="1"/>
    </xf>
    <xf numFmtId="0" fontId="38" fillId="0" borderId="95" xfId="0" applyFont="1" applyBorder="1" applyAlignment="1">
      <alignment horizontal="center" vertical="center" readingOrder="1"/>
    </xf>
    <xf numFmtId="0" fontId="39" fillId="0" borderId="96" xfId="0" applyFont="1" applyBorder="1" applyAlignment="1">
      <alignment horizontal="left" vertical="center" wrapText="1"/>
    </xf>
    <xf numFmtId="0" fontId="43" fillId="0" borderId="0" xfId="0" applyFont="1"/>
    <xf numFmtId="0" fontId="44" fillId="0" borderId="0" xfId="0" applyFont="1"/>
    <xf numFmtId="0" fontId="45" fillId="0" borderId="0" xfId="0" applyFont="1"/>
    <xf numFmtId="0" fontId="46" fillId="0" borderId="0" xfId="0" applyFont="1"/>
    <xf numFmtId="0" fontId="47" fillId="0" borderId="21" xfId="0" applyFont="1" applyBorder="1" applyAlignment="1">
      <alignment horizontal="center" vertical="center"/>
    </xf>
    <xf numFmtId="0" fontId="40" fillId="0" borderId="21" xfId="0" applyFont="1" applyBorder="1"/>
    <xf numFmtId="0" fontId="49" fillId="10" borderId="21" xfId="0" applyFont="1" applyFill="1" applyBorder="1" applyAlignment="1">
      <alignment horizontal="center" vertical="center" wrapText="1"/>
    </xf>
    <xf numFmtId="0" fontId="48" fillId="0" borderId="21" xfId="0" applyFont="1" applyBorder="1" applyAlignment="1">
      <alignment horizontal="left" vertical="center" wrapText="1"/>
    </xf>
    <xf numFmtId="0" fontId="43" fillId="0" borderId="21" xfId="0" applyFont="1" applyBorder="1" applyAlignment="1">
      <alignment horizontal="left" vertical="center" wrapText="1"/>
    </xf>
    <xf numFmtId="0" fontId="50" fillId="0" borderId="21" xfId="0" applyFont="1" applyBorder="1" applyAlignment="1">
      <alignment horizontal="left" vertical="center" wrapText="1"/>
    </xf>
    <xf numFmtId="0" fontId="43" fillId="0" borderId="21" xfId="0" applyFont="1" applyBorder="1" applyAlignment="1">
      <alignment vertical="center" wrapText="1"/>
    </xf>
    <xf numFmtId="0" fontId="43" fillId="0" borderId="0" xfId="0" applyFont="1" applyAlignment="1">
      <alignment vertical="center" wrapText="1"/>
    </xf>
    <xf numFmtId="0" fontId="48" fillId="0" borderId="0" xfId="0" applyFont="1" applyAlignment="1">
      <alignment horizontal="left" vertical="center"/>
    </xf>
    <xf numFmtId="0" fontId="51" fillId="0" borderId="0" xfId="0" applyFont="1"/>
    <xf numFmtId="0" fontId="52" fillId="0" borderId="0" xfId="0" applyFont="1"/>
    <xf numFmtId="0" fontId="53" fillId="0" borderId="0" xfId="0" applyFont="1"/>
    <xf numFmtId="0" fontId="22" fillId="0" borderId="21" xfId="0" applyFont="1" applyBorder="1"/>
    <xf numFmtId="0" fontId="22" fillId="0" borderId="21" xfId="0" applyFont="1" applyBorder="1" applyAlignment="1">
      <alignment horizontal="left" vertical="center" wrapText="1"/>
    </xf>
    <xf numFmtId="1" fontId="22" fillId="0" borderId="0" xfId="0" applyNumberFormat="1" applyFont="1" applyAlignment="1">
      <alignment horizontal="left" vertical="center" wrapText="1"/>
    </xf>
    <xf numFmtId="0" fontId="22" fillId="0" borderId="0" xfId="0" applyFont="1" applyAlignment="1">
      <alignment vertical="center" wrapText="1"/>
    </xf>
    <xf numFmtId="0" fontId="54"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left" vertical="center" wrapText="1"/>
    </xf>
    <xf numFmtId="1" fontId="23" fillId="0" borderId="0" xfId="0" applyNumberFormat="1" applyFont="1" applyAlignment="1">
      <alignment horizontal="left" vertical="center" wrapText="1"/>
    </xf>
    <xf numFmtId="0" fontId="23" fillId="2" borderId="1" xfId="0" applyFont="1" applyFill="1" applyBorder="1" applyAlignment="1">
      <alignment horizontal="left" vertical="center" wrapText="1"/>
    </xf>
    <xf numFmtId="0" fontId="22" fillId="0" borderId="99" xfId="0" applyFont="1" applyBorder="1" applyAlignment="1">
      <alignment horizontal="left" vertical="center" wrapText="1"/>
    </xf>
    <xf numFmtId="49" fontId="22" fillId="0" borderId="0" xfId="0" applyNumberFormat="1" applyFont="1" applyAlignment="1">
      <alignment horizontal="right" vertical="top" wrapText="1"/>
    </xf>
    <xf numFmtId="0" fontId="22" fillId="0" borderId="0" xfId="0" applyFont="1" applyAlignment="1">
      <alignment vertical="top" wrapText="1"/>
    </xf>
    <xf numFmtId="0" fontId="55" fillId="0" borderId="0" xfId="0" applyFont="1" applyAlignment="1">
      <alignment horizontal="left" vertical="center" wrapText="1"/>
    </xf>
    <xf numFmtId="0" fontId="27" fillId="0" borderId="0" xfId="0" applyFont="1" applyAlignment="1">
      <alignment horizontal="left" vertical="center"/>
    </xf>
    <xf numFmtId="0" fontId="27" fillId="0" borderId="0" xfId="0" applyFont="1" applyAlignment="1">
      <alignment horizontal="left" vertical="center" wrapText="1"/>
    </xf>
    <xf numFmtId="0" fontId="56" fillId="0" borderId="0" xfId="0" applyFont="1"/>
    <xf numFmtId="0" fontId="55" fillId="0" borderId="0" xfId="0" applyFont="1" applyAlignment="1">
      <alignment horizontal="left" vertical="center"/>
    </xf>
    <xf numFmtId="0" fontId="63" fillId="24" borderId="40" xfId="0" applyFont="1" applyFill="1" applyBorder="1" applyAlignment="1">
      <alignment horizontal="justify" vertical="center" wrapText="1"/>
    </xf>
    <xf numFmtId="0" fontId="63" fillId="25" borderId="102" xfId="0" applyFont="1" applyFill="1" applyBorder="1" applyAlignment="1">
      <alignment horizontal="center" vertical="center" wrapText="1"/>
    </xf>
    <xf numFmtId="0" fontId="63" fillId="26" borderId="102" xfId="0" applyFont="1" applyFill="1" applyBorder="1" applyAlignment="1">
      <alignment horizontal="center" vertical="center" wrapText="1"/>
    </xf>
    <xf numFmtId="0" fontId="64" fillId="27" borderId="44" xfId="0" applyFont="1" applyFill="1" applyBorder="1" applyAlignment="1">
      <alignment vertical="center" wrapText="1"/>
    </xf>
    <xf numFmtId="0" fontId="64" fillId="26" borderId="44" xfId="0" applyFont="1" applyFill="1" applyBorder="1" applyAlignment="1">
      <alignment horizontal="center" vertical="center" wrapText="1"/>
    </xf>
    <xf numFmtId="0" fontId="64" fillId="26" borderId="44" xfId="1" applyFont="1" applyFill="1" applyBorder="1" applyAlignment="1" applyProtection="1">
      <alignment horizontal="justify" vertical="center" wrapText="1"/>
    </xf>
    <xf numFmtId="0" fontId="64" fillId="28" borderId="44" xfId="0" applyFont="1" applyFill="1" applyBorder="1" applyAlignment="1">
      <alignment horizontal="center" vertical="center" wrapText="1"/>
    </xf>
    <xf numFmtId="0" fontId="64" fillId="27" borderId="101" xfId="0" applyFont="1" applyFill="1" applyBorder="1" applyAlignment="1">
      <alignment horizontal="center" vertical="center" wrapText="1"/>
    </xf>
    <xf numFmtId="0" fontId="64" fillId="30" borderId="102" xfId="0" applyFont="1" applyFill="1" applyBorder="1" applyAlignment="1">
      <alignment vertical="center" wrapText="1"/>
    </xf>
    <xf numFmtId="0" fontId="63" fillId="25" borderId="101" xfId="0" applyFont="1" applyFill="1" applyBorder="1" applyAlignment="1">
      <alignment vertical="center" wrapText="1"/>
    </xf>
    <xf numFmtId="0" fontId="63" fillId="27" borderId="102" xfId="0" applyFont="1" applyFill="1" applyBorder="1" applyAlignment="1">
      <alignment vertical="center" wrapText="1"/>
    </xf>
    <xf numFmtId="0" fontId="63" fillId="27" borderId="102" xfId="0" applyFont="1" applyFill="1" applyBorder="1" applyAlignment="1">
      <alignment horizontal="justify" vertical="center" wrapText="1"/>
    </xf>
    <xf numFmtId="0" fontId="64" fillId="26" borderId="101" xfId="0" applyFont="1" applyFill="1" applyBorder="1" applyAlignment="1">
      <alignment horizontal="center" vertical="center" wrapText="1"/>
    </xf>
    <xf numFmtId="0" fontId="65" fillId="2" borderId="1" xfId="0" applyFont="1" applyFill="1" applyBorder="1" applyAlignment="1">
      <alignment horizontal="center"/>
    </xf>
    <xf numFmtId="0" fontId="65" fillId="2" borderId="1" xfId="0" applyFont="1" applyFill="1" applyBorder="1" applyAlignment="1">
      <alignment vertical="center" wrapText="1"/>
    </xf>
    <xf numFmtId="0" fontId="66" fillId="0" borderId="0" xfId="0" applyFont="1"/>
    <xf numFmtId="0" fontId="67" fillId="9" borderId="21" xfId="0" applyFont="1" applyFill="1" applyBorder="1" applyAlignment="1">
      <alignment horizontal="center" vertical="center" wrapText="1"/>
    </xf>
    <xf numFmtId="0" fontId="67" fillId="2" borderId="21" xfId="0" applyFont="1" applyFill="1" applyBorder="1" applyAlignment="1">
      <alignment horizontal="center" vertical="center" wrapText="1"/>
    </xf>
    <xf numFmtId="0" fontId="67" fillId="3" borderId="21" xfId="0" applyFont="1" applyFill="1" applyBorder="1" applyAlignment="1">
      <alignment horizontal="center" vertical="center" wrapText="1"/>
    </xf>
    <xf numFmtId="0" fontId="60" fillId="0" borderId="0" xfId="0" applyFont="1"/>
    <xf numFmtId="0" fontId="23" fillId="32" borderId="21" xfId="0" applyFont="1" applyFill="1" applyBorder="1" applyAlignment="1">
      <alignment horizontal="left" vertical="center" wrapText="1"/>
    </xf>
    <xf numFmtId="0" fontId="71" fillId="32" borderId="0" xfId="0" applyFont="1" applyFill="1" applyAlignment="1">
      <alignment vertical="center" wrapText="1"/>
    </xf>
    <xf numFmtId="0" fontId="23" fillId="2" borderId="29" xfId="0" applyFont="1" applyFill="1" applyBorder="1" applyAlignment="1">
      <alignment vertical="center" wrapText="1"/>
    </xf>
    <xf numFmtId="41" fontId="27" fillId="0" borderId="0" xfId="4" applyFont="1" applyAlignment="1">
      <alignment horizontal="center"/>
    </xf>
    <xf numFmtId="41" fontId="0" fillId="0" borderId="0" xfId="4" applyFont="1" applyAlignment="1">
      <alignment horizontal="center"/>
    </xf>
    <xf numFmtId="0" fontId="73" fillId="31" borderId="29" xfId="7" applyFont="1" applyFill="1"/>
    <xf numFmtId="0" fontId="62" fillId="31" borderId="29" xfId="7" applyFont="1" applyFill="1"/>
    <xf numFmtId="0" fontId="24" fillId="2" borderId="29" xfId="0" applyFont="1" applyFill="1" applyBorder="1" applyAlignment="1">
      <alignment vertical="center" wrapText="1"/>
    </xf>
    <xf numFmtId="0" fontId="24" fillId="7" borderId="97" xfId="0" applyFont="1" applyFill="1" applyBorder="1" applyAlignment="1">
      <alignment horizontal="center" vertical="center" wrapText="1"/>
    </xf>
    <xf numFmtId="0" fontId="24" fillId="7" borderId="21" xfId="0" applyFont="1" applyFill="1" applyBorder="1" applyAlignment="1">
      <alignment horizontal="center" vertical="center" wrapText="1"/>
    </xf>
    <xf numFmtId="0" fontId="24" fillId="7" borderId="39" xfId="0" applyFont="1" applyFill="1" applyBorder="1" applyAlignment="1">
      <alignment horizontal="center" vertical="center" wrapText="1"/>
    </xf>
    <xf numFmtId="0" fontId="24" fillId="8" borderId="21" xfId="0" applyFont="1" applyFill="1" applyBorder="1" applyAlignment="1">
      <alignment horizontal="center" vertical="center" wrapText="1"/>
    </xf>
    <xf numFmtId="3" fontId="67" fillId="2" borderId="21" xfId="0" applyNumberFormat="1" applyFont="1" applyFill="1" applyBorder="1" applyAlignment="1">
      <alignment horizontal="center" vertical="center" wrapText="1"/>
    </xf>
    <xf numFmtId="167" fontId="67" fillId="2" borderId="21" xfId="0" applyNumberFormat="1" applyFont="1" applyFill="1" applyBorder="1" applyAlignment="1">
      <alignment horizontal="center" vertical="center" wrapText="1"/>
    </xf>
    <xf numFmtId="0" fontId="23" fillId="2" borderId="1" xfId="0" applyFont="1" applyFill="1" applyBorder="1" applyAlignment="1">
      <alignment horizontal="justify" vertical="center" wrapText="1"/>
    </xf>
    <xf numFmtId="0" fontId="64" fillId="28" borderId="44" xfId="0" applyFont="1" applyFill="1" applyBorder="1" applyAlignment="1">
      <alignment horizontal="justify" vertical="center" wrapText="1"/>
    </xf>
    <xf numFmtId="0" fontId="0" fillId="0" borderId="0" xfId="0" applyAlignment="1">
      <alignment horizontal="justify" vertical="center"/>
    </xf>
    <xf numFmtId="41" fontId="67" fillId="2" borderId="21" xfId="0" applyNumberFormat="1" applyFont="1" applyFill="1" applyBorder="1" applyAlignment="1">
      <alignment horizontal="center" vertical="center" wrapText="1"/>
    </xf>
    <xf numFmtId="0" fontId="24" fillId="9" borderId="40" xfId="0" applyFont="1" applyFill="1" applyBorder="1" applyAlignment="1">
      <alignment horizontal="center" vertical="center" wrapText="1"/>
    </xf>
    <xf numFmtId="0" fontId="79" fillId="7" borderId="40" xfId="0" applyFont="1" applyFill="1" applyBorder="1" applyAlignment="1">
      <alignment horizontal="justify" vertical="center" wrapText="1"/>
    </xf>
    <xf numFmtId="9" fontId="22" fillId="0" borderId="0" xfId="5" applyFont="1" applyAlignment="1">
      <alignment horizontal="center" vertical="center" wrapText="1"/>
    </xf>
    <xf numFmtId="9" fontId="24" fillId="0" borderId="0" xfId="5" applyFont="1" applyAlignment="1">
      <alignment horizontal="center" vertical="center" wrapText="1"/>
    </xf>
    <xf numFmtId="9" fontId="0" fillId="0" borderId="0" xfId="5" applyFont="1" applyAlignment="1">
      <alignment horizontal="center"/>
    </xf>
    <xf numFmtId="9" fontId="22" fillId="2" borderId="29" xfId="5" applyFont="1" applyFill="1" applyBorder="1" applyAlignment="1">
      <alignment horizontal="center" vertical="center"/>
    </xf>
    <xf numFmtId="41" fontId="22" fillId="2" borderId="29" xfId="4" applyFont="1" applyFill="1" applyBorder="1" applyAlignment="1">
      <alignment horizontal="center" vertical="center"/>
    </xf>
    <xf numFmtId="0" fontId="3" fillId="0" borderId="36" xfId="0" applyFont="1" applyBorder="1" applyAlignment="1">
      <alignment horizontal="center"/>
    </xf>
    <xf numFmtId="0" fontId="0" fillId="0" borderId="0" xfId="0" applyAlignment="1">
      <alignment horizontal="center"/>
    </xf>
    <xf numFmtId="9" fontId="22" fillId="2" borderId="101" xfId="0" applyNumberFormat="1" applyFont="1" applyFill="1" applyBorder="1" applyAlignment="1">
      <alignment horizontal="center" vertical="center"/>
    </xf>
    <xf numFmtId="0" fontId="22" fillId="2" borderId="1" xfId="0" applyFont="1" applyFill="1" applyBorder="1" applyAlignment="1">
      <alignment horizontal="center"/>
    </xf>
    <xf numFmtId="0" fontId="22" fillId="2" borderId="29" xfId="0" applyFont="1" applyFill="1" applyBorder="1" applyAlignment="1">
      <alignment horizontal="center"/>
    </xf>
    <xf numFmtId="9" fontId="22" fillId="2" borderId="1" xfId="5" applyFont="1" applyFill="1" applyBorder="1" applyAlignment="1">
      <alignment horizontal="center" vertical="center"/>
    </xf>
    <xf numFmtId="9" fontId="63" fillId="26" borderId="102" xfId="5" applyFont="1" applyFill="1" applyBorder="1" applyAlignment="1">
      <alignment horizontal="center" vertical="center" wrapText="1"/>
    </xf>
    <xf numFmtId="165" fontId="22" fillId="2" borderId="1" xfId="0" applyNumberFormat="1" applyFont="1" applyFill="1" applyBorder="1" applyAlignment="1">
      <alignment horizontal="center"/>
    </xf>
    <xf numFmtId="165" fontId="0" fillId="0" borderId="0" xfId="0" applyNumberFormat="1" applyAlignment="1">
      <alignment horizontal="center"/>
    </xf>
    <xf numFmtId="0" fontId="22" fillId="2" borderId="1" xfId="0" applyFont="1" applyFill="1" applyBorder="1" applyAlignment="1">
      <alignment horizontal="left"/>
    </xf>
    <xf numFmtId="0" fontId="63" fillId="26" borderId="102" xfId="0" applyFont="1" applyFill="1" applyBorder="1" applyAlignment="1">
      <alignment horizontal="left" vertical="center" wrapText="1"/>
    </xf>
    <xf numFmtId="0" fontId="0" fillId="0" borderId="0" xfId="0" applyAlignment="1">
      <alignment horizontal="left"/>
    </xf>
    <xf numFmtId="0" fontId="81" fillId="2" borderId="1" xfId="0" applyFont="1" applyFill="1" applyBorder="1" applyAlignment="1">
      <alignment horizontal="center"/>
    </xf>
    <xf numFmtId="0" fontId="82" fillId="9" borderId="21" xfId="0" applyFont="1" applyFill="1" applyBorder="1" applyAlignment="1">
      <alignment horizontal="center" vertical="center" wrapText="1"/>
    </xf>
    <xf numFmtId="0" fontId="82" fillId="2" borderId="21" xfId="0" applyFont="1" applyFill="1" applyBorder="1" applyAlignment="1">
      <alignment horizontal="center" vertical="center" wrapText="1"/>
    </xf>
    <xf numFmtId="0" fontId="82" fillId="3" borderId="21" xfId="0" applyFont="1" applyFill="1" applyBorder="1" applyAlignment="1">
      <alignment horizontal="center" vertical="center" wrapText="1"/>
    </xf>
    <xf numFmtId="0" fontId="81" fillId="2" borderId="1" xfId="0" applyFont="1" applyFill="1" applyBorder="1" applyAlignment="1">
      <alignment vertical="center" wrapText="1"/>
    </xf>
    <xf numFmtId="0" fontId="83" fillId="7" borderId="39" xfId="0" applyFont="1" applyFill="1" applyBorder="1" applyAlignment="1">
      <alignment horizontal="center" vertical="center" wrapText="1"/>
    </xf>
    <xf numFmtId="0" fontId="84" fillId="0" borderId="0" xfId="0" applyFont="1"/>
    <xf numFmtId="0" fontId="9" fillId="0" borderId="0" xfId="0" applyFont="1"/>
    <xf numFmtId="0" fontId="85" fillId="7" borderId="40" xfId="0" applyFont="1" applyFill="1" applyBorder="1" applyAlignment="1">
      <alignment horizontal="center" vertical="center" wrapText="1"/>
    </xf>
    <xf numFmtId="0" fontId="1" fillId="0" borderId="0" xfId="0" applyFont="1"/>
    <xf numFmtId="0" fontId="64" fillId="29" borderId="45" xfId="0" applyFont="1" applyFill="1" applyBorder="1" applyAlignment="1">
      <alignment horizontal="center" vertical="center" wrapText="1"/>
    </xf>
    <xf numFmtId="0" fontId="24" fillId="33" borderId="39" xfId="0" applyFont="1" applyFill="1" applyBorder="1" applyAlignment="1">
      <alignment horizontal="center" vertical="center" wrapText="1"/>
    </xf>
    <xf numFmtId="0" fontId="77" fillId="2" borderId="21" xfId="0" applyFont="1" applyFill="1" applyBorder="1" applyAlignment="1">
      <alignment vertical="center" wrapText="1"/>
    </xf>
    <xf numFmtId="0" fontId="22" fillId="31" borderId="21" xfId="0" applyFont="1" applyFill="1" applyBorder="1"/>
    <xf numFmtId="171" fontId="77" fillId="31" borderId="21" xfId="0" applyNumberFormat="1" applyFont="1" applyFill="1" applyBorder="1" applyAlignment="1">
      <alignment horizontal="center" vertical="center"/>
    </xf>
    <xf numFmtId="0" fontId="22" fillId="31" borderId="0" xfId="0" applyFont="1" applyFill="1"/>
    <xf numFmtId="164" fontId="24" fillId="7" borderId="39" xfId="6" applyFont="1" applyFill="1" applyBorder="1" applyAlignment="1">
      <alignment horizontal="center" vertical="center" wrapText="1"/>
    </xf>
    <xf numFmtId="43" fontId="24" fillId="7" borderId="39" xfId="8" applyFont="1" applyFill="1" applyBorder="1" applyAlignment="1">
      <alignment horizontal="center" vertical="center" wrapText="1"/>
    </xf>
    <xf numFmtId="170" fontId="24" fillId="7" borderId="39" xfId="8" applyNumberFormat="1" applyFont="1" applyFill="1" applyBorder="1" applyAlignment="1">
      <alignment horizontal="center" vertical="center" wrapText="1"/>
    </xf>
    <xf numFmtId="0" fontId="66" fillId="0" borderId="0" xfId="0" applyFont="1" applyAlignment="1">
      <alignment vertical="center"/>
    </xf>
    <xf numFmtId="0" fontId="22" fillId="31" borderId="0" xfId="0" applyFont="1" applyFill="1" applyAlignment="1">
      <alignment horizontal="left" vertical="center"/>
    </xf>
    <xf numFmtId="0" fontId="22" fillId="31" borderId="0" xfId="0" applyFont="1" applyFill="1" applyAlignment="1">
      <alignment horizontal="left" vertical="center" wrapText="1"/>
    </xf>
    <xf numFmtId="0" fontId="75" fillId="0" borderId="0" xfId="0" applyFont="1" applyAlignment="1">
      <alignment horizontal="left" vertical="center"/>
    </xf>
    <xf numFmtId="0" fontId="23" fillId="31" borderId="0" xfId="0" applyFont="1" applyFill="1" applyAlignment="1">
      <alignment horizontal="left" vertical="center"/>
    </xf>
    <xf numFmtId="0" fontId="87" fillId="0" borderId="0" xfId="0" applyFont="1" applyAlignment="1">
      <alignment horizontal="left" vertical="center"/>
    </xf>
    <xf numFmtId="0" fontId="88" fillId="0" borderId="0" xfId="0" applyFont="1" applyAlignment="1">
      <alignment horizontal="left"/>
    </xf>
    <xf numFmtId="49" fontId="74" fillId="0" borderId="40" xfId="0" applyNumberFormat="1" applyFont="1" applyBorder="1" applyAlignment="1">
      <alignment horizontal="center" vertical="center"/>
    </xf>
    <xf numFmtId="9" fontId="22" fillId="2" borderId="44" xfId="0" applyNumberFormat="1" applyFont="1" applyFill="1" applyBorder="1" applyAlignment="1">
      <alignment horizontal="center" vertical="center"/>
    </xf>
    <xf numFmtId="9" fontId="22" fillId="3" borderId="44" xfId="0" applyNumberFormat="1" applyFont="1" applyFill="1" applyBorder="1" applyAlignment="1">
      <alignment vertical="center"/>
    </xf>
    <xf numFmtId="0" fontId="63" fillId="27" borderId="102" xfId="0" applyFont="1" applyFill="1" applyBorder="1" applyAlignment="1">
      <alignment horizontal="center" vertical="center" wrapText="1"/>
    </xf>
    <xf numFmtId="0" fontId="63" fillId="27" borderId="105" xfId="0" applyFont="1" applyFill="1" applyBorder="1" applyAlignment="1">
      <alignment horizontal="center" vertical="center" wrapText="1"/>
    </xf>
    <xf numFmtId="41" fontId="63" fillId="27" borderId="102" xfId="4" applyFont="1" applyFill="1" applyBorder="1" applyAlignment="1">
      <alignment horizontal="center" vertical="center" wrapText="1"/>
    </xf>
    <xf numFmtId="0" fontId="63" fillId="30" borderId="102" xfId="0" applyFont="1" applyFill="1" applyBorder="1" applyAlignment="1">
      <alignment horizontal="center" vertical="center" wrapText="1"/>
    </xf>
    <xf numFmtId="0" fontId="63" fillId="23" borderId="102" xfId="0" applyFont="1" applyFill="1" applyBorder="1" applyAlignment="1">
      <alignment horizontal="center" vertical="center" wrapText="1"/>
    </xf>
    <xf numFmtId="0" fontId="63" fillId="25" borderId="102" xfId="0" applyFont="1" applyFill="1" applyBorder="1" applyAlignment="1">
      <alignment vertical="center" wrapText="1"/>
    </xf>
    <xf numFmtId="0" fontId="0" fillId="0" borderId="29" xfId="0" applyBorder="1"/>
    <xf numFmtId="0" fontId="22" fillId="0" borderId="29" xfId="0" applyFont="1" applyBorder="1"/>
    <xf numFmtId="0" fontId="27" fillId="0" borderId="29" xfId="0" applyFont="1" applyBorder="1"/>
    <xf numFmtId="0" fontId="22" fillId="2" borderId="29" xfId="0" applyFont="1" applyFill="1" applyBorder="1"/>
    <xf numFmtId="0" fontId="73" fillId="23" borderId="101" xfId="0" applyFont="1" applyFill="1" applyBorder="1" applyAlignment="1">
      <alignment vertical="center" wrapText="1"/>
    </xf>
    <xf numFmtId="0" fontId="62" fillId="35" borderId="101" xfId="2" applyFill="1" applyBorder="1" applyAlignment="1">
      <alignment horizontal="justify" vertical="center"/>
    </xf>
    <xf numFmtId="0" fontId="62" fillId="31" borderId="101" xfId="2" applyFill="1" applyBorder="1" applyAlignment="1">
      <alignment horizontal="justify" vertical="center" wrapText="1"/>
    </xf>
    <xf numFmtId="3" fontId="62" fillId="35" borderId="100" xfId="2" applyNumberFormat="1" applyFill="1" applyBorder="1" applyAlignment="1">
      <alignment horizontal="center" vertical="center" wrapText="1"/>
    </xf>
    <xf numFmtId="0" fontId="62" fillId="0" borderId="100" xfId="2" applyBorder="1" applyAlignment="1">
      <alignment vertical="center" wrapText="1"/>
    </xf>
    <xf numFmtId="0" fontId="62" fillId="31" borderId="104" xfId="2" applyFill="1" applyBorder="1" applyAlignment="1">
      <alignment vertical="center" wrapText="1"/>
    </xf>
    <xf numFmtId="3" fontId="62" fillId="31" borderId="100" xfId="2" applyNumberFormat="1" applyFill="1" applyBorder="1" applyAlignment="1">
      <alignment horizontal="center" vertical="center" wrapText="1"/>
    </xf>
    <xf numFmtId="0" fontId="73" fillId="31" borderId="0" xfId="0" applyFont="1" applyFill="1" applyAlignment="1">
      <alignment horizontal="justify" vertical="center"/>
    </xf>
    <xf numFmtId="49" fontId="74" fillId="31" borderId="40" xfId="0" applyNumberFormat="1" applyFont="1" applyFill="1" applyBorder="1" applyAlignment="1">
      <alignment horizontal="center" vertical="center"/>
    </xf>
    <xf numFmtId="0" fontId="73" fillId="23" borderId="101" xfId="7" applyFont="1" applyFill="1" applyBorder="1" applyAlignment="1">
      <alignment vertical="center" wrapText="1"/>
    </xf>
    <xf numFmtId="49" fontId="74" fillId="0" borderId="40" xfId="7" applyNumberFormat="1" applyFont="1" applyBorder="1" applyAlignment="1">
      <alignment horizontal="center" vertical="center"/>
    </xf>
    <xf numFmtId="49" fontId="74" fillId="31" borderId="40" xfId="7" applyNumberFormat="1" applyFont="1" applyFill="1" applyBorder="1" applyAlignment="1">
      <alignment horizontal="center" vertical="center"/>
    </xf>
    <xf numFmtId="0" fontId="22" fillId="2" borderId="101" xfId="0" applyFont="1" applyFill="1" applyBorder="1" applyAlignment="1">
      <alignment horizontal="left" vertical="center" wrapText="1"/>
    </xf>
    <xf numFmtId="0" fontId="39" fillId="38" borderId="101" xfId="0" applyFont="1" applyFill="1" applyBorder="1" applyAlignment="1" applyProtection="1">
      <alignment horizontal="center" vertical="center" wrapText="1"/>
      <protection locked="0"/>
    </xf>
    <xf numFmtId="10" fontId="62" fillId="31" borderId="101" xfId="0" applyNumberFormat="1" applyFont="1" applyFill="1" applyBorder="1" applyAlignment="1">
      <alignment vertical="center"/>
    </xf>
    <xf numFmtId="9" fontId="22" fillId="2" borderId="101" xfId="5" applyFont="1" applyFill="1" applyBorder="1" applyAlignment="1">
      <alignment horizontal="center" vertical="center"/>
    </xf>
    <xf numFmtId="165" fontId="22" fillId="39" borderId="101" xfId="0" applyNumberFormat="1" applyFont="1" applyFill="1" applyBorder="1" applyAlignment="1">
      <alignment horizontal="center" vertical="center"/>
    </xf>
    <xf numFmtId="165" fontId="22" fillId="36" borderId="101" xfId="0" applyNumberFormat="1" applyFont="1" applyFill="1" applyBorder="1" applyAlignment="1">
      <alignment horizontal="center" vertical="center"/>
    </xf>
    <xf numFmtId="165" fontId="22" fillId="2" borderId="101" xfId="0" applyNumberFormat="1" applyFont="1" applyFill="1" applyBorder="1" applyAlignment="1">
      <alignment vertical="center"/>
    </xf>
    <xf numFmtId="9" fontId="22" fillId="2" borderId="101" xfId="5" applyFont="1" applyFill="1" applyBorder="1" applyAlignment="1">
      <alignment vertical="center"/>
    </xf>
    <xf numFmtId="165" fontId="22" fillId="2" borderId="101" xfId="0" applyNumberFormat="1" applyFont="1" applyFill="1" applyBorder="1" applyAlignment="1">
      <alignment horizontal="center" vertical="center"/>
    </xf>
    <xf numFmtId="0" fontId="22" fillId="2" borderId="101" xfId="0" applyFont="1" applyFill="1" applyBorder="1" applyAlignment="1">
      <alignment vertical="center" wrapText="1"/>
    </xf>
    <xf numFmtId="0" fontId="22" fillId="2" borderId="128" xfId="0" applyFont="1" applyFill="1" applyBorder="1" applyAlignment="1">
      <alignment vertical="center" wrapText="1"/>
    </xf>
    <xf numFmtId="9" fontId="22" fillId="36" borderId="101" xfId="0" applyNumberFormat="1" applyFont="1" applyFill="1" applyBorder="1" applyAlignment="1">
      <alignment horizontal="center" vertical="center"/>
    </xf>
    <xf numFmtId="9" fontId="22" fillId="39" borderId="101" xfId="0" applyNumberFormat="1" applyFont="1" applyFill="1" applyBorder="1" applyAlignment="1">
      <alignment horizontal="center" vertical="center"/>
    </xf>
    <xf numFmtId="165" fontId="22" fillId="6" borderId="40" xfId="0" applyNumberFormat="1" applyFont="1" applyFill="1" applyBorder="1" applyAlignment="1">
      <alignment vertical="center" wrapText="1"/>
    </xf>
    <xf numFmtId="165" fontId="22" fillId="2" borderId="29" xfId="0" applyNumberFormat="1" applyFont="1" applyFill="1" applyBorder="1" applyAlignment="1">
      <alignment vertical="center"/>
    </xf>
    <xf numFmtId="9" fontId="22" fillId="2" borderId="29" xfId="5" applyFont="1" applyFill="1" applyBorder="1" applyAlignment="1">
      <alignment vertical="center"/>
    </xf>
    <xf numFmtId="165" fontId="22" fillId="2" borderId="29" xfId="0" applyNumberFormat="1" applyFont="1" applyFill="1" applyBorder="1" applyAlignment="1">
      <alignment horizontal="center" vertical="center"/>
    </xf>
    <xf numFmtId="0" fontId="22" fillId="2" borderId="44" xfId="0" applyFont="1" applyFill="1" applyBorder="1" applyAlignment="1">
      <alignment vertical="center"/>
    </xf>
    <xf numFmtId="3" fontId="22" fillId="2" borderId="44" xfId="0" applyNumberFormat="1" applyFont="1" applyFill="1" applyBorder="1" applyAlignment="1">
      <alignment vertical="center"/>
    </xf>
    <xf numFmtId="9" fontId="22" fillId="2" borderId="44" xfId="5" applyFont="1" applyFill="1" applyBorder="1" applyAlignment="1">
      <alignment vertical="center"/>
    </xf>
    <xf numFmtId="4" fontId="22" fillId="2" borderId="44" xfId="0" applyNumberFormat="1" applyFont="1" applyFill="1" applyBorder="1" applyAlignment="1">
      <alignment vertical="center"/>
    </xf>
    <xf numFmtId="9" fontId="22" fillId="3" borderId="44" xfId="0" applyNumberFormat="1" applyFont="1" applyFill="1" applyBorder="1" applyAlignment="1">
      <alignment horizontal="justify" vertical="center" wrapText="1"/>
    </xf>
    <xf numFmtId="173" fontId="22" fillId="2" borderId="21" xfId="4" applyNumberFormat="1" applyFont="1" applyFill="1" applyBorder="1" applyAlignment="1">
      <alignment horizontal="center" vertical="center"/>
    </xf>
    <xf numFmtId="166" fontId="22" fillId="2" borderId="29" xfId="0" applyNumberFormat="1" applyFont="1" applyFill="1" applyBorder="1"/>
    <xf numFmtId="0" fontId="0" fillId="31" borderId="0" xfId="0" applyFill="1"/>
    <xf numFmtId="0" fontId="23" fillId="15" borderId="29" xfId="0" applyFont="1" applyFill="1" applyBorder="1"/>
    <xf numFmtId="174" fontId="23" fillId="15" borderId="21" xfId="0" applyNumberFormat="1" applyFont="1" applyFill="1" applyBorder="1" applyAlignment="1">
      <alignment horizontal="center" vertical="center" wrapText="1"/>
    </xf>
    <xf numFmtId="165" fontId="23" fillId="15" borderId="21" xfId="0" applyNumberFormat="1" applyFont="1" applyFill="1" applyBorder="1" applyAlignment="1">
      <alignment horizontal="center" vertical="center" wrapText="1"/>
    </xf>
    <xf numFmtId="176" fontId="23" fillId="15" borderId="21" xfId="0" applyNumberFormat="1" applyFont="1" applyFill="1" applyBorder="1"/>
    <xf numFmtId="9" fontId="23" fillId="15" borderId="21" xfId="5" applyFont="1" applyFill="1" applyBorder="1" applyAlignment="1">
      <alignment horizontal="center" vertical="center" wrapText="1"/>
    </xf>
    <xf numFmtId="166" fontId="23" fillId="15" borderId="4" xfId="0" applyNumberFormat="1" applyFont="1" applyFill="1" applyBorder="1" applyAlignment="1">
      <alignment vertical="center" wrapText="1"/>
    </xf>
    <xf numFmtId="166" fontId="23" fillId="15" borderId="21" xfId="0" applyNumberFormat="1" applyFont="1" applyFill="1" applyBorder="1" applyAlignment="1">
      <alignment horizontal="center" vertical="center" wrapText="1"/>
    </xf>
    <xf numFmtId="174" fontId="22" fillId="0" borderId="21" xfId="0" applyNumberFormat="1" applyFont="1" applyBorder="1" applyAlignment="1">
      <alignment horizontal="center" vertical="center" wrapText="1"/>
    </xf>
    <xf numFmtId="10" fontId="22" fillId="0" borderId="39" xfId="0" applyNumberFormat="1" applyFont="1" applyBorder="1" applyAlignment="1">
      <alignment horizontal="center" vertical="center" wrapText="1"/>
    </xf>
    <xf numFmtId="10" fontId="22" fillId="0" borderId="21" xfId="0" applyNumberFormat="1" applyFont="1" applyBorder="1" applyAlignment="1">
      <alignment horizontal="center" vertical="center" wrapText="1"/>
    </xf>
    <xf numFmtId="9" fontId="22" fillId="0" borderId="21" xfId="0" applyNumberFormat="1" applyFont="1" applyBorder="1" applyAlignment="1">
      <alignment horizontal="center" vertical="center" wrapText="1"/>
    </xf>
    <xf numFmtId="1" fontId="27" fillId="0" borderId="21" xfId="0" applyNumberFormat="1" applyFont="1" applyBorder="1" applyAlignment="1">
      <alignment horizontal="center" vertical="center"/>
    </xf>
    <xf numFmtId="42" fontId="22" fillId="0" borderId="21" xfId="9" applyFont="1" applyFill="1" applyBorder="1"/>
    <xf numFmtId="42" fontId="22" fillId="0" borderId="29" xfId="9" applyFont="1" applyFill="1" applyBorder="1"/>
    <xf numFmtId="172" fontId="22" fillId="0" borderId="21" xfId="6" applyNumberFormat="1" applyFont="1" applyFill="1" applyBorder="1" applyAlignment="1">
      <alignment horizontal="center" vertical="center" wrapText="1"/>
    </xf>
    <xf numFmtId="177" fontId="22" fillId="0" borderId="21" xfId="6" applyNumberFormat="1" applyFont="1" applyFill="1" applyBorder="1" applyAlignment="1">
      <alignment horizontal="center" vertical="center" wrapText="1"/>
    </xf>
    <xf numFmtId="177" fontId="22" fillId="0" borderId="39" xfId="6" applyNumberFormat="1" applyFont="1" applyFill="1" applyBorder="1" applyAlignment="1">
      <alignment horizontal="center" vertical="center" wrapText="1"/>
    </xf>
    <xf numFmtId="177" fontId="23" fillId="15" borderId="21" xfId="6" applyNumberFormat="1" applyFont="1" applyFill="1" applyBorder="1" applyAlignment="1">
      <alignment horizontal="center" vertical="center" wrapText="1"/>
    </xf>
    <xf numFmtId="177" fontId="23" fillId="15" borderId="21" xfId="6" applyNumberFormat="1" applyFont="1" applyFill="1" applyBorder="1"/>
    <xf numFmtId="177" fontId="22" fillId="0" borderId="40" xfId="6" applyNumberFormat="1" applyFont="1" applyFill="1" applyBorder="1" applyAlignment="1">
      <alignment horizontal="center" vertical="center" wrapText="1"/>
    </xf>
    <xf numFmtId="9" fontId="23" fillId="15" borderId="21" xfId="0" applyNumberFormat="1" applyFont="1" applyFill="1" applyBorder="1" applyAlignment="1">
      <alignment horizontal="center" vertical="center" wrapText="1"/>
    </xf>
    <xf numFmtId="177" fontId="23" fillId="15" borderId="39" xfId="6" applyNumberFormat="1" applyFont="1" applyFill="1" applyBorder="1" applyAlignment="1">
      <alignment horizontal="center" vertical="center" wrapText="1"/>
    </xf>
    <xf numFmtId="10" fontId="23" fillId="15" borderId="39" xfId="0" applyNumberFormat="1" applyFont="1" applyFill="1" applyBorder="1" applyAlignment="1">
      <alignment horizontal="center" vertical="center" wrapText="1"/>
    </xf>
    <xf numFmtId="1" fontId="28" fillId="34" borderId="39" xfId="0" applyNumberFormat="1" applyFont="1" applyFill="1" applyBorder="1" applyAlignment="1">
      <alignment horizontal="center" vertical="center"/>
    </xf>
    <xf numFmtId="10" fontId="23" fillId="34" borderId="39" xfId="0" applyNumberFormat="1" applyFont="1" applyFill="1" applyBorder="1" applyAlignment="1">
      <alignment horizontal="center" vertical="center" wrapText="1"/>
    </xf>
    <xf numFmtId="172" fontId="23" fillId="34" borderId="21" xfId="6" applyNumberFormat="1" applyFont="1" applyFill="1" applyBorder="1" applyAlignment="1">
      <alignment horizontal="center" vertical="center" wrapText="1"/>
    </xf>
    <xf numFmtId="177" fontId="23" fillId="34" borderId="21" xfId="6" applyNumberFormat="1" applyFont="1" applyFill="1" applyBorder="1" applyAlignment="1">
      <alignment horizontal="center" vertical="center" wrapText="1"/>
    </xf>
    <xf numFmtId="177" fontId="23" fillId="34" borderId="39" xfId="6" applyNumberFormat="1" applyFont="1" applyFill="1" applyBorder="1" applyAlignment="1">
      <alignment horizontal="center" vertical="center" wrapText="1"/>
    </xf>
    <xf numFmtId="10" fontId="23" fillId="34" borderId="39" xfId="5" applyNumberFormat="1" applyFont="1" applyFill="1" applyBorder="1" applyAlignment="1">
      <alignment horizontal="center" vertical="center" wrapText="1"/>
    </xf>
    <xf numFmtId="42" fontId="23" fillId="34" borderId="21" xfId="9" applyFont="1" applyFill="1" applyBorder="1"/>
    <xf numFmtId="1" fontId="27" fillId="40" borderId="39" xfId="0" applyNumberFormat="1" applyFont="1" applyFill="1" applyBorder="1" applyAlignment="1">
      <alignment horizontal="left" vertical="center" wrapText="1"/>
    </xf>
    <xf numFmtId="168" fontId="22" fillId="40" borderId="39" xfId="0" applyNumberFormat="1" applyFont="1" applyFill="1" applyBorder="1" applyAlignment="1">
      <alignment horizontal="center" vertical="center" wrapText="1"/>
    </xf>
    <xf numFmtId="165" fontId="22" fillId="40" borderId="39" xfId="0" applyNumberFormat="1" applyFont="1" applyFill="1" applyBorder="1" applyAlignment="1">
      <alignment horizontal="center" vertical="center" wrapText="1"/>
    </xf>
    <xf numFmtId="1" fontId="27" fillId="42" borderId="21" xfId="0" applyNumberFormat="1" applyFont="1" applyFill="1" applyBorder="1" applyAlignment="1">
      <alignment horizontal="left" vertical="center" wrapText="1"/>
    </xf>
    <xf numFmtId="168" fontId="22" fillId="42" borderId="21" xfId="0" applyNumberFormat="1" applyFont="1" applyFill="1" applyBorder="1" applyAlignment="1">
      <alignment horizontal="center" vertical="center" wrapText="1"/>
    </xf>
    <xf numFmtId="165" fontId="22" fillId="42" borderId="21" xfId="0" applyNumberFormat="1" applyFont="1" applyFill="1" applyBorder="1" applyAlignment="1">
      <alignment horizontal="center" vertical="center" wrapText="1"/>
    </xf>
    <xf numFmtId="0" fontId="67" fillId="0" borderId="21" xfId="0" applyFont="1" applyBorder="1" applyAlignment="1">
      <alignment horizontal="center" vertical="center"/>
    </xf>
    <xf numFmtId="169" fontId="77" fillId="0" borderId="21" xfId="6" applyNumberFormat="1" applyFont="1" applyBorder="1" applyAlignment="1">
      <alignment horizontal="center" vertical="center"/>
    </xf>
    <xf numFmtId="2" fontId="77" fillId="0" borderId="21" xfId="0" applyNumberFormat="1" applyFont="1" applyBorder="1" applyAlignment="1">
      <alignment horizontal="right" vertical="center"/>
    </xf>
    <xf numFmtId="174" fontId="77" fillId="0" borderId="21" xfId="0" applyNumberFormat="1" applyFont="1" applyBorder="1" applyAlignment="1">
      <alignment horizontal="right" vertical="center"/>
    </xf>
    <xf numFmtId="0" fontId="67" fillId="0" borderId="21" xfId="0" applyFont="1" applyBorder="1" applyAlignment="1">
      <alignment horizontal="left" vertical="center"/>
    </xf>
    <xf numFmtId="2" fontId="67" fillId="0" borderId="21" xfId="0" applyNumberFormat="1" applyFont="1" applyBorder="1" applyAlignment="1">
      <alignment horizontal="center" vertical="center"/>
    </xf>
    <xf numFmtId="0" fontId="67" fillId="9" borderId="21" xfId="0" applyFont="1" applyFill="1" applyBorder="1" applyAlignment="1">
      <alignment horizontal="center" vertical="center"/>
    </xf>
    <xf numFmtId="0" fontId="24" fillId="44" borderId="39" xfId="0" applyFont="1" applyFill="1" applyBorder="1" applyAlignment="1">
      <alignment horizontal="center" vertical="center" wrapText="1"/>
    </xf>
    <xf numFmtId="0" fontId="67" fillId="0" borderId="4" xfId="0" applyFont="1" applyBorder="1" applyAlignment="1">
      <alignment horizontal="left" vertical="center"/>
    </xf>
    <xf numFmtId="0" fontId="67" fillId="9" borderId="4" xfId="0" applyFont="1" applyFill="1" applyBorder="1" applyAlignment="1">
      <alignment horizontal="center" vertical="center"/>
    </xf>
    <xf numFmtId="0" fontId="67" fillId="0" borderId="137" xfId="0" applyFont="1" applyBorder="1" applyAlignment="1">
      <alignment horizontal="left" vertical="center"/>
    </xf>
    <xf numFmtId="0" fontId="67" fillId="9" borderId="137" xfId="0" applyFont="1" applyFill="1" applyBorder="1" applyAlignment="1">
      <alignment horizontal="center" vertical="center"/>
    </xf>
    <xf numFmtId="0" fontId="67" fillId="9" borderId="138" xfId="0" applyFont="1" applyFill="1" applyBorder="1" applyAlignment="1">
      <alignment horizontal="center" vertical="center"/>
    </xf>
    <xf numFmtId="0" fontId="67" fillId="0" borderId="139" xfId="0" applyFont="1" applyBorder="1" applyAlignment="1">
      <alignment horizontal="left" vertical="center"/>
    </xf>
    <xf numFmtId="0" fontId="67" fillId="0" borderId="101" xfId="0" applyFont="1" applyBorder="1" applyAlignment="1">
      <alignment horizontal="left" vertical="center"/>
    </xf>
    <xf numFmtId="169" fontId="77" fillId="0" borderId="39" xfId="6" applyNumberFormat="1" applyFont="1" applyBorder="1" applyAlignment="1">
      <alignment horizontal="center" vertical="center"/>
    </xf>
    <xf numFmtId="2" fontId="67" fillId="0" borderId="39" xfId="0" applyNumberFormat="1" applyFont="1" applyBorder="1" applyAlignment="1">
      <alignment horizontal="center" vertical="center"/>
    </xf>
    <xf numFmtId="0" fontId="67" fillId="0" borderId="97" xfId="0" applyFont="1" applyBorder="1" applyAlignment="1">
      <alignment horizontal="left" vertical="center"/>
    </xf>
    <xf numFmtId="0" fontId="67" fillId="0" borderId="106" xfId="0" applyFont="1" applyBorder="1" applyAlignment="1">
      <alignment horizontal="left" vertical="center"/>
    </xf>
    <xf numFmtId="0" fontId="24" fillId="8" borderId="101" xfId="0" applyFont="1" applyFill="1" applyBorder="1" applyAlignment="1">
      <alignment horizontal="center" vertical="center" wrapText="1"/>
    </xf>
    <xf numFmtId="170" fontId="24" fillId="8" borderId="101" xfId="8" applyNumberFormat="1" applyFont="1" applyFill="1" applyBorder="1" applyAlignment="1">
      <alignment horizontal="center" vertical="center" wrapText="1"/>
    </xf>
    <xf numFmtId="169" fontId="78" fillId="46" borderId="21" xfId="0" applyNumberFormat="1" applyFont="1" applyFill="1" applyBorder="1" applyAlignment="1">
      <alignment vertical="center" wrapText="1"/>
    </xf>
    <xf numFmtId="170" fontId="78" fillId="46" borderId="21" xfId="8" applyNumberFormat="1" applyFont="1" applyFill="1" applyBorder="1" applyAlignment="1">
      <alignment vertical="center" wrapText="1"/>
    </xf>
    <xf numFmtId="0" fontId="77" fillId="0" borderId="21" xfId="0" applyFont="1" applyBorder="1" applyAlignment="1">
      <alignment horizontal="right" vertical="center"/>
    </xf>
    <xf numFmtId="175" fontId="77" fillId="9" borderId="21" xfId="0" applyNumberFormat="1" applyFont="1" applyFill="1" applyBorder="1" applyAlignment="1">
      <alignment horizontal="center" vertical="center"/>
    </xf>
    <xf numFmtId="167" fontId="77" fillId="9" borderId="21" xfId="0" applyNumberFormat="1" applyFont="1" applyFill="1" applyBorder="1" applyAlignment="1">
      <alignment horizontal="center" vertical="center"/>
    </xf>
    <xf numFmtId="4" fontId="67" fillId="2" borderId="21" xfId="0" applyNumberFormat="1" applyFont="1" applyFill="1" applyBorder="1" applyAlignment="1">
      <alignment horizontal="center" vertical="center" wrapText="1"/>
    </xf>
    <xf numFmtId="2" fontId="23" fillId="34" borderId="21" xfId="4" applyNumberFormat="1" applyFont="1" applyFill="1" applyBorder="1" applyAlignment="1">
      <alignment horizontal="center" vertical="center" wrapText="1"/>
    </xf>
    <xf numFmtId="4" fontId="62" fillId="35" borderId="100" xfId="2" applyNumberFormat="1" applyFill="1" applyBorder="1" applyAlignment="1">
      <alignment horizontal="center" vertical="center" wrapText="1"/>
    </xf>
    <xf numFmtId="14" fontId="62" fillId="31" borderId="29" xfId="0" applyNumberFormat="1" applyFont="1" applyFill="1" applyBorder="1" applyAlignment="1">
      <alignment horizontal="center" vertical="center" wrapText="1"/>
    </xf>
    <xf numFmtId="0" fontId="62" fillId="31" borderId="29" xfId="0" applyFont="1" applyFill="1" applyBorder="1" applyAlignment="1">
      <alignment horizontal="center" vertical="center" wrapText="1"/>
    </xf>
    <xf numFmtId="0" fontId="73" fillId="23" borderId="102" xfId="0" applyFont="1" applyFill="1" applyBorder="1" applyAlignment="1">
      <alignment vertical="center" wrapText="1"/>
    </xf>
    <xf numFmtId="14" fontId="62" fillId="31" borderId="140" xfId="0" applyNumberFormat="1" applyFont="1" applyFill="1" applyBorder="1" applyAlignment="1">
      <alignment horizontal="center" vertical="center" wrapText="1"/>
    </xf>
    <xf numFmtId="0" fontId="62" fillId="31" borderId="140" xfId="0" applyFont="1" applyFill="1" applyBorder="1" applyAlignment="1">
      <alignment horizontal="center" vertical="center" wrapText="1"/>
    </xf>
    <xf numFmtId="14" fontId="62" fillId="31" borderId="140" xfId="0" applyNumberFormat="1" applyFont="1" applyFill="1" applyBorder="1" applyAlignment="1">
      <alignment horizontal="center" vertical="center"/>
    </xf>
    <xf numFmtId="0" fontId="62" fillId="31" borderId="140" xfId="0" applyFont="1" applyFill="1" applyBorder="1" applyAlignment="1">
      <alignment horizontal="center" vertical="center"/>
    </xf>
    <xf numFmtId="14" fontId="62" fillId="31" borderId="29" xfId="0" applyNumberFormat="1" applyFont="1" applyFill="1" applyBorder="1" applyAlignment="1">
      <alignment horizontal="center" vertical="center"/>
    </xf>
    <xf numFmtId="0" fontId="62" fillId="31" borderId="29" xfId="0" applyFont="1" applyFill="1" applyBorder="1" applyAlignment="1">
      <alignment horizontal="center" vertical="center"/>
    </xf>
    <xf numFmtId="168" fontId="22" fillId="40" borderId="39" xfId="0" applyNumberFormat="1" applyFont="1" applyFill="1" applyBorder="1" applyAlignment="1">
      <alignment horizontal="right" vertical="center" wrapText="1"/>
    </xf>
    <xf numFmtId="168" fontId="22" fillId="42" borderId="21" xfId="0" applyNumberFormat="1" applyFont="1" applyFill="1" applyBorder="1" applyAlignment="1">
      <alignment horizontal="right" vertical="center" wrapText="1"/>
    </xf>
    <xf numFmtId="168" fontId="22" fillId="2" borderId="21" xfId="0" applyNumberFormat="1" applyFont="1" applyFill="1" applyBorder="1" applyAlignment="1">
      <alignment horizontal="right" vertical="center" wrapText="1"/>
    </xf>
    <xf numFmtId="168" fontId="22" fillId="16" borderId="21" xfId="0" applyNumberFormat="1" applyFont="1" applyFill="1" applyBorder="1" applyAlignment="1">
      <alignment horizontal="right" vertical="center" wrapText="1"/>
    </xf>
    <xf numFmtId="2" fontId="22" fillId="0" borderId="21" xfId="4" applyNumberFormat="1" applyFont="1" applyFill="1" applyBorder="1" applyAlignment="1">
      <alignment horizontal="center" vertical="center" wrapText="1"/>
    </xf>
    <xf numFmtId="2" fontId="23" fillId="15" borderId="21" xfId="4" applyNumberFormat="1" applyFont="1" applyFill="1" applyBorder="1" applyAlignment="1">
      <alignment horizontal="center" vertical="center" wrapText="1"/>
    </xf>
    <xf numFmtId="4" fontId="23" fillId="34" borderId="21" xfId="0" applyNumberFormat="1" applyFont="1" applyFill="1" applyBorder="1" applyAlignment="1">
      <alignment horizontal="center" vertical="center" wrapText="1"/>
    </xf>
    <xf numFmtId="4" fontId="22" fillId="0" borderId="21" xfId="0" applyNumberFormat="1" applyFont="1" applyBorder="1" applyAlignment="1">
      <alignment horizontal="center" vertical="center" wrapText="1"/>
    </xf>
    <xf numFmtId="168" fontId="77" fillId="9" borderId="21" xfId="0" applyNumberFormat="1" applyFont="1" applyFill="1" applyBorder="1" applyAlignment="1">
      <alignment horizontal="center" vertical="center"/>
    </xf>
    <xf numFmtId="177" fontId="23" fillId="15" borderId="21" xfId="6" applyNumberFormat="1" applyFont="1" applyFill="1" applyBorder="1" applyAlignment="1">
      <alignment horizontal="right" vertical="center" wrapText="1"/>
    </xf>
    <xf numFmtId="2" fontId="23" fillId="34" borderId="21" xfId="0" applyNumberFormat="1" applyFont="1" applyFill="1" applyBorder="1" applyAlignment="1">
      <alignment horizontal="center" vertical="center" wrapText="1"/>
    </xf>
    <xf numFmtId="2" fontId="23" fillId="15" borderId="21" xfId="0" applyNumberFormat="1" applyFont="1" applyFill="1" applyBorder="1" applyAlignment="1">
      <alignment horizontal="center" vertical="center" wrapText="1"/>
    </xf>
    <xf numFmtId="41" fontId="66" fillId="0" borderId="0" xfId="0" applyNumberFormat="1" applyFont="1"/>
    <xf numFmtId="9" fontId="23" fillId="3" borderId="44" xfId="0" applyNumberFormat="1" applyFont="1" applyFill="1" applyBorder="1" applyAlignment="1">
      <alignment horizontal="justify" vertical="center" wrapText="1"/>
    </xf>
    <xf numFmtId="0" fontId="2" fillId="2" borderId="2" xfId="0" applyFont="1" applyFill="1" applyBorder="1" applyAlignment="1">
      <alignment horizontal="center" vertical="center"/>
    </xf>
    <xf numFmtId="0" fontId="3" fillId="0" borderId="3" xfId="0" applyFont="1" applyBorder="1"/>
    <xf numFmtId="0" fontId="3" fillId="0" borderId="8" xfId="0" applyFont="1" applyBorder="1"/>
    <xf numFmtId="0" fontId="3" fillId="0" borderId="7" xfId="0" applyFont="1" applyBorder="1"/>
    <xf numFmtId="0" fontId="3" fillId="0" borderId="9" xfId="0" applyFont="1" applyBorder="1"/>
    <xf numFmtId="0" fontId="3" fillId="0" borderId="10" xfId="0" applyFont="1" applyBorder="1"/>
    <xf numFmtId="0" fontId="4" fillId="31" borderId="4" xfId="0" applyFont="1" applyFill="1" applyBorder="1" applyAlignment="1">
      <alignment horizontal="center" vertical="center"/>
    </xf>
    <xf numFmtId="0" fontId="3" fillId="31" borderId="5" xfId="0" applyFont="1" applyFill="1" applyBorder="1"/>
    <xf numFmtId="0" fontId="3" fillId="31" borderId="6" xfId="0" applyFont="1" applyFill="1" applyBorder="1"/>
    <xf numFmtId="0" fontId="4" fillId="2" borderId="4" xfId="0" applyFont="1" applyFill="1" applyBorder="1" applyAlignment="1">
      <alignment horizontal="center" vertical="center"/>
    </xf>
    <xf numFmtId="0" fontId="61" fillId="31" borderId="5" xfId="0" applyFont="1" applyFill="1" applyBorder="1"/>
    <xf numFmtId="0" fontId="61" fillId="31" borderId="6" xfId="0" applyFont="1" applyFill="1" applyBorder="1"/>
    <xf numFmtId="0" fontId="5" fillId="3" borderId="11" xfId="0" applyFont="1" applyFill="1" applyBorder="1" applyAlignment="1">
      <alignment horizontal="center"/>
    </xf>
    <xf numFmtId="0" fontId="3" fillId="0" borderId="12" xfId="0" applyFont="1" applyBorder="1"/>
    <xf numFmtId="0" fontId="3" fillId="0" borderId="13" xfId="0" applyFont="1" applyBorder="1"/>
    <xf numFmtId="0" fontId="8" fillId="4" borderId="4" xfId="0" applyFont="1" applyFill="1" applyBorder="1" applyAlignment="1">
      <alignment horizontal="left" vertical="center" wrapText="1"/>
    </xf>
    <xf numFmtId="0" fontId="3" fillId="0" borderId="5" xfId="0" applyFont="1" applyBorder="1"/>
    <xf numFmtId="0" fontId="3" fillId="0" borderId="6" xfId="0" applyFont="1" applyBorder="1"/>
    <xf numFmtId="0" fontId="9" fillId="2" borderId="4" xfId="0" applyFont="1" applyFill="1" applyBorder="1" applyAlignment="1">
      <alignment horizontal="left" vertical="center" wrapText="1"/>
    </xf>
    <xf numFmtId="0" fontId="10" fillId="3" borderId="11" xfId="0" applyFont="1" applyFill="1" applyBorder="1" applyAlignment="1">
      <alignment horizontal="center" vertical="center" wrapText="1"/>
    </xf>
    <xf numFmtId="0" fontId="6" fillId="2" borderId="14" xfId="0" applyFont="1" applyFill="1" applyBorder="1" applyAlignment="1">
      <alignment horizontal="center" wrapText="1"/>
    </xf>
    <xf numFmtId="0" fontId="3" fillId="0" borderId="15" xfId="0" applyFont="1" applyBorder="1"/>
    <xf numFmtId="0" fontId="12" fillId="3" borderId="14" xfId="0" applyFont="1" applyFill="1" applyBorder="1" applyAlignment="1">
      <alignment horizontal="center" wrapText="1"/>
    </xf>
    <xf numFmtId="1" fontId="9" fillId="2" borderId="4" xfId="0" applyNumberFormat="1" applyFont="1" applyFill="1" applyBorder="1" applyAlignment="1">
      <alignment horizontal="left" vertical="center" wrapText="1"/>
    </xf>
    <xf numFmtId="0" fontId="3" fillId="0" borderId="5" xfId="0" applyFont="1" applyBorder="1" applyAlignment="1">
      <alignment horizontal="left"/>
    </xf>
    <xf numFmtId="0" fontId="3" fillId="0" borderId="6" xfId="0" applyFont="1" applyBorder="1" applyAlignment="1">
      <alignment horizontal="left"/>
    </xf>
    <xf numFmtId="0" fontId="9" fillId="2" borderId="98" xfId="0" applyFont="1" applyFill="1" applyBorder="1" applyAlignment="1">
      <alignment horizontal="left" vertical="center" wrapText="1"/>
    </xf>
    <xf numFmtId="0" fontId="9" fillId="2" borderId="6" xfId="0" applyFont="1" applyFill="1" applyBorder="1" applyAlignment="1">
      <alignment horizontal="left" vertical="center" wrapText="1"/>
    </xf>
    <xf numFmtId="0" fontId="8" fillId="4" borderId="2" xfId="0" applyFont="1" applyFill="1" applyBorder="1" applyAlignment="1">
      <alignment horizontal="left" vertical="center" wrapText="1"/>
    </xf>
    <xf numFmtId="0" fontId="3" fillId="0" borderId="16" xfId="0" applyFont="1" applyBorder="1"/>
    <xf numFmtId="0" fontId="3" fillId="0" borderId="20" xfId="0" applyFont="1" applyBorder="1"/>
    <xf numFmtId="0" fontId="16" fillId="3" borderId="18" xfId="0" applyFont="1" applyFill="1" applyBorder="1" applyAlignment="1">
      <alignment horizontal="center" vertical="center" wrapText="1"/>
    </xf>
    <xf numFmtId="0" fontId="3" fillId="0" borderId="24" xfId="0" applyFont="1" applyBorder="1"/>
    <xf numFmtId="0" fontId="3" fillId="0" borderId="25" xfId="0" applyFont="1" applyBorder="1"/>
    <xf numFmtId="0" fontId="3" fillId="0" borderId="26" xfId="0" applyFont="1" applyBorder="1"/>
    <xf numFmtId="0" fontId="0" fillId="0" borderId="0" xfId="0"/>
    <xf numFmtId="0" fontId="3" fillId="0" borderId="27" xfId="0" applyFont="1" applyBorder="1"/>
    <xf numFmtId="0" fontId="3" fillId="0" borderId="22" xfId="0" applyFont="1" applyBorder="1"/>
    <xf numFmtId="0" fontId="3" fillId="0" borderId="28" xfId="0" applyFont="1" applyBorder="1"/>
    <xf numFmtId="0" fontId="3" fillId="0" borderId="29" xfId="0" applyFont="1" applyBorder="1"/>
    <xf numFmtId="0" fontId="12" fillId="3" borderId="18"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11" xfId="0" applyFont="1" applyFill="1" applyBorder="1" applyAlignment="1">
      <alignment horizontal="left" vertical="center"/>
    </xf>
    <xf numFmtId="0" fontId="21" fillId="3" borderId="18" xfId="0" applyFont="1" applyFill="1" applyBorder="1" applyAlignment="1">
      <alignment horizontal="left" vertical="center" wrapText="1"/>
    </xf>
    <xf numFmtId="0" fontId="6" fillId="3" borderId="14" xfId="0" applyFont="1" applyFill="1" applyBorder="1" applyAlignment="1">
      <alignment horizontal="center" wrapText="1"/>
    </xf>
    <xf numFmtId="0" fontId="9" fillId="0" borderId="2" xfId="0" applyFont="1" applyBorder="1" applyAlignment="1">
      <alignment horizontal="left" vertical="center" wrapText="1"/>
    </xf>
    <xf numFmtId="0" fontId="8" fillId="4" borderId="18" xfId="0" applyFont="1" applyFill="1" applyBorder="1" applyAlignment="1">
      <alignment horizontal="left" vertical="center" wrapText="1"/>
    </xf>
    <xf numFmtId="0" fontId="3" fillId="0" borderId="19" xfId="0" applyFont="1" applyBorder="1"/>
    <xf numFmtId="0" fontId="3" fillId="0" borderId="23" xfId="0" applyFont="1" applyBorder="1"/>
    <xf numFmtId="0" fontId="9" fillId="0" borderId="4" xfId="0" applyFont="1" applyBorder="1" applyAlignment="1">
      <alignment horizontal="left" vertical="center" wrapText="1"/>
    </xf>
    <xf numFmtId="0" fontId="6" fillId="3" borderId="18" xfId="0" applyFont="1" applyFill="1" applyBorder="1" applyAlignment="1">
      <alignment horizontal="center" wrapText="1"/>
    </xf>
    <xf numFmtId="0" fontId="62" fillId="31" borderId="101" xfId="2" applyFill="1" applyBorder="1" applyAlignment="1">
      <alignment horizontal="justify" vertical="center" wrapText="1"/>
    </xf>
    <xf numFmtId="0" fontId="62" fillId="31" borderId="100" xfId="2" applyFill="1" applyBorder="1" applyAlignment="1">
      <alignment horizontal="justify" vertical="center" wrapText="1"/>
    </xf>
    <xf numFmtId="0" fontId="62" fillId="31" borderId="104" xfId="2" applyFill="1" applyBorder="1" applyAlignment="1">
      <alignment horizontal="justify" vertical="center" wrapText="1"/>
    </xf>
    <xf numFmtId="0" fontId="62" fillId="31" borderId="103" xfId="2" applyFill="1" applyBorder="1" applyAlignment="1">
      <alignment horizontal="justify" vertical="center" wrapText="1"/>
    </xf>
    <xf numFmtId="0" fontId="73" fillId="23" borderId="100" xfId="7" applyFont="1" applyFill="1" applyBorder="1" applyAlignment="1">
      <alignment horizontal="center" vertical="center" wrapText="1"/>
    </xf>
    <xf numFmtId="0" fontId="73" fillId="23" borderId="103" xfId="7" applyFont="1" applyFill="1" applyBorder="1" applyAlignment="1">
      <alignment horizontal="center" vertical="center" wrapText="1"/>
    </xf>
    <xf numFmtId="0" fontId="73" fillId="23" borderId="104" xfId="7" applyFont="1" applyFill="1" applyBorder="1" applyAlignment="1">
      <alignment horizontal="center" vertical="center" wrapText="1"/>
    </xf>
    <xf numFmtId="0" fontId="62" fillId="0" borderId="100" xfId="0" applyFont="1" applyBorder="1" applyAlignment="1">
      <alignment horizontal="center" vertical="center"/>
    </xf>
    <xf numFmtId="0" fontId="62" fillId="0" borderId="104" xfId="0" applyFont="1" applyBorder="1" applyAlignment="1">
      <alignment horizontal="center" vertical="center"/>
    </xf>
    <xf numFmtId="0" fontId="62" fillId="0" borderId="103" xfId="0" applyFont="1" applyBorder="1" applyAlignment="1">
      <alignment horizontal="center" vertical="center"/>
    </xf>
    <xf numFmtId="0" fontId="73" fillId="23" borderId="100" xfId="0" applyFont="1" applyFill="1" applyBorder="1" applyAlignment="1">
      <alignment horizontal="justify" vertical="center" wrapText="1"/>
    </xf>
    <xf numFmtId="0" fontId="73" fillId="23" borderId="103" xfId="0" applyFont="1" applyFill="1" applyBorder="1" applyAlignment="1">
      <alignment horizontal="justify" vertical="center" wrapText="1"/>
    </xf>
    <xf numFmtId="0" fontId="73" fillId="23" borderId="104" xfId="0" applyFont="1" applyFill="1" applyBorder="1" applyAlignment="1">
      <alignment horizontal="justify" vertical="center" wrapText="1"/>
    </xf>
    <xf numFmtId="0" fontId="73" fillId="23" borderId="100" xfId="0" applyFont="1" applyFill="1" applyBorder="1" applyAlignment="1">
      <alignment horizontal="left" vertical="center" wrapText="1"/>
    </xf>
    <xf numFmtId="0" fontId="73" fillId="23" borderId="104" xfId="0" applyFont="1" applyFill="1" applyBorder="1" applyAlignment="1">
      <alignment horizontal="left" vertical="center" wrapText="1"/>
    </xf>
    <xf numFmtId="0" fontId="73" fillId="23" borderId="103" xfId="0" applyFont="1" applyFill="1" applyBorder="1" applyAlignment="1">
      <alignment horizontal="left" vertical="center" wrapText="1"/>
    </xf>
    <xf numFmtId="0" fontId="73" fillId="23" borderId="105" xfId="0" applyFont="1" applyFill="1" applyBorder="1" applyAlignment="1">
      <alignment horizontal="center" vertical="center" wrapText="1"/>
    </xf>
    <xf numFmtId="0" fontId="73" fillId="23" borderId="111" xfId="0" applyFont="1" applyFill="1" applyBorder="1" applyAlignment="1">
      <alignment horizontal="center" vertical="center" wrapText="1"/>
    </xf>
    <xf numFmtId="0" fontId="73" fillId="23" borderId="112" xfId="0" applyFont="1" applyFill="1" applyBorder="1" applyAlignment="1">
      <alignment horizontal="center" vertical="center" wrapText="1"/>
    </xf>
    <xf numFmtId="0" fontId="62" fillId="31" borderId="105" xfId="7" applyFont="1" applyFill="1" applyBorder="1" applyAlignment="1">
      <alignment horizontal="center" vertical="center"/>
    </xf>
    <xf numFmtId="0" fontId="62" fillId="31" borderId="111" xfId="7" applyFont="1" applyFill="1" applyBorder="1" applyAlignment="1">
      <alignment horizontal="center" vertical="center"/>
    </xf>
    <xf numFmtId="0" fontId="62" fillId="31" borderId="112" xfId="7" applyFont="1" applyFill="1" applyBorder="1" applyAlignment="1">
      <alignment horizontal="center" vertical="center"/>
    </xf>
    <xf numFmtId="0" fontId="62" fillId="31" borderId="115" xfId="7" applyFont="1" applyFill="1" applyBorder="1" applyAlignment="1">
      <alignment horizontal="center" vertical="center"/>
    </xf>
    <xf numFmtId="0" fontId="62" fillId="31" borderId="116" xfId="7" applyFont="1" applyFill="1" applyBorder="1" applyAlignment="1">
      <alignment horizontal="center" vertical="center"/>
    </xf>
    <xf numFmtId="0" fontId="62" fillId="31" borderId="116" xfId="7" applyFont="1" applyFill="1" applyBorder="1" applyAlignment="1">
      <alignment horizontal="right" vertical="center"/>
    </xf>
    <xf numFmtId="0" fontId="62" fillId="31" borderId="117" xfId="7" applyFont="1" applyFill="1" applyBorder="1" applyAlignment="1">
      <alignment horizontal="right" vertical="center"/>
    </xf>
    <xf numFmtId="0" fontId="62" fillId="31" borderId="100" xfId="0" applyFont="1" applyFill="1" applyBorder="1" applyAlignment="1">
      <alignment horizontal="justify" vertical="center"/>
    </xf>
    <xf numFmtId="0" fontId="62" fillId="31" borderId="103" xfId="0" applyFont="1" applyFill="1" applyBorder="1" applyAlignment="1">
      <alignment horizontal="justify" vertical="center"/>
    </xf>
    <xf numFmtId="0" fontId="62" fillId="31" borderId="100" xfId="2" applyFill="1" applyBorder="1" applyAlignment="1">
      <alignment horizontal="justify" vertical="center"/>
    </xf>
    <xf numFmtId="0" fontId="62" fillId="31" borderId="103" xfId="2" applyFill="1" applyBorder="1" applyAlignment="1">
      <alignment horizontal="justify" vertical="center"/>
    </xf>
    <xf numFmtId="0" fontId="62" fillId="35" borderId="100" xfId="2" applyFill="1" applyBorder="1" applyAlignment="1">
      <alignment horizontal="center" vertical="center" wrapText="1"/>
    </xf>
    <xf numFmtId="0" fontId="62" fillId="35" borderId="104" xfId="2" applyFill="1" applyBorder="1" applyAlignment="1">
      <alignment horizontal="center" vertical="center" wrapText="1"/>
    </xf>
    <xf numFmtId="0" fontId="62" fillId="35" borderId="103" xfId="2" applyFill="1" applyBorder="1" applyAlignment="1">
      <alignment horizontal="center" vertical="center" wrapText="1"/>
    </xf>
    <xf numFmtId="9" fontId="62" fillId="35" borderId="100" xfId="3" applyFont="1" applyFill="1" applyBorder="1" applyAlignment="1">
      <alignment horizontal="center" vertical="center" wrapText="1"/>
    </xf>
    <xf numFmtId="9" fontId="62" fillId="35" borderId="103" xfId="3" applyFont="1" applyFill="1" applyBorder="1" applyAlignment="1">
      <alignment horizontal="center" vertical="center"/>
    </xf>
    <xf numFmtId="0" fontId="62" fillId="31" borderId="105" xfId="0" applyFont="1" applyFill="1" applyBorder="1" applyAlignment="1">
      <alignment horizontal="center" vertical="center"/>
    </xf>
    <xf numFmtId="0" fontId="62" fillId="31" borderId="111" xfId="0" applyFont="1" applyFill="1" applyBorder="1" applyAlignment="1">
      <alignment horizontal="center" vertical="center"/>
    </xf>
    <xf numFmtId="0" fontId="62" fillId="31" borderId="112" xfId="0" applyFont="1" applyFill="1" applyBorder="1" applyAlignment="1">
      <alignment horizontal="center" vertical="center"/>
    </xf>
    <xf numFmtId="0" fontId="62" fillId="31" borderId="115" xfId="0" applyFont="1" applyFill="1" applyBorder="1" applyAlignment="1">
      <alignment horizontal="center" vertical="center"/>
    </xf>
    <xf numFmtId="0" fontId="62" fillId="31" borderId="116" xfId="0" applyFont="1" applyFill="1" applyBorder="1" applyAlignment="1">
      <alignment horizontal="center" vertical="center"/>
    </xf>
    <xf numFmtId="0" fontId="62" fillId="31" borderId="116" xfId="0" applyFont="1" applyFill="1" applyBorder="1" applyAlignment="1">
      <alignment horizontal="right" vertical="center"/>
    </xf>
    <xf numFmtId="0" fontId="62" fillId="31" borderId="117" xfId="0" applyFont="1" applyFill="1" applyBorder="1" applyAlignment="1">
      <alignment horizontal="right" vertical="center"/>
    </xf>
    <xf numFmtId="0" fontId="73" fillId="23" borderId="100" xfId="0" applyFont="1" applyFill="1" applyBorder="1" applyAlignment="1">
      <alignment horizontal="center" vertical="center" wrapText="1"/>
    </xf>
    <xf numFmtId="0" fontId="73" fillId="23" borderId="104" xfId="0" applyFont="1" applyFill="1" applyBorder="1" applyAlignment="1">
      <alignment horizontal="center" vertical="center" wrapText="1"/>
    </xf>
    <xf numFmtId="0" fontId="73" fillId="23" borderId="103" xfId="0" applyFont="1" applyFill="1" applyBorder="1" applyAlignment="1">
      <alignment horizontal="center" vertical="center" wrapText="1"/>
    </xf>
    <xf numFmtId="0" fontId="62" fillId="35" borderId="100" xfId="2" applyFill="1" applyBorder="1" applyAlignment="1">
      <alignment horizontal="justify" vertical="center" wrapText="1"/>
    </xf>
    <xf numFmtId="0" fontId="62" fillId="35" borderId="104" xfId="2" applyFill="1" applyBorder="1" applyAlignment="1">
      <alignment horizontal="justify" vertical="center" wrapText="1"/>
    </xf>
    <xf numFmtId="0" fontId="62" fillId="35" borderId="103" xfId="2" applyFill="1" applyBorder="1" applyAlignment="1">
      <alignment horizontal="justify" vertical="center" wrapText="1"/>
    </xf>
    <xf numFmtId="0" fontId="62" fillId="35" borderId="101" xfId="2" applyFill="1" applyBorder="1" applyAlignment="1">
      <alignment horizontal="justify" vertical="center"/>
    </xf>
    <xf numFmtId="0" fontId="62" fillId="0" borderId="101" xfId="7" applyFont="1" applyBorder="1" applyAlignment="1">
      <alignment horizontal="justify" vertical="center"/>
    </xf>
    <xf numFmtId="165" fontId="62" fillId="0" borderId="101" xfId="3" applyNumberFormat="1" applyFont="1" applyFill="1" applyBorder="1" applyAlignment="1">
      <alignment horizontal="justify" vertical="center" wrapText="1"/>
    </xf>
    <xf numFmtId="0" fontId="62" fillId="0" borderId="101" xfId="2" applyBorder="1" applyAlignment="1">
      <alignment horizontal="justify" vertical="center" wrapText="1"/>
    </xf>
    <xf numFmtId="0" fontId="62" fillId="0" borderId="100" xfId="2" applyBorder="1" applyAlignment="1">
      <alignment horizontal="justify" vertical="center" wrapText="1"/>
    </xf>
    <xf numFmtId="0" fontId="62" fillId="0" borderId="103" xfId="2" applyBorder="1" applyAlignment="1">
      <alignment horizontal="justify" vertical="center" wrapText="1"/>
    </xf>
    <xf numFmtId="0" fontId="73" fillId="23" borderId="100" xfId="7" applyFont="1" applyFill="1" applyBorder="1" applyAlignment="1">
      <alignment horizontal="left" vertical="center" wrapText="1"/>
    </xf>
    <xf numFmtId="0" fontId="73" fillId="23" borderId="104" xfId="7" applyFont="1" applyFill="1" applyBorder="1" applyAlignment="1">
      <alignment horizontal="left" vertical="center" wrapText="1"/>
    </xf>
    <xf numFmtId="0" fontId="73" fillId="23" borderId="103" xfId="7" applyFont="1" applyFill="1" applyBorder="1" applyAlignment="1">
      <alignment horizontal="left" vertical="center" wrapText="1"/>
    </xf>
    <xf numFmtId="0" fontId="62" fillId="31" borderId="113" xfId="7" applyFont="1" applyFill="1" applyBorder="1" applyAlignment="1">
      <alignment horizontal="center" vertical="center"/>
    </xf>
    <xf numFmtId="0" fontId="62" fillId="31" borderId="29" xfId="7" applyFont="1" applyFill="1" applyAlignment="1">
      <alignment horizontal="center" vertical="center"/>
    </xf>
    <xf numFmtId="0" fontId="62" fillId="31" borderId="114" xfId="7" applyFont="1" applyFill="1" applyBorder="1" applyAlignment="1">
      <alignment horizontal="center" vertical="center"/>
    </xf>
    <xf numFmtId="0" fontId="73" fillId="23" borderId="118" xfId="7" applyFont="1" applyFill="1" applyBorder="1" applyAlignment="1">
      <alignment horizontal="center" vertical="center" wrapText="1"/>
    </xf>
    <xf numFmtId="0" fontId="73" fillId="23" borderId="119" xfId="7" applyFont="1" applyFill="1" applyBorder="1" applyAlignment="1">
      <alignment horizontal="center" vertical="center" wrapText="1"/>
    </xf>
    <xf numFmtId="0" fontId="73" fillId="23" borderId="121" xfId="7" applyFont="1" applyFill="1" applyBorder="1" applyAlignment="1">
      <alignment horizontal="center" vertical="center" wrapText="1"/>
    </xf>
    <xf numFmtId="0" fontId="73" fillId="23" borderId="122" xfId="7" applyFont="1" applyFill="1" applyBorder="1" applyAlignment="1">
      <alignment horizontal="center" vertical="center" wrapText="1"/>
    </xf>
    <xf numFmtId="49" fontId="74" fillId="0" borderId="120" xfId="7" applyNumberFormat="1" applyFont="1" applyBorder="1" applyAlignment="1">
      <alignment horizontal="center" vertical="center"/>
    </xf>
    <xf numFmtId="49" fontId="74" fillId="0" borderId="123" xfId="7" applyNumberFormat="1" applyFont="1" applyBorder="1" applyAlignment="1">
      <alignment horizontal="center" vertical="center"/>
    </xf>
    <xf numFmtId="0" fontId="73" fillId="23" borderId="124" xfId="7" applyFont="1" applyFill="1" applyBorder="1" applyAlignment="1">
      <alignment horizontal="center" vertical="center" wrapText="1"/>
    </xf>
    <xf numFmtId="0" fontId="73" fillId="23" borderId="125" xfId="7" applyFont="1" applyFill="1" applyBorder="1" applyAlignment="1">
      <alignment horizontal="center" vertical="center" wrapText="1"/>
    </xf>
    <xf numFmtId="0" fontId="62" fillId="31" borderId="100" xfId="7" applyFont="1" applyFill="1" applyBorder="1" applyAlignment="1">
      <alignment horizontal="justify" vertical="center"/>
    </xf>
    <xf numFmtId="0" fontId="73" fillId="31" borderId="104" xfId="7" applyFont="1" applyFill="1" applyBorder="1" applyAlignment="1">
      <alignment horizontal="justify" vertical="center"/>
    </xf>
    <xf numFmtId="0" fontId="73" fillId="31" borderId="103" xfId="7" applyFont="1" applyFill="1" applyBorder="1" applyAlignment="1">
      <alignment horizontal="justify" vertical="center"/>
    </xf>
    <xf numFmtId="0" fontId="62" fillId="35" borderId="100" xfId="2" applyFill="1" applyBorder="1" applyAlignment="1">
      <alignment horizontal="justify" vertical="center"/>
    </xf>
    <xf numFmtId="0" fontId="62" fillId="35" borderId="103" xfId="2" applyFill="1" applyBorder="1" applyAlignment="1">
      <alignment horizontal="justify" vertical="center"/>
    </xf>
    <xf numFmtId="0" fontId="62" fillId="0" borderId="101" xfId="0" applyFont="1" applyBorder="1" applyAlignment="1">
      <alignment horizontal="justify" vertical="center"/>
    </xf>
    <xf numFmtId="0" fontId="62" fillId="31" borderId="100" xfId="2" applyFill="1" applyBorder="1" applyAlignment="1">
      <alignment horizontal="center" vertical="center" wrapText="1"/>
    </xf>
    <xf numFmtId="0" fontId="62" fillId="31" borderId="104" xfId="2" applyFill="1" applyBorder="1" applyAlignment="1">
      <alignment horizontal="center" vertical="center" wrapText="1"/>
    </xf>
    <xf numFmtId="0" fontId="62" fillId="31" borderId="103" xfId="2" applyFill="1" applyBorder="1" applyAlignment="1">
      <alignment horizontal="center" vertical="center" wrapText="1"/>
    </xf>
    <xf numFmtId="0" fontId="62" fillId="31" borderId="113" xfId="0" applyFont="1" applyFill="1" applyBorder="1" applyAlignment="1">
      <alignment horizontal="center" vertical="center"/>
    </xf>
    <xf numFmtId="0" fontId="62" fillId="31" borderId="0" xfId="0" applyFont="1" applyFill="1" applyAlignment="1">
      <alignment horizontal="center" vertical="center"/>
    </xf>
    <xf numFmtId="0" fontId="62" fillId="31" borderId="114" xfId="0" applyFont="1" applyFill="1" applyBorder="1" applyAlignment="1">
      <alignment horizontal="center" vertical="center"/>
    </xf>
    <xf numFmtId="0" fontId="89" fillId="31" borderId="101" xfId="2" applyFont="1" applyFill="1" applyBorder="1" applyAlignment="1">
      <alignment horizontal="justify" vertical="center" wrapText="1"/>
    </xf>
    <xf numFmtId="0" fontId="73" fillId="23" borderId="124" xfId="0" applyFont="1" applyFill="1" applyBorder="1" applyAlignment="1">
      <alignment horizontal="center" vertical="center" wrapText="1"/>
    </xf>
    <xf numFmtId="0" fontId="73" fillId="23" borderId="125" xfId="0" applyFont="1" applyFill="1" applyBorder="1" applyAlignment="1">
      <alignment horizontal="center" vertical="center" wrapText="1"/>
    </xf>
    <xf numFmtId="0" fontId="73" fillId="31" borderId="104" xfId="0" applyFont="1" applyFill="1" applyBorder="1" applyAlignment="1">
      <alignment horizontal="justify" vertical="center"/>
    </xf>
    <xf numFmtId="0" fontId="73" fillId="31" borderId="103" xfId="0" applyFont="1" applyFill="1" applyBorder="1" applyAlignment="1">
      <alignment horizontal="justify" vertical="center"/>
    </xf>
    <xf numFmtId="0" fontId="62" fillId="35" borderId="101" xfId="2" applyFill="1" applyBorder="1" applyAlignment="1">
      <alignment horizontal="justify" vertical="center" wrapText="1"/>
    </xf>
    <xf numFmtId="0" fontId="73" fillId="35" borderId="101" xfId="2" applyFont="1" applyFill="1" applyBorder="1" applyAlignment="1">
      <alignment horizontal="justify" vertical="center" wrapText="1"/>
    </xf>
    <xf numFmtId="0" fontId="73" fillId="35" borderId="103" xfId="2" applyFont="1" applyFill="1" applyBorder="1" applyAlignment="1">
      <alignment horizontal="justify" vertical="center" wrapText="1"/>
    </xf>
    <xf numFmtId="0" fontId="73" fillId="23" borderId="118" xfId="0" applyFont="1" applyFill="1" applyBorder="1" applyAlignment="1">
      <alignment horizontal="center" vertical="center" wrapText="1"/>
    </xf>
    <xf numFmtId="0" fontId="73" fillId="23" borderId="119" xfId="0" applyFont="1" applyFill="1" applyBorder="1" applyAlignment="1">
      <alignment horizontal="center" vertical="center" wrapText="1"/>
    </xf>
    <xf numFmtId="0" fontId="73" fillId="23" borderId="121" xfId="0" applyFont="1" applyFill="1" applyBorder="1" applyAlignment="1">
      <alignment horizontal="center" vertical="center" wrapText="1"/>
    </xf>
    <xf numFmtId="0" fontId="73" fillId="23" borderId="122" xfId="0" applyFont="1" applyFill="1" applyBorder="1" applyAlignment="1">
      <alignment horizontal="center" vertical="center" wrapText="1"/>
    </xf>
    <xf numFmtId="49" fontId="74" fillId="0" borderId="120" xfId="0" applyNumberFormat="1" applyFont="1" applyBorder="1" applyAlignment="1">
      <alignment horizontal="center" vertical="center"/>
    </xf>
    <xf numFmtId="49" fontId="74" fillId="0" borderId="123" xfId="0" applyNumberFormat="1" applyFont="1" applyBorder="1" applyAlignment="1">
      <alignment horizontal="center" vertical="center"/>
    </xf>
    <xf numFmtId="0" fontId="73" fillId="0" borderId="101" xfId="2" applyFont="1" applyBorder="1" applyAlignment="1">
      <alignment horizontal="justify" vertical="center" wrapText="1"/>
    </xf>
    <xf numFmtId="0" fontId="89" fillId="31" borderId="100" xfId="2" applyFont="1" applyFill="1" applyBorder="1" applyAlignment="1">
      <alignment horizontal="justify" vertical="center" wrapText="1"/>
    </xf>
    <xf numFmtId="0" fontId="89" fillId="31" borderId="104" xfId="2" applyFont="1" applyFill="1" applyBorder="1" applyAlignment="1">
      <alignment horizontal="justify" vertical="center" wrapText="1"/>
    </xf>
    <xf numFmtId="0" fontId="89" fillId="31" borderId="103" xfId="2" applyFont="1" applyFill="1" applyBorder="1" applyAlignment="1">
      <alignment horizontal="justify" vertical="center" wrapText="1"/>
    </xf>
    <xf numFmtId="0" fontId="62" fillId="31" borderId="140" xfId="0" applyFont="1" applyFill="1" applyBorder="1" applyAlignment="1">
      <alignment horizontal="center" vertical="center" wrapText="1"/>
    </xf>
    <xf numFmtId="0" fontId="62" fillId="31" borderId="103" xfId="7" applyFont="1" applyFill="1" applyBorder="1" applyAlignment="1">
      <alignment horizontal="justify" vertical="center"/>
    </xf>
    <xf numFmtId="0" fontId="73" fillId="23" borderId="100" xfId="7" applyFont="1" applyFill="1" applyBorder="1" applyAlignment="1">
      <alignment horizontal="justify" vertical="center" wrapText="1"/>
    </xf>
    <xf numFmtId="0" fontId="73" fillId="23" borderId="103" xfId="7" applyFont="1" applyFill="1" applyBorder="1" applyAlignment="1">
      <alignment horizontal="justify" vertical="center" wrapText="1"/>
    </xf>
    <xf numFmtId="0" fontId="73" fillId="23" borderId="104" xfId="7" applyFont="1" applyFill="1" applyBorder="1" applyAlignment="1">
      <alignment horizontal="justify" vertical="center" wrapText="1"/>
    </xf>
    <xf numFmtId="0" fontId="62" fillId="0" borderId="100" xfId="7" applyFont="1" applyBorder="1" applyAlignment="1">
      <alignment horizontal="center" vertical="center"/>
    </xf>
    <xf numFmtId="0" fontId="62" fillId="0" borderId="104" xfId="7" applyFont="1" applyBorder="1" applyAlignment="1">
      <alignment horizontal="center" vertical="center"/>
    </xf>
    <xf numFmtId="0" fontId="62" fillId="0" borderId="103" xfId="7" applyFont="1" applyBorder="1" applyAlignment="1">
      <alignment horizontal="center" vertical="center"/>
    </xf>
    <xf numFmtId="9" fontId="22" fillId="2" borderId="101" xfId="0" applyNumberFormat="1" applyFont="1" applyFill="1" applyBorder="1" applyAlignment="1">
      <alignment horizontal="center" vertical="center"/>
    </xf>
    <xf numFmtId="0" fontId="22" fillId="2" borderId="101" xfId="0" applyFont="1" applyFill="1" applyBorder="1" applyAlignment="1">
      <alignment horizontal="center" vertical="center"/>
    </xf>
    <xf numFmtId="9" fontId="22" fillId="2" borderId="101" xfId="5" applyFont="1" applyFill="1" applyBorder="1" applyAlignment="1">
      <alignment horizontal="center" vertical="center"/>
    </xf>
    <xf numFmtId="165" fontId="22" fillId="2" borderId="101" xfId="0" applyNumberFormat="1" applyFont="1" applyFill="1" applyBorder="1" applyAlignment="1">
      <alignment horizontal="center" vertical="center"/>
    </xf>
    <xf numFmtId="0" fontId="22" fillId="2" borderId="126" xfId="0" applyFont="1" applyFill="1" applyBorder="1" applyAlignment="1">
      <alignment vertical="center"/>
    </xf>
    <xf numFmtId="0" fontId="3" fillId="0" borderId="129" xfId="0" applyFont="1" applyBorder="1"/>
    <xf numFmtId="0" fontId="3" fillId="0" borderId="130" xfId="0" applyFont="1" applyBorder="1"/>
    <xf numFmtId="0" fontId="22" fillId="2" borderId="127" xfId="0" applyFont="1" applyFill="1" applyBorder="1" applyAlignment="1">
      <alignment horizontal="left" vertical="center" wrapText="1"/>
    </xf>
    <xf numFmtId="0" fontId="3" fillId="0" borderId="101" xfId="0" applyFont="1" applyBorder="1"/>
    <xf numFmtId="0" fontId="3" fillId="0" borderId="131" xfId="0" applyFont="1" applyBorder="1"/>
    <xf numFmtId="9" fontId="22" fillId="36" borderId="127" xfId="0" applyNumberFormat="1" applyFont="1" applyFill="1" applyBorder="1" applyAlignment="1">
      <alignment horizontal="center" vertical="center" wrapText="1"/>
    </xf>
    <xf numFmtId="0" fontId="3" fillId="37" borderId="101" xfId="0" applyFont="1" applyFill="1" applyBorder="1" applyAlignment="1">
      <alignment horizontal="center"/>
    </xf>
    <xf numFmtId="0" fontId="3" fillId="37" borderId="131" xfId="0" applyFont="1" applyFill="1" applyBorder="1" applyAlignment="1">
      <alignment horizontal="center"/>
    </xf>
    <xf numFmtId="0" fontId="22" fillId="2" borderId="100" xfId="0" applyFont="1" applyFill="1" applyBorder="1" applyAlignment="1">
      <alignment vertical="center" wrapText="1"/>
    </xf>
    <xf numFmtId="0" fontId="0" fillId="0" borderId="132" xfId="0" applyBorder="1" applyAlignment="1">
      <alignment vertical="center" wrapText="1"/>
    </xf>
    <xf numFmtId="0" fontId="22" fillId="2" borderId="101" xfId="0" applyFont="1" applyFill="1" applyBorder="1" applyAlignment="1">
      <alignment vertical="center" wrapText="1"/>
    </xf>
    <xf numFmtId="0" fontId="0" fillId="0" borderId="101" xfId="0" applyBorder="1" applyAlignment="1">
      <alignment vertical="center" wrapText="1"/>
    </xf>
    <xf numFmtId="9" fontId="62" fillId="37" borderId="101" xfId="0" applyNumberFormat="1" applyFont="1" applyFill="1" applyBorder="1" applyAlignment="1">
      <alignment horizontal="center" vertical="center"/>
    </xf>
    <xf numFmtId="9" fontId="0" fillId="37" borderId="101" xfId="0" applyNumberFormat="1" applyFill="1" applyBorder="1" applyAlignment="1">
      <alignment horizontal="center" vertical="center"/>
    </xf>
    <xf numFmtId="9" fontId="22" fillId="2" borderId="40" xfId="0" applyNumberFormat="1" applyFont="1" applyFill="1" applyBorder="1" applyAlignment="1">
      <alignment horizontal="center" vertical="center"/>
    </xf>
    <xf numFmtId="9" fontId="22" fillId="2" borderId="39" xfId="0" applyNumberFormat="1" applyFont="1" applyFill="1" applyBorder="1" applyAlignment="1">
      <alignment horizontal="center" vertical="center"/>
    </xf>
    <xf numFmtId="0" fontId="22" fillId="2" borderId="126" xfId="0" applyFont="1" applyFill="1" applyBorder="1" applyAlignment="1">
      <alignment vertical="center" wrapText="1"/>
    </xf>
    <xf numFmtId="0" fontId="22" fillId="2" borderId="128" xfId="0" applyFont="1" applyFill="1" applyBorder="1" applyAlignment="1">
      <alignment horizontal="center" vertical="center" wrapText="1"/>
    </xf>
    <xf numFmtId="0" fontId="22" fillId="2" borderId="100" xfId="0" applyFont="1" applyFill="1" applyBorder="1" applyAlignment="1">
      <alignment horizontal="center" vertical="center" wrapText="1"/>
    </xf>
    <xf numFmtId="0" fontId="22" fillId="2" borderId="101" xfId="0" applyFont="1" applyFill="1" applyBorder="1" applyAlignment="1">
      <alignment horizontal="left" vertical="center" wrapText="1"/>
    </xf>
    <xf numFmtId="165" fontId="22" fillId="6" borderId="40" xfId="0" applyNumberFormat="1" applyFont="1" applyFill="1" applyBorder="1" applyAlignment="1">
      <alignment horizontal="center" vertical="center" wrapText="1"/>
    </xf>
    <xf numFmtId="165" fontId="22" fillId="6" borderId="39" xfId="0" applyNumberFormat="1" applyFont="1" applyFill="1" applyBorder="1" applyAlignment="1">
      <alignment horizontal="center" vertical="center" wrapText="1"/>
    </xf>
    <xf numFmtId="0" fontId="22" fillId="2" borderId="100" xfId="0" applyFont="1" applyFill="1" applyBorder="1" applyAlignment="1">
      <alignment horizontal="center" vertical="center"/>
    </xf>
    <xf numFmtId="0" fontId="22" fillId="2" borderId="132" xfId="0" applyFont="1" applyFill="1" applyBorder="1" applyAlignment="1">
      <alignment horizontal="center" vertical="center"/>
    </xf>
    <xf numFmtId="0" fontId="25" fillId="2" borderId="100" xfId="0" applyFont="1" applyFill="1" applyBorder="1" applyAlignment="1">
      <alignment horizontal="center" vertical="center" wrapText="1"/>
    </xf>
    <xf numFmtId="0" fontId="25" fillId="2" borderId="104" xfId="0" applyFont="1" applyFill="1" applyBorder="1" applyAlignment="1">
      <alignment horizontal="center" vertical="center" wrapText="1"/>
    </xf>
    <xf numFmtId="0" fontId="25" fillId="2" borderId="103" xfId="0" applyFont="1" applyFill="1" applyBorder="1" applyAlignment="1">
      <alignment horizontal="center" vertical="center" wrapText="1"/>
    </xf>
    <xf numFmtId="0" fontId="24" fillId="8" borderId="36" xfId="0" applyFont="1" applyFill="1" applyBorder="1" applyAlignment="1">
      <alignment horizontal="center" vertical="center" wrapText="1"/>
    </xf>
    <xf numFmtId="0" fontId="3" fillId="0" borderId="34" xfId="0" applyFont="1" applyBorder="1" applyAlignment="1">
      <alignment horizontal="center"/>
    </xf>
    <xf numFmtId="0" fontId="3" fillId="0" borderId="37" xfId="0" applyFont="1" applyBorder="1" applyAlignment="1">
      <alignment horizontal="center"/>
    </xf>
    <xf numFmtId="0" fontId="23" fillId="2" borderId="11" xfId="0" applyFont="1" applyFill="1" applyBorder="1" applyAlignment="1">
      <alignment horizontal="center" vertical="center" wrapText="1"/>
    </xf>
    <xf numFmtId="0" fontId="3" fillId="0" borderId="12" xfId="0" applyFont="1" applyBorder="1" applyAlignment="1">
      <alignment horizontal="center"/>
    </xf>
    <xf numFmtId="0" fontId="3" fillId="0" borderId="29" xfId="0" applyFont="1" applyBorder="1" applyAlignment="1">
      <alignment horizontal="center"/>
    </xf>
    <xf numFmtId="0" fontId="3" fillId="0" borderId="13" xfId="0" applyFont="1" applyBorder="1" applyAlignment="1">
      <alignment horizontal="center"/>
    </xf>
    <xf numFmtId="0" fontId="24" fillId="7" borderId="33" xfId="0" applyFont="1" applyFill="1" applyBorder="1" applyAlignment="1">
      <alignment horizontal="center" vertical="center" wrapText="1"/>
    </xf>
    <xf numFmtId="0" fontId="3" fillId="0" borderId="34" xfId="0" applyFont="1" applyBorder="1"/>
    <xf numFmtId="0" fontId="3" fillId="0" borderId="37" xfId="0" applyFont="1" applyBorder="1"/>
    <xf numFmtId="0" fontId="24" fillId="8" borderId="4" xfId="0" applyFont="1" applyFill="1" applyBorder="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25" fillId="2" borderId="4" xfId="0" applyFont="1" applyFill="1" applyBorder="1" applyAlignment="1">
      <alignment horizontal="center" vertical="center" wrapText="1"/>
    </xf>
    <xf numFmtId="0" fontId="25" fillId="2" borderId="108" xfId="0" applyFont="1" applyFill="1" applyBorder="1" applyAlignment="1">
      <alignment horizontal="center" vertical="center" wrapText="1"/>
    </xf>
    <xf numFmtId="0" fontId="25" fillId="2" borderId="109" xfId="0" applyFont="1" applyFill="1" applyBorder="1" applyAlignment="1">
      <alignment horizontal="center" vertical="center" wrapText="1"/>
    </xf>
    <xf numFmtId="0" fontId="25" fillId="2" borderId="110" xfId="0" applyFont="1" applyFill="1" applyBorder="1" applyAlignment="1">
      <alignment horizontal="center" vertical="center" wrapText="1"/>
    </xf>
    <xf numFmtId="0" fontId="24" fillId="7" borderId="49" xfId="0" applyFont="1" applyFill="1" applyBorder="1" applyAlignment="1">
      <alignment horizontal="center" vertical="center" wrapText="1"/>
    </xf>
    <xf numFmtId="0" fontId="24" fillId="7" borderId="29" xfId="0" applyFont="1" applyFill="1" applyBorder="1" applyAlignment="1">
      <alignment horizontal="center" vertical="center" wrapText="1"/>
    </xf>
    <xf numFmtId="0" fontId="24" fillId="7" borderId="56" xfId="0" applyFont="1" applyFill="1" applyBorder="1" applyAlignment="1">
      <alignment horizontal="center" vertical="center" wrapText="1"/>
    </xf>
    <xf numFmtId="0" fontId="26" fillId="10" borderId="41" xfId="0" applyFont="1" applyFill="1" applyBorder="1" applyAlignment="1">
      <alignment horizontal="center" vertical="center" wrapText="1"/>
    </xf>
    <xf numFmtId="0" fontId="3" fillId="0" borderId="42" xfId="0" applyFont="1" applyBorder="1"/>
    <xf numFmtId="0" fontId="3" fillId="0" borderId="43" xfId="0" applyFont="1" applyBorder="1"/>
    <xf numFmtId="0" fontId="64" fillId="27" borderId="44" xfId="0" applyFont="1" applyFill="1" applyBorder="1" applyAlignment="1">
      <alignment horizontal="center" vertical="center" wrapText="1"/>
    </xf>
    <xf numFmtId="0" fontId="26" fillId="13" borderId="45" xfId="0" applyFont="1" applyFill="1" applyBorder="1" applyAlignment="1">
      <alignment horizontal="center" vertical="center" wrapText="1"/>
    </xf>
    <xf numFmtId="0" fontId="3" fillId="0" borderId="53" xfId="0" applyFont="1" applyBorder="1"/>
    <xf numFmtId="0" fontId="22" fillId="2" borderId="45" xfId="0" applyFont="1" applyFill="1" applyBorder="1" applyAlignment="1">
      <alignment vertical="center" wrapText="1"/>
    </xf>
    <xf numFmtId="0" fontId="0" fillId="0" borderId="53" xfId="0" applyBorder="1" applyAlignment="1">
      <alignment vertical="center" wrapText="1"/>
    </xf>
    <xf numFmtId="0" fontId="26" fillId="14" borderId="46" xfId="0" applyFont="1" applyFill="1" applyBorder="1" applyAlignment="1">
      <alignment horizontal="center" vertical="center" wrapText="1"/>
    </xf>
    <xf numFmtId="0" fontId="3" fillId="0" borderId="48" xfId="0" applyFont="1" applyBorder="1"/>
    <xf numFmtId="0" fontId="3" fillId="0" borderId="50" xfId="0" applyFont="1" applyBorder="1"/>
    <xf numFmtId="0" fontId="3" fillId="0" borderId="52" xfId="0" applyFont="1" applyBorder="1"/>
    <xf numFmtId="0" fontId="26" fillId="8" borderId="46" xfId="0" applyFont="1" applyFill="1" applyBorder="1" applyAlignment="1">
      <alignment horizontal="center" vertical="center" wrapText="1"/>
    </xf>
    <xf numFmtId="0" fontId="3" fillId="0" borderId="47" xfId="0" applyFont="1" applyBorder="1"/>
    <xf numFmtId="0" fontId="3" fillId="0" borderId="51" xfId="0" applyFont="1" applyBorder="1"/>
    <xf numFmtId="0" fontId="26" fillId="11" borderId="46" xfId="0" applyFont="1" applyFill="1" applyBorder="1" applyAlignment="1">
      <alignment horizontal="center" vertical="center" wrapText="1"/>
    </xf>
    <xf numFmtId="0" fontId="26" fillId="10" borderId="49" xfId="0" applyFont="1" applyFill="1" applyBorder="1" applyAlignment="1">
      <alignment horizontal="center" vertical="center" wrapText="1"/>
    </xf>
    <xf numFmtId="0" fontId="26" fillId="12" borderId="46" xfId="0" applyFont="1" applyFill="1" applyBorder="1" applyAlignment="1">
      <alignment horizontal="center" vertical="center" wrapText="1"/>
    </xf>
    <xf numFmtId="0" fontId="26" fillId="14" borderId="41" xfId="0" applyFont="1" applyFill="1" applyBorder="1" applyAlignment="1">
      <alignment horizontal="center" vertical="center" wrapText="1"/>
    </xf>
    <xf numFmtId="0" fontId="26" fillId="10" borderId="4" xfId="0" applyFont="1" applyFill="1" applyBorder="1" applyAlignment="1">
      <alignment horizontal="center" vertical="center" wrapText="1"/>
    </xf>
    <xf numFmtId="0" fontId="26" fillId="15" borderId="4"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24" fillId="7" borderId="30" xfId="0" applyFont="1" applyFill="1" applyBorder="1" applyAlignment="1">
      <alignment horizontal="center" vertical="center" wrapText="1"/>
    </xf>
    <xf numFmtId="0" fontId="3" fillId="0" borderId="31" xfId="0" applyFont="1" applyBorder="1"/>
    <xf numFmtId="0" fontId="3" fillId="0" borderId="32" xfId="0" applyFont="1" applyBorder="1"/>
    <xf numFmtId="0" fontId="23" fillId="15" borderId="4" xfId="0" applyFont="1" applyFill="1" applyBorder="1" applyAlignment="1">
      <alignment horizontal="center" vertical="center" wrapText="1"/>
    </xf>
    <xf numFmtId="0" fontId="23" fillId="15" borderId="98" xfId="0" applyFont="1" applyFill="1" applyBorder="1" applyAlignment="1">
      <alignment horizontal="center" vertical="center" wrapText="1"/>
    </xf>
    <xf numFmtId="0" fontId="23" fillId="15" borderId="6" xfId="0" applyFont="1" applyFill="1" applyBorder="1" applyAlignment="1">
      <alignment horizontal="center" vertical="center" wrapText="1"/>
    </xf>
    <xf numFmtId="0" fontId="27" fillId="0" borderId="40" xfId="0" applyFont="1" applyBorder="1" applyAlignment="1">
      <alignment horizontal="justify" vertical="center" wrapText="1"/>
    </xf>
    <xf numFmtId="0" fontId="3" fillId="0" borderId="55" xfId="0" applyFont="1" applyBorder="1" applyAlignment="1">
      <alignment horizontal="justify" vertical="center" wrapText="1"/>
    </xf>
    <xf numFmtId="0" fontId="3" fillId="0" borderId="39" xfId="0" applyFont="1" applyBorder="1" applyAlignment="1">
      <alignment horizontal="justify" vertical="center" wrapText="1"/>
    </xf>
    <xf numFmtId="0" fontId="27" fillId="0" borderId="40" xfId="0" applyFont="1" applyBorder="1" applyAlignment="1">
      <alignment horizontal="left" vertical="center" wrapText="1"/>
    </xf>
    <xf numFmtId="0" fontId="3" fillId="0" borderId="55" xfId="0" applyFont="1" applyBorder="1"/>
    <xf numFmtId="0" fontId="3" fillId="0" borderId="39" xfId="0" applyFont="1" applyBorder="1"/>
    <xf numFmtId="0" fontId="27" fillId="0" borderId="40" xfId="0" applyFont="1" applyBorder="1" applyAlignment="1">
      <alignment horizontal="center" vertical="center" wrapText="1"/>
    </xf>
    <xf numFmtId="0" fontId="0" fillId="0" borderId="56" xfId="0" applyBorder="1" applyAlignment="1">
      <alignment horizontal="center"/>
    </xf>
    <xf numFmtId="0" fontId="3" fillId="31" borderId="21" xfId="0" applyFont="1" applyFill="1" applyBorder="1" applyAlignment="1">
      <alignment horizontal="center" vertical="center" wrapText="1"/>
    </xf>
    <xf numFmtId="0" fontId="24" fillId="10" borderId="36" xfId="0" applyFont="1" applyFill="1" applyBorder="1" applyAlignment="1">
      <alignment horizontal="center" vertical="center"/>
    </xf>
    <xf numFmtId="0" fontId="26" fillId="8" borderId="36" xfId="0" applyFont="1" applyFill="1" applyBorder="1" applyAlignment="1">
      <alignment horizontal="center" vertical="center"/>
    </xf>
    <xf numFmtId="0" fontId="3" fillId="0" borderId="35" xfId="0" applyFont="1" applyBorder="1"/>
    <xf numFmtId="0" fontId="22" fillId="2" borderId="56" xfId="0" applyFont="1" applyFill="1" applyBorder="1" applyAlignment="1">
      <alignment horizontal="center" vertical="center" wrapText="1"/>
    </xf>
    <xf numFmtId="0" fontId="3" fillId="31" borderId="56" xfId="0" applyFont="1" applyFill="1" applyBorder="1"/>
    <xf numFmtId="0" fontId="3" fillId="31" borderId="57" xfId="0" applyFont="1" applyFill="1" applyBorder="1"/>
    <xf numFmtId="0" fontId="22" fillId="2" borderId="55" xfId="0" applyFont="1" applyFill="1" applyBorder="1" applyAlignment="1">
      <alignment horizontal="left" vertical="center" wrapText="1"/>
    </xf>
    <xf numFmtId="0" fontId="3" fillId="31" borderId="55" xfId="0" applyFont="1" applyFill="1" applyBorder="1"/>
    <xf numFmtId="0" fontId="3" fillId="31" borderId="39" xfId="0" applyFont="1" applyFill="1" applyBorder="1"/>
    <xf numFmtId="0" fontId="22" fillId="2" borderId="55" xfId="0" applyFont="1" applyFill="1" applyBorder="1" applyAlignment="1">
      <alignment horizontal="center" vertical="center" wrapText="1"/>
    </xf>
    <xf numFmtId="0" fontId="27" fillId="43" borderId="55" xfId="0" applyFont="1" applyFill="1" applyBorder="1" applyAlignment="1">
      <alignment horizontal="left" vertical="center" wrapText="1"/>
    </xf>
    <xf numFmtId="0" fontId="3" fillId="41" borderId="55" xfId="0" applyFont="1" applyFill="1" applyBorder="1"/>
    <xf numFmtId="0" fontId="3" fillId="41" borderId="39" xfId="0" applyFont="1" applyFill="1" applyBorder="1"/>
    <xf numFmtId="168" fontId="22" fillId="31" borderId="55" xfId="0" applyNumberFormat="1" applyFont="1" applyFill="1" applyBorder="1" applyAlignment="1">
      <alignment horizontal="right" vertical="center" wrapText="1"/>
    </xf>
    <xf numFmtId="0" fontId="75" fillId="43" borderId="55" xfId="0" applyFont="1" applyFill="1" applyBorder="1" applyAlignment="1">
      <alignment horizontal="left" vertical="center" wrapText="1"/>
    </xf>
    <xf numFmtId="0" fontId="27" fillId="43" borderId="56" xfId="0" applyFont="1" applyFill="1" applyBorder="1" applyAlignment="1">
      <alignment horizontal="left" vertical="center" wrapText="1"/>
    </xf>
    <xf numFmtId="0" fontId="3" fillId="41" borderId="56" xfId="0" applyFont="1" applyFill="1" applyBorder="1"/>
    <xf numFmtId="0" fontId="3" fillId="41" borderId="57" xfId="0" applyFont="1" applyFill="1" applyBorder="1"/>
    <xf numFmtId="168" fontId="22" fillId="42" borderId="55" xfId="0" applyNumberFormat="1" applyFont="1" applyFill="1" applyBorder="1" applyAlignment="1">
      <alignment horizontal="center" vertical="center" wrapText="1"/>
    </xf>
    <xf numFmtId="0" fontId="9" fillId="31" borderId="55" xfId="0" applyFont="1" applyFill="1" applyBorder="1" applyAlignment="1">
      <alignment horizontal="center" vertical="center" wrapText="1"/>
    </xf>
    <xf numFmtId="0" fontId="9" fillId="31" borderId="39" xfId="0" applyFont="1" applyFill="1" applyBorder="1" applyAlignment="1">
      <alignment horizontal="center" vertical="center" wrapText="1"/>
    </xf>
    <xf numFmtId="0" fontId="24" fillId="8" borderId="36" xfId="0" applyFont="1" applyFill="1" applyBorder="1" applyAlignment="1">
      <alignment horizontal="right" vertical="center"/>
    </xf>
    <xf numFmtId="0" fontId="9" fillId="2" borderId="58" xfId="0" applyFont="1" applyFill="1" applyBorder="1" applyAlignment="1">
      <alignment horizontal="center" vertical="center"/>
    </xf>
    <xf numFmtId="0" fontId="3" fillId="0" borderId="61" xfId="0" applyFont="1" applyBorder="1"/>
    <xf numFmtId="0" fontId="3" fillId="0" borderId="63" xfId="0" applyFont="1" applyBorder="1"/>
    <xf numFmtId="0" fontId="30" fillId="5" borderId="59" xfId="0" applyFont="1" applyFill="1" applyBorder="1" applyAlignment="1">
      <alignment horizontal="center" vertical="center" wrapText="1"/>
    </xf>
    <xf numFmtId="0" fontId="3" fillId="0" borderId="60" xfId="0" applyFont="1" applyBorder="1"/>
    <xf numFmtId="0" fontId="32" fillId="0" borderId="68" xfId="0" applyFont="1" applyBorder="1" applyAlignment="1">
      <alignment horizontal="center" vertical="center" wrapText="1"/>
    </xf>
    <xf numFmtId="0" fontId="3" fillId="0" borderId="69" xfId="0" applyFont="1" applyBorder="1"/>
    <xf numFmtId="0" fontId="3" fillId="0" borderId="70" xfId="0" applyFont="1" applyBorder="1"/>
    <xf numFmtId="0" fontId="34" fillId="18" borderId="87" xfId="0" applyFont="1" applyFill="1" applyBorder="1" applyAlignment="1">
      <alignment horizontal="center" vertical="center"/>
    </xf>
    <xf numFmtId="0" fontId="3" fillId="0" borderId="88" xfId="0" applyFont="1" applyBorder="1"/>
    <xf numFmtId="0" fontId="3" fillId="0" borderId="89" xfId="0" applyFont="1" applyBorder="1"/>
    <xf numFmtId="0" fontId="32" fillId="0" borderId="64" xfId="0" applyFont="1" applyBorder="1" applyAlignment="1">
      <alignment horizontal="center" vertical="center" wrapText="1"/>
    </xf>
    <xf numFmtId="0" fontId="3" fillId="0" borderId="65" xfId="0" applyFont="1" applyBorder="1"/>
    <xf numFmtId="0" fontId="3" fillId="0" borderId="66" xfId="0" applyFont="1" applyBorder="1"/>
    <xf numFmtId="3" fontId="32" fillId="17" borderId="67" xfId="0" applyNumberFormat="1" applyFont="1" applyFill="1" applyBorder="1" applyAlignment="1">
      <alignment horizontal="center" vertical="center"/>
    </xf>
    <xf numFmtId="0" fontId="32" fillId="17" borderId="64" xfId="0" applyFont="1" applyFill="1" applyBorder="1" applyAlignment="1">
      <alignment horizontal="center" vertical="center"/>
    </xf>
    <xf numFmtId="49" fontId="34" fillId="18" borderId="73" xfId="0" applyNumberFormat="1" applyFont="1" applyFill="1" applyBorder="1" applyAlignment="1">
      <alignment horizontal="center" vertical="center" wrapText="1"/>
    </xf>
    <xf numFmtId="0" fontId="3" fillId="0" borderId="77" xfId="0" applyFont="1" applyBorder="1"/>
    <xf numFmtId="0" fontId="32" fillId="0" borderId="84" xfId="0" applyFont="1" applyBorder="1" applyAlignment="1">
      <alignment horizontal="center" vertical="center" wrapText="1"/>
    </xf>
    <xf numFmtId="0" fontId="3" fillId="0" borderId="85" xfId="0" applyFont="1" applyBorder="1"/>
    <xf numFmtId="0" fontId="3" fillId="0" borderId="86" xfId="0" applyFont="1" applyBorder="1"/>
    <xf numFmtId="0" fontId="37" fillId="20" borderId="11" xfId="0" applyFont="1" applyFill="1" applyBorder="1" applyAlignment="1">
      <alignment horizontal="center"/>
    </xf>
    <xf numFmtId="0" fontId="40" fillId="0" borderId="4" xfId="0" applyFont="1" applyBorder="1" applyAlignment="1">
      <alignment horizontal="left" vertical="top"/>
    </xf>
    <xf numFmtId="0" fontId="40" fillId="0" borderId="4" xfId="0" applyFont="1" applyBorder="1" applyAlignment="1">
      <alignment horizontal="left" vertical="center" wrapText="1"/>
    </xf>
    <xf numFmtId="0" fontId="37" fillId="20" borderId="11" xfId="0" applyFont="1" applyFill="1" applyBorder="1" applyAlignment="1">
      <alignment horizontal="center" vertical="center"/>
    </xf>
    <xf numFmtId="0" fontId="24" fillId="7" borderId="97" xfId="0" applyFont="1" applyFill="1" applyBorder="1" applyAlignment="1">
      <alignment horizontal="center" vertical="center" wrapText="1"/>
    </xf>
    <xf numFmtId="0" fontId="86" fillId="0" borderId="36" xfId="0" applyFont="1" applyBorder="1"/>
    <xf numFmtId="0" fontId="86" fillId="0" borderId="98" xfId="0" applyFont="1" applyBorder="1"/>
    <xf numFmtId="0" fontId="86" fillId="0" borderId="6" xfId="0" applyFont="1" applyBorder="1"/>
    <xf numFmtId="0" fontId="24" fillId="44" borderId="97" xfId="0" applyFont="1" applyFill="1" applyBorder="1" applyAlignment="1">
      <alignment horizontal="center" vertical="center" wrapText="1"/>
    </xf>
    <xf numFmtId="0" fontId="86" fillId="45" borderId="36" xfId="0" applyFont="1" applyFill="1" applyBorder="1"/>
    <xf numFmtId="0" fontId="24" fillId="33" borderId="97" xfId="0" applyFont="1" applyFill="1" applyBorder="1" applyAlignment="1">
      <alignment horizontal="center" vertical="center" wrapText="1"/>
    </xf>
    <xf numFmtId="0" fontId="69" fillId="8" borderId="38" xfId="0" applyFont="1" applyFill="1" applyBorder="1" applyAlignment="1">
      <alignment horizontal="center" vertical="center" wrapText="1"/>
    </xf>
    <xf numFmtId="0" fontId="70" fillId="0" borderId="39" xfId="0" applyFont="1" applyBorder="1"/>
    <xf numFmtId="0" fontId="3" fillId="0" borderId="36" xfId="0" applyFont="1" applyBorder="1"/>
    <xf numFmtId="0" fontId="24" fillId="8" borderId="101" xfId="0" applyFont="1" applyFill="1" applyBorder="1" applyAlignment="1">
      <alignment horizontal="center" vertical="center" wrapText="1"/>
    </xf>
    <xf numFmtId="0" fontId="69" fillId="8" borderId="4" xfId="0" applyFont="1" applyFill="1" applyBorder="1" applyAlignment="1">
      <alignment horizontal="center" vertical="center" wrapText="1"/>
    </xf>
    <xf numFmtId="0" fontId="70" fillId="0" borderId="6" xfId="0" applyFont="1" applyBorder="1"/>
    <xf numFmtId="0" fontId="67" fillId="8" borderId="38" xfId="0" applyFont="1" applyFill="1" applyBorder="1" applyAlignment="1">
      <alignment horizontal="center" vertical="center" wrapText="1"/>
    </xf>
    <xf numFmtId="0" fontId="68" fillId="0" borderId="39" xfId="0" applyFont="1" applyBorder="1"/>
    <xf numFmtId="0" fontId="22" fillId="31" borderId="102" xfId="0" applyFont="1" applyFill="1" applyBorder="1" applyAlignment="1">
      <alignment horizontal="center" vertical="center"/>
    </xf>
    <xf numFmtId="0" fontId="22" fillId="31" borderId="107" xfId="0" applyFont="1" applyFill="1" applyBorder="1" applyAlignment="1">
      <alignment horizontal="center" vertical="center"/>
    </xf>
    <xf numFmtId="0" fontId="22" fillId="31" borderId="106" xfId="0" applyFont="1" applyFill="1" applyBorder="1" applyAlignment="1">
      <alignment horizontal="center" vertical="center"/>
    </xf>
    <xf numFmtId="0" fontId="70" fillId="0" borderId="54" xfId="0" applyFont="1" applyBorder="1"/>
    <xf numFmtId="0" fontId="67" fillId="0" borderId="133" xfId="0" applyFont="1" applyBorder="1" applyAlignment="1">
      <alignment horizontal="justify" vertical="center" wrapText="1"/>
    </xf>
    <xf numFmtId="0" fontId="67" fillId="0" borderId="134" xfId="0" applyFont="1" applyBorder="1" applyAlignment="1">
      <alignment horizontal="justify" vertical="center" wrapText="1"/>
    </xf>
    <xf numFmtId="0" fontId="67" fillId="0" borderId="135" xfId="0" applyFont="1" applyBorder="1" applyAlignment="1">
      <alignment horizontal="justify" vertical="center" wrapText="1"/>
    </xf>
    <xf numFmtId="0" fontId="67" fillId="9" borderId="98" xfId="0" applyFont="1" applyFill="1" applyBorder="1" applyAlignment="1">
      <alignment horizontal="center" vertical="center"/>
    </xf>
    <xf numFmtId="0" fontId="68" fillId="0" borderId="98" xfId="0" applyFont="1" applyBorder="1"/>
    <xf numFmtId="0" fontId="68" fillId="0" borderId="6" xfId="0" applyFont="1" applyBorder="1"/>
    <xf numFmtId="0" fontId="67" fillId="0" borderId="136" xfId="0" applyFont="1" applyBorder="1" applyAlignment="1">
      <alignment horizontal="justify" vertical="center" wrapText="1"/>
    </xf>
    <xf numFmtId="0" fontId="22" fillId="0" borderId="4" xfId="0" applyFont="1" applyBorder="1" applyAlignment="1">
      <alignment horizontal="left" vertical="center" wrapText="1"/>
    </xf>
    <xf numFmtId="0" fontId="24" fillId="21" borderId="4" xfId="0" applyFont="1" applyFill="1" applyBorder="1" applyAlignment="1">
      <alignment horizontal="center" vertical="center" wrapText="1"/>
    </xf>
    <xf numFmtId="0" fontId="22" fillId="0" borderId="4" xfId="0" applyFont="1" applyBorder="1" applyAlignment="1">
      <alignment horizontal="left" vertical="top"/>
    </xf>
    <xf numFmtId="0" fontId="22" fillId="0" borderId="0" xfId="0" applyFont="1" applyAlignment="1">
      <alignment horizontal="center" vertical="center"/>
    </xf>
  </cellXfs>
  <cellStyles count="10">
    <cellStyle name="Millares" xfId="8" builtinId="3"/>
    <cellStyle name="Millares [0]" xfId="4" builtinId="6"/>
    <cellStyle name="Moneda" xfId="6" builtinId="4"/>
    <cellStyle name="Moneda [0]" xfId="9" builtinId="7"/>
    <cellStyle name="Neutral" xfId="1" builtinId="28"/>
    <cellStyle name="Normal" xfId="0" builtinId="0"/>
    <cellStyle name="Normal 2" xfId="7" xr:uid="{00000000-0005-0000-0000-000006000000}"/>
    <cellStyle name="Normal 4" xfId="2" xr:uid="{00000000-0005-0000-0000-000007000000}"/>
    <cellStyle name="Porcentaje" xfId="5" builtinId="5"/>
    <cellStyle name="Porcentual 2" xfId="3" xr:uid="{00000000-0005-0000-0000-000009000000}"/>
  </cellStyles>
  <dxfs count="15">
    <dxf>
      <fill>
        <patternFill patternType="solid">
          <fgColor rgb="FFFF0000"/>
          <bgColor rgb="FFFF000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font>
      <fill>
        <patternFill patternType="solid">
          <fgColor indexed="64"/>
          <bgColor theme="0"/>
        </patternFill>
      </fill>
      <alignment horizontal="left" textRotation="0"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font>
      <fill>
        <patternFill patternType="solid">
          <fgColor indexed="64"/>
          <bgColor theme="0"/>
        </patternFill>
      </fill>
      <alignment horizontal="left" textRotation="0" indent="0" justifyLastLine="0" shrinkToFit="0" readingOrder="0"/>
    </dxf>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s>
  <tableStyles count="2">
    <tableStyle name="LISTAS_1-style" pivot="0" count="3" xr9:uid="{00000000-0011-0000-FFFF-FFFF00000000}">
      <tableStyleElement type="headerRow" dxfId="14"/>
      <tableStyleElement type="firstRowStripe" dxfId="13"/>
      <tableStyleElement type="secondRowStripe" dxfId="12"/>
    </tableStyle>
    <tableStyle name="LISTAS_1-style 2" pivot="0" count="3" xr9:uid="{00000000-0011-0000-FFFF-FFFF01000000}">
      <tableStyleElement type="headerRow" dxfId="11"/>
      <tableStyleElement type="firstRowStripe" dxfId="10"/>
      <tableStyleElement type="secondRowStripe" dxfId="9"/>
    </tableStyle>
  </tableStyles>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23"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4.Magnitud_Presupuesto'!A1"/><Relationship Id="rId7" Type="http://schemas.openxmlformats.org/officeDocument/2006/relationships/image" Target="../media/image2.png"/><Relationship Id="rId2" Type="http://schemas.openxmlformats.org/officeDocument/2006/relationships/hyperlink" Target="#'3. Metas Proyecto de Inv'!A1"/><Relationship Id="rId1" Type="http://schemas.openxmlformats.org/officeDocument/2006/relationships/hyperlink" Target="#'2.Actividades_Tareas_vig'!A1"/><Relationship Id="rId6" Type="http://schemas.openxmlformats.org/officeDocument/2006/relationships/image" Target="../media/image1.png"/><Relationship Id="rId5" Type="http://schemas.openxmlformats.org/officeDocument/2006/relationships/hyperlink" Target="#'6. Territorializaci&#243;n'!A1"/><Relationship Id="rId4" Type="http://schemas.openxmlformats.org/officeDocument/2006/relationships/hyperlink" Target="#'5. Metas_PDD'!A1"/></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304800" cy="304800"/>
    <xdr:sp macro="" textlink="">
      <xdr:nvSpPr>
        <xdr:cNvPr id="3" name="Shape 3" descr="Resultado de imagen para secretaria distrital de integracion social">
          <a:extLst>
            <a:ext uri="{FF2B5EF4-FFF2-40B4-BE49-F238E27FC236}">
              <a16:creationId xmlns:a16="http://schemas.microsoft.com/office/drawing/2014/main" id="{00000000-0008-0000-0000-000003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14</xdr:col>
      <xdr:colOff>333375</xdr:colOff>
      <xdr:row>13</xdr:row>
      <xdr:rowOff>85725</xdr:rowOff>
    </xdr:from>
    <xdr:ext cx="2743200" cy="400050"/>
    <xdr:sp macro="" textlink="">
      <xdr:nvSpPr>
        <xdr:cNvPr id="4" name="Shape 4">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3974400" y="3584738"/>
          <a:ext cx="2743200" cy="3905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s-CO" sz="1400" b="1">
              <a:solidFill>
                <a:schemeClr val="bg1"/>
              </a:solidFill>
            </a:rPr>
            <a:t>2.Actividad_tareas_subtareas</a:t>
          </a:r>
          <a:endParaRPr sz="1400" b="1">
            <a:solidFill>
              <a:schemeClr val="bg1"/>
            </a:solidFill>
          </a:endParaRPr>
        </a:p>
      </xdr:txBody>
    </xdr:sp>
    <xdr:clientData fLocksWithSheet="0"/>
  </xdr:oneCellAnchor>
  <xdr:oneCellAnchor>
    <xdr:from>
      <xdr:col>14</xdr:col>
      <xdr:colOff>333375</xdr:colOff>
      <xdr:row>14</xdr:row>
      <xdr:rowOff>104775</xdr:rowOff>
    </xdr:from>
    <xdr:ext cx="2752725" cy="400050"/>
    <xdr:sp macro="" textlink="">
      <xdr:nvSpPr>
        <xdr:cNvPr id="5" name="Shape 5">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3974400" y="3584738"/>
          <a:ext cx="2743200" cy="3905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1">
              <a:solidFill>
                <a:schemeClr val="lt1"/>
              </a:solidFill>
              <a:latin typeface="Arial"/>
              <a:ea typeface="Arial"/>
              <a:cs typeface="Arial"/>
              <a:sym typeface="Arial"/>
            </a:rPr>
            <a:t>3. Actividades Proyecto</a:t>
          </a:r>
          <a:endParaRPr sz="1200" b="1">
            <a:solidFill>
              <a:schemeClr val="lt1"/>
            </a:solidFill>
            <a:latin typeface="Arial"/>
            <a:ea typeface="Arial"/>
            <a:cs typeface="Arial"/>
            <a:sym typeface="Arial"/>
          </a:endParaRPr>
        </a:p>
      </xdr:txBody>
    </xdr:sp>
    <xdr:clientData fLocksWithSheet="0"/>
  </xdr:oneCellAnchor>
  <xdr:oneCellAnchor>
    <xdr:from>
      <xdr:col>14</xdr:col>
      <xdr:colOff>333375</xdr:colOff>
      <xdr:row>15</xdr:row>
      <xdr:rowOff>66675</xdr:rowOff>
    </xdr:from>
    <xdr:ext cx="2752725" cy="400050"/>
    <xdr:sp macro="" textlink="">
      <xdr:nvSpPr>
        <xdr:cNvPr id="6" name="Shape 6">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3974400" y="3584738"/>
          <a:ext cx="2743200" cy="3905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4. Magnitud_ Presupuesto</a:t>
          </a:r>
          <a:endParaRPr sz="1200" b="0">
            <a:solidFill>
              <a:schemeClr val="lt1"/>
            </a:solidFill>
            <a:latin typeface="Arial"/>
            <a:ea typeface="Arial"/>
            <a:cs typeface="Arial"/>
            <a:sym typeface="Arial"/>
          </a:endParaRPr>
        </a:p>
      </xdr:txBody>
    </xdr:sp>
    <xdr:clientData fLocksWithSheet="0"/>
  </xdr:oneCellAnchor>
  <xdr:oneCellAnchor>
    <xdr:from>
      <xdr:col>14</xdr:col>
      <xdr:colOff>342900</xdr:colOff>
      <xdr:row>16</xdr:row>
      <xdr:rowOff>47625</xdr:rowOff>
    </xdr:from>
    <xdr:ext cx="2743200" cy="419100"/>
    <xdr:sp macro="" textlink="">
      <xdr:nvSpPr>
        <xdr:cNvPr id="7" name="Shape 7">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3979163" y="3575213"/>
          <a:ext cx="2733675" cy="4095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5. Metas Plan de Desarrollo</a:t>
          </a:r>
          <a:endParaRPr sz="1200" b="0">
            <a:solidFill>
              <a:schemeClr val="lt1"/>
            </a:solidFill>
            <a:latin typeface="Arial"/>
            <a:ea typeface="Arial"/>
            <a:cs typeface="Arial"/>
            <a:sym typeface="Arial"/>
          </a:endParaRPr>
        </a:p>
      </xdr:txBody>
    </xdr:sp>
    <xdr:clientData fLocksWithSheet="0"/>
  </xdr:oneCellAnchor>
  <xdr:oneCellAnchor>
    <xdr:from>
      <xdr:col>14</xdr:col>
      <xdr:colOff>333375</xdr:colOff>
      <xdr:row>17</xdr:row>
      <xdr:rowOff>76200</xdr:rowOff>
    </xdr:from>
    <xdr:ext cx="2752725" cy="438150"/>
    <xdr:sp macro="" textlink="">
      <xdr:nvSpPr>
        <xdr:cNvPr id="9" name="Shape 9">
          <a:hlinkClick xmlns:r="http://schemas.openxmlformats.org/officeDocument/2006/relationships" r:id="rId5"/>
          <a:extLst>
            <a:ext uri="{FF2B5EF4-FFF2-40B4-BE49-F238E27FC236}">
              <a16:creationId xmlns:a16="http://schemas.microsoft.com/office/drawing/2014/main" id="{00000000-0008-0000-0000-000009000000}"/>
            </a:ext>
          </a:extLst>
        </xdr:cNvPr>
        <xdr:cNvSpPr/>
      </xdr:nvSpPr>
      <xdr:spPr>
        <a:xfrm>
          <a:off x="3974400" y="3565688"/>
          <a:ext cx="2743200" cy="4286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6.  Territorialización</a:t>
          </a:r>
          <a:endParaRPr sz="1400"/>
        </a:p>
      </xdr:txBody>
    </xdr:sp>
    <xdr:clientData fLocksWithSheet="0"/>
  </xdr:oneCellAnchor>
  <xdr:oneCellAnchor>
    <xdr:from>
      <xdr:col>1</xdr:col>
      <xdr:colOff>109536</xdr:colOff>
      <xdr:row>0</xdr:row>
      <xdr:rowOff>261937</xdr:rowOff>
    </xdr:from>
    <xdr:ext cx="1176338" cy="988219"/>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6" cstate="print"/>
        <a:stretch>
          <a:fillRect/>
        </a:stretch>
      </xdr:blipFill>
      <xdr:spPr>
        <a:xfrm>
          <a:off x="609599" y="261937"/>
          <a:ext cx="1176338" cy="988219"/>
        </a:xfrm>
        <a:prstGeom prst="rect">
          <a:avLst/>
        </a:prstGeom>
        <a:noFill/>
      </xdr:spPr>
    </xdr:pic>
    <xdr:clientData fLocksWithSheet="0"/>
  </xdr:oneCellAnchor>
  <xdr:oneCellAnchor>
    <xdr:from>
      <xdr:col>2</xdr:col>
      <xdr:colOff>314325</xdr:colOff>
      <xdr:row>34</xdr:row>
      <xdr:rowOff>0</xdr:rowOff>
    </xdr:from>
    <xdr:ext cx="1809750" cy="466725"/>
    <xdr:pic>
      <xdr:nvPicPr>
        <xdr:cNvPr id="10" name="image2.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361950</xdr:colOff>
      <xdr:row>0</xdr:row>
      <xdr:rowOff>0</xdr:rowOff>
    </xdr:from>
    <xdr:ext cx="771525" cy="857250"/>
    <xdr:pic>
      <xdr:nvPicPr>
        <xdr:cNvPr id="2" name="image1.png">
          <a:extLst>
            <a:ext uri="{FF2B5EF4-FFF2-40B4-BE49-F238E27FC236}">
              <a16:creationId xmlns:a16="http://schemas.microsoft.com/office/drawing/2014/main" id="{90E378BE-B0E7-4F9E-B853-C1BDBE20ACFA}"/>
            </a:ext>
          </a:extLst>
        </xdr:cNvPr>
        <xdr:cNvPicPr preferRelativeResize="0"/>
      </xdr:nvPicPr>
      <xdr:blipFill>
        <a:blip xmlns:r="http://schemas.openxmlformats.org/officeDocument/2006/relationships" r:embed="rId1" cstate="print"/>
        <a:stretch>
          <a:fillRect/>
        </a:stretch>
      </xdr:blipFill>
      <xdr:spPr>
        <a:xfrm>
          <a:off x="361950" y="0"/>
          <a:ext cx="771525" cy="857250"/>
        </a:xfrm>
        <a:prstGeom prst="rect">
          <a:avLst/>
        </a:prstGeom>
        <a:noFill/>
      </xdr:spPr>
    </xdr:pic>
    <xdr:clientData fLocksWithSheet="0"/>
  </xdr:oneCellAnchor>
  <xdr:twoCellAnchor>
    <xdr:from>
      <xdr:col>0</xdr:col>
      <xdr:colOff>370417</xdr:colOff>
      <xdr:row>0</xdr:row>
      <xdr:rowOff>986</xdr:rowOff>
    </xdr:from>
    <xdr:to>
      <xdr:col>0</xdr:col>
      <xdr:colOff>1143000</xdr:colOff>
      <xdr:row>3</xdr:row>
      <xdr:rowOff>152568</xdr:rowOff>
    </xdr:to>
    <xdr:pic>
      <xdr:nvPicPr>
        <xdr:cNvPr id="3" name="Imagen 1">
          <a:extLst>
            <a:ext uri="{FF2B5EF4-FFF2-40B4-BE49-F238E27FC236}">
              <a16:creationId xmlns:a16="http://schemas.microsoft.com/office/drawing/2014/main" id="{B124C1F4-DA43-4039-A563-CEDB4624C4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631" t="5850" r="19580" b="9140"/>
        <a:stretch>
          <a:fillRect/>
        </a:stretch>
      </xdr:blipFill>
      <xdr:spPr bwMode="auto">
        <a:xfrm>
          <a:off x="370417" y="986"/>
          <a:ext cx="391583" cy="723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379922</xdr:colOff>
      <xdr:row>39</xdr:row>
      <xdr:rowOff>53915</xdr:rowOff>
    </xdr:from>
    <xdr:ext cx="771525" cy="857250"/>
    <xdr:pic>
      <xdr:nvPicPr>
        <xdr:cNvPr id="4" name="image1.png">
          <a:extLst>
            <a:ext uri="{FF2B5EF4-FFF2-40B4-BE49-F238E27FC236}">
              <a16:creationId xmlns:a16="http://schemas.microsoft.com/office/drawing/2014/main" id="{78541436-C1A3-4348-89F9-FABC8C063A52}"/>
            </a:ext>
          </a:extLst>
        </xdr:cNvPr>
        <xdr:cNvPicPr preferRelativeResize="0"/>
      </xdr:nvPicPr>
      <xdr:blipFill>
        <a:blip xmlns:r="http://schemas.openxmlformats.org/officeDocument/2006/relationships" r:embed="rId1" cstate="print"/>
        <a:stretch>
          <a:fillRect/>
        </a:stretch>
      </xdr:blipFill>
      <xdr:spPr>
        <a:xfrm>
          <a:off x="379922" y="24441509"/>
          <a:ext cx="771525" cy="857250"/>
        </a:xfrm>
        <a:prstGeom prst="rect">
          <a:avLst/>
        </a:prstGeom>
        <a:noFill/>
      </xdr:spPr>
    </xdr:pic>
    <xdr:clientData fLocksWithSheet="0"/>
  </xdr:oneCellAnchor>
  <xdr:oneCellAnchor>
    <xdr:from>
      <xdr:col>0</xdr:col>
      <xdr:colOff>379922</xdr:colOff>
      <xdr:row>79</xdr:row>
      <xdr:rowOff>107830</xdr:rowOff>
    </xdr:from>
    <xdr:ext cx="771525" cy="857250"/>
    <xdr:pic>
      <xdr:nvPicPr>
        <xdr:cNvPr id="8" name="image1.png">
          <a:extLst>
            <a:ext uri="{FF2B5EF4-FFF2-40B4-BE49-F238E27FC236}">
              <a16:creationId xmlns:a16="http://schemas.microsoft.com/office/drawing/2014/main" id="{AB377F49-C1BC-4C40-BF12-457473450E8F}"/>
            </a:ext>
          </a:extLst>
        </xdr:cNvPr>
        <xdr:cNvPicPr preferRelativeResize="0"/>
      </xdr:nvPicPr>
      <xdr:blipFill>
        <a:blip xmlns:r="http://schemas.openxmlformats.org/officeDocument/2006/relationships" r:embed="rId1" cstate="print"/>
        <a:stretch>
          <a:fillRect/>
        </a:stretch>
      </xdr:blipFill>
      <xdr:spPr>
        <a:xfrm>
          <a:off x="379922" y="41856085"/>
          <a:ext cx="771525" cy="857250"/>
        </a:xfrm>
        <a:prstGeom prst="rect">
          <a:avLst/>
        </a:prstGeom>
        <a:noFill/>
      </xdr:spPr>
    </xdr:pic>
    <xdr:clientData fLocksWithSheet="0"/>
  </xdr:oneCellAnchor>
  <xdr:oneCellAnchor>
    <xdr:from>
      <xdr:col>0</xdr:col>
      <xdr:colOff>361950</xdr:colOff>
      <xdr:row>156</xdr:row>
      <xdr:rowOff>0</xdr:rowOff>
    </xdr:from>
    <xdr:ext cx="771525" cy="857250"/>
    <xdr:pic>
      <xdr:nvPicPr>
        <xdr:cNvPr id="14" name="image1.png">
          <a:extLst>
            <a:ext uri="{FF2B5EF4-FFF2-40B4-BE49-F238E27FC236}">
              <a16:creationId xmlns:a16="http://schemas.microsoft.com/office/drawing/2014/main" id="{89680734-0AD6-4593-BAF3-D52EB9562D49}"/>
            </a:ext>
          </a:extLst>
        </xdr:cNvPr>
        <xdr:cNvPicPr preferRelativeResize="0"/>
      </xdr:nvPicPr>
      <xdr:blipFill>
        <a:blip xmlns:r="http://schemas.openxmlformats.org/officeDocument/2006/relationships" r:embed="rId1" cstate="print"/>
        <a:stretch>
          <a:fillRect/>
        </a:stretch>
      </xdr:blipFill>
      <xdr:spPr>
        <a:xfrm>
          <a:off x="361950" y="59964205"/>
          <a:ext cx="771525" cy="857250"/>
        </a:xfrm>
        <a:prstGeom prst="rect">
          <a:avLst/>
        </a:prstGeom>
        <a:noFill/>
      </xdr:spPr>
    </xdr:pic>
    <xdr:clientData fLocksWithSheet="0"/>
  </xdr:oneCellAnchor>
  <xdr:twoCellAnchor>
    <xdr:from>
      <xdr:col>0</xdr:col>
      <xdr:colOff>370417</xdr:colOff>
      <xdr:row>156</xdr:row>
      <xdr:rowOff>986</xdr:rowOff>
    </xdr:from>
    <xdr:to>
      <xdr:col>0</xdr:col>
      <xdr:colOff>1143000</xdr:colOff>
      <xdr:row>159</xdr:row>
      <xdr:rowOff>152568</xdr:rowOff>
    </xdr:to>
    <xdr:pic>
      <xdr:nvPicPr>
        <xdr:cNvPr id="15" name="Imagen 1">
          <a:extLst>
            <a:ext uri="{FF2B5EF4-FFF2-40B4-BE49-F238E27FC236}">
              <a16:creationId xmlns:a16="http://schemas.microsoft.com/office/drawing/2014/main" id="{F7081C37-EBA4-4DC9-B70F-1642E1A722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631" t="5850" r="19580" b="9140"/>
        <a:stretch>
          <a:fillRect/>
        </a:stretch>
      </xdr:blipFill>
      <xdr:spPr bwMode="auto">
        <a:xfrm>
          <a:off x="370417" y="59965191"/>
          <a:ext cx="772583" cy="887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361950</xdr:colOff>
      <xdr:row>0</xdr:row>
      <xdr:rowOff>0</xdr:rowOff>
    </xdr:from>
    <xdr:ext cx="771525" cy="857250"/>
    <xdr:pic>
      <xdr:nvPicPr>
        <xdr:cNvPr id="6" name="image2.png">
          <a:extLst>
            <a:ext uri="{FF2B5EF4-FFF2-40B4-BE49-F238E27FC236}">
              <a16:creationId xmlns:a16="http://schemas.microsoft.com/office/drawing/2014/main" id="{A008AEC7-763B-40AC-89E4-E562A2BBF84E}"/>
            </a:ext>
          </a:extLst>
        </xdr:cNvPr>
        <xdr:cNvPicPr preferRelativeResize="0"/>
      </xdr:nvPicPr>
      <xdr:blipFill>
        <a:blip xmlns:r="http://schemas.openxmlformats.org/officeDocument/2006/relationships" r:embed="rId1" cstate="print"/>
        <a:stretch>
          <a:fillRect/>
        </a:stretch>
      </xdr:blipFill>
      <xdr:spPr>
        <a:xfrm>
          <a:off x="361950" y="0"/>
          <a:ext cx="771525" cy="857250"/>
        </a:xfrm>
        <a:prstGeom prst="rect">
          <a:avLst/>
        </a:prstGeom>
        <a:noFill/>
      </xdr:spPr>
    </xdr:pic>
    <xdr:clientData fLocksWithSheet="0"/>
  </xdr:oneCellAnchor>
  <xdr:oneCellAnchor>
    <xdr:from>
      <xdr:col>0</xdr:col>
      <xdr:colOff>361950</xdr:colOff>
      <xdr:row>0</xdr:row>
      <xdr:rowOff>0</xdr:rowOff>
    </xdr:from>
    <xdr:ext cx="771525" cy="857250"/>
    <xdr:pic>
      <xdr:nvPicPr>
        <xdr:cNvPr id="7" name="image2.png">
          <a:extLst>
            <a:ext uri="{FF2B5EF4-FFF2-40B4-BE49-F238E27FC236}">
              <a16:creationId xmlns:a16="http://schemas.microsoft.com/office/drawing/2014/main" id="{38535050-2B77-49D3-BE22-FF29413DF34A}"/>
            </a:ext>
          </a:extLst>
        </xdr:cNvPr>
        <xdr:cNvPicPr preferRelativeResize="0"/>
      </xdr:nvPicPr>
      <xdr:blipFill>
        <a:blip xmlns:r="http://schemas.openxmlformats.org/officeDocument/2006/relationships" r:embed="rId1" cstate="print"/>
        <a:stretch>
          <a:fillRect/>
        </a:stretch>
      </xdr:blipFill>
      <xdr:spPr>
        <a:xfrm>
          <a:off x="361950" y="0"/>
          <a:ext cx="771525" cy="857250"/>
        </a:xfrm>
        <a:prstGeom prst="rect">
          <a:avLst/>
        </a:prstGeom>
        <a:noFill/>
      </xdr:spPr>
    </xdr:pic>
    <xdr:clientData fLocksWithSheet="0"/>
  </xdr:oneCellAnchor>
  <xdr:oneCellAnchor>
    <xdr:from>
      <xdr:col>0</xdr:col>
      <xdr:colOff>323850</xdr:colOff>
      <xdr:row>158</xdr:row>
      <xdr:rowOff>19050</xdr:rowOff>
    </xdr:from>
    <xdr:ext cx="1114425" cy="847725"/>
    <xdr:pic>
      <xdr:nvPicPr>
        <xdr:cNvPr id="17" name="image2.png">
          <a:extLst>
            <a:ext uri="{FF2B5EF4-FFF2-40B4-BE49-F238E27FC236}">
              <a16:creationId xmlns:a16="http://schemas.microsoft.com/office/drawing/2014/main" id="{C78018D0-45BB-4DE7-948F-0994018C77D4}"/>
            </a:ext>
          </a:extLst>
        </xdr:cNvPr>
        <xdr:cNvPicPr preferRelativeResize="0"/>
      </xdr:nvPicPr>
      <xdr:blipFill>
        <a:blip xmlns:r="http://schemas.openxmlformats.org/officeDocument/2006/relationships" r:embed="rId1" cstate="print"/>
        <a:stretch>
          <a:fillRect/>
        </a:stretch>
      </xdr:blipFill>
      <xdr:spPr>
        <a:xfrm>
          <a:off x="323850" y="60093225"/>
          <a:ext cx="1114425" cy="847725"/>
        </a:xfrm>
        <a:prstGeom prst="rect">
          <a:avLst/>
        </a:prstGeom>
        <a:noFill/>
      </xdr:spPr>
    </xdr:pic>
    <xdr:clientData fLocksWithSheet="0"/>
  </xdr:oneCellAnchor>
  <xdr:oneCellAnchor>
    <xdr:from>
      <xdr:col>0</xdr:col>
      <xdr:colOff>361950</xdr:colOff>
      <xdr:row>0</xdr:row>
      <xdr:rowOff>0</xdr:rowOff>
    </xdr:from>
    <xdr:ext cx="771525" cy="857250"/>
    <xdr:pic>
      <xdr:nvPicPr>
        <xdr:cNvPr id="18" name="image1.png">
          <a:extLst>
            <a:ext uri="{FF2B5EF4-FFF2-40B4-BE49-F238E27FC236}">
              <a16:creationId xmlns:a16="http://schemas.microsoft.com/office/drawing/2014/main" id="{88D1C3B6-2715-4881-BA02-A1A1F225DDE6}"/>
            </a:ext>
          </a:extLst>
        </xdr:cNvPr>
        <xdr:cNvPicPr preferRelativeResize="0"/>
      </xdr:nvPicPr>
      <xdr:blipFill>
        <a:blip xmlns:r="http://schemas.openxmlformats.org/officeDocument/2006/relationships" r:embed="rId1" cstate="print"/>
        <a:stretch>
          <a:fillRect/>
        </a:stretch>
      </xdr:blipFill>
      <xdr:spPr>
        <a:xfrm>
          <a:off x="361950" y="0"/>
          <a:ext cx="771525" cy="857250"/>
        </a:xfrm>
        <a:prstGeom prst="rect">
          <a:avLst/>
        </a:prstGeom>
        <a:noFill/>
      </xdr:spPr>
    </xdr:pic>
    <xdr:clientData fLocksWithSheet="0"/>
  </xdr:oneCellAnchor>
  <xdr:twoCellAnchor>
    <xdr:from>
      <xdr:col>0</xdr:col>
      <xdr:colOff>370417</xdr:colOff>
      <xdr:row>0</xdr:row>
      <xdr:rowOff>986</xdr:rowOff>
    </xdr:from>
    <xdr:to>
      <xdr:col>0</xdr:col>
      <xdr:colOff>1143000</xdr:colOff>
      <xdr:row>3</xdr:row>
      <xdr:rowOff>152568</xdr:rowOff>
    </xdr:to>
    <xdr:pic>
      <xdr:nvPicPr>
        <xdr:cNvPr id="19" name="Imagen 1">
          <a:extLst>
            <a:ext uri="{FF2B5EF4-FFF2-40B4-BE49-F238E27FC236}">
              <a16:creationId xmlns:a16="http://schemas.microsoft.com/office/drawing/2014/main" id="{0F0E7BCF-960D-4B42-8010-87373C5F70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631" t="5850" r="19580" b="9140"/>
        <a:stretch>
          <a:fillRect/>
        </a:stretch>
      </xdr:blipFill>
      <xdr:spPr bwMode="auto">
        <a:xfrm>
          <a:off x="370417" y="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232000</xdr:colOff>
      <xdr:row>0</xdr:row>
      <xdr:rowOff>95250</xdr:rowOff>
    </xdr:from>
    <xdr:ext cx="1176338" cy="988219"/>
    <xdr:pic>
      <xdr:nvPicPr>
        <xdr:cNvPr id="2" name="image1.png">
          <a:extLst>
            <a:ext uri="{FF2B5EF4-FFF2-40B4-BE49-F238E27FC236}">
              <a16:creationId xmlns:a16="http://schemas.microsoft.com/office/drawing/2014/main" id="{556CFFBE-A980-4CFC-9AB9-AEBCF8A7EE4A}"/>
            </a:ext>
          </a:extLst>
        </xdr:cNvPr>
        <xdr:cNvPicPr preferRelativeResize="0"/>
      </xdr:nvPicPr>
      <xdr:blipFill>
        <a:blip xmlns:r="http://schemas.openxmlformats.org/officeDocument/2006/relationships" r:embed="rId1" cstate="print"/>
        <a:stretch>
          <a:fillRect/>
        </a:stretch>
      </xdr:blipFill>
      <xdr:spPr>
        <a:xfrm>
          <a:off x="817107" y="95250"/>
          <a:ext cx="1176338" cy="988219"/>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188911</xdr:colOff>
      <xdr:row>0</xdr:row>
      <xdr:rowOff>103187</xdr:rowOff>
    </xdr:from>
    <xdr:ext cx="1176338" cy="988219"/>
    <xdr:pic>
      <xdr:nvPicPr>
        <xdr:cNvPr id="2" name="image1.png">
          <a:extLst>
            <a:ext uri="{FF2B5EF4-FFF2-40B4-BE49-F238E27FC236}">
              <a16:creationId xmlns:a16="http://schemas.microsoft.com/office/drawing/2014/main" id="{5BA04201-F304-4AD3-8762-31E5D0B570B0}"/>
            </a:ext>
          </a:extLst>
        </xdr:cNvPr>
        <xdr:cNvPicPr preferRelativeResize="0"/>
      </xdr:nvPicPr>
      <xdr:blipFill>
        <a:blip xmlns:r="http://schemas.openxmlformats.org/officeDocument/2006/relationships" r:embed="rId1" cstate="print"/>
        <a:stretch>
          <a:fillRect/>
        </a:stretch>
      </xdr:blipFill>
      <xdr:spPr>
        <a:xfrm>
          <a:off x="1728786" y="103187"/>
          <a:ext cx="1176338" cy="988219"/>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109536</xdr:colOff>
      <xdr:row>0</xdr:row>
      <xdr:rowOff>261937</xdr:rowOff>
    </xdr:from>
    <xdr:ext cx="1176338" cy="988219"/>
    <xdr:pic>
      <xdr:nvPicPr>
        <xdr:cNvPr id="3" name="image1.png">
          <a:extLst>
            <a:ext uri="{FF2B5EF4-FFF2-40B4-BE49-F238E27FC236}">
              <a16:creationId xmlns:a16="http://schemas.microsoft.com/office/drawing/2014/main" id="{298D375B-F6B2-42C7-A005-D48B4E48CD30}"/>
            </a:ext>
          </a:extLst>
        </xdr:cNvPr>
        <xdr:cNvPicPr preferRelativeResize="0"/>
      </xdr:nvPicPr>
      <xdr:blipFill>
        <a:blip xmlns:r="http://schemas.openxmlformats.org/officeDocument/2006/relationships" r:embed="rId1" cstate="print"/>
        <a:stretch>
          <a:fillRect/>
        </a:stretch>
      </xdr:blipFill>
      <xdr:spPr>
        <a:xfrm>
          <a:off x="614361" y="261937"/>
          <a:ext cx="1176338" cy="988219"/>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1041625</xdr:colOff>
      <xdr:row>0</xdr:row>
      <xdr:rowOff>19050</xdr:rowOff>
    </xdr:from>
    <xdr:ext cx="977675" cy="771525"/>
    <xdr:pic>
      <xdr:nvPicPr>
        <xdr:cNvPr id="2" name="image1.png">
          <a:extLst>
            <a:ext uri="{FF2B5EF4-FFF2-40B4-BE49-F238E27FC236}">
              <a16:creationId xmlns:a16="http://schemas.microsoft.com/office/drawing/2014/main" id="{13326292-91BA-4C54-9B08-38DD13090A7A}"/>
            </a:ext>
          </a:extLst>
        </xdr:cNvPr>
        <xdr:cNvPicPr preferRelativeResize="0"/>
      </xdr:nvPicPr>
      <xdr:blipFill>
        <a:blip xmlns:r="http://schemas.openxmlformats.org/officeDocument/2006/relationships" r:embed="rId1" cstate="print"/>
        <a:stretch>
          <a:fillRect/>
        </a:stretch>
      </xdr:blipFill>
      <xdr:spPr>
        <a:xfrm>
          <a:off x="1041625" y="19050"/>
          <a:ext cx="977675" cy="77152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19</xdr:row>
      <xdr:rowOff>0</xdr:rowOff>
    </xdr:from>
    <xdr:ext cx="38100" cy="9525"/>
    <xdr:pic>
      <xdr:nvPicPr>
        <xdr:cNvPr id="2" name="image4.png" descr="http://intranetsdm.movilidadbogota.gov.co:7778/images/pobtrans.gif">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3" name="image4.png" descr="http://intranetsdm.movilidadbogota.gov.co:7778/images/pobtrans.gif">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4" name="image4.png" descr="http://intranetsdm.movilidadbogota.gov.co:7778/images/pobtrans.gif">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5" name="image4.png" descr="http://intranetsdm.movilidadbogota.gov.co:7778/images/pobtrans.gif">
          <a:extLst>
            <a:ext uri="{FF2B5EF4-FFF2-40B4-BE49-F238E27FC236}">
              <a16:creationId xmlns:a16="http://schemas.microsoft.com/office/drawing/2014/main" id="{00000000-0008-0000-08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6" name="image4.png" descr="http://intranetsdm.movilidadbogota.gov.co:7778/images/pobtrans.gif">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7" name="image4.png" descr="http://intranetsdm.movilidadbogota.gov.co:7778/images/pobtrans.gif">
          <a:extLst>
            <a:ext uri="{FF2B5EF4-FFF2-40B4-BE49-F238E27FC236}">
              <a16:creationId xmlns:a16="http://schemas.microsoft.com/office/drawing/2014/main" id="{00000000-0008-0000-08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8" name="image4.png" descr="http://intranetsdm.movilidadbogota.gov.co:7778/images/pobtrans.gif">
          <a:extLst>
            <a:ext uri="{FF2B5EF4-FFF2-40B4-BE49-F238E27FC236}">
              <a16:creationId xmlns:a16="http://schemas.microsoft.com/office/drawing/2014/main" id="{00000000-0008-0000-08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9" name="image4.png" descr="http://intranetsdm.movilidadbogota.gov.co:7778/images/pobtrans.gif">
          <a:extLst>
            <a:ext uri="{FF2B5EF4-FFF2-40B4-BE49-F238E27FC236}">
              <a16:creationId xmlns:a16="http://schemas.microsoft.com/office/drawing/2014/main" id="{00000000-0008-0000-08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0" name="image4.png" descr="http://intranetsdm.movilidadbogota.gov.co:7778/images/pobtrans.gif">
          <a:extLst>
            <a:ext uri="{FF2B5EF4-FFF2-40B4-BE49-F238E27FC236}">
              <a16:creationId xmlns:a16="http://schemas.microsoft.com/office/drawing/2014/main" id="{00000000-0008-0000-08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1" name="image4.png" descr="http://intranetsdm.movilidadbogota.gov.co:7778/images/pobtrans.gif">
          <a:extLst>
            <a:ext uri="{FF2B5EF4-FFF2-40B4-BE49-F238E27FC236}">
              <a16:creationId xmlns:a16="http://schemas.microsoft.com/office/drawing/2014/main" id="{00000000-0008-0000-08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2" name="image4.png" descr="http://intranetsdm.movilidadbogota.gov.co:7778/images/pobtrans.gif">
          <a:extLst>
            <a:ext uri="{FF2B5EF4-FFF2-40B4-BE49-F238E27FC236}">
              <a16:creationId xmlns:a16="http://schemas.microsoft.com/office/drawing/2014/main" id="{00000000-0008-0000-08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3" name="image4.png" descr="http://intranetsdm.movilidadbogota.gov.co:7778/images/pobtrans.gif">
          <a:extLst>
            <a:ext uri="{FF2B5EF4-FFF2-40B4-BE49-F238E27FC236}">
              <a16:creationId xmlns:a16="http://schemas.microsoft.com/office/drawing/2014/main" id="{00000000-0008-0000-08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4" name="image3.png" descr="http://intranetsdm.movilidadbogota.gov.co:7778/images/pobtrans.gif">
          <a:extLst>
            <a:ext uri="{FF2B5EF4-FFF2-40B4-BE49-F238E27FC236}">
              <a16:creationId xmlns:a16="http://schemas.microsoft.com/office/drawing/2014/main" id="{00000000-0008-0000-08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5" name="image3.png" descr="http://intranetsdm.movilidadbogota.gov.co:7778/images/pobtrans.gif">
          <a:extLst>
            <a:ext uri="{FF2B5EF4-FFF2-40B4-BE49-F238E27FC236}">
              <a16:creationId xmlns:a16="http://schemas.microsoft.com/office/drawing/2014/main" id="{00000000-0008-0000-08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679674</xdr:colOff>
      <xdr:row>0</xdr:row>
      <xdr:rowOff>71437</xdr:rowOff>
    </xdr:from>
    <xdr:ext cx="1530125" cy="1185863"/>
    <xdr:pic>
      <xdr:nvPicPr>
        <xdr:cNvPr id="2" name="image1.png">
          <a:extLst>
            <a:ext uri="{FF2B5EF4-FFF2-40B4-BE49-F238E27FC236}">
              <a16:creationId xmlns:a16="http://schemas.microsoft.com/office/drawing/2014/main" id="{E4097D4A-50DA-455A-8BA3-AC956D4BDAF4}"/>
            </a:ext>
          </a:extLst>
        </xdr:cNvPr>
        <xdr:cNvPicPr preferRelativeResize="0"/>
      </xdr:nvPicPr>
      <xdr:blipFill>
        <a:blip xmlns:r="http://schemas.openxmlformats.org/officeDocument/2006/relationships" r:embed="rId1" cstate="print"/>
        <a:stretch>
          <a:fillRect/>
        </a:stretch>
      </xdr:blipFill>
      <xdr:spPr>
        <a:xfrm>
          <a:off x="679674" y="71437"/>
          <a:ext cx="1530125" cy="1185863"/>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25</xdr:col>
      <xdr:colOff>0</xdr:colOff>
      <xdr:row>2</xdr:row>
      <xdr:rowOff>0</xdr:rowOff>
    </xdr:from>
    <xdr:ext cx="38100" cy="9525"/>
    <xdr:pic>
      <xdr:nvPicPr>
        <xdr:cNvPr id="2" name="image4.png" descr="http://intranetsdm.movilidadbogota.gov.co:7778/images/pobtrans.gif">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3" name="image4.png" descr="http://intranetsdm.movilidadbogota.gov.co:7778/images/pobtrans.gif">
          <a:extLst>
            <a:ext uri="{FF2B5EF4-FFF2-40B4-BE49-F238E27FC236}">
              <a16:creationId xmlns:a16="http://schemas.microsoft.com/office/drawing/2014/main" id="{00000000-0008-0000-0E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4" name="image4.png" descr="http://intranetsdm.movilidadbogota.gov.co:7778/images/pobtrans.gif">
          <a:extLst>
            <a:ext uri="{FF2B5EF4-FFF2-40B4-BE49-F238E27FC236}">
              <a16:creationId xmlns:a16="http://schemas.microsoft.com/office/drawing/2014/main" id="{00000000-0008-0000-0E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5" name="image4.png" descr="http://intranetsdm.movilidadbogota.gov.co:7778/images/pobtrans.gif">
          <a:extLst>
            <a:ext uri="{FF2B5EF4-FFF2-40B4-BE49-F238E27FC236}">
              <a16:creationId xmlns:a16="http://schemas.microsoft.com/office/drawing/2014/main" id="{00000000-0008-0000-0E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6" name="image4.png" descr="http://intranetsdm.movilidadbogota.gov.co:7778/images/pobtrans.gif">
          <a:extLst>
            <a:ext uri="{FF2B5EF4-FFF2-40B4-BE49-F238E27FC236}">
              <a16:creationId xmlns:a16="http://schemas.microsoft.com/office/drawing/2014/main" id="{00000000-0008-0000-0E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7" name="image4.png" descr="http://intranetsdm.movilidadbogota.gov.co:7778/images/pobtrans.gif">
          <a:extLst>
            <a:ext uri="{FF2B5EF4-FFF2-40B4-BE49-F238E27FC236}">
              <a16:creationId xmlns:a16="http://schemas.microsoft.com/office/drawing/2014/main" id="{00000000-0008-0000-0E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8" name="image4.png" descr="http://intranetsdm.movilidadbogota.gov.co:7778/images/pobtrans.gif">
          <a:extLst>
            <a:ext uri="{FF2B5EF4-FFF2-40B4-BE49-F238E27FC236}">
              <a16:creationId xmlns:a16="http://schemas.microsoft.com/office/drawing/2014/main" id="{00000000-0008-0000-0E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9" name="image4.png" descr="http://intranetsdm.movilidadbogota.gov.co:7778/images/pobtrans.gif">
          <a:extLst>
            <a:ext uri="{FF2B5EF4-FFF2-40B4-BE49-F238E27FC236}">
              <a16:creationId xmlns:a16="http://schemas.microsoft.com/office/drawing/2014/main" id="{00000000-0008-0000-0E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0" name="image4.png" descr="http://intranetsdm.movilidadbogota.gov.co:7778/images/pobtrans.gif">
          <a:extLst>
            <a:ext uri="{FF2B5EF4-FFF2-40B4-BE49-F238E27FC236}">
              <a16:creationId xmlns:a16="http://schemas.microsoft.com/office/drawing/2014/main" id="{00000000-0008-0000-0E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1" name="image4.png" descr="http://intranetsdm.movilidadbogota.gov.co:7778/images/pobtrans.gif">
          <a:extLst>
            <a:ext uri="{FF2B5EF4-FFF2-40B4-BE49-F238E27FC236}">
              <a16:creationId xmlns:a16="http://schemas.microsoft.com/office/drawing/2014/main" id="{00000000-0008-0000-0E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2" name="image4.png" descr="http://intranetsdm.movilidadbogota.gov.co:7778/images/pobtrans.gif">
          <a:extLst>
            <a:ext uri="{FF2B5EF4-FFF2-40B4-BE49-F238E27FC236}">
              <a16:creationId xmlns:a16="http://schemas.microsoft.com/office/drawing/2014/main" id="{00000000-0008-0000-0E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3" name="image4.png" descr="http://intranetsdm.movilidadbogota.gov.co:7778/images/pobtrans.gif">
          <a:extLst>
            <a:ext uri="{FF2B5EF4-FFF2-40B4-BE49-F238E27FC236}">
              <a16:creationId xmlns:a16="http://schemas.microsoft.com/office/drawing/2014/main" id="{00000000-0008-0000-0E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4" name="image3.png" descr="http://intranetsdm.movilidadbogota.gov.co:7778/images/pobtrans.gif">
          <a:extLst>
            <a:ext uri="{FF2B5EF4-FFF2-40B4-BE49-F238E27FC236}">
              <a16:creationId xmlns:a16="http://schemas.microsoft.com/office/drawing/2014/main" id="{00000000-0008-0000-0E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5" name="image3.png" descr="http://intranetsdm.movilidadbogota.gov.co:7778/images/pobtrans.gif">
          <a:extLst>
            <a:ext uri="{FF2B5EF4-FFF2-40B4-BE49-F238E27FC236}">
              <a16:creationId xmlns:a16="http://schemas.microsoft.com/office/drawing/2014/main" id="{00000000-0008-0000-0E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6" name="image4.png" descr="http://intranetsdm.movilidadbogota.gov.co:7778/images/pobtrans.gif">
          <a:extLst>
            <a:ext uri="{FF2B5EF4-FFF2-40B4-BE49-F238E27FC236}">
              <a16:creationId xmlns:a16="http://schemas.microsoft.com/office/drawing/2014/main" id="{00000000-0008-0000-0E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7" name="image4.png" descr="http://intranetsdm.movilidadbogota.gov.co:7778/images/pobtrans.gif">
          <a:extLst>
            <a:ext uri="{FF2B5EF4-FFF2-40B4-BE49-F238E27FC236}">
              <a16:creationId xmlns:a16="http://schemas.microsoft.com/office/drawing/2014/main" id="{00000000-0008-0000-0E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8" name="image4.png" descr="http://intranetsdm.movilidadbogota.gov.co:7778/images/pobtrans.gif">
          <a:extLst>
            <a:ext uri="{FF2B5EF4-FFF2-40B4-BE49-F238E27FC236}">
              <a16:creationId xmlns:a16="http://schemas.microsoft.com/office/drawing/2014/main" id="{00000000-0008-0000-0E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9" name="image4.png" descr="http://intranetsdm.movilidadbogota.gov.co:7778/images/pobtrans.gif">
          <a:extLst>
            <a:ext uri="{FF2B5EF4-FFF2-40B4-BE49-F238E27FC236}">
              <a16:creationId xmlns:a16="http://schemas.microsoft.com/office/drawing/2014/main" id="{00000000-0008-0000-0E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20" name="image4.png" descr="http://intranetsdm.movilidadbogota.gov.co:7778/images/pobtrans.gif">
          <a:extLst>
            <a:ext uri="{FF2B5EF4-FFF2-40B4-BE49-F238E27FC236}">
              <a16:creationId xmlns:a16="http://schemas.microsoft.com/office/drawing/2014/main" id="{00000000-0008-0000-0E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21" name="image4.png" descr="http://intranetsdm.movilidadbogota.gov.co:7778/images/pobtrans.gif">
          <a:extLst>
            <a:ext uri="{FF2B5EF4-FFF2-40B4-BE49-F238E27FC236}">
              <a16:creationId xmlns:a16="http://schemas.microsoft.com/office/drawing/2014/main" id="{00000000-0008-0000-0E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22" name="image4.png" descr="http://intranetsdm.movilidadbogota.gov.co:7778/images/pobtrans.gif">
          <a:extLst>
            <a:ext uri="{FF2B5EF4-FFF2-40B4-BE49-F238E27FC236}">
              <a16:creationId xmlns:a16="http://schemas.microsoft.com/office/drawing/2014/main" id="{00000000-0008-0000-0E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23" name="image4.png" descr="http://intranetsdm.movilidadbogota.gov.co:7778/images/pobtrans.gif">
          <a:extLst>
            <a:ext uri="{FF2B5EF4-FFF2-40B4-BE49-F238E27FC236}">
              <a16:creationId xmlns:a16="http://schemas.microsoft.com/office/drawing/2014/main" id="{00000000-0008-0000-0E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24" name="image4.png" descr="http://intranetsdm.movilidadbogota.gov.co:7778/images/pobtrans.gif">
          <a:extLst>
            <a:ext uri="{FF2B5EF4-FFF2-40B4-BE49-F238E27FC236}">
              <a16:creationId xmlns:a16="http://schemas.microsoft.com/office/drawing/2014/main" id="{00000000-0008-0000-0E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25" name="image4.png" descr="http://intranetsdm.movilidadbogota.gov.co:7778/images/pobtrans.gif">
          <a:extLst>
            <a:ext uri="{FF2B5EF4-FFF2-40B4-BE49-F238E27FC236}">
              <a16:creationId xmlns:a16="http://schemas.microsoft.com/office/drawing/2014/main" id="{00000000-0008-0000-0E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26" name="image4.png" descr="http://intranetsdm.movilidadbogota.gov.co:7778/images/pobtrans.gif">
          <a:extLst>
            <a:ext uri="{FF2B5EF4-FFF2-40B4-BE49-F238E27FC236}">
              <a16:creationId xmlns:a16="http://schemas.microsoft.com/office/drawing/2014/main" id="{00000000-0008-0000-0E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27" name="image4.png" descr="http://intranetsdm.movilidadbogota.gov.co:7778/images/pobtrans.gif">
          <a:extLst>
            <a:ext uri="{FF2B5EF4-FFF2-40B4-BE49-F238E27FC236}">
              <a16:creationId xmlns:a16="http://schemas.microsoft.com/office/drawing/2014/main" id="{00000000-0008-0000-0E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28" name="image3.png" descr="http://intranetsdm.movilidadbogota.gov.co:7778/images/pobtrans.gif">
          <a:extLst>
            <a:ext uri="{FF2B5EF4-FFF2-40B4-BE49-F238E27FC236}">
              <a16:creationId xmlns:a16="http://schemas.microsoft.com/office/drawing/2014/main" id="{00000000-0008-0000-0E00-00001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29" name="image3.png" descr="http://intranetsdm.movilidadbogota.gov.co:7778/images/pobtrans.gif">
          <a:extLst>
            <a:ext uri="{FF2B5EF4-FFF2-40B4-BE49-F238E27FC236}">
              <a16:creationId xmlns:a16="http://schemas.microsoft.com/office/drawing/2014/main" id="{00000000-0008-0000-0E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30" name="image4.png" descr="http://intranetsdm.movilidadbogota.gov.co:7778/images/pobtrans.gif">
          <a:extLst>
            <a:ext uri="{FF2B5EF4-FFF2-40B4-BE49-F238E27FC236}">
              <a16:creationId xmlns:a16="http://schemas.microsoft.com/office/drawing/2014/main" id="{00000000-0008-0000-0E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31" name="image4.png" descr="http://intranetsdm.movilidadbogota.gov.co:7778/images/pobtrans.gif">
          <a:extLst>
            <a:ext uri="{FF2B5EF4-FFF2-40B4-BE49-F238E27FC236}">
              <a16:creationId xmlns:a16="http://schemas.microsoft.com/office/drawing/2014/main" id="{00000000-0008-0000-0E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32" name="image4.png" descr="http://intranetsdm.movilidadbogota.gov.co:7778/images/pobtrans.gif">
          <a:extLst>
            <a:ext uri="{FF2B5EF4-FFF2-40B4-BE49-F238E27FC236}">
              <a16:creationId xmlns:a16="http://schemas.microsoft.com/office/drawing/2014/main" id="{00000000-0008-0000-0E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33" name="image4.png" descr="http://intranetsdm.movilidadbogota.gov.co:7778/images/pobtrans.gif">
          <a:extLst>
            <a:ext uri="{FF2B5EF4-FFF2-40B4-BE49-F238E27FC236}">
              <a16:creationId xmlns:a16="http://schemas.microsoft.com/office/drawing/2014/main" id="{00000000-0008-0000-0E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34" name="image4.png" descr="http://intranetsdm.movilidadbogota.gov.co:7778/images/pobtrans.gif">
          <a:extLst>
            <a:ext uri="{FF2B5EF4-FFF2-40B4-BE49-F238E27FC236}">
              <a16:creationId xmlns:a16="http://schemas.microsoft.com/office/drawing/2014/main" id="{00000000-0008-0000-0E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35" name="image4.png" descr="http://intranetsdm.movilidadbogota.gov.co:7778/images/pobtrans.gif">
          <a:extLst>
            <a:ext uri="{FF2B5EF4-FFF2-40B4-BE49-F238E27FC236}">
              <a16:creationId xmlns:a16="http://schemas.microsoft.com/office/drawing/2014/main" id="{00000000-0008-0000-0E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36" name="image4.png" descr="http://intranetsdm.movilidadbogota.gov.co:7778/images/pobtrans.gif">
          <a:extLst>
            <a:ext uri="{FF2B5EF4-FFF2-40B4-BE49-F238E27FC236}">
              <a16:creationId xmlns:a16="http://schemas.microsoft.com/office/drawing/2014/main" id="{00000000-0008-0000-0E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37" name="image4.png" descr="http://intranetsdm.movilidadbogota.gov.co:7778/images/pobtrans.gif">
          <a:extLst>
            <a:ext uri="{FF2B5EF4-FFF2-40B4-BE49-F238E27FC236}">
              <a16:creationId xmlns:a16="http://schemas.microsoft.com/office/drawing/2014/main" id="{00000000-0008-0000-0E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38" name="image4.png" descr="http://intranetsdm.movilidadbogota.gov.co:7778/images/pobtrans.gif">
          <a:extLst>
            <a:ext uri="{FF2B5EF4-FFF2-40B4-BE49-F238E27FC236}">
              <a16:creationId xmlns:a16="http://schemas.microsoft.com/office/drawing/2014/main" id="{00000000-0008-0000-0E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39" name="image4.png" descr="http://intranetsdm.movilidadbogota.gov.co:7778/images/pobtrans.gif">
          <a:extLst>
            <a:ext uri="{FF2B5EF4-FFF2-40B4-BE49-F238E27FC236}">
              <a16:creationId xmlns:a16="http://schemas.microsoft.com/office/drawing/2014/main" id="{00000000-0008-0000-0E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40" name="image4.png" descr="http://intranetsdm.movilidadbogota.gov.co:7778/images/pobtrans.gif">
          <a:extLst>
            <a:ext uri="{FF2B5EF4-FFF2-40B4-BE49-F238E27FC236}">
              <a16:creationId xmlns:a16="http://schemas.microsoft.com/office/drawing/2014/main" id="{00000000-0008-0000-0E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41" name="image4.png" descr="http://intranetsdm.movilidadbogota.gov.co:7778/images/pobtrans.gif">
          <a:extLst>
            <a:ext uri="{FF2B5EF4-FFF2-40B4-BE49-F238E27FC236}">
              <a16:creationId xmlns:a16="http://schemas.microsoft.com/office/drawing/2014/main" id="{00000000-0008-0000-0E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42" name="image3.png" descr="http://intranetsdm.movilidadbogota.gov.co:7778/images/pobtrans.gif">
          <a:extLst>
            <a:ext uri="{FF2B5EF4-FFF2-40B4-BE49-F238E27FC236}">
              <a16:creationId xmlns:a16="http://schemas.microsoft.com/office/drawing/2014/main" id="{00000000-0008-0000-0E00-00002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43" name="image3.png" descr="http://intranetsdm.movilidadbogota.gov.co:7778/images/pobtrans.gif">
          <a:extLst>
            <a:ext uri="{FF2B5EF4-FFF2-40B4-BE49-F238E27FC236}">
              <a16:creationId xmlns:a16="http://schemas.microsoft.com/office/drawing/2014/main" id="{00000000-0008-0000-0E00-00002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44" name="image4.png" descr="http://intranetsdm.movilidadbogota.gov.co:7778/images/pobtrans.gif">
          <a:extLst>
            <a:ext uri="{FF2B5EF4-FFF2-40B4-BE49-F238E27FC236}">
              <a16:creationId xmlns:a16="http://schemas.microsoft.com/office/drawing/2014/main" id="{00000000-0008-0000-0E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45" name="image4.png" descr="http://intranetsdm.movilidadbogota.gov.co:7778/images/pobtrans.gif">
          <a:extLst>
            <a:ext uri="{FF2B5EF4-FFF2-40B4-BE49-F238E27FC236}">
              <a16:creationId xmlns:a16="http://schemas.microsoft.com/office/drawing/2014/main" id="{00000000-0008-0000-0E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46" name="image4.png" descr="http://intranetsdm.movilidadbogota.gov.co:7778/images/pobtrans.gif">
          <a:extLst>
            <a:ext uri="{FF2B5EF4-FFF2-40B4-BE49-F238E27FC236}">
              <a16:creationId xmlns:a16="http://schemas.microsoft.com/office/drawing/2014/main" id="{00000000-0008-0000-0E00-00002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47" name="image4.png" descr="http://intranetsdm.movilidadbogota.gov.co:7778/images/pobtrans.gif">
          <a:extLst>
            <a:ext uri="{FF2B5EF4-FFF2-40B4-BE49-F238E27FC236}">
              <a16:creationId xmlns:a16="http://schemas.microsoft.com/office/drawing/2014/main" id="{00000000-0008-0000-0E00-00002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48" name="image4.png" descr="http://intranetsdm.movilidadbogota.gov.co:7778/images/pobtrans.gif">
          <a:extLst>
            <a:ext uri="{FF2B5EF4-FFF2-40B4-BE49-F238E27FC236}">
              <a16:creationId xmlns:a16="http://schemas.microsoft.com/office/drawing/2014/main" id="{00000000-0008-0000-0E00-00003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49" name="image4.png" descr="http://intranetsdm.movilidadbogota.gov.co:7778/images/pobtrans.gif">
          <a:extLst>
            <a:ext uri="{FF2B5EF4-FFF2-40B4-BE49-F238E27FC236}">
              <a16:creationId xmlns:a16="http://schemas.microsoft.com/office/drawing/2014/main" id="{00000000-0008-0000-0E00-00003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50" name="image4.png" descr="http://intranetsdm.movilidadbogota.gov.co:7778/images/pobtrans.gif">
          <a:extLst>
            <a:ext uri="{FF2B5EF4-FFF2-40B4-BE49-F238E27FC236}">
              <a16:creationId xmlns:a16="http://schemas.microsoft.com/office/drawing/2014/main" id="{00000000-0008-0000-0E00-00003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51" name="image4.png" descr="http://intranetsdm.movilidadbogota.gov.co:7778/images/pobtrans.gif">
          <a:extLst>
            <a:ext uri="{FF2B5EF4-FFF2-40B4-BE49-F238E27FC236}">
              <a16:creationId xmlns:a16="http://schemas.microsoft.com/office/drawing/2014/main" id="{00000000-0008-0000-0E00-00003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52" name="image4.png" descr="http://intranetsdm.movilidadbogota.gov.co:7778/images/pobtrans.gif">
          <a:extLst>
            <a:ext uri="{FF2B5EF4-FFF2-40B4-BE49-F238E27FC236}">
              <a16:creationId xmlns:a16="http://schemas.microsoft.com/office/drawing/2014/main" id="{00000000-0008-0000-0E00-00003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53" name="image4.png" descr="http://intranetsdm.movilidadbogota.gov.co:7778/images/pobtrans.gif">
          <a:extLst>
            <a:ext uri="{FF2B5EF4-FFF2-40B4-BE49-F238E27FC236}">
              <a16:creationId xmlns:a16="http://schemas.microsoft.com/office/drawing/2014/main" id="{00000000-0008-0000-0E00-00003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54" name="image4.png" descr="http://intranetsdm.movilidadbogota.gov.co:7778/images/pobtrans.gif">
          <a:extLst>
            <a:ext uri="{FF2B5EF4-FFF2-40B4-BE49-F238E27FC236}">
              <a16:creationId xmlns:a16="http://schemas.microsoft.com/office/drawing/2014/main" id="{00000000-0008-0000-0E00-00003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55" name="image4.png" descr="http://intranetsdm.movilidadbogota.gov.co:7778/images/pobtrans.gif">
          <a:extLst>
            <a:ext uri="{FF2B5EF4-FFF2-40B4-BE49-F238E27FC236}">
              <a16:creationId xmlns:a16="http://schemas.microsoft.com/office/drawing/2014/main" id="{00000000-0008-0000-0E00-00003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56" name="image3.png" descr="http://intranetsdm.movilidadbogota.gov.co:7778/images/pobtrans.gif">
          <a:extLst>
            <a:ext uri="{FF2B5EF4-FFF2-40B4-BE49-F238E27FC236}">
              <a16:creationId xmlns:a16="http://schemas.microsoft.com/office/drawing/2014/main" id="{00000000-0008-0000-0E00-00003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57" name="image3.png" descr="http://intranetsdm.movilidadbogota.gov.co:7778/images/pobtrans.gif">
          <a:extLst>
            <a:ext uri="{FF2B5EF4-FFF2-40B4-BE49-F238E27FC236}">
              <a16:creationId xmlns:a16="http://schemas.microsoft.com/office/drawing/2014/main" id="{00000000-0008-0000-0E00-00003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58" name="image4.png" descr="http://intranetsdm.movilidadbogota.gov.co:7778/images/pobtrans.gif">
          <a:extLst>
            <a:ext uri="{FF2B5EF4-FFF2-40B4-BE49-F238E27FC236}">
              <a16:creationId xmlns:a16="http://schemas.microsoft.com/office/drawing/2014/main" id="{00000000-0008-0000-0E00-00003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59" name="image4.png" descr="http://intranetsdm.movilidadbogota.gov.co:7778/images/pobtrans.gif">
          <a:extLst>
            <a:ext uri="{FF2B5EF4-FFF2-40B4-BE49-F238E27FC236}">
              <a16:creationId xmlns:a16="http://schemas.microsoft.com/office/drawing/2014/main" id="{00000000-0008-0000-0E00-00003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60" name="image4.png" descr="http://intranetsdm.movilidadbogota.gov.co:7778/images/pobtrans.gif">
          <a:extLst>
            <a:ext uri="{FF2B5EF4-FFF2-40B4-BE49-F238E27FC236}">
              <a16:creationId xmlns:a16="http://schemas.microsoft.com/office/drawing/2014/main" id="{00000000-0008-0000-0E00-00003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61" name="image4.png" descr="http://intranetsdm.movilidadbogota.gov.co:7778/images/pobtrans.gif">
          <a:extLst>
            <a:ext uri="{FF2B5EF4-FFF2-40B4-BE49-F238E27FC236}">
              <a16:creationId xmlns:a16="http://schemas.microsoft.com/office/drawing/2014/main" id="{00000000-0008-0000-0E00-00003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62" name="image4.png" descr="http://intranetsdm.movilidadbogota.gov.co:7778/images/pobtrans.gif">
          <a:extLst>
            <a:ext uri="{FF2B5EF4-FFF2-40B4-BE49-F238E27FC236}">
              <a16:creationId xmlns:a16="http://schemas.microsoft.com/office/drawing/2014/main" id="{00000000-0008-0000-0E00-00003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63" name="image4.png" descr="http://intranetsdm.movilidadbogota.gov.co:7778/images/pobtrans.gif">
          <a:extLst>
            <a:ext uri="{FF2B5EF4-FFF2-40B4-BE49-F238E27FC236}">
              <a16:creationId xmlns:a16="http://schemas.microsoft.com/office/drawing/2014/main" id="{00000000-0008-0000-0E00-00003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64" name="image4.png" descr="http://intranetsdm.movilidadbogota.gov.co:7778/images/pobtrans.gif">
          <a:extLst>
            <a:ext uri="{FF2B5EF4-FFF2-40B4-BE49-F238E27FC236}">
              <a16:creationId xmlns:a16="http://schemas.microsoft.com/office/drawing/2014/main" id="{00000000-0008-0000-0E00-00004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65" name="image4.png" descr="http://intranetsdm.movilidadbogota.gov.co:7778/images/pobtrans.gif">
          <a:extLst>
            <a:ext uri="{FF2B5EF4-FFF2-40B4-BE49-F238E27FC236}">
              <a16:creationId xmlns:a16="http://schemas.microsoft.com/office/drawing/2014/main" id="{00000000-0008-0000-0E00-00004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66" name="image4.png" descr="http://intranetsdm.movilidadbogota.gov.co:7778/images/pobtrans.gif">
          <a:extLst>
            <a:ext uri="{FF2B5EF4-FFF2-40B4-BE49-F238E27FC236}">
              <a16:creationId xmlns:a16="http://schemas.microsoft.com/office/drawing/2014/main" id="{00000000-0008-0000-0E00-00004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67" name="image4.png" descr="http://intranetsdm.movilidadbogota.gov.co:7778/images/pobtrans.gif">
          <a:extLst>
            <a:ext uri="{FF2B5EF4-FFF2-40B4-BE49-F238E27FC236}">
              <a16:creationId xmlns:a16="http://schemas.microsoft.com/office/drawing/2014/main" id="{00000000-0008-0000-0E00-00004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68" name="image4.png" descr="http://intranetsdm.movilidadbogota.gov.co:7778/images/pobtrans.gif">
          <a:extLst>
            <a:ext uri="{FF2B5EF4-FFF2-40B4-BE49-F238E27FC236}">
              <a16:creationId xmlns:a16="http://schemas.microsoft.com/office/drawing/2014/main" id="{00000000-0008-0000-0E00-00004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69" name="image4.png" descr="http://intranetsdm.movilidadbogota.gov.co:7778/images/pobtrans.gif">
          <a:extLst>
            <a:ext uri="{FF2B5EF4-FFF2-40B4-BE49-F238E27FC236}">
              <a16:creationId xmlns:a16="http://schemas.microsoft.com/office/drawing/2014/main" id="{00000000-0008-0000-0E00-00004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70" name="image3.png" descr="http://intranetsdm.movilidadbogota.gov.co:7778/images/pobtrans.gif">
          <a:extLst>
            <a:ext uri="{FF2B5EF4-FFF2-40B4-BE49-F238E27FC236}">
              <a16:creationId xmlns:a16="http://schemas.microsoft.com/office/drawing/2014/main" id="{00000000-0008-0000-0E00-00004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71" name="image3.png" descr="http://intranetsdm.movilidadbogota.gov.co:7778/images/pobtrans.gif">
          <a:extLst>
            <a:ext uri="{FF2B5EF4-FFF2-40B4-BE49-F238E27FC236}">
              <a16:creationId xmlns:a16="http://schemas.microsoft.com/office/drawing/2014/main" id="{00000000-0008-0000-0E00-00004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72" name="image4.png" descr="http://intranetsdm.movilidadbogota.gov.co:7778/images/pobtrans.gif">
          <a:extLst>
            <a:ext uri="{FF2B5EF4-FFF2-40B4-BE49-F238E27FC236}">
              <a16:creationId xmlns:a16="http://schemas.microsoft.com/office/drawing/2014/main" id="{00000000-0008-0000-0E00-00004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73" name="image4.png" descr="http://intranetsdm.movilidadbogota.gov.co:7778/images/pobtrans.gif">
          <a:extLst>
            <a:ext uri="{FF2B5EF4-FFF2-40B4-BE49-F238E27FC236}">
              <a16:creationId xmlns:a16="http://schemas.microsoft.com/office/drawing/2014/main" id="{00000000-0008-0000-0E00-00004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74" name="image4.png" descr="http://intranetsdm.movilidadbogota.gov.co:7778/images/pobtrans.gif">
          <a:extLst>
            <a:ext uri="{FF2B5EF4-FFF2-40B4-BE49-F238E27FC236}">
              <a16:creationId xmlns:a16="http://schemas.microsoft.com/office/drawing/2014/main" id="{00000000-0008-0000-0E00-00004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75" name="image4.png" descr="http://intranetsdm.movilidadbogota.gov.co:7778/images/pobtrans.gif">
          <a:extLst>
            <a:ext uri="{FF2B5EF4-FFF2-40B4-BE49-F238E27FC236}">
              <a16:creationId xmlns:a16="http://schemas.microsoft.com/office/drawing/2014/main" id="{00000000-0008-0000-0E00-00004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76" name="image4.png" descr="http://intranetsdm.movilidadbogota.gov.co:7778/images/pobtrans.gif">
          <a:extLst>
            <a:ext uri="{FF2B5EF4-FFF2-40B4-BE49-F238E27FC236}">
              <a16:creationId xmlns:a16="http://schemas.microsoft.com/office/drawing/2014/main" id="{00000000-0008-0000-0E00-00004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77" name="image4.png" descr="http://intranetsdm.movilidadbogota.gov.co:7778/images/pobtrans.gif">
          <a:extLst>
            <a:ext uri="{FF2B5EF4-FFF2-40B4-BE49-F238E27FC236}">
              <a16:creationId xmlns:a16="http://schemas.microsoft.com/office/drawing/2014/main" id="{00000000-0008-0000-0E00-00004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78" name="image4.png" descr="http://intranetsdm.movilidadbogota.gov.co:7778/images/pobtrans.gif">
          <a:extLst>
            <a:ext uri="{FF2B5EF4-FFF2-40B4-BE49-F238E27FC236}">
              <a16:creationId xmlns:a16="http://schemas.microsoft.com/office/drawing/2014/main" id="{00000000-0008-0000-0E00-00004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79" name="image4.png" descr="http://intranetsdm.movilidadbogota.gov.co:7778/images/pobtrans.gif">
          <a:extLst>
            <a:ext uri="{FF2B5EF4-FFF2-40B4-BE49-F238E27FC236}">
              <a16:creationId xmlns:a16="http://schemas.microsoft.com/office/drawing/2014/main" id="{00000000-0008-0000-0E00-00004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80" name="image4.png" descr="http://intranetsdm.movilidadbogota.gov.co:7778/images/pobtrans.gif">
          <a:extLst>
            <a:ext uri="{FF2B5EF4-FFF2-40B4-BE49-F238E27FC236}">
              <a16:creationId xmlns:a16="http://schemas.microsoft.com/office/drawing/2014/main" id="{00000000-0008-0000-0E00-00005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81" name="image4.png" descr="http://intranetsdm.movilidadbogota.gov.co:7778/images/pobtrans.gif">
          <a:extLst>
            <a:ext uri="{FF2B5EF4-FFF2-40B4-BE49-F238E27FC236}">
              <a16:creationId xmlns:a16="http://schemas.microsoft.com/office/drawing/2014/main" id="{00000000-0008-0000-0E00-00005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82" name="image4.png" descr="http://intranetsdm.movilidadbogota.gov.co:7778/images/pobtrans.gif">
          <a:extLst>
            <a:ext uri="{FF2B5EF4-FFF2-40B4-BE49-F238E27FC236}">
              <a16:creationId xmlns:a16="http://schemas.microsoft.com/office/drawing/2014/main" id="{00000000-0008-0000-0E00-00005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83" name="image4.png" descr="http://intranetsdm.movilidadbogota.gov.co:7778/images/pobtrans.gif">
          <a:extLst>
            <a:ext uri="{FF2B5EF4-FFF2-40B4-BE49-F238E27FC236}">
              <a16:creationId xmlns:a16="http://schemas.microsoft.com/office/drawing/2014/main" id="{00000000-0008-0000-0E00-00005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84" name="image3.png" descr="http://intranetsdm.movilidadbogota.gov.co:7778/images/pobtrans.gif">
          <a:extLst>
            <a:ext uri="{FF2B5EF4-FFF2-40B4-BE49-F238E27FC236}">
              <a16:creationId xmlns:a16="http://schemas.microsoft.com/office/drawing/2014/main" id="{00000000-0008-0000-0E00-00005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85" name="image3.png" descr="http://intranetsdm.movilidadbogota.gov.co:7778/images/pobtrans.gif">
          <a:extLst>
            <a:ext uri="{FF2B5EF4-FFF2-40B4-BE49-F238E27FC236}">
              <a16:creationId xmlns:a16="http://schemas.microsoft.com/office/drawing/2014/main" id="{00000000-0008-0000-0E00-00005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86" name="image4.png" descr="http://intranetsdm.movilidadbogota.gov.co:7778/images/pobtrans.gif">
          <a:extLst>
            <a:ext uri="{FF2B5EF4-FFF2-40B4-BE49-F238E27FC236}">
              <a16:creationId xmlns:a16="http://schemas.microsoft.com/office/drawing/2014/main" id="{00000000-0008-0000-0E00-00005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87" name="image4.png" descr="http://intranetsdm.movilidadbogota.gov.co:7778/images/pobtrans.gif">
          <a:extLst>
            <a:ext uri="{FF2B5EF4-FFF2-40B4-BE49-F238E27FC236}">
              <a16:creationId xmlns:a16="http://schemas.microsoft.com/office/drawing/2014/main" id="{00000000-0008-0000-0E00-00005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88" name="image4.png" descr="http://intranetsdm.movilidadbogota.gov.co:7778/images/pobtrans.gif">
          <a:extLst>
            <a:ext uri="{FF2B5EF4-FFF2-40B4-BE49-F238E27FC236}">
              <a16:creationId xmlns:a16="http://schemas.microsoft.com/office/drawing/2014/main" id="{00000000-0008-0000-0E00-00005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89" name="image4.png" descr="http://intranetsdm.movilidadbogota.gov.co:7778/images/pobtrans.gif">
          <a:extLst>
            <a:ext uri="{FF2B5EF4-FFF2-40B4-BE49-F238E27FC236}">
              <a16:creationId xmlns:a16="http://schemas.microsoft.com/office/drawing/2014/main" id="{00000000-0008-0000-0E00-00005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90" name="image4.png" descr="http://intranetsdm.movilidadbogota.gov.co:7778/images/pobtrans.gif">
          <a:extLst>
            <a:ext uri="{FF2B5EF4-FFF2-40B4-BE49-F238E27FC236}">
              <a16:creationId xmlns:a16="http://schemas.microsoft.com/office/drawing/2014/main" id="{00000000-0008-0000-0E00-00005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91" name="image4.png" descr="http://intranetsdm.movilidadbogota.gov.co:7778/images/pobtrans.gif">
          <a:extLst>
            <a:ext uri="{FF2B5EF4-FFF2-40B4-BE49-F238E27FC236}">
              <a16:creationId xmlns:a16="http://schemas.microsoft.com/office/drawing/2014/main" id="{00000000-0008-0000-0E00-00005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92" name="image4.png" descr="http://intranetsdm.movilidadbogota.gov.co:7778/images/pobtrans.gif">
          <a:extLst>
            <a:ext uri="{FF2B5EF4-FFF2-40B4-BE49-F238E27FC236}">
              <a16:creationId xmlns:a16="http://schemas.microsoft.com/office/drawing/2014/main" id="{00000000-0008-0000-0E00-00005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93" name="image4.png" descr="http://intranetsdm.movilidadbogota.gov.co:7778/images/pobtrans.gif">
          <a:extLst>
            <a:ext uri="{FF2B5EF4-FFF2-40B4-BE49-F238E27FC236}">
              <a16:creationId xmlns:a16="http://schemas.microsoft.com/office/drawing/2014/main" id="{00000000-0008-0000-0E00-00005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94" name="image4.png" descr="http://intranetsdm.movilidadbogota.gov.co:7778/images/pobtrans.gif">
          <a:extLst>
            <a:ext uri="{FF2B5EF4-FFF2-40B4-BE49-F238E27FC236}">
              <a16:creationId xmlns:a16="http://schemas.microsoft.com/office/drawing/2014/main" id="{00000000-0008-0000-0E00-00005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95" name="image4.png" descr="http://intranetsdm.movilidadbogota.gov.co:7778/images/pobtrans.gif">
          <a:extLst>
            <a:ext uri="{FF2B5EF4-FFF2-40B4-BE49-F238E27FC236}">
              <a16:creationId xmlns:a16="http://schemas.microsoft.com/office/drawing/2014/main" id="{00000000-0008-0000-0E00-00005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96" name="image4.png" descr="http://intranetsdm.movilidadbogota.gov.co:7778/images/pobtrans.gif">
          <a:extLst>
            <a:ext uri="{FF2B5EF4-FFF2-40B4-BE49-F238E27FC236}">
              <a16:creationId xmlns:a16="http://schemas.microsoft.com/office/drawing/2014/main" id="{00000000-0008-0000-0E00-00006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97" name="image4.png" descr="http://intranetsdm.movilidadbogota.gov.co:7778/images/pobtrans.gif">
          <a:extLst>
            <a:ext uri="{FF2B5EF4-FFF2-40B4-BE49-F238E27FC236}">
              <a16:creationId xmlns:a16="http://schemas.microsoft.com/office/drawing/2014/main" id="{00000000-0008-0000-0E00-00006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98" name="image3.png" descr="http://intranetsdm.movilidadbogota.gov.co:7778/images/pobtrans.gif">
          <a:extLst>
            <a:ext uri="{FF2B5EF4-FFF2-40B4-BE49-F238E27FC236}">
              <a16:creationId xmlns:a16="http://schemas.microsoft.com/office/drawing/2014/main" id="{00000000-0008-0000-0E00-00006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99" name="image3.png" descr="http://intranetsdm.movilidadbogota.gov.co:7778/images/pobtrans.gif">
          <a:extLst>
            <a:ext uri="{FF2B5EF4-FFF2-40B4-BE49-F238E27FC236}">
              <a16:creationId xmlns:a16="http://schemas.microsoft.com/office/drawing/2014/main" id="{00000000-0008-0000-0E00-00006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00" name="image4.png" descr="http://intranetsdm.movilidadbogota.gov.co:7778/images/pobtrans.gif">
          <a:extLst>
            <a:ext uri="{FF2B5EF4-FFF2-40B4-BE49-F238E27FC236}">
              <a16:creationId xmlns:a16="http://schemas.microsoft.com/office/drawing/2014/main" id="{00000000-0008-0000-0E00-00006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01" name="image4.png" descr="http://intranetsdm.movilidadbogota.gov.co:7778/images/pobtrans.gif">
          <a:extLst>
            <a:ext uri="{FF2B5EF4-FFF2-40B4-BE49-F238E27FC236}">
              <a16:creationId xmlns:a16="http://schemas.microsoft.com/office/drawing/2014/main" id="{00000000-0008-0000-0E00-00006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02" name="image4.png" descr="http://intranetsdm.movilidadbogota.gov.co:7778/images/pobtrans.gif">
          <a:extLst>
            <a:ext uri="{FF2B5EF4-FFF2-40B4-BE49-F238E27FC236}">
              <a16:creationId xmlns:a16="http://schemas.microsoft.com/office/drawing/2014/main" id="{00000000-0008-0000-0E00-00006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03" name="image4.png" descr="http://intranetsdm.movilidadbogota.gov.co:7778/images/pobtrans.gif">
          <a:extLst>
            <a:ext uri="{FF2B5EF4-FFF2-40B4-BE49-F238E27FC236}">
              <a16:creationId xmlns:a16="http://schemas.microsoft.com/office/drawing/2014/main" id="{00000000-0008-0000-0E00-00006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04" name="image4.png" descr="http://intranetsdm.movilidadbogota.gov.co:7778/images/pobtrans.gif">
          <a:extLst>
            <a:ext uri="{FF2B5EF4-FFF2-40B4-BE49-F238E27FC236}">
              <a16:creationId xmlns:a16="http://schemas.microsoft.com/office/drawing/2014/main" id="{00000000-0008-0000-0E00-00006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05" name="image4.png" descr="http://intranetsdm.movilidadbogota.gov.co:7778/images/pobtrans.gif">
          <a:extLst>
            <a:ext uri="{FF2B5EF4-FFF2-40B4-BE49-F238E27FC236}">
              <a16:creationId xmlns:a16="http://schemas.microsoft.com/office/drawing/2014/main" id="{00000000-0008-0000-0E00-00006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06" name="image4.png" descr="http://intranetsdm.movilidadbogota.gov.co:7778/images/pobtrans.gif">
          <a:extLst>
            <a:ext uri="{FF2B5EF4-FFF2-40B4-BE49-F238E27FC236}">
              <a16:creationId xmlns:a16="http://schemas.microsoft.com/office/drawing/2014/main" id="{00000000-0008-0000-0E00-00006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07" name="image4.png" descr="http://intranetsdm.movilidadbogota.gov.co:7778/images/pobtrans.gif">
          <a:extLst>
            <a:ext uri="{FF2B5EF4-FFF2-40B4-BE49-F238E27FC236}">
              <a16:creationId xmlns:a16="http://schemas.microsoft.com/office/drawing/2014/main" id="{00000000-0008-0000-0E00-00006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08" name="image4.png" descr="http://intranetsdm.movilidadbogota.gov.co:7778/images/pobtrans.gif">
          <a:extLst>
            <a:ext uri="{FF2B5EF4-FFF2-40B4-BE49-F238E27FC236}">
              <a16:creationId xmlns:a16="http://schemas.microsoft.com/office/drawing/2014/main" id="{00000000-0008-0000-0E00-00006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09" name="image4.png" descr="http://intranetsdm.movilidadbogota.gov.co:7778/images/pobtrans.gif">
          <a:extLst>
            <a:ext uri="{FF2B5EF4-FFF2-40B4-BE49-F238E27FC236}">
              <a16:creationId xmlns:a16="http://schemas.microsoft.com/office/drawing/2014/main" id="{00000000-0008-0000-0E00-00006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10" name="image4.png" descr="http://intranetsdm.movilidadbogota.gov.co:7778/images/pobtrans.gif">
          <a:extLst>
            <a:ext uri="{FF2B5EF4-FFF2-40B4-BE49-F238E27FC236}">
              <a16:creationId xmlns:a16="http://schemas.microsoft.com/office/drawing/2014/main" id="{00000000-0008-0000-0E00-00006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11" name="image4.png" descr="http://intranetsdm.movilidadbogota.gov.co:7778/images/pobtrans.gif">
          <a:extLst>
            <a:ext uri="{FF2B5EF4-FFF2-40B4-BE49-F238E27FC236}">
              <a16:creationId xmlns:a16="http://schemas.microsoft.com/office/drawing/2014/main" id="{00000000-0008-0000-0E00-00006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12" name="image3.png" descr="http://intranetsdm.movilidadbogota.gov.co:7778/images/pobtrans.gif">
          <a:extLst>
            <a:ext uri="{FF2B5EF4-FFF2-40B4-BE49-F238E27FC236}">
              <a16:creationId xmlns:a16="http://schemas.microsoft.com/office/drawing/2014/main" id="{00000000-0008-0000-0E00-000070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13" name="image3.png" descr="http://intranetsdm.movilidadbogota.gov.co:7778/images/pobtrans.gif">
          <a:extLst>
            <a:ext uri="{FF2B5EF4-FFF2-40B4-BE49-F238E27FC236}">
              <a16:creationId xmlns:a16="http://schemas.microsoft.com/office/drawing/2014/main" id="{00000000-0008-0000-0E00-000071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Mi%20unidad\Secretar&#237;a%20de%20Movilidad\Tr&#225;mites\2024\POA%207998\POA_Proyecto_7998_III%20trim_24-PICO%20AJUSTADO%2015%20OCT..xlsx" TargetMode="External"/><Relationship Id="rId1" Type="http://schemas.openxmlformats.org/officeDocument/2006/relationships/externalLinkPath" Target="file:///G:\Mi%20unidad\Secretar&#237;a%20de%20Movilidad\Tr&#225;mites\2024\POA%207998\POA_Proyecto_7998_III%20trim_24-PICO%20AJUSTADO%2015%20O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Generalidades"/>
      <sheetName val="Anexo_Hoja de vida Indicador"/>
      <sheetName val="2. Tareas"/>
      <sheetName val="3. Actividades"/>
      <sheetName val="4.Magnitud_Presupuesto"/>
      <sheetName val="5. Metas_PDD"/>
      <sheetName val="ANEXO_ODS"/>
      <sheetName val="ANEXO_VARIABLES"/>
      <sheetName val="GLOSARIO"/>
      <sheetName val="INSTRUCCIÓN DE DILIGENCIAMIENTO"/>
      <sheetName val="6. Territorialización"/>
      <sheetName val="INSTRUCTIVO DE DILIGENCIAMIENTO"/>
      <sheetName val="LISTAS_1"/>
    </sheetNames>
    <sheetDataSet>
      <sheetData sheetId="0"/>
      <sheetData sheetId="1">
        <row r="87">
          <cell r="C87"/>
        </row>
      </sheetData>
      <sheetData sheetId="2">
        <row r="8">
          <cell r="A8">
            <v>1</v>
          </cell>
          <cell r="B8" t="str">
            <v>Implementar 60km de mantenimiento de señalización y/o demarcación en cicloinfraestructura en la ciudad</v>
          </cell>
        </row>
        <row r="12">
          <cell r="B12" t="str">
            <v>Implementar 28 km de señalización y/o demarcación de cicloinfraestructura en la ciudad</v>
          </cell>
        </row>
      </sheetData>
      <sheetData sheetId="3">
        <row r="9">
          <cell r="AZ9">
            <v>4</v>
          </cell>
        </row>
        <row r="10">
          <cell r="W10">
            <v>2</v>
          </cell>
          <cell r="X10" t="str">
            <v>Implementar 28 km de señalización y/o demarcación de cicloinfraestructura en la ciudad</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H2:H17" headerRowDxfId="8" dataDxfId="7" totalsRowDxfId="6">
  <tableColumns count="1">
    <tableColumn id="1" xr3:uid="{00000000-0010-0000-0000-000001000000}" name="No. Meta PDD" dataDxfId="5"/>
  </tableColumns>
  <tableStyleInfo name="LISTAS_1-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I2:I17" headerRowDxfId="4" dataDxfId="3" totalsRowDxfId="2">
  <tableColumns count="1">
    <tableColumn id="1" xr3:uid="{00000000-0010-0000-0100-000001000000}" name="Nombre Meta PDD" dataDxfId="1"/>
  </tableColumns>
  <tableStyleInfo name="LISTAS_1-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B1:R38"/>
  <sheetViews>
    <sheetView showGridLines="0" zoomScale="70" zoomScaleNormal="70" workbookViewId="0">
      <selection activeCell="L4" sqref="L4:R4"/>
    </sheetView>
  </sheetViews>
  <sheetFormatPr baseColWidth="10" defaultColWidth="14.44140625" defaultRowHeight="15" customHeight="1" x14ac:dyDescent="0.3"/>
  <cols>
    <col min="1" max="1" width="7.5546875" customWidth="1"/>
    <col min="2" max="5" width="10.33203125" customWidth="1"/>
    <col min="6" max="13" width="10.109375" customWidth="1"/>
    <col min="14" max="14" width="17" customWidth="1"/>
    <col min="15" max="18" width="12.88671875" customWidth="1"/>
  </cols>
  <sheetData>
    <row r="1" spans="2:18" ht="32.25" customHeight="1" x14ac:dyDescent="0.3">
      <c r="B1" s="374"/>
      <c r="C1" s="375"/>
      <c r="D1" s="380" t="s">
        <v>0</v>
      </c>
      <c r="E1" s="381"/>
      <c r="F1" s="381"/>
      <c r="G1" s="381"/>
      <c r="H1" s="381"/>
      <c r="I1" s="381"/>
      <c r="J1" s="381"/>
      <c r="K1" s="381"/>
      <c r="L1" s="381"/>
      <c r="M1" s="381"/>
      <c r="N1" s="381"/>
      <c r="O1" s="381"/>
      <c r="P1" s="381"/>
      <c r="Q1" s="381"/>
      <c r="R1" s="382"/>
    </row>
    <row r="2" spans="2:18" ht="32.25" customHeight="1" x14ac:dyDescent="0.3">
      <c r="B2" s="376"/>
      <c r="C2" s="377"/>
      <c r="D2" s="380" t="s">
        <v>1</v>
      </c>
      <c r="E2" s="381"/>
      <c r="F2" s="381"/>
      <c r="G2" s="381"/>
      <c r="H2" s="381"/>
      <c r="I2" s="381"/>
      <c r="J2" s="381"/>
      <c r="K2" s="381"/>
      <c r="L2" s="381"/>
      <c r="M2" s="381"/>
      <c r="N2" s="381"/>
      <c r="O2" s="381"/>
      <c r="P2" s="381"/>
      <c r="Q2" s="381"/>
      <c r="R2" s="382"/>
    </row>
    <row r="3" spans="2:18" ht="32.25" customHeight="1" x14ac:dyDescent="0.3">
      <c r="B3" s="376"/>
      <c r="C3" s="377"/>
      <c r="D3" s="380" t="s">
        <v>2</v>
      </c>
      <c r="E3" s="381"/>
      <c r="F3" s="381"/>
      <c r="G3" s="381"/>
      <c r="H3" s="381"/>
      <c r="I3" s="381"/>
      <c r="J3" s="381"/>
      <c r="K3" s="381"/>
      <c r="L3" s="381"/>
      <c r="M3" s="381"/>
      <c r="N3" s="381"/>
      <c r="O3" s="381"/>
      <c r="P3" s="381"/>
      <c r="Q3" s="381"/>
      <c r="R3" s="382"/>
    </row>
    <row r="4" spans="2:18" ht="32.25" customHeight="1" x14ac:dyDescent="0.3">
      <c r="B4" s="378"/>
      <c r="C4" s="379"/>
      <c r="D4" s="380" t="s">
        <v>3</v>
      </c>
      <c r="E4" s="381"/>
      <c r="F4" s="381"/>
      <c r="G4" s="381"/>
      <c r="H4" s="381"/>
      <c r="I4" s="381"/>
      <c r="J4" s="381"/>
      <c r="K4" s="382"/>
      <c r="L4" s="383" t="s">
        <v>1202</v>
      </c>
      <c r="M4" s="384"/>
      <c r="N4" s="384"/>
      <c r="O4" s="384"/>
      <c r="P4" s="384"/>
      <c r="Q4" s="384"/>
      <c r="R4" s="385"/>
    </row>
    <row r="5" spans="2:18" ht="15.75" customHeight="1" x14ac:dyDescent="0.3">
      <c r="B5" s="1"/>
      <c r="C5" s="1"/>
      <c r="D5" s="1"/>
      <c r="E5" s="1"/>
      <c r="F5" s="1"/>
      <c r="G5" s="1"/>
      <c r="H5" s="1"/>
      <c r="I5" s="1"/>
      <c r="J5" s="1"/>
      <c r="K5" s="1"/>
      <c r="L5" s="1"/>
      <c r="M5" s="1"/>
      <c r="N5" s="1"/>
      <c r="O5" s="2"/>
      <c r="P5" s="2"/>
      <c r="Q5" s="2"/>
      <c r="R5" s="2"/>
    </row>
    <row r="6" spans="2:18" ht="15.75" customHeight="1" x14ac:dyDescent="0.3">
      <c r="B6" s="3"/>
      <c r="C6" s="1"/>
      <c r="D6" s="1"/>
      <c r="E6" s="1"/>
      <c r="F6" s="1"/>
      <c r="G6" s="1"/>
      <c r="H6" s="1"/>
      <c r="I6" s="1"/>
      <c r="J6" s="1"/>
      <c r="K6" s="1"/>
      <c r="L6" s="1"/>
      <c r="M6" s="1"/>
      <c r="N6" s="1"/>
      <c r="O6" s="2"/>
      <c r="P6" s="2"/>
      <c r="Q6" s="2"/>
      <c r="R6" s="2"/>
    </row>
    <row r="7" spans="2:18" ht="15.75" customHeight="1" x14ac:dyDescent="0.3">
      <c r="B7" s="386"/>
      <c r="C7" s="387"/>
      <c r="D7" s="387"/>
      <c r="E7" s="387"/>
      <c r="F7" s="387"/>
      <c r="G7" s="387"/>
      <c r="H7" s="387"/>
      <c r="I7" s="387"/>
      <c r="J7" s="387"/>
      <c r="K7" s="387"/>
      <c r="L7" s="387"/>
      <c r="M7" s="387"/>
      <c r="N7" s="387"/>
      <c r="O7" s="387"/>
      <c r="P7" s="387"/>
      <c r="Q7" s="387"/>
      <c r="R7" s="388"/>
    </row>
    <row r="8" spans="2:18" ht="15.75" customHeight="1" x14ac:dyDescent="0.3">
      <c r="B8" s="1"/>
      <c r="C8" s="1"/>
      <c r="D8" s="1"/>
      <c r="E8" s="1"/>
      <c r="F8" s="1"/>
      <c r="G8" s="1"/>
      <c r="H8" s="1"/>
      <c r="I8" s="1"/>
      <c r="J8" s="1"/>
      <c r="K8" s="1"/>
      <c r="L8" s="1"/>
      <c r="M8" s="1"/>
      <c r="N8" s="1"/>
      <c r="O8" s="2"/>
      <c r="P8" s="2"/>
      <c r="Q8" s="2"/>
      <c r="R8" s="2"/>
    </row>
    <row r="9" spans="2:18" ht="20.25" customHeight="1" x14ac:dyDescent="0.3">
      <c r="B9" s="1"/>
      <c r="C9" s="1"/>
      <c r="D9" s="1"/>
      <c r="E9" s="1"/>
      <c r="F9" s="1"/>
      <c r="G9" s="1"/>
      <c r="H9" s="1"/>
      <c r="I9" s="1"/>
      <c r="J9" s="1"/>
      <c r="K9" s="4"/>
      <c r="L9" s="5"/>
      <c r="M9" s="1"/>
      <c r="N9" s="4"/>
      <c r="O9" s="2"/>
      <c r="P9" s="2"/>
      <c r="Q9" s="2"/>
      <c r="R9" s="2"/>
    </row>
    <row r="10" spans="2:18" ht="39" customHeight="1" x14ac:dyDescent="0.3">
      <c r="B10" s="389" t="s">
        <v>4</v>
      </c>
      <c r="C10" s="390"/>
      <c r="D10" s="390"/>
      <c r="E10" s="391"/>
      <c r="F10" s="392" t="s">
        <v>5</v>
      </c>
      <c r="G10" s="390"/>
      <c r="H10" s="390"/>
      <c r="I10" s="390"/>
      <c r="J10" s="390"/>
      <c r="K10" s="390"/>
      <c r="L10" s="390"/>
      <c r="M10" s="391"/>
      <c r="N10" s="4"/>
      <c r="O10" s="393"/>
      <c r="P10" s="387"/>
      <c r="Q10" s="387"/>
      <c r="R10" s="388"/>
    </row>
    <row r="11" spans="2:18" ht="39" customHeight="1" x14ac:dyDescent="0.3">
      <c r="B11" s="389" t="s">
        <v>6</v>
      </c>
      <c r="C11" s="390"/>
      <c r="D11" s="390"/>
      <c r="E11" s="391"/>
      <c r="F11" s="392" t="s">
        <v>7</v>
      </c>
      <c r="G11" s="390"/>
      <c r="H11" s="390"/>
      <c r="I11" s="390"/>
      <c r="J11" s="390"/>
      <c r="K11" s="390"/>
      <c r="L11" s="390"/>
      <c r="M11" s="391"/>
      <c r="N11" s="394"/>
      <c r="O11" s="393"/>
      <c r="P11" s="387"/>
      <c r="Q11" s="387"/>
      <c r="R11" s="388"/>
    </row>
    <row r="12" spans="2:18" ht="39" customHeight="1" x14ac:dyDescent="0.3">
      <c r="B12" s="389" t="s">
        <v>8</v>
      </c>
      <c r="C12" s="390"/>
      <c r="D12" s="390"/>
      <c r="E12" s="391"/>
      <c r="F12" s="392" t="s">
        <v>686</v>
      </c>
      <c r="G12" s="390"/>
      <c r="H12" s="390"/>
      <c r="I12" s="390"/>
      <c r="J12" s="390"/>
      <c r="K12" s="390"/>
      <c r="L12" s="390"/>
      <c r="M12" s="391"/>
      <c r="N12" s="395"/>
      <c r="O12" s="393" t="s">
        <v>10</v>
      </c>
      <c r="P12" s="387"/>
      <c r="Q12" s="387"/>
      <c r="R12" s="388"/>
    </row>
    <row r="13" spans="2:18" ht="51.75" customHeight="1" x14ac:dyDescent="0.35">
      <c r="B13" s="389" t="s">
        <v>11</v>
      </c>
      <c r="C13" s="390"/>
      <c r="D13" s="390"/>
      <c r="E13" s="391"/>
      <c r="F13" s="392" t="s">
        <v>805</v>
      </c>
      <c r="G13" s="390"/>
      <c r="H13" s="390"/>
      <c r="I13" s="390"/>
      <c r="J13" s="390"/>
      <c r="K13" s="390"/>
      <c r="L13" s="390"/>
      <c r="M13" s="391"/>
      <c r="N13" s="394"/>
      <c r="O13" s="396"/>
      <c r="P13" s="8"/>
      <c r="Q13" s="8"/>
      <c r="R13" s="8"/>
    </row>
    <row r="14" spans="2:18" ht="39" customHeight="1" x14ac:dyDescent="0.35">
      <c r="B14" s="389" t="s">
        <v>13</v>
      </c>
      <c r="C14" s="390"/>
      <c r="D14" s="390"/>
      <c r="E14" s="391"/>
      <c r="F14" s="392" t="s">
        <v>926</v>
      </c>
      <c r="G14" s="390"/>
      <c r="H14" s="390"/>
      <c r="I14" s="390"/>
      <c r="J14" s="390"/>
      <c r="K14" s="390"/>
      <c r="L14" s="390"/>
      <c r="M14" s="391"/>
      <c r="N14" s="395"/>
      <c r="O14" s="395"/>
      <c r="P14" s="8"/>
      <c r="Q14" s="8"/>
      <c r="R14" s="8"/>
    </row>
    <row r="15" spans="2:18" ht="55.5" customHeight="1" x14ac:dyDescent="0.35">
      <c r="B15" s="389" t="s">
        <v>15</v>
      </c>
      <c r="C15" s="390"/>
      <c r="D15" s="390"/>
      <c r="E15" s="391"/>
      <c r="F15" s="392" t="s">
        <v>1203</v>
      </c>
      <c r="G15" s="390"/>
      <c r="H15" s="390"/>
      <c r="I15" s="390"/>
      <c r="J15" s="390"/>
      <c r="K15" s="390"/>
      <c r="L15" s="390"/>
      <c r="M15" s="391"/>
      <c r="N15" s="6"/>
      <c r="O15" s="9"/>
      <c r="P15" s="8"/>
      <c r="Q15" s="8"/>
      <c r="R15" s="8"/>
    </row>
    <row r="16" spans="2:18" ht="39" customHeight="1" x14ac:dyDescent="0.35">
      <c r="B16" s="389" t="s">
        <v>16</v>
      </c>
      <c r="C16" s="390"/>
      <c r="D16" s="390"/>
      <c r="E16" s="391"/>
      <c r="F16" s="397" t="s">
        <v>924</v>
      </c>
      <c r="G16" s="390"/>
      <c r="H16" s="390"/>
      <c r="I16" s="390"/>
      <c r="J16" s="390"/>
      <c r="K16" s="390"/>
      <c r="L16" s="390"/>
      <c r="M16" s="391"/>
      <c r="N16" s="6"/>
      <c r="O16" s="9"/>
      <c r="P16" s="8"/>
      <c r="Q16" s="8"/>
      <c r="R16" s="8"/>
    </row>
    <row r="17" spans="2:18" ht="39" customHeight="1" x14ac:dyDescent="0.35">
      <c r="B17" s="389" t="s">
        <v>18</v>
      </c>
      <c r="C17" s="390"/>
      <c r="D17" s="390"/>
      <c r="E17" s="391"/>
      <c r="F17" s="397" t="s">
        <v>744</v>
      </c>
      <c r="G17" s="398"/>
      <c r="H17" s="398"/>
      <c r="I17" s="398"/>
      <c r="J17" s="398"/>
      <c r="K17" s="398"/>
      <c r="L17" s="398"/>
      <c r="M17" s="399"/>
      <c r="N17" s="6"/>
      <c r="O17" s="9"/>
      <c r="P17" s="8"/>
      <c r="Q17" s="8"/>
      <c r="R17" s="8"/>
    </row>
    <row r="18" spans="2:18" ht="39" customHeight="1" x14ac:dyDescent="0.35">
      <c r="B18" s="389" t="s">
        <v>19</v>
      </c>
      <c r="C18" s="390"/>
      <c r="D18" s="390"/>
      <c r="E18" s="391"/>
      <c r="F18" s="397" t="s">
        <v>919</v>
      </c>
      <c r="G18" s="398"/>
      <c r="H18" s="398"/>
      <c r="I18" s="398"/>
      <c r="J18" s="398"/>
      <c r="K18" s="398"/>
      <c r="L18" s="398"/>
      <c r="M18" s="399"/>
      <c r="N18" s="6"/>
      <c r="O18" s="9"/>
      <c r="P18" s="8"/>
      <c r="Q18" s="8"/>
      <c r="R18" s="8"/>
    </row>
    <row r="19" spans="2:18" ht="39" customHeight="1" x14ac:dyDescent="0.35">
      <c r="B19" s="389" t="s">
        <v>20</v>
      </c>
      <c r="C19" s="390"/>
      <c r="D19" s="390"/>
      <c r="E19" s="391"/>
      <c r="F19" s="392" t="s">
        <v>684</v>
      </c>
      <c r="G19" s="400"/>
      <c r="H19" s="400"/>
      <c r="I19" s="400"/>
      <c r="J19" s="400"/>
      <c r="K19" s="400"/>
      <c r="L19" s="400"/>
      <c r="M19" s="401"/>
      <c r="N19" s="394"/>
      <c r="O19" s="396"/>
      <c r="P19" s="8"/>
      <c r="Q19" s="8"/>
      <c r="R19" s="8"/>
    </row>
    <row r="20" spans="2:18" ht="39" customHeight="1" x14ac:dyDescent="0.35">
      <c r="B20" s="389" t="s">
        <v>21</v>
      </c>
      <c r="C20" s="390"/>
      <c r="D20" s="390"/>
      <c r="E20" s="391"/>
      <c r="F20" s="392" t="s">
        <v>1039</v>
      </c>
      <c r="G20" s="400"/>
      <c r="H20" s="400"/>
      <c r="I20" s="400"/>
      <c r="J20" s="400"/>
      <c r="K20" s="400"/>
      <c r="L20" s="400"/>
      <c r="M20" s="401"/>
      <c r="N20" s="395"/>
      <c r="O20" s="395"/>
      <c r="P20" s="8"/>
      <c r="Q20" s="8"/>
      <c r="R20" s="8"/>
    </row>
    <row r="21" spans="2:18" ht="39" customHeight="1" x14ac:dyDescent="0.3">
      <c r="B21" s="389" t="s">
        <v>23</v>
      </c>
      <c r="C21" s="390"/>
      <c r="D21" s="390"/>
      <c r="E21" s="391"/>
      <c r="F21" s="392" t="s">
        <v>1204</v>
      </c>
      <c r="G21" s="400"/>
      <c r="H21" s="400"/>
      <c r="I21" s="400"/>
      <c r="J21" s="400"/>
      <c r="K21" s="400"/>
      <c r="L21" s="400"/>
      <c r="M21" s="401"/>
      <c r="N21" s="394"/>
      <c r="O21" s="418"/>
      <c r="P21" s="10"/>
      <c r="Q21" s="10"/>
      <c r="R21" s="10"/>
    </row>
    <row r="22" spans="2:18" ht="27.75" customHeight="1" x14ac:dyDescent="0.3">
      <c r="B22" s="402" t="s">
        <v>24</v>
      </c>
      <c r="C22" s="403"/>
      <c r="D22" s="403"/>
      <c r="E22" s="375"/>
      <c r="F22" s="11" t="s">
        <v>25</v>
      </c>
      <c r="G22" s="419" t="s">
        <v>835</v>
      </c>
      <c r="H22" s="403"/>
      <c r="I22" s="403"/>
      <c r="J22" s="403"/>
      <c r="K22" s="403"/>
      <c r="L22" s="420">
        <v>2024</v>
      </c>
      <c r="M22" s="421"/>
      <c r="N22" s="395"/>
      <c r="O22" s="395"/>
      <c r="P22" s="10"/>
      <c r="Q22" s="10"/>
      <c r="R22" s="10"/>
    </row>
    <row r="23" spans="2:18" ht="27.75" customHeight="1" x14ac:dyDescent="0.3">
      <c r="B23" s="378"/>
      <c r="C23" s="404"/>
      <c r="D23" s="404"/>
      <c r="E23" s="379"/>
      <c r="F23" s="12" t="s">
        <v>26</v>
      </c>
      <c r="G23" s="423" t="s">
        <v>921</v>
      </c>
      <c r="H23" s="390"/>
      <c r="I23" s="390"/>
      <c r="J23" s="390"/>
      <c r="K23" s="391"/>
      <c r="L23" s="411"/>
      <c r="M23" s="422"/>
      <c r="N23" s="6"/>
      <c r="O23" s="13"/>
      <c r="P23" s="10"/>
      <c r="Q23" s="14"/>
      <c r="R23" s="14"/>
    </row>
    <row r="24" spans="2:18" ht="20.25" customHeight="1" x14ac:dyDescent="0.3">
      <c r="B24" s="1"/>
      <c r="C24" s="1"/>
      <c r="D24" s="1"/>
      <c r="E24" s="1"/>
      <c r="F24" s="1"/>
      <c r="G24" s="1"/>
      <c r="H24" s="1"/>
      <c r="I24" s="1"/>
      <c r="J24" s="1"/>
      <c r="K24" s="1"/>
      <c r="L24" s="1"/>
      <c r="M24" s="1"/>
      <c r="N24" s="7"/>
      <c r="O24" s="10"/>
      <c r="P24" s="10"/>
      <c r="Q24" s="10"/>
      <c r="R24" s="10"/>
    </row>
    <row r="25" spans="2:18" ht="15.75" customHeight="1" x14ac:dyDescent="0.3">
      <c r="B25" s="15"/>
      <c r="C25" s="15"/>
      <c r="D25" s="15"/>
      <c r="E25" s="15"/>
      <c r="F25" s="15"/>
      <c r="G25" s="15"/>
      <c r="H25" s="1"/>
      <c r="I25" s="414" t="s">
        <v>27</v>
      </c>
      <c r="J25" s="406"/>
      <c r="K25" s="406"/>
      <c r="L25" s="406"/>
      <c r="M25" s="407"/>
      <c r="N25" s="7"/>
      <c r="O25" s="10"/>
      <c r="P25" s="10"/>
      <c r="Q25" s="10"/>
      <c r="R25" s="10"/>
    </row>
    <row r="26" spans="2:18" ht="15.75" customHeight="1" x14ac:dyDescent="0.3">
      <c r="B26" s="15"/>
      <c r="C26" s="15"/>
      <c r="D26" s="15"/>
      <c r="E26" s="15"/>
      <c r="F26" s="15"/>
      <c r="G26" s="15"/>
      <c r="H26" s="1"/>
      <c r="I26" s="408"/>
      <c r="J26" s="409"/>
      <c r="K26" s="409"/>
      <c r="L26" s="409"/>
      <c r="M26" s="410"/>
      <c r="N26" s="7"/>
      <c r="O26" s="10"/>
      <c r="P26" s="10"/>
      <c r="Q26" s="10"/>
      <c r="R26" s="10"/>
    </row>
    <row r="27" spans="2:18" ht="19.5" customHeight="1" x14ac:dyDescent="0.3">
      <c r="B27" s="16"/>
      <c r="C27" s="16"/>
      <c r="D27" s="16"/>
      <c r="E27" s="16"/>
      <c r="F27" s="16"/>
      <c r="G27" s="16"/>
      <c r="H27" s="1"/>
      <c r="I27" s="411"/>
      <c r="J27" s="412"/>
      <c r="K27" s="412"/>
      <c r="L27" s="412"/>
      <c r="M27" s="413"/>
      <c r="N27" s="7"/>
      <c r="O27" s="424"/>
      <c r="P27" s="406"/>
      <c r="Q27" s="406"/>
      <c r="R27" s="407"/>
    </row>
    <row r="28" spans="2:18" ht="20.25" customHeight="1" x14ac:dyDescent="0.3">
      <c r="B28" s="16"/>
      <c r="C28" s="17"/>
      <c r="D28" s="17"/>
      <c r="E28" s="17"/>
      <c r="F28" s="17"/>
      <c r="G28" s="17"/>
      <c r="H28" s="1"/>
      <c r="I28" s="415" t="s">
        <v>28</v>
      </c>
      <c r="J28" s="406"/>
      <c r="K28" s="406"/>
      <c r="L28" s="406"/>
      <c r="M28" s="407"/>
      <c r="N28" s="5"/>
      <c r="O28" s="411"/>
      <c r="P28" s="412"/>
      <c r="Q28" s="412"/>
      <c r="R28" s="413"/>
    </row>
    <row r="29" spans="2:18" ht="20.25" customHeight="1" x14ac:dyDescent="0.3">
      <c r="B29" s="405" t="s">
        <v>29</v>
      </c>
      <c r="C29" s="406"/>
      <c r="D29" s="406"/>
      <c r="E29" s="406"/>
      <c r="F29" s="406"/>
      <c r="G29" s="407"/>
      <c r="H29" s="1"/>
      <c r="I29" s="408"/>
      <c r="J29" s="409"/>
      <c r="K29" s="409"/>
      <c r="L29" s="409"/>
      <c r="M29" s="410"/>
      <c r="N29" s="5"/>
      <c r="O29" s="15"/>
      <c r="P29" s="15"/>
      <c r="Q29" s="15"/>
      <c r="R29" s="15"/>
    </row>
    <row r="30" spans="2:18" ht="15.75" customHeight="1" x14ac:dyDescent="0.3">
      <c r="B30" s="408"/>
      <c r="C30" s="409"/>
      <c r="D30" s="409"/>
      <c r="E30" s="409"/>
      <c r="F30" s="409"/>
      <c r="G30" s="410"/>
      <c r="H30" s="1"/>
      <c r="I30" s="411"/>
      <c r="J30" s="412"/>
      <c r="K30" s="412"/>
      <c r="L30" s="412"/>
      <c r="M30" s="413"/>
      <c r="N30" s="7"/>
      <c r="O30" s="10"/>
      <c r="P30" s="10"/>
      <c r="Q30" s="10"/>
      <c r="R30" s="10"/>
    </row>
    <row r="31" spans="2:18" ht="5.25" customHeight="1" x14ac:dyDescent="0.3">
      <c r="B31" s="408"/>
      <c r="C31" s="409"/>
      <c r="D31" s="409"/>
      <c r="E31" s="409"/>
      <c r="F31" s="409"/>
      <c r="G31" s="410"/>
      <c r="H31" s="1"/>
      <c r="I31" s="18"/>
      <c r="J31" s="19"/>
      <c r="K31" s="18"/>
      <c r="L31" s="18"/>
      <c r="M31" s="18"/>
      <c r="N31" s="7"/>
      <c r="O31" s="10"/>
      <c r="P31" s="10"/>
      <c r="Q31" s="10"/>
      <c r="R31" s="10"/>
    </row>
    <row r="32" spans="2:18" ht="15.75" customHeight="1" x14ac:dyDescent="0.3">
      <c r="B32" s="408"/>
      <c r="C32" s="409"/>
      <c r="D32" s="409"/>
      <c r="E32" s="409"/>
      <c r="F32" s="409"/>
      <c r="G32" s="410"/>
      <c r="H32" s="1"/>
      <c r="I32" s="416" t="s">
        <v>30</v>
      </c>
      <c r="J32" s="387"/>
      <c r="K32" s="387"/>
      <c r="L32" s="387"/>
      <c r="M32" s="388"/>
      <c r="N32" s="7"/>
      <c r="O32" s="10"/>
      <c r="P32" s="10"/>
      <c r="Q32" s="10"/>
      <c r="R32" s="10"/>
    </row>
    <row r="33" spans="2:13" ht="15.75" customHeight="1" x14ac:dyDescent="0.3">
      <c r="B33" s="408"/>
      <c r="C33" s="409"/>
      <c r="D33" s="409"/>
      <c r="E33" s="409"/>
      <c r="F33" s="409"/>
      <c r="G33" s="410"/>
      <c r="H33" s="20"/>
      <c r="I33" s="416" t="s">
        <v>31</v>
      </c>
      <c r="J33" s="387"/>
      <c r="K33" s="387"/>
      <c r="L33" s="387"/>
      <c r="M33" s="388"/>
    </row>
    <row r="34" spans="2:13" ht="15.75" customHeight="1" x14ac:dyDescent="0.3">
      <c r="B34" s="411"/>
      <c r="C34" s="412"/>
      <c r="D34" s="412"/>
      <c r="E34" s="412"/>
      <c r="F34" s="412"/>
      <c r="G34" s="413"/>
      <c r="H34" s="1"/>
      <c r="I34" s="416" t="s">
        <v>32</v>
      </c>
      <c r="J34" s="387"/>
      <c r="K34" s="387"/>
      <c r="L34" s="387"/>
      <c r="M34" s="388"/>
    </row>
    <row r="35" spans="2:13" ht="8.25" customHeight="1" x14ac:dyDescent="0.35">
      <c r="B35" s="16"/>
      <c r="C35" s="21"/>
      <c r="D35" s="21"/>
      <c r="E35" s="21"/>
      <c r="F35" s="21"/>
      <c r="G35" s="21"/>
      <c r="H35" s="1"/>
      <c r="I35" s="22"/>
      <c r="J35" s="23"/>
      <c r="K35" s="22"/>
      <c r="L35" s="22"/>
      <c r="M35" s="22"/>
    </row>
    <row r="36" spans="2:13" ht="25.5" customHeight="1" x14ac:dyDescent="0.3">
      <c r="B36" s="16"/>
      <c r="C36" s="24"/>
      <c r="D36" s="24"/>
      <c r="E36" s="24"/>
      <c r="F36" s="24"/>
      <c r="G36" s="24"/>
      <c r="H36" s="1"/>
      <c r="I36" s="417" t="s">
        <v>33</v>
      </c>
      <c r="J36" s="406"/>
      <c r="K36" s="406"/>
      <c r="L36" s="406"/>
      <c r="M36" s="407"/>
    </row>
    <row r="37" spans="2:13" ht="15.75" customHeight="1" x14ac:dyDescent="0.3">
      <c r="B37" s="16"/>
      <c r="C37" s="24"/>
      <c r="D37" s="24"/>
      <c r="E37" s="24"/>
      <c r="F37" s="24"/>
      <c r="G37" s="24"/>
      <c r="H37" s="1"/>
      <c r="I37" s="408"/>
      <c r="J37" s="409"/>
      <c r="K37" s="409"/>
      <c r="L37" s="409"/>
      <c r="M37" s="410"/>
    </row>
    <row r="38" spans="2:13" ht="15.75" customHeight="1" x14ac:dyDescent="0.3">
      <c r="B38" s="16"/>
      <c r="C38" s="24"/>
      <c r="D38" s="24"/>
      <c r="E38" s="24"/>
      <c r="F38" s="24"/>
      <c r="G38" s="24"/>
      <c r="H38" s="1"/>
      <c r="I38" s="411"/>
      <c r="J38" s="412"/>
      <c r="K38" s="412"/>
      <c r="L38" s="412"/>
      <c r="M38" s="413"/>
    </row>
  </sheetData>
  <mergeCells count="53">
    <mergeCell ref="I36:M38"/>
    <mergeCell ref="F20:M20"/>
    <mergeCell ref="F21:M21"/>
    <mergeCell ref="N21:N22"/>
    <mergeCell ref="O21:O22"/>
    <mergeCell ref="G22:K22"/>
    <mergeCell ref="L22:M23"/>
    <mergeCell ref="G23:K23"/>
    <mergeCell ref="N19:N20"/>
    <mergeCell ref="O19:O20"/>
    <mergeCell ref="O27:R28"/>
    <mergeCell ref="B15:E15"/>
    <mergeCell ref="B16:E16"/>
    <mergeCell ref="B17:E17"/>
    <mergeCell ref="B18:E18"/>
    <mergeCell ref="B19:E19"/>
    <mergeCell ref="B21:E21"/>
    <mergeCell ref="B22:E23"/>
    <mergeCell ref="B29:G34"/>
    <mergeCell ref="B20:E20"/>
    <mergeCell ref="I25:M27"/>
    <mergeCell ref="I28:M30"/>
    <mergeCell ref="I32:M32"/>
    <mergeCell ref="I33:M33"/>
    <mergeCell ref="I34:M34"/>
    <mergeCell ref="F15:M15"/>
    <mergeCell ref="F16:M16"/>
    <mergeCell ref="F17:M17"/>
    <mergeCell ref="F18:M18"/>
    <mergeCell ref="F19:M19"/>
    <mergeCell ref="B13:E13"/>
    <mergeCell ref="F13:M13"/>
    <mergeCell ref="N13:N14"/>
    <mergeCell ref="O13:O14"/>
    <mergeCell ref="F14:M14"/>
    <mergeCell ref="B14:E14"/>
    <mergeCell ref="B7:R7"/>
    <mergeCell ref="B10:E10"/>
    <mergeCell ref="F10:M10"/>
    <mergeCell ref="O10:R10"/>
    <mergeCell ref="B11:E11"/>
    <mergeCell ref="F11:M11"/>
    <mergeCell ref="N11:N12"/>
    <mergeCell ref="O11:R11"/>
    <mergeCell ref="O12:R12"/>
    <mergeCell ref="B12:E12"/>
    <mergeCell ref="F12:M12"/>
    <mergeCell ref="B1:C4"/>
    <mergeCell ref="D1:R1"/>
    <mergeCell ref="D2:R2"/>
    <mergeCell ref="D3:R3"/>
    <mergeCell ref="D4:K4"/>
    <mergeCell ref="L4:R4"/>
  </mergeCells>
  <pageMargins left="0.7" right="0.7" top="0.75" bottom="0.75" header="0" footer="0"/>
  <pageSetup scale="55" orientation="landscape"/>
  <drawing r:id="rId1"/>
  <extLst>
    <ext xmlns:x14="http://schemas.microsoft.com/office/spreadsheetml/2009/9/main" uri="{CCE6A557-97BC-4b89-ADB6-D9C93CAAB3DF}">
      <x14:dataValidations xmlns:xm="http://schemas.microsoft.com/office/excel/2006/main" count="12">
        <x14:dataValidation type="list" allowBlank="1" showErrorMessage="1" xr:uid="{00000000-0002-0000-0000-000000000000}">
          <x14:formula1>
            <xm:f>LISTAS_1!$AF$3:$AF$19</xm:f>
          </x14:formula1>
          <xm:sqref>F13</xm:sqref>
        </x14:dataValidation>
        <x14:dataValidation type="list" allowBlank="1" showErrorMessage="1" xr:uid="{00000000-0002-0000-0000-000001000000}">
          <x14:formula1>
            <xm:f>LISTAS_1!$M$3:$M$20</xm:f>
          </x14:formula1>
          <xm:sqref>F14</xm:sqref>
        </x14:dataValidation>
        <x14:dataValidation type="list" allowBlank="1" showInputMessage="1" showErrorMessage="1" prompt="Relacione el año vigente" xr:uid="{00000000-0002-0000-0000-000002000000}">
          <x14:formula1>
            <xm:f>LISTAS_1!$C$3:$C$7</xm:f>
          </x14:formula1>
          <xm:sqref>L22</xm:sqref>
        </x14:dataValidation>
        <x14:dataValidation type="list" allowBlank="1" showErrorMessage="1" xr:uid="{00000000-0002-0000-0000-000003000000}">
          <x14:formula1>
            <xm:f>LISTAS_1!$A$3</xm:f>
          </x14:formula1>
          <xm:sqref>F10</xm:sqref>
        </x14:dataValidation>
        <x14:dataValidation type="list" allowBlank="1" showErrorMessage="1" xr:uid="{00000000-0002-0000-0000-000004000000}">
          <x14:formula1>
            <xm:f>LISTAS_1!$F$3:$F$7</xm:f>
          </x14:formula1>
          <xm:sqref>F12</xm:sqref>
        </x14:dataValidation>
        <x14:dataValidation type="list" allowBlank="1" showErrorMessage="1" xr:uid="{00000000-0002-0000-0000-000005000000}">
          <x14:formula1>
            <xm:f>LISTAS_1!$D$3:$D$7</xm:f>
          </x14:formula1>
          <xm:sqref>F19</xm:sqref>
        </x14:dataValidation>
        <x14:dataValidation type="list" allowBlank="1" showErrorMessage="1" xr:uid="{00000000-0002-0000-0000-000006000000}">
          <x14:formula1>
            <xm:f>LISTAS_1!$D$3:$D$39</xm:f>
          </x14:formula1>
          <xm:sqref>F20</xm:sqref>
        </x14:dataValidation>
        <x14:dataValidation type="list" allowBlank="1" showInputMessage="1" showErrorMessage="1" prompt="Error - Seleccione un valor de la lista desplegable" xr:uid="{00000000-0002-0000-0000-000007000000}">
          <x14:formula1>
            <xm:f>LISTAS_1!$B$3:$B$14</xm:f>
          </x14:formula1>
          <xm:sqref>G22:G23</xm:sqref>
        </x14:dataValidation>
        <x14:dataValidation type="list" allowBlank="1" showErrorMessage="1" xr:uid="{00000000-0002-0000-0000-000008000000}">
          <x14:formula1>
            <xm:f>LISTAS_1!$AI$3:$AI$9</xm:f>
          </x14:formula1>
          <xm:sqref>F17</xm:sqref>
        </x14:dataValidation>
        <x14:dataValidation type="list" allowBlank="1" showErrorMessage="1" xr:uid="{00000000-0002-0000-0000-000009000000}">
          <x14:formula1>
            <xm:f>LISTAS_1!$AJ$3:$AJ$22</xm:f>
          </x14:formula1>
          <xm:sqref>F18:M18</xm:sqref>
        </x14:dataValidation>
        <x14:dataValidation type="list" allowBlank="1" showErrorMessage="1" xr:uid="{00000000-0002-0000-0000-00000A000000}">
          <x14:formula1>
            <xm:f>LISTAS_1!$E$3:$E$7</xm:f>
          </x14:formula1>
          <xm:sqref>F11:M11</xm:sqref>
        </x14:dataValidation>
        <x14:dataValidation type="list" allowBlank="1" showErrorMessage="1" xr:uid="{00000000-0002-0000-0000-00000B000000}">
          <x14:formula1>
            <xm:f>LISTAS_1!$J$3:$J$18</xm:f>
          </x14:formula1>
          <xm:sqref>F16:M16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38030"/>
  </sheetPr>
  <dimension ref="B1:D27"/>
  <sheetViews>
    <sheetView topLeftCell="A23" workbookViewId="0"/>
  </sheetViews>
  <sheetFormatPr baseColWidth="10" defaultColWidth="14.44140625" defaultRowHeight="15" customHeight="1" x14ac:dyDescent="0.3"/>
  <cols>
    <col min="1" max="2" width="3.6640625" customWidth="1"/>
    <col min="3" max="3" width="32.109375" customWidth="1"/>
    <col min="4" max="4" width="224" customWidth="1"/>
    <col min="5" max="5" width="3.5546875" customWidth="1"/>
    <col min="6" max="6" width="11.44140625" customWidth="1"/>
    <col min="7" max="26" width="10.6640625" customWidth="1"/>
  </cols>
  <sheetData>
    <row r="1" spans="2:4" ht="44.25" customHeight="1" x14ac:dyDescent="0.3">
      <c r="B1" s="120"/>
      <c r="C1" s="666" t="s">
        <v>551</v>
      </c>
      <c r="D1" s="388"/>
    </row>
    <row r="2" spans="2:4" ht="14.25" customHeight="1" x14ac:dyDescent="0.3">
      <c r="B2" s="120"/>
      <c r="C2" s="120"/>
      <c r="D2" s="120"/>
    </row>
    <row r="3" spans="2:4" ht="14.25" customHeight="1" x14ac:dyDescent="0.3">
      <c r="B3" s="120"/>
      <c r="C3" s="121" t="s">
        <v>552</v>
      </c>
      <c r="D3" s="122"/>
    </row>
    <row r="4" spans="2:4" ht="14.25" customHeight="1" x14ac:dyDescent="0.3">
      <c r="B4" s="120"/>
      <c r="C4" s="123"/>
      <c r="D4" s="120"/>
    </row>
    <row r="5" spans="2:4" ht="14.25" customHeight="1" x14ac:dyDescent="0.3">
      <c r="B5" s="124">
        <v>1</v>
      </c>
      <c r="C5" s="664" t="s">
        <v>553</v>
      </c>
      <c r="D5" s="391"/>
    </row>
    <row r="6" spans="2:4" ht="14.25" customHeight="1" x14ac:dyDescent="0.3">
      <c r="B6" s="124">
        <v>2</v>
      </c>
      <c r="C6" s="664" t="s">
        <v>554</v>
      </c>
      <c r="D6" s="391"/>
    </row>
    <row r="7" spans="2:4" ht="14.25" customHeight="1" x14ac:dyDescent="0.3">
      <c r="B7" s="124">
        <v>3</v>
      </c>
      <c r="C7" s="664" t="s">
        <v>555</v>
      </c>
      <c r="D7" s="391"/>
    </row>
    <row r="8" spans="2:4" ht="14.25" customHeight="1" x14ac:dyDescent="0.3">
      <c r="B8" s="124">
        <v>4</v>
      </c>
      <c r="C8" s="664" t="s">
        <v>556</v>
      </c>
      <c r="D8" s="391"/>
    </row>
    <row r="9" spans="2:4" ht="45" customHeight="1" x14ac:dyDescent="0.3">
      <c r="B9" s="124">
        <v>5</v>
      </c>
      <c r="C9" s="664" t="s">
        <v>557</v>
      </c>
      <c r="D9" s="391"/>
    </row>
    <row r="10" spans="2:4" ht="12.75" customHeight="1" x14ac:dyDescent="0.3">
      <c r="B10" s="124">
        <v>6</v>
      </c>
      <c r="C10" s="664" t="s">
        <v>558</v>
      </c>
      <c r="D10" s="391"/>
    </row>
    <row r="11" spans="2:4" ht="31.5" customHeight="1" x14ac:dyDescent="0.3">
      <c r="B11" s="124">
        <v>7</v>
      </c>
      <c r="C11" s="664" t="s">
        <v>559</v>
      </c>
      <c r="D11" s="391"/>
    </row>
    <row r="12" spans="2:4" ht="9.75" customHeight="1" x14ac:dyDescent="0.3">
      <c r="B12" s="124">
        <v>8</v>
      </c>
      <c r="C12" s="125" t="s">
        <v>560</v>
      </c>
      <c r="D12" s="125"/>
    </row>
    <row r="13" spans="2:4" ht="15.75" customHeight="1" x14ac:dyDescent="0.3">
      <c r="B13" s="124">
        <v>9</v>
      </c>
      <c r="C13" s="125" t="s">
        <v>561</v>
      </c>
      <c r="D13" s="125"/>
    </row>
    <row r="14" spans="2:4" ht="15.75" customHeight="1" x14ac:dyDescent="0.3">
      <c r="B14" s="124">
        <v>10</v>
      </c>
      <c r="C14" s="665" t="s">
        <v>562</v>
      </c>
      <c r="D14" s="391"/>
    </row>
    <row r="15" spans="2:4" ht="13.5" customHeight="1" x14ac:dyDescent="0.3">
      <c r="B15" s="124">
        <v>11</v>
      </c>
      <c r="C15" s="665" t="s">
        <v>563</v>
      </c>
      <c r="D15" s="391"/>
    </row>
    <row r="16" spans="2:4" ht="15.75" customHeight="1" x14ac:dyDescent="0.3">
      <c r="B16" s="124">
        <v>12</v>
      </c>
      <c r="C16" s="665" t="s">
        <v>564</v>
      </c>
      <c r="D16" s="391"/>
    </row>
    <row r="19" spans="3:4" ht="15" customHeight="1" x14ac:dyDescent="0.3">
      <c r="C19" s="126" t="s">
        <v>565</v>
      </c>
      <c r="D19" s="126" t="s">
        <v>566</v>
      </c>
    </row>
    <row r="20" spans="3:4" ht="147.75" customHeight="1" x14ac:dyDescent="0.3">
      <c r="C20" s="127" t="s">
        <v>567</v>
      </c>
      <c r="D20" s="128" t="s">
        <v>568</v>
      </c>
    </row>
    <row r="21" spans="3:4" ht="195" customHeight="1" x14ac:dyDescent="0.3">
      <c r="C21" s="127" t="s">
        <v>569</v>
      </c>
      <c r="D21" s="128" t="s">
        <v>570</v>
      </c>
    </row>
    <row r="22" spans="3:4" ht="245.25" customHeight="1" x14ac:dyDescent="0.3">
      <c r="C22" s="127" t="s">
        <v>571</v>
      </c>
      <c r="D22" s="128" t="s">
        <v>572</v>
      </c>
    </row>
    <row r="23" spans="3:4" ht="324.75" customHeight="1" x14ac:dyDescent="0.3">
      <c r="C23" s="129" t="s">
        <v>573</v>
      </c>
      <c r="D23" s="128" t="s">
        <v>574</v>
      </c>
    </row>
    <row r="24" spans="3:4" ht="202.5" customHeight="1" x14ac:dyDescent="0.3">
      <c r="C24" s="127" t="s">
        <v>575</v>
      </c>
      <c r="D24" s="128" t="s">
        <v>576</v>
      </c>
    </row>
    <row r="25" spans="3:4" ht="386.25" customHeight="1" x14ac:dyDescent="0.3">
      <c r="C25" s="129" t="s">
        <v>577</v>
      </c>
      <c r="D25" s="128" t="s">
        <v>578</v>
      </c>
    </row>
    <row r="26" spans="3:4" ht="14.25" customHeight="1" x14ac:dyDescent="0.3">
      <c r="C26" s="129" t="s">
        <v>579</v>
      </c>
      <c r="D26" s="130" t="s">
        <v>580</v>
      </c>
    </row>
    <row r="27" spans="3:4" ht="187.5" customHeight="1" x14ac:dyDescent="0.3">
      <c r="C27" s="132" t="s">
        <v>581</v>
      </c>
      <c r="D27" s="131" t="s">
        <v>582</v>
      </c>
    </row>
  </sheetData>
  <mergeCells count="11">
    <mergeCell ref="C11:D11"/>
    <mergeCell ref="C14:D14"/>
    <mergeCell ref="C15:D15"/>
    <mergeCell ref="C16:D16"/>
    <mergeCell ref="C1:D1"/>
    <mergeCell ref="C5:D5"/>
    <mergeCell ref="C6:D6"/>
    <mergeCell ref="C7:D7"/>
    <mergeCell ref="C8:D8"/>
    <mergeCell ref="C9:D9"/>
    <mergeCell ref="C10:D10"/>
  </mergeCells>
  <hyperlinks>
    <hyperlink ref="C23" location="null!Área_de_impresión" display="'1. SEGUIMIENTO EJECUCIÓN PRESU'!Área_de_impresión" xr:uid="{00000000-0004-0000-0900-000000000000}"/>
    <hyperlink ref="C25" location="null!_Toc461442754" display="'2. SEGUIMIENTO METAS PRODUCTO'!_Toc461442754" xr:uid="{00000000-0004-0000-0900-000001000000}"/>
    <hyperlink ref="C26" location="null!Área_de_impresión" display="'4. METAS RESULTADO PDD'!Área_de_impresión" xr:uid="{00000000-0004-0000-0900-000002000000}"/>
  </hyperlinks>
  <pageMargins left="0.25" right="0.25" top="0.75" bottom="0.75" header="0" footer="0"/>
  <pageSetup orientation="portrait"/>
  <colBreaks count="1" manualBreakCount="1">
    <brk id="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38030"/>
  </sheetPr>
  <dimension ref="A1:AV60"/>
  <sheetViews>
    <sheetView showGridLines="0" zoomScale="80" zoomScaleNormal="80" workbookViewId="0">
      <selection activeCell="K4" sqref="K4:L4"/>
    </sheetView>
  </sheetViews>
  <sheetFormatPr baseColWidth="10" defaultColWidth="14.44140625" defaultRowHeight="15" customHeight="1" outlineLevelCol="1" x14ac:dyDescent="0.35"/>
  <cols>
    <col min="1" max="1" width="14.44140625" style="229"/>
    <col min="2" max="2" width="24.6640625" style="168" customWidth="1"/>
    <col min="3" max="3" width="19.109375" style="168" customWidth="1"/>
    <col min="4" max="4" width="21" style="168" customWidth="1"/>
    <col min="5" max="5" width="24" style="216" customWidth="1"/>
    <col min="6" max="6" width="20.33203125" style="216" customWidth="1" outlineLevel="1"/>
    <col min="7" max="8" width="19.109375" style="168" customWidth="1" outlineLevel="1"/>
    <col min="9" max="11" width="15.88671875" style="168" customWidth="1" outlineLevel="1"/>
    <col min="12" max="12" width="19.5546875" style="168" customWidth="1" outlineLevel="1"/>
    <col min="13" max="13" width="14.44140625" style="168"/>
    <col min="14" max="14" width="17.88671875" style="168" customWidth="1"/>
    <col min="15" max="21" width="17.88671875" style="168" customWidth="1" outlineLevel="1"/>
    <col min="22" max="22" width="14.44140625" style="168"/>
    <col min="23" max="23" width="18.109375" style="168" customWidth="1"/>
    <col min="24" max="30" width="18.109375" style="168" customWidth="1" outlineLevel="1"/>
    <col min="31" max="31" width="14.44140625" style="168"/>
    <col min="32" max="32" width="19.5546875" style="168" customWidth="1"/>
    <col min="33" max="39" width="19.5546875" style="168" customWidth="1" outlineLevel="1"/>
    <col min="40" max="40" width="14.44140625" style="168"/>
    <col min="41" max="48" width="21.88671875" style="168" customWidth="1"/>
    <col min="49" max="16384" width="14.44140625" style="168"/>
  </cols>
  <sheetData>
    <row r="1" spans="1:48" ht="27" customHeight="1" x14ac:dyDescent="0.3">
      <c r="A1" s="374"/>
      <c r="B1" s="375"/>
      <c r="C1" s="380" t="s">
        <v>0</v>
      </c>
      <c r="D1" s="381"/>
      <c r="E1" s="381"/>
      <c r="F1" s="381"/>
      <c r="G1" s="381"/>
      <c r="H1" s="381"/>
      <c r="I1" s="381"/>
      <c r="J1" s="381"/>
      <c r="K1" s="381"/>
      <c r="L1" s="381"/>
    </row>
    <row r="2" spans="1:48" ht="27" customHeight="1" x14ac:dyDescent="0.3">
      <c r="A2" s="376"/>
      <c r="B2" s="377"/>
      <c r="C2" s="380" t="s">
        <v>1</v>
      </c>
      <c r="D2" s="381"/>
      <c r="E2" s="381"/>
      <c r="F2" s="381"/>
      <c r="G2" s="381"/>
      <c r="H2" s="381"/>
      <c r="I2" s="381"/>
      <c r="J2" s="381"/>
      <c r="K2" s="381"/>
      <c r="L2" s="381"/>
    </row>
    <row r="3" spans="1:48" ht="27" customHeight="1" x14ac:dyDescent="0.3">
      <c r="A3" s="376"/>
      <c r="B3" s="377"/>
      <c r="C3" s="380" t="s">
        <v>2</v>
      </c>
      <c r="D3" s="381"/>
      <c r="E3" s="381"/>
      <c r="F3" s="381"/>
      <c r="G3" s="381"/>
      <c r="H3" s="381"/>
      <c r="I3" s="381"/>
      <c r="J3" s="381"/>
      <c r="K3" s="381"/>
      <c r="L3" s="381"/>
    </row>
    <row r="4" spans="1:48" ht="27" customHeight="1" x14ac:dyDescent="0.3">
      <c r="A4" s="378"/>
      <c r="B4" s="379"/>
      <c r="C4" s="380" t="s">
        <v>3</v>
      </c>
      <c r="D4" s="381"/>
      <c r="E4" s="381"/>
      <c r="F4" s="381"/>
      <c r="G4" s="381"/>
      <c r="H4" s="381"/>
      <c r="I4" s="381"/>
      <c r="J4" s="382"/>
      <c r="K4" s="383" t="s">
        <v>1202</v>
      </c>
      <c r="L4" s="384"/>
    </row>
    <row r="5" spans="1:48" ht="18" customHeight="1" x14ac:dyDescent="0.35">
      <c r="B5" s="166"/>
      <c r="C5" s="166"/>
      <c r="D5" s="166"/>
      <c r="E5" s="210"/>
      <c r="F5" s="210"/>
      <c r="G5" s="166"/>
      <c r="H5" s="166"/>
      <c r="I5" s="166"/>
      <c r="J5" s="166"/>
      <c r="K5" s="166"/>
      <c r="L5" s="166"/>
    </row>
    <row r="6" spans="1:48" s="172" customFormat="1" ht="29.25" customHeight="1" x14ac:dyDescent="0.3">
      <c r="B6" s="674" t="s">
        <v>583</v>
      </c>
      <c r="C6" s="674" t="s">
        <v>537</v>
      </c>
      <c r="D6" s="678" t="s">
        <v>35</v>
      </c>
      <c r="E6" s="679"/>
      <c r="F6" s="678" t="s">
        <v>36</v>
      </c>
      <c r="G6" s="679"/>
      <c r="H6" s="678" t="s">
        <v>37</v>
      </c>
      <c r="I6" s="679"/>
      <c r="J6" s="678" t="s">
        <v>584</v>
      </c>
      <c r="K6" s="679"/>
      <c r="L6" s="680" t="s">
        <v>585</v>
      </c>
    </row>
    <row r="7" spans="1:48" ht="36" customHeight="1" x14ac:dyDescent="0.3">
      <c r="B7" s="675"/>
      <c r="C7" s="675"/>
      <c r="D7" s="169" t="s">
        <v>586</v>
      </c>
      <c r="E7" s="211" t="s">
        <v>587</v>
      </c>
      <c r="F7" s="211" t="s">
        <v>586</v>
      </c>
      <c r="G7" s="169" t="s">
        <v>587</v>
      </c>
      <c r="H7" s="169" t="s">
        <v>586</v>
      </c>
      <c r="I7" s="169" t="s">
        <v>587</v>
      </c>
      <c r="J7" s="169" t="s">
        <v>586</v>
      </c>
      <c r="K7" s="169" t="s">
        <v>587</v>
      </c>
      <c r="L7" s="681"/>
    </row>
    <row r="8" spans="1:48" ht="22.5" customHeight="1" x14ac:dyDescent="0.3">
      <c r="B8" s="674" t="str">
        <f>+'3. Actividades Proyecto'!X9</f>
        <v>Implementar 60km de mantenimiento de señalización y/o demarcación en cicloinfraestructura en la ciudad</v>
      </c>
      <c r="C8" s="169" t="s">
        <v>76</v>
      </c>
      <c r="D8" s="186"/>
      <c r="E8" s="212"/>
      <c r="F8" s="212"/>
      <c r="G8" s="170"/>
      <c r="H8" s="185">
        <f>+'3. Actividades Proyecto'!AK9</f>
        <v>4</v>
      </c>
      <c r="I8" s="190">
        <f>+'3. Actividades Proyecto'!AL9</f>
        <v>4</v>
      </c>
      <c r="J8" s="348">
        <v>3.55</v>
      </c>
      <c r="K8" s="348">
        <v>3.55</v>
      </c>
      <c r="L8" s="170">
        <f t="shared" ref="L8:L9" si="0">+D8+F8+H8+J8</f>
        <v>7.55</v>
      </c>
      <c r="M8" s="372"/>
    </row>
    <row r="9" spans="1:48" ht="22.5" customHeight="1" x14ac:dyDescent="0.3">
      <c r="B9" s="685"/>
      <c r="C9" s="169" t="s">
        <v>588</v>
      </c>
      <c r="D9" s="170"/>
      <c r="E9" s="212"/>
      <c r="F9" s="212"/>
      <c r="G9" s="170"/>
      <c r="H9" s="170"/>
      <c r="I9" s="170"/>
      <c r="J9" s="170"/>
      <c r="K9" s="170"/>
      <c r="L9" s="170">
        <f t="shared" si="0"/>
        <v>0</v>
      </c>
    </row>
    <row r="10" spans="1:48" ht="22.5" customHeight="1" x14ac:dyDescent="0.3">
      <c r="B10" s="675"/>
      <c r="C10" s="169" t="s">
        <v>589</v>
      </c>
      <c r="D10" s="171">
        <f t="shared" ref="D10:L10" si="1">SUM(D8:D9)</f>
        <v>0</v>
      </c>
      <c r="E10" s="213">
        <f t="shared" si="1"/>
        <v>0</v>
      </c>
      <c r="F10" s="213">
        <f t="shared" si="1"/>
        <v>0</v>
      </c>
      <c r="G10" s="171">
        <f t="shared" si="1"/>
        <v>0</v>
      </c>
      <c r="H10" s="171">
        <f t="shared" si="1"/>
        <v>4</v>
      </c>
      <c r="I10" s="171">
        <f t="shared" si="1"/>
        <v>4</v>
      </c>
      <c r="J10" s="171">
        <f t="shared" si="1"/>
        <v>3.55</v>
      </c>
      <c r="K10" s="171">
        <f t="shared" si="1"/>
        <v>3.55</v>
      </c>
      <c r="L10" s="171">
        <f t="shared" si="1"/>
        <v>7.55</v>
      </c>
    </row>
    <row r="11" spans="1:48" ht="22.5" customHeight="1" x14ac:dyDescent="0.3">
      <c r="B11" s="674" t="str">
        <f>+'3. Actividades Proyecto'!X10</f>
        <v>Implementar 28 km de señalización y/o demarcación de cicloinfraestructura en la ciudad</v>
      </c>
      <c r="C11" s="169" t="s">
        <v>76</v>
      </c>
      <c r="D11" s="170"/>
      <c r="E11" s="212"/>
      <c r="F11" s="212"/>
      <c r="G11" s="170"/>
      <c r="H11" s="185">
        <f>+'3. Actividades Proyecto'!AK10</f>
        <v>0</v>
      </c>
      <c r="I11" s="190">
        <f>+'3. Actividades Proyecto'!AL10</f>
        <v>0</v>
      </c>
      <c r="J11" s="348">
        <f>+'3. Actividades Proyecto'!AP10</f>
        <v>1.46</v>
      </c>
      <c r="K11" s="348">
        <f>+'3. Actividades Proyecto'!AQ10</f>
        <v>1.46</v>
      </c>
      <c r="L11" s="170">
        <f t="shared" ref="L11:L12" si="2">+D11+F11+H11+J11</f>
        <v>1.46</v>
      </c>
    </row>
    <row r="12" spans="1:48" ht="22.5" customHeight="1" x14ac:dyDescent="0.3">
      <c r="B12" s="685"/>
      <c r="C12" s="169" t="s">
        <v>588</v>
      </c>
      <c r="D12" s="170"/>
      <c r="E12" s="212"/>
      <c r="F12" s="212"/>
      <c r="G12" s="170"/>
      <c r="H12" s="170"/>
      <c r="I12" s="170"/>
      <c r="J12" s="170"/>
      <c r="K12" s="170"/>
      <c r="L12" s="170">
        <f t="shared" si="2"/>
        <v>0</v>
      </c>
    </row>
    <row r="13" spans="1:48" ht="22.5" customHeight="1" x14ac:dyDescent="0.3">
      <c r="B13" s="675"/>
      <c r="C13" s="169" t="s">
        <v>589</v>
      </c>
      <c r="D13" s="171">
        <f t="shared" ref="D13:L13" si="3">SUM(D11:D12)</f>
        <v>0</v>
      </c>
      <c r="E13" s="213">
        <f t="shared" si="3"/>
        <v>0</v>
      </c>
      <c r="F13" s="213">
        <f t="shared" si="3"/>
        <v>0</v>
      </c>
      <c r="G13" s="171">
        <f t="shared" si="3"/>
        <v>0</v>
      </c>
      <c r="H13" s="171">
        <f t="shared" si="3"/>
        <v>0</v>
      </c>
      <c r="I13" s="171">
        <f t="shared" si="3"/>
        <v>0</v>
      </c>
      <c r="J13" s="171">
        <f t="shared" si="3"/>
        <v>1.46</v>
      </c>
      <c r="K13" s="171">
        <f t="shared" si="3"/>
        <v>1.46</v>
      </c>
      <c r="L13" s="171">
        <f t="shared" si="3"/>
        <v>1.46</v>
      </c>
    </row>
    <row r="14" spans="1:48" ht="12.75" customHeight="1" x14ac:dyDescent="0.3">
      <c r="B14" s="167"/>
      <c r="C14" s="167"/>
      <c r="D14" s="167"/>
      <c r="E14" s="214"/>
      <c r="F14" s="214"/>
      <c r="G14" s="167"/>
      <c r="H14" s="167"/>
      <c r="I14" s="167"/>
      <c r="J14" s="167"/>
      <c r="K14" s="167"/>
      <c r="L14" s="167"/>
    </row>
    <row r="15" spans="1:48" customFormat="1" ht="33" customHeight="1" x14ac:dyDescent="0.3">
      <c r="B15" s="180"/>
      <c r="C15" s="180"/>
      <c r="D15" s="180"/>
      <c r="E15" s="667" t="s">
        <v>1153</v>
      </c>
      <c r="F15" s="676"/>
      <c r="G15" s="676"/>
      <c r="H15" s="676"/>
      <c r="I15" s="677" t="s">
        <v>1154</v>
      </c>
      <c r="J15" s="539"/>
      <c r="K15" s="539"/>
      <c r="L15" s="539"/>
      <c r="N15" s="667" t="s">
        <v>1155</v>
      </c>
      <c r="O15" s="668"/>
      <c r="P15" s="668"/>
      <c r="Q15" s="668"/>
      <c r="R15" s="573" t="s">
        <v>1156</v>
      </c>
      <c r="S15" s="669"/>
      <c r="T15" s="669"/>
      <c r="U15" s="670"/>
      <c r="W15" s="667" t="s">
        <v>1157</v>
      </c>
      <c r="X15" s="668"/>
      <c r="Y15" s="668"/>
      <c r="Z15" s="668"/>
      <c r="AA15" s="573" t="s">
        <v>1158</v>
      </c>
      <c r="AB15" s="669"/>
      <c r="AC15" s="669"/>
      <c r="AD15" s="670"/>
      <c r="AF15" s="667" t="s">
        <v>1159</v>
      </c>
      <c r="AG15" s="668"/>
      <c r="AH15" s="668"/>
      <c r="AI15" s="668"/>
      <c r="AJ15" s="573" t="s">
        <v>1160</v>
      </c>
      <c r="AK15" s="669"/>
      <c r="AL15" s="669"/>
      <c r="AM15" s="670"/>
      <c r="AO15" s="671" t="s">
        <v>1151</v>
      </c>
      <c r="AP15" s="672"/>
      <c r="AQ15" s="672"/>
      <c r="AR15" s="672"/>
      <c r="AS15" s="673" t="s">
        <v>1152</v>
      </c>
      <c r="AT15" s="668"/>
      <c r="AU15" s="668"/>
      <c r="AV15" s="668"/>
    </row>
    <row r="16" spans="1:48" customFormat="1" ht="38.25" customHeight="1" x14ac:dyDescent="0.3">
      <c r="A16" s="182" t="s">
        <v>1161</v>
      </c>
      <c r="B16" s="182" t="s">
        <v>1122</v>
      </c>
      <c r="C16" s="182" t="s">
        <v>590</v>
      </c>
      <c r="D16" s="182" t="s">
        <v>591</v>
      </c>
      <c r="E16" s="215" t="s">
        <v>592</v>
      </c>
      <c r="F16" s="215" t="s">
        <v>593</v>
      </c>
      <c r="G16" s="183" t="s">
        <v>594</v>
      </c>
      <c r="H16" s="181" t="s">
        <v>595</v>
      </c>
      <c r="I16" s="341" t="s">
        <v>592</v>
      </c>
      <c r="J16" s="342" t="s">
        <v>593</v>
      </c>
      <c r="K16" s="341" t="s">
        <v>594</v>
      </c>
      <c r="L16" s="341" t="s">
        <v>595</v>
      </c>
      <c r="N16" s="226" t="s">
        <v>592</v>
      </c>
      <c r="O16" s="227" t="s">
        <v>593</v>
      </c>
      <c r="P16" s="183" t="s">
        <v>594</v>
      </c>
      <c r="Q16" s="181" t="s">
        <v>595</v>
      </c>
      <c r="R16" s="184" t="s">
        <v>592</v>
      </c>
      <c r="S16" s="184" t="s">
        <v>593</v>
      </c>
      <c r="T16" s="184" t="s">
        <v>594</v>
      </c>
      <c r="U16" s="184" t="s">
        <v>595</v>
      </c>
      <c r="W16" s="183" t="s">
        <v>592</v>
      </c>
      <c r="X16" s="183" t="s">
        <v>593</v>
      </c>
      <c r="Y16" s="183" t="s">
        <v>594</v>
      </c>
      <c r="Z16" s="181" t="s">
        <v>595</v>
      </c>
      <c r="AA16" s="184" t="s">
        <v>592</v>
      </c>
      <c r="AB16" s="184" t="s">
        <v>593</v>
      </c>
      <c r="AC16" s="184" t="s">
        <v>594</v>
      </c>
      <c r="AD16" s="184" t="s">
        <v>595</v>
      </c>
      <c r="AF16" s="228" t="s">
        <v>592</v>
      </c>
      <c r="AG16" s="228" t="s">
        <v>593</v>
      </c>
      <c r="AH16" s="183" t="s">
        <v>594</v>
      </c>
      <c r="AI16" s="181" t="s">
        <v>595</v>
      </c>
      <c r="AJ16" s="184" t="s">
        <v>592</v>
      </c>
      <c r="AK16" s="184" t="s">
        <v>593</v>
      </c>
      <c r="AL16" s="184" t="s">
        <v>594</v>
      </c>
      <c r="AM16" s="184" t="s">
        <v>595</v>
      </c>
      <c r="AO16" s="329" t="s">
        <v>592</v>
      </c>
      <c r="AP16" s="329" t="s">
        <v>593</v>
      </c>
      <c r="AQ16" s="329" t="s">
        <v>594</v>
      </c>
      <c r="AR16" s="329" t="s">
        <v>595</v>
      </c>
      <c r="AS16" s="221" t="s">
        <v>592</v>
      </c>
      <c r="AT16" s="221" t="s">
        <v>593</v>
      </c>
      <c r="AU16" s="221" t="s">
        <v>594</v>
      </c>
      <c r="AV16" s="221" t="s">
        <v>595</v>
      </c>
    </row>
    <row r="17" spans="1:48" s="225" customFormat="1" ht="22.5" customHeight="1" x14ac:dyDescent="0.3">
      <c r="A17" s="682">
        <v>1</v>
      </c>
      <c r="B17" s="686" t="s">
        <v>1239</v>
      </c>
      <c r="C17" s="322">
        <v>1</v>
      </c>
      <c r="D17" s="322" t="s">
        <v>596</v>
      </c>
      <c r="E17" s="323">
        <v>245327185.43046674</v>
      </c>
      <c r="F17" s="324">
        <v>6.75</v>
      </c>
      <c r="G17" s="323">
        <v>0</v>
      </c>
      <c r="H17" s="325">
        <v>0</v>
      </c>
      <c r="I17" s="337">
        <v>140582400</v>
      </c>
      <c r="J17" s="338">
        <v>6.75</v>
      </c>
      <c r="K17" s="339"/>
      <c r="L17" s="340"/>
      <c r="N17" s="323">
        <v>115179058.82353</v>
      </c>
      <c r="O17" s="345">
        <v>1</v>
      </c>
      <c r="P17" s="222"/>
      <c r="Q17" s="222"/>
      <c r="R17" s="222"/>
      <c r="S17" s="222"/>
      <c r="T17" s="222"/>
      <c r="U17" s="222"/>
      <c r="W17" s="323">
        <f>+(680000000/19)*X17</f>
        <v>0</v>
      </c>
      <c r="X17" s="345">
        <v>0</v>
      </c>
      <c r="Y17" s="222"/>
      <c r="Z17" s="222"/>
      <c r="AA17" s="222"/>
      <c r="AB17" s="223"/>
      <c r="AC17" s="223"/>
      <c r="AD17" s="223"/>
      <c r="AF17" s="323">
        <f>+(684000000/20)*AG17</f>
        <v>0</v>
      </c>
      <c r="AG17" s="345">
        <v>0</v>
      </c>
      <c r="AH17" s="223"/>
      <c r="AI17" s="223"/>
      <c r="AJ17" s="223"/>
      <c r="AK17" s="223"/>
      <c r="AL17" s="223"/>
      <c r="AM17" s="223"/>
      <c r="AO17" s="224">
        <f t="shared" ref="AO17:AV37" si="4">+E17+N17+W17+AF17</f>
        <v>360506244.25399673</v>
      </c>
      <c r="AP17" s="224">
        <f t="shared" si="4"/>
        <v>7.75</v>
      </c>
      <c r="AQ17" s="224">
        <f t="shared" si="4"/>
        <v>0</v>
      </c>
      <c r="AR17" s="224">
        <f t="shared" si="4"/>
        <v>0</v>
      </c>
      <c r="AS17" s="224">
        <f t="shared" si="4"/>
        <v>140582400</v>
      </c>
      <c r="AT17" s="224">
        <f t="shared" si="4"/>
        <v>6.75</v>
      </c>
      <c r="AU17" s="224">
        <f t="shared" si="4"/>
        <v>0</v>
      </c>
      <c r="AV17" s="224">
        <f t="shared" si="4"/>
        <v>0</v>
      </c>
    </row>
    <row r="18" spans="1:48" s="225" customFormat="1" ht="22.5" customHeight="1" x14ac:dyDescent="0.3">
      <c r="A18" s="683"/>
      <c r="B18" s="687"/>
      <c r="C18" s="322">
        <v>2</v>
      </c>
      <c r="D18" s="322" t="s">
        <v>348</v>
      </c>
      <c r="E18" s="323">
        <v>0</v>
      </c>
      <c r="F18" s="324">
        <v>0</v>
      </c>
      <c r="G18" s="323">
        <v>0</v>
      </c>
      <c r="H18" s="325">
        <v>0</v>
      </c>
      <c r="I18" s="323">
        <v>0</v>
      </c>
      <c r="J18" s="327">
        <v>0</v>
      </c>
      <c r="K18" s="330"/>
      <c r="L18" s="336"/>
      <c r="N18" s="323">
        <v>115179058.82353</v>
      </c>
      <c r="O18" s="345">
        <v>1</v>
      </c>
      <c r="P18" s="222"/>
      <c r="Q18" s="222"/>
      <c r="R18" s="222"/>
      <c r="S18" s="222"/>
      <c r="T18" s="222"/>
      <c r="U18" s="222"/>
      <c r="W18" s="323">
        <f t="shared" ref="W18:W37" si="5">+(680000000/19)*X18</f>
        <v>0</v>
      </c>
      <c r="X18" s="345">
        <v>0</v>
      </c>
      <c r="Y18" s="222"/>
      <c r="Z18" s="222"/>
      <c r="AA18" s="222"/>
      <c r="AB18" s="223"/>
      <c r="AC18" s="223"/>
      <c r="AD18" s="223"/>
      <c r="AF18" s="323">
        <f t="shared" ref="AF18:AF37" si="6">+(684000000/20)*AG18</f>
        <v>0</v>
      </c>
      <c r="AG18" s="345">
        <v>0</v>
      </c>
      <c r="AH18" s="223"/>
      <c r="AI18" s="223"/>
      <c r="AJ18" s="223"/>
      <c r="AK18" s="223"/>
      <c r="AL18" s="223"/>
      <c r="AM18" s="223"/>
      <c r="AO18" s="224">
        <f t="shared" si="4"/>
        <v>115179058.82353</v>
      </c>
      <c r="AP18" s="224">
        <f t="shared" si="4"/>
        <v>1</v>
      </c>
      <c r="AQ18" s="224">
        <f t="shared" si="4"/>
        <v>0</v>
      </c>
      <c r="AR18" s="224">
        <f t="shared" si="4"/>
        <v>0</v>
      </c>
      <c r="AS18" s="224">
        <f t="shared" si="4"/>
        <v>0</v>
      </c>
      <c r="AT18" s="224">
        <f t="shared" si="4"/>
        <v>0</v>
      </c>
      <c r="AU18" s="224">
        <f t="shared" si="4"/>
        <v>0</v>
      </c>
      <c r="AV18" s="224">
        <f t="shared" si="4"/>
        <v>0</v>
      </c>
    </row>
    <row r="19" spans="1:48" s="225" customFormat="1" ht="22.5" customHeight="1" x14ac:dyDescent="0.3">
      <c r="A19" s="683"/>
      <c r="B19" s="687"/>
      <c r="C19" s="322">
        <v>3</v>
      </c>
      <c r="D19" s="322" t="s">
        <v>353</v>
      </c>
      <c r="E19" s="323">
        <v>0</v>
      </c>
      <c r="F19" s="324">
        <v>0</v>
      </c>
      <c r="G19" s="323">
        <v>0</v>
      </c>
      <c r="H19" s="325">
        <v>0</v>
      </c>
      <c r="I19" s="323">
        <v>0</v>
      </c>
      <c r="J19" s="327">
        <v>0</v>
      </c>
      <c r="K19" s="330"/>
      <c r="L19" s="336"/>
      <c r="N19" s="323">
        <v>0</v>
      </c>
      <c r="O19" s="345">
        <v>0</v>
      </c>
      <c r="P19" s="222"/>
      <c r="Q19" s="222"/>
      <c r="R19" s="222"/>
      <c r="S19" s="222"/>
      <c r="T19" s="222"/>
      <c r="U19" s="222"/>
      <c r="W19" s="323">
        <f t="shared" si="5"/>
        <v>35789473.684210524</v>
      </c>
      <c r="X19" s="345">
        <v>1</v>
      </c>
      <c r="Y19" s="222"/>
      <c r="Z19" s="222"/>
      <c r="AA19" s="222"/>
      <c r="AB19" s="223"/>
      <c r="AC19" s="223"/>
      <c r="AD19" s="223"/>
      <c r="AF19" s="323">
        <f t="shared" si="6"/>
        <v>0</v>
      </c>
      <c r="AG19" s="345">
        <v>0</v>
      </c>
      <c r="AH19" s="223"/>
      <c r="AI19" s="223"/>
      <c r="AJ19" s="223"/>
      <c r="AK19" s="223"/>
      <c r="AL19" s="223"/>
      <c r="AM19" s="223"/>
      <c r="AO19" s="224">
        <f t="shared" si="4"/>
        <v>35789473.684210524</v>
      </c>
      <c r="AP19" s="224">
        <f t="shared" si="4"/>
        <v>1</v>
      </c>
      <c r="AQ19" s="224">
        <f t="shared" si="4"/>
        <v>0</v>
      </c>
      <c r="AR19" s="224">
        <f t="shared" si="4"/>
        <v>0</v>
      </c>
      <c r="AS19" s="224">
        <f t="shared" si="4"/>
        <v>0</v>
      </c>
      <c r="AT19" s="224">
        <f t="shared" si="4"/>
        <v>0</v>
      </c>
      <c r="AU19" s="224">
        <f t="shared" si="4"/>
        <v>0</v>
      </c>
      <c r="AV19" s="224">
        <f t="shared" si="4"/>
        <v>0</v>
      </c>
    </row>
    <row r="20" spans="1:48" s="225" customFormat="1" ht="22.5" customHeight="1" x14ac:dyDescent="0.3">
      <c r="A20" s="683"/>
      <c r="B20" s="687"/>
      <c r="C20" s="322">
        <v>4</v>
      </c>
      <c r="D20" s="322" t="s">
        <v>597</v>
      </c>
      <c r="E20" s="323">
        <v>0</v>
      </c>
      <c r="F20" s="324">
        <v>0</v>
      </c>
      <c r="G20" s="323">
        <v>0</v>
      </c>
      <c r="H20" s="325">
        <v>0</v>
      </c>
      <c r="I20" s="323">
        <v>0</v>
      </c>
      <c r="J20" s="327">
        <v>0</v>
      </c>
      <c r="K20" s="330"/>
      <c r="L20" s="336"/>
      <c r="N20" s="323">
        <v>115179058.82353</v>
      </c>
      <c r="O20" s="345">
        <v>1</v>
      </c>
      <c r="P20" s="222"/>
      <c r="Q20" s="222"/>
      <c r="R20" s="222"/>
      <c r="S20" s="222"/>
      <c r="T20" s="222"/>
      <c r="U20" s="222"/>
      <c r="W20" s="323">
        <f t="shared" si="5"/>
        <v>0</v>
      </c>
      <c r="X20" s="345">
        <v>0</v>
      </c>
      <c r="Y20" s="222"/>
      <c r="Z20" s="222"/>
      <c r="AA20" s="222"/>
      <c r="AB20" s="223"/>
      <c r="AC20" s="223"/>
      <c r="AD20" s="223"/>
      <c r="AF20" s="323">
        <f t="shared" si="6"/>
        <v>68400000</v>
      </c>
      <c r="AG20" s="345">
        <v>2</v>
      </c>
      <c r="AH20" s="223"/>
      <c r="AI20" s="223"/>
      <c r="AJ20" s="223"/>
      <c r="AK20" s="223"/>
      <c r="AL20" s="223"/>
      <c r="AM20" s="223"/>
      <c r="AO20" s="224">
        <f t="shared" si="4"/>
        <v>183579058.82353002</v>
      </c>
      <c r="AP20" s="224">
        <f t="shared" si="4"/>
        <v>3</v>
      </c>
      <c r="AQ20" s="224">
        <f t="shared" si="4"/>
        <v>0</v>
      </c>
      <c r="AR20" s="224">
        <f t="shared" si="4"/>
        <v>0</v>
      </c>
      <c r="AS20" s="224">
        <f t="shared" si="4"/>
        <v>0</v>
      </c>
      <c r="AT20" s="224">
        <f t="shared" si="4"/>
        <v>0</v>
      </c>
      <c r="AU20" s="224">
        <f t="shared" si="4"/>
        <v>0</v>
      </c>
      <c r="AV20" s="224">
        <f t="shared" si="4"/>
        <v>0</v>
      </c>
    </row>
    <row r="21" spans="1:48" s="225" customFormat="1" ht="22.5" customHeight="1" x14ac:dyDescent="0.3">
      <c r="A21" s="683"/>
      <c r="B21" s="687"/>
      <c r="C21" s="322">
        <v>5</v>
      </c>
      <c r="D21" s="322" t="s">
        <v>361</v>
      </c>
      <c r="E21" s="323">
        <v>0</v>
      </c>
      <c r="F21" s="324">
        <v>0</v>
      </c>
      <c r="G21" s="323">
        <v>0</v>
      </c>
      <c r="H21" s="325">
        <v>0</v>
      </c>
      <c r="I21" s="323">
        <v>0</v>
      </c>
      <c r="J21" s="327">
        <v>0</v>
      </c>
      <c r="K21" s="330"/>
      <c r="L21" s="336"/>
      <c r="N21" s="323">
        <v>0</v>
      </c>
      <c r="O21" s="345">
        <v>0</v>
      </c>
      <c r="P21" s="222"/>
      <c r="Q21" s="222"/>
      <c r="R21" s="222"/>
      <c r="S21" s="222"/>
      <c r="T21" s="222"/>
      <c r="U21" s="222"/>
      <c r="W21" s="323">
        <f t="shared" si="5"/>
        <v>35789473.684210524</v>
      </c>
      <c r="X21" s="345">
        <v>1</v>
      </c>
      <c r="Y21" s="222"/>
      <c r="Z21" s="222"/>
      <c r="AA21" s="222"/>
      <c r="AB21" s="223"/>
      <c r="AC21" s="223"/>
      <c r="AD21" s="223"/>
      <c r="AF21" s="323">
        <f t="shared" si="6"/>
        <v>34200000</v>
      </c>
      <c r="AG21" s="345">
        <v>1</v>
      </c>
      <c r="AH21" s="223"/>
      <c r="AI21" s="223"/>
      <c r="AJ21" s="223"/>
      <c r="AK21" s="223"/>
      <c r="AL21" s="223"/>
      <c r="AM21" s="223"/>
      <c r="AO21" s="224">
        <f t="shared" si="4"/>
        <v>69989473.684210524</v>
      </c>
      <c r="AP21" s="224">
        <f t="shared" si="4"/>
        <v>2</v>
      </c>
      <c r="AQ21" s="224">
        <f t="shared" si="4"/>
        <v>0</v>
      </c>
      <c r="AR21" s="224">
        <f t="shared" si="4"/>
        <v>0</v>
      </c>
      <c r="AS21" s="224">
        <f t="shared" si="4"/>
        <v>0</v>
      </c>
      <c r="AT21" s="224">
        <f t="shared" si="4"/>
        <v>0</v>
      </c>
      <c r="AU21" s="224">
        <f t="shared" si="4"/>
        <v>0</v>
      </c>
      <c r="AV21" s="224">
        <f t="shared" si="4"/>
        <v>0</v>
      </c>
    </row>
    <row r="22" spans="1:48" s="225" customFormat="1" ht="22.5" customHeight="1" x14ac:dyDescent="0.3">
      <c r="A22" s="683"/>
      <c r="B22" s="687"/>
      <c r="C22" s="322">
        <v>6</v>
      </c>
      <c r="D22" s="322" t="s">
        <v>364</v>
      </c>
      <c r="E22" s="323">
        <v>0</v>
      </c>
      <c r="F22" s="324">
        <v>0</v>
      </c>
      <c r="G22" s="323">
        <v>0</v>
      </c>
      <c r="H22" s="325">
        <v>0</v>
      </c>
      <c r="I22" s="323">
        <v>0</v>
      </c>
      <c r="J22" s="327">
        <v>0</v>
      </c>
      <c r="K22" s="330"/>
      <c r="L22" s="336"/>
      <c r="N22" s="323">
        <v>0</v>
      </c>
      <c r="O22" s="345">
        <v>0</v>
      </c>
      <c r="P22" s="222"/>
      <c r="Q22" s="222"/>
      <c r="R22" s="222"/>
      <c r="S22" s="222"/>
      <c r="T22" s="222"/>
      <c r="U22" s="222"/>
      <c r="W22" s="323">
        <f t="shared" si="5"/>
        <v>35789473.684210524</v>
      </c>
      <c r="X22" s="345">
        <v>1</v>
      </c>
      <c r="Y22" s="222"/>
      <c r="Z22" s="222"/>
      <c r="AA22" s="222"/>
      <c r="AB22" s="223"/>
      <c r="AC22" s="223"/>
      <c r="AD22" s="223"/>
      <c r="AF22" s="323">
        <f t="shared" si="6"/>
        <v>0</v>
      </c>
      <c r="AG22" s="345">
        <v>0</v>
      </c>
      <c r="AH22" s="223"/>
      <c r="AI22" s="223"/>
      <c r="AJ22" s="223"/>
      <c r="AK22" s="223"/>
      <c r="AL22" s="223"/>
      <c r="AM22" s="223"/>
      <c r="AO22" s="224">
        <f t="shared" si="4"/>
        <v>35789473.684210524</v>
      </c>
      <c r="AP22" s="224">
        <f t="shared" si="4"/>
        <v>1</v>
      </c>
      <c r="AQ22" s="224">
        <f t="shared" si="4"/>
        <v>0</v>
      </c>
      <c r="AR22" s="224">
        <f t="shared" si="4"/>
        <v>0</v>
      </c>
      <c r="AS22" s="224">
        <f t="shared" si="4"/>
        <v>0</v>
      </c>
      <c r="AT22" s="224">
        <f t="shared" si="4"/>
        <v>0</v>
      </c>
      <c r="AU22" s="224">
        <f t="shared" si="4"/>
        <v>0</v>
      </c>
      <c r="AV22" s="224">
        <f t="shared" si="4"/>
        <v>0</v>
      </c>
    </row>
    <row r="23" spans="1:48" s="225" customFormat="1" ht="22.5" customHeight="1" x14ac:dyDescent="0.3">
      <c r="A23" s="683"/>
      <c r="B23" s="687"/>
      <c r="C23" s="322">
        <v>7</v>
      </c>
      <c r="D23" s="322" t="s">
        <v>368</v>
      </c>
      <c r="E23" s="323">
        <v>0</v>
      </c>
      <c r="F23" s="324">
        <v>0</v>
      </c>
      <c r="G23" s="323">
        <v>0</v>
      </c>
      <c r="H23" s="325">
        <v>0</v>
      </c>
      <c r="I23" s="323">
        <v>0</v>
      </c>
      <c r="J23" s="327">
        <v>0</v>
      </c>
      <c r="K23" s="330"/>
      <c r="L23" s="335"/>
      <c r="N23" s="323">
        <v>230358117.64706001</v>
      </c>
      <c r="O23" s="345">
        <v>2</v>
      </c>
      <c r="P23" s="222"/>
      <c r="Q23" s="222"/>
      <c r="R23" s="222"/>
      <c r="S23" s="222"/>
      <c r="T23" s="222"/>
      <c r="U23" s="222"/>
      <c r="W23" s="323">
        <f t="shared" si="5"/>
        <v>0</v>
      </c>
      <c r="X23" s="345">
        <v>0</v>
      </c>
      <c r="Y23" s="222"/>
      <c r="Z23" s="222"/>
      <c r="AA23" s="222"/>
      <c r="AB23" s="223"/>
      <c r="AC23" s="223"/>
      <c r="AD23" s="223"/>
      <c r="AF23" s="323">
        <f t="shared" si="6"/>
        <v>34200000</v>
      </c>
      <c r="AG23" s="345">
        <v>1</v>
      </c>
      <c r="AH23" s="223"/>
      <c r="AI23" s="223"/>
      <c r="AJ23" s="223"/>
      <c r="AK23" s="223"/>
      <c r="AL23" s="223"/>
      <c r="AM23" s="223"/>
      <c r="AO23" s="224">
        <f t="shared" si="4"/>
        <v>264558117.64706001</v>
      </c>
      <c r="AP23" s="224">
        <f t="shared" si="4"/>
        <v>3</v>
      </c>
      <c r="AQ23" s="224">
        <f t="shared" si="4"/>
        <v>0</v>
      </c>
      <c r="AR23" s="224">
        <f t="shared" si="4"/>
        <v>0</v>
      </c>
      <c r="AS23" s="224">
        <f t="shared" si="4"/>
        <v>0</v>
      </c>
      <c r="AT23" s="224">
        <f t="shared" si="4"/>
        <v>0</v>
      </c>
      <c r="AU23" s="224">
        <f t="shared" si="4"/>
        <v>0</v>
      </c>
      <c r="AV23" s="224">
        <f t="shared" si="4"/>
        <v>0</v>
      </c>
    </row>
    <row r="24" spans="1:48" s="225" customFormat="1" ht="22.5" customHeight="1" x14ac:dyDescent="0.3">
      <c r="A24" s="683"/>
      <c r="B24" s="687"/>
      <c r="C24" s="322">
        <v>8</v>
      </c>
      <c r="D24" s="322" t="s">
        <v>373</v>
      </c>
      <c r="E24" s="323">
        <v>0</v>
      </c>
      <c r="F24" s="324">
        <v>0</v>
      </c>
      <c r="G24" s="323">
        <v>0</v>
      </c>
      <c r="H24" s="325">
        <v>0</v>
      </c>
      <c r="I24" s="323">
        <v>0</v>
      </c>
      <c r="J24" s="327">
        <v>0</v>
      </c>
      <c r="K24" s="330"/>
      <c r="L24" s="332"/>
      <c r="N24" s="323">
        <v>115179058.82353</v>
      </c>
      <c r="O24" s="345">
        <v>1</v>
      </c>
      <c r="P24" s="222"/>
      <c r="Q24" s="222"/>
      <c r="R24" s="222"/>
      <c r="S24" s="222"/>
      <c r="T24" s="222"/>
      <c r="U24" s="222"/>
      <c r="W24" s="323">
        <f t="shared" si="5"/>
        <v>35789473.684210524</v>
      </c>
      <c r="X24" s="345">
        <v>1</v>
      </c>
      <c r="Y24" s="222"/>
      <c r="Z24" s="222"/>
      <c r="AA24" s="222"/>
      <c r="AB24" s="223"/>
      <c r="AC24" s="223"/>
      <c r="AD24" s="223"/>
      <c r="AF24" s="323">
        <f t="shared" si="6"/>
        <v>34200000</v>
      </c>
      <c r="AG24" s="345">
        <v>1</v>
      </c>
      <c r="AH24" s="223"/>
      <c r="AI24" s="223"/>
      <c r="AJ24" s="223"/>
      <c r="AK24" s="223"/>
      <c r="AL24" s="223"/>
      <c r="AM24" s="223"/>
      <c r="AO24" s="224">
        <f t="shared" si="4"/>
        <v>185168532.50774053</v>
      </c>
      <c r="AP24" s="224">
        <f t="shared" si="4"/>
        <v>3</v>
      </c>
      <c r="AQ24" s="224">
        <f t="shared" si="4"/>
        <v>0</v>
      </c>
      <c r="AR24" s="224">
        <f t="shared" si="4"/>
        <v>0</v>
      </c>
      <c r="AS24" s="224">
        <f t="shared" si="4"/>
        <v>0</v>
      </c>
      <c r="AT24" s="224">
        <f t="shared" si="4"/>
        <v>0</v>
      </c>
      <c r="AU24" s="224">
        <f t="shared" si="4"/>
        <v>0</v>
      </c>
      <c r="AV24" s="224">
        <f t="shared" si="4"/>
        <v>0</v>
      </c>
    </row>
    <row r="25" spans="1:48" s="225" customFormat="1" ht="22.5" customHeight="1" x14ac:dyDescent="0.3">
      <c r="A25" s="683"/>
      <c r="B25" s="687"/>
      <c r="C25" s="322">
        <v>9</v>
      </c>
      <c r="D25" s="322" t="s">
        <v>598</v>
      </c>
      <c r="E25" s="323">
        <v>0</v>
      </c>
      <c r="F25" s="324">
        <v>0</v>
      </c>
      <c r="G25" s="323">
        <v>0</v>
      </c>
      <c r="H25" s="325">
        <v>0</v>
      </c>
      <c r="I25" s="323">
        <v>0</v>
      </c>
      <c r="J25" s="327">
        <v>0</v>
      </c>
      <c r="K25" s="330"/>
      <c r="L25" s="332"/>
      <c r="N25" s="323">
        <v>0</v>
      </c>
      <c r="O25" s="345">
        <v>0</v>
      </c>
      <c r="P25" s="222"/>
      <c r="Q25" s="222"/>
      <c r="R25" s="222"/>
      <c r="S25" s="222"/>
      <c r="T25" s="222"/>
      <c r="U25" s="222"/>
      <c r="W25" s="323">
        <f t="shared" si="5"/>
        <v>35789473.684210524</v>
      </c>
      <c r="X25" s="345">
        <v>1</v>
      </c>
      <c r="Y25" s="222"/>
      <c r="Z25" s="222"/>
      <c r="AA25" s="222"/>
      <c r="AB25" s="223"/>
      <c r="AC25" s="223"/>
      <c r="AD25" s="223"/>
      <c r="AF25" s="323">
        <f t="shared" si="6"/>
        <v>34200000</v>
      </c>
      <c r="AG25" s="345">
        <v>1</v>
      </c>
      <c r="AH25" s="223"/>
      <c r="AI25" s="223"/>
      <c r="AJ25" s="223"/>
      <c r="AK25" s="223"/>
      <c r="AL25" s="223"/>
      <c r="AM25" s="223"/>
      <c r="AO25" s="224">
        <f t="shared" si="4"/>
        <v>69989473.684210524</v>
      </c>
      <c r="AP25" s="224">
        <f t="shared" si="4"/>
        <v>2</v>
      </c>
      <c r="AQ25" s="224">
        <f t="shared" si="4"/>
        <v>0</v>
      </c>
      <c r="AR25" s="224">
        <f t="shared" si="4"/>
        <v>0</v>
      </c>
      <c r="AS25" s="224">
        <f t="shared" si="4"/>
        <v>0</v>
      </c>
      <c r="AT25" s="224">
        <f t="shared" si="4"/>
        <v>0</v>
      </c>
      <c r="AU25" s="224">
        <f t="shared" si="4"/>
        <v>0</v>
      </c>
      <c r="AV25" s="224">
        <f t="shared" si="4"/>
        <v>0</v>
      </c>
    </row>
    <row r="26" spans="1:48" s="225" customFormat="1" ht="22.5" customHeight="1" x14ac:dyDescent="0.3">
      <c r="A26" s="683"/>
      <c r="B26" s="687"/>
      <c r="C26" s="322">
        <v>10</v>
      </c>
      <c r="D26" s="322" t="s">
        <v>599</v>
      </c>
      <c r="E26" s="323">
        <v>0</v>
      </c>
      <c r="F26" s="324">
        <v>0</v>
      </c>
      <c r="G26" s="323">
        <v>0</v>
      </c>
      <c r="H26" s="325">
        <v>0</v>
      </c>
      <c r="I26" s="323">
        <v>0</v>
      </c>
      <c r="J26" s="327">
        <v>0</v>
      </c>
      <c r="K26" s="330"/>
      <c r="L26" s="332"/>
      <c r="N26" s="323">
        <v>115179058.82353</v>
      </c>
      <c r="O26" s="345">
        <v>1</v>
      </c>
      <c r="P26" s="222"/>
      <c r="Q26" s="222"/>
      <c r="R26" s="222"/>
      <c r="S26" s="222"/>
      <c r="T26" s="222"/>
      <c r="U26" s="222"/>
      <c r="W26" s="323">
        <f t="shared" si="5"/>
        <v>0</v>
      </c>
      <c r="X26" s="345">
        <v>0</v>
      </c>
      <c r="Y26" s="222"/>
      <c r="Z26" s="222"/>
      <c r="AA26" s="222"/>
      <c r="AB26" s="223"/>
      <c r="AC26" s="223"/>
      <c r="AD26" s="223"/>
      <c r="AF26" s="323">
        <f t="shared" si="6"/>
        <v>34200000</v>
      </c>
      <c r="AG26" s="345">
        <v>1</v>
      </c>
      <c r="AH26" s="223"/>
      <c r="AI26" s="223"/>
      <c r="AJ26" s="223"/>
      <c r="AK26" s="223"/>
      <c r="AL26" s="223"/>
      <c r="AM26" s="223"/>
      <c r="AO26" s="224">
        <f t="shared" si="4"/>
        <v>149379058.82353002</v>
      </c>
      <c r="AP26" s="224">
        <f t="shared" si="4"/>
        <v>2</v>
      </c>
      <c r="AQ26" s="224">
        <f t="shared" si="4"/>
        <v>0</v>
      </c>
      <c r="AR26" s="224">
        <f t="shared" si="4"/>
        <v>0</v>
      </c>
      <c r="AS26" s="224">
        <f t="shared" si="4"/>
        <v>0</v>
      </c>
      <c r="AT26" s="224">
        <f t="shared" si="4"/>
        <v>0</v>
      </c>
      <c r="AU26" s="224">
        <f t="shared" si="4"/>
        <v>0</v>
      </c>
      <c r="AV26" s="224">
        <f t="shared" si="4"/>
        <v>0</v>
      </c>
    </row>
    <row r="27" spans="1:48" s="225" customFormat="1" ht="22.5" customHeight="1" x14ac:dyDescent="0.3">
      <c r="A27" s="683"/>
      <c r="B27" s="687"/>
      <c r="C27" s="322">
        <v>11</v>
      </c>
      <c r="D27" s="322" t="s">
        <v>388</v>
      </c>
      <c r="E27" s="323">
        <v>29075814.569536801</v>
      </c>
      <c r="F27" s="324">
        <v>0.8</v>
      </c>
      <c r="G27" s="323">
        <v>0</v>
      </c>
      <c r="H27" s="325">
        <v>0</v>
      </c>
      <c r="I27" s="323">
        <v>35145600</v>
      </c>
      <c r="J27" s="327">
        <v>0.8</v>
      </c>
      <c r="K27" s="330"/>
      <c r="L27" s="332"/>
      <c r="N27" s="323">
        <v>230358117.64706001</v>
      </c>
      <c r="O27" s="345">
        <v>2</v>
      </c>
      <c r="P27" s="222"/>
      <c r="Q27" s="222"/>
      <c r="R27" s="222"/>
      <c r="S27" s="222"/>
      <c r="T27" s="222"/>
      <c r="U27" s="222"/>
      <c r="W27" s="323">
        <f t="shared" si="5"/>
        <v>35789473.684210524</v>
      </c>
      <c r="X27" s="345">
        <v>1</v>
      </c>
      <c r="Y27" s="222"/>
      <c r="Z27" s="222"/>
      <c r="AA27" s="222"/>
      <c r="AB27" s="223"/>
      <c r="AC27" s="223"/>
      <c r="AD27" s="223"/>
      <c r="AF27" s="323">
        <f t="shared" si="6"/>
        <v>68400000</v>
      </c>
      <c r="AG27" s="345">
        <v>2</v>
      </c>
      <c r="AH27" s="223"/>
      <c r="AI27" s="223"/>
      <c r="AJ27" s="223"/>
      <c r="AK27" s="223"/>
      <c r="AL27" s="223"/>
      <c r="AM27" s="223"/>
      <c r="AO27" s="224">
        <f t="shared" si="4"/>
        <v>363623405.90080732</v>
      </c>
      <c r="AP27" s="224">
        <f t="shared" si="4"/>
        <v>5.8</v>
      </c>
      <c r="AQ27" s="224">
        <f t="shared" si="4"/>
        <v>0</v>
      </c>
      <c r="AR27" s="224">
        <f t="shared" si="4"/>
        <v>0</v>
      </c>
      <c r="AS27" s="224">
        <f t="shared" si="4"/>
        <v>35145600</v>
      </c>
      <c r="AT27" s="224">
        <f t="shared" si="4"/>
        <v>0.8</v>
      </c>
      <c r="AU27" s="224">
        <f t="shared" si="4"/>
        <v>0</v>
      </c>
      <c r="AV27" s="224">
        <f t="shared" si="4"/>
        <v>0</v>
      </c>
    </row>
    <row r="28" spans="1:48" s="225" customFormat="1" ht="22.5" customHeight="1" x14ac:dyDescent="0.3">
      <c r="A28" s="683"/>
      <c r="B28" s="687"/>
      <c r="C28" s="322">
        <v>12</v>
      </c>
      <c r="D28" s="322" t="s">
        <v>393</v>
      </c>
      <c r="E28" s="323">
        <v>0</v>
      </c>
      <c r="F28" s="324">
        <v>0</v>
      </c>
      <c r="G28" s="323">
        <v>0</v>
      </c>
      <c r="H28" s="325">
        <v>0</v>
      </c>
      <c r="I28" s="323">
        <v>0</v>
      </c>
      <c r="J28" s="327">
        <v>0</v>
      </c>
      <c r="K28" s="330"/>
      <c r="L28" s="332"/>
      <c r="N28" s="323">
        <v>0</v>
      </c>
      <c r="O28" s="345">
        <v>0</v>
      </c>
      <c r="P28" s="222"/>
      <c r="Q28" s="222"/>
      <c r="R28" s="222"/>
      <c r="S28" s="222"/>
      <c r="T28" s="222"/>
      <c r="U28" s="222"/>
      <c r="W28" s="323">
        <f t="shared" si="5"/>
        <v>71578947.368421048</v>
      </c>
      <c r="X28" s="345">
        <v>2</v>
      </c>
      <c r="Y28" s="222"/>
      <c r="Z28" s="222"/>
      <c r="AA28" s="222"/>
      <c r="AB28" s="223"/>
      <c r="AC28" s="223"/>
      <c r="AD28" s="223"/>
      <c r="AF28" s="323">
        <f t="shared" si="6"/>
        <v>34200000</v>
      </c>
      <c r="AG28" s="345">
        <v>1</v>
      </c>
      <c r="AH28" s="223"/>
      <c r="AI28" s="223"/>
      <c r="AJ28" s="223"/>
      <c r="AK28" s="223"/>
      <c r="AL28" s="223"/>
      <c r="AM28" s="223"/>
      <c r="AO28" s="224">
        <f t="shared" si="4"/>
        <v>105778947.36842105</v>
      </c>
      <c r="AP28" s="224">
        <f t="shared" si="4"/>
        <v>3</v>
      </c>
      <c r="AQ28" s="224">
        <f t="shared" si="4"/>
        <v>0</v>
      </c>
      <c r="AR28" s="224">
        <f t="shared" si="4"/>
        <v>0</v>
      </c>
      <c r="AS28" s="224">
        <f t="shared" si="4"/>
        <v>0</v>
      </c>
      <c r="AT28" s="224">
        <f t="shared" si="4"/>
        <v>0</v>
      </c>
      <c r="AU28" s="224">
        <f t="shared" si="4"/>
        <v>0</v>
      </c>
      <c r="AV28" s="224">
        <f t="shared" si="4"/>
        <v>0</v>
      </c>
    </row>
    <row r="29" spans="1:48" s="225" customFormat="1" ht="22.5" customHeight="1" x14ac:dyDescent="0.3">
      <c r="A29" s="683"/>
      <c r="B29" s="687"/>
      <c r="C29" s="322">
        <v>13</v>
      </c>
      <c r="D29" s="322" t="s">
        <v>398</v>
      </c>
      <c r="E29" s="323">
        <v>0</v>
      </c>
      <c r="F29" s="324">
        <v>0</v>
      </c>
      <c r="G29" s="323">
        <v>0</v>
      </c>
      <c r="H29" s="325">
        <v>0</v>
      </c>
      <c r="I29" s="323">
        <v>0</v>
      </c>
      <c r="J29" s="327">
        <v>0</v>
      </c>
      <c r="K29" s="330"/>
      <c r="L29" s="332"/>
      <c r="N29" s="323">
        <v>0</v>
      </c>
      <c r="O29" s="345">
        <v>0</v>
      </c>
      <c r="P29" s="222"/>
      <c r="Q29" s="222"/>
      <c r="R29" s="222"/>
      <c r="S29" s="222"/>
      <c r="T29" s="222"/>
      <c r="U29" s="222"/>
      <c r="W29" s="323">
        <f t="shared" si="5"/>
        <v>35789473.684210524</v>
      </c>
      <c r="X29" s="345">
        <v>1</v>
      </c>
      <c r="Y29" s="222"/>
      <c r="Z29" s="222"/>
      <c r="AA29" s="222"/>
      <c r="AB29" s="223"/>
      <c r="AC29" s="223"/>
      <c r="AD29" s="223"/>
      <c r="AF29" s="323">
        <f t="shared" si="6"/>
        <v>0</v>
      </c>
      <c r="AG29" s="345">
        <v>0</v>
      </c>
      <c r="AH29" s="223"/>
      <c r="AI29" s="223"/>
      <c r="AJ29" s="223"/>
      <c r="AK29" s="223"/>
      <c r="AL29" s="223"/>
      <c r="AM29" s="223"/>
      <c r="AO29" s="224">
        <f t="shared" si="4"/>
        <v>35789473.684210524</v>
      </c>
      <c r="AP29" s="224">
        <f t="shared" si="4"/>
        <v>1</v>
      </c>
      <c r="AQ29" s="224">
        <f t="shared" si="4"/>
        <v>0</v>
      </c>
      <c r="AR29" s="224">
        <f t="shared" si="4"/>
        <v>0</v>
      </c>
      <c r="AS29" s="224">
        <f t="shared" si="4"/>
        <v>0</v>
      </c>
      <c r="AT29" s="224">
        <f t="shared" si="4"/>
        <v>0</v>
      </c>
      <c r="AU29" s="224">
        <f t="shared" si="4"/>
        <v>0</v>
      </c>
      <c r="AV29" s="224">
        <f t="shared" si="4"/>
        <v>0</v>
      </c>
    </row>
    <row r="30" spans="1:48" s="225" customFormat="1" ht="22.5" customHeight="1" x14ac:dyDescent="0.3">
      <c r="A30" s="683"/>
      <c r="B30" s="687"/>
      <c r="C30" s="322">
        <v>14</v>
      </c>
      <c r="D30" s="322" t="s">
        <v>600</v>
      </c>
      <c r="E30" s="323">
        <v>0</v>
      </c>
      <c r="F30" s="324">
        <v>0</v>
      </c>
      <c r="G30" s="323">
        <v>0</v>
      </c>
      <c r="H30" s="325">
        <v>0</v>
      </c>
      <c r="I30" s="323">
        <v>0</v>
      </c>
      <c r="J30" s="327">
        <v>0</v>
      </c>
      <c r="K30" s="330"/>
      <c r="L30" s="332"/>
      <c r="N30" s="323">
        <v>0</v>
      </c>
      <c r="O30" s="345">
        <v>0</v>
      </c>
      <c r="P30" s="222"/>
      <c r="Q30" s="222"/>
      <c r="R30" s="222"/>
      <c r="S30" s="222"/>
      <c r="T30" s="222"/>
      <c r="U30" s="222"/>
      <c r="W30" s="323">
        <f t="shared" si="5"/>
        <v>0</v>
      </c>
      <c r="X30" s="345">
        <v>0</v>
      </c>
      <c r="Y30" s="222"/>
      <c r="Z30" s="222"/>
      <c r="AA30" s="222"/>
      <c r="AB30" s="223"/>
      <c r="AC30" s="223"/>
      <c r="AD30" s="223"/>
      <c r="AF30" s="323">
        <f t="shared" si="6"/>
        <v>0</v>
      </c>
      <c r="AG30" s="345">
        <v>0</v>
      </c>
      <c r="AH30" s="223"/>
      <c r="AI30" s="223"/>
      <c r="AJ30" s="223"/>
      <c r="AK30" s="223"/>
      <c r="AL30" s="223"/>
      <c r="AM30" s="223"/>
      <c r="AO30" s="224">
        <f t="shared" si="4"/>
        <v>0</v>
      </c>
      <c r="AP30" s="224">
        <f t="shared" si="4"/>
        <v>0</v>
      </c>
      <c r="AQ30" s="224">
        <f t="shared" si="4"/>
        <v>0</v>
      </c>
      <c r="AR30" s="224">
        <f t="shared" si="4"/>
        <v>0</v>
      </c>
      <c r="AS30" s="224">
        <f t="shared" si="4"/>
        <v>0</v>
      </c>
      <c r="AT30" s="224">
        <f t="shared" si="4"/>
        <v>0</v>
      </c>
      <c r="AU30" s="224">
        <f t="shared" si="4"/>
        <v>0</v>
      </c>
      <c r="AV30" s="224">
        <f t="shared" si="4"/>
        <v>0</v>
      </c>
    </row>
    <row r="31" spans="1:48" s="225" customFormat="1" ht="22.5" customHeight="1" x14ac:dyDescent="0.3">
      <c r="A31" s="683"/>
      <c r="B31" s="687"/>
      <c r="C31" s="322">
        <v>15</v>
      </c>
      <c r="D31" s="322" t="s">
        <v>408</v>
      </c>
      <c r="E31" s="323">
        <v>0</v>
      </c>
      <c r="F31" s="324">
        <v>0</v>
      </c>
      <c r="G31" s="323">
        <v>0</v>
      </c>
      <c r="H31" s="325">
        <v>0</v>
      </c>
      <c r="I31" s="323">
        <v>0</v>
      </c>
      <c r="J31" s="327">
        <v>0</v>
      </c>
      <c r="K31" s="330"/>
      <c r="L31" s="332"/>
      <c r="N31" s="323">
        <v>0</v>
      </c>
      <c r="O31" s="345">
        <v>0</v>
      </c>
      <c r="P31" s="222"/>
      <c r="Q31" s="222"/>
      <c r="R31" s="222"/>
      <c r="S31" s="222"/>
      <c r="T31" s="222"/>
      <c r="U31" s="222"/>
      <c r="W31" s="323">
        <f t="shared" si="5"/>
        <v>35789473.684210524</v>
      </c>
      <c r="X31" s="345">
        <v>1</v>
      </c>
      <c r="Y31" s="222"/>
      <c r="Z31" s="222"/>
      <c r="AA31" s="222"/>
      <c r="AB31" s="223"/>
      <c r="AC31" s="223"/>
      <c r="AD31" s="223"/>
      <c r="AF31" s="323">
        <f t="shared" si="6"/>
        <v>0</v>
      </c>
      <c r="AG31" s="345">
        <v>0</v>
      </c>
      <c r="AH31" s="223"/>
      <c r="AI31" s="223"/>
      <c r="AJ31" s="223"/>
      <c r="AK31" s="223"/>
      <c r="AL31" s="223"/>
      <c r="AM31" s="223"/>
      <c r="AO31" s="224">
        <f t="shared" si="4"/>
        <v>35789473.684210524</v>
      </c>
      <c r="AP31" s="224">
        <f t="shared" si="4"/>
        <v>1</v>
      </c>
      <c r="AQ31" s="224">
        <f t="shared" si="4"/>
        <v>0</v>
      </c>
      <c r="AR31" s="224">
        <f t="shared" si="4"/>
        <v>0</v>
      </c>
      <c r="AS31" s="224">
        <f t="shared" si="4"/>
        <v>0</v>
      </c>
      <c r="AT31" s="224">
        <f t="shared" si="4"/>
        <v>0</v>
      </c>
      <c r="AU31" s="224">
        <f t="shared" si="4"/>
        <v>0</v>
      </c>
      <c r="AV31" s="224">
        <f t="shared" si="4"/>
        <v>0</v>
      </c>
    </row>
    <row r="32" spans="1:48" s="225" customFormat="1" ht="22.5" customHeight="1" x14ac:dyDescent="0.3">
      <c r="A32" s="683"/>
      <c r="B32" s="687"/>
      <c r="C32" s="322">
        <v>16</v>
      </c>
      <c r="D32" s="322" t="s">
        <v>413</v>
      </c>
      <c r="E32" s="323">
        <v>0</v>
      </c>
      <c r="F32" s="324">
        <v>0</v>
      </c>
      <c r="G32" s="323">
        <v>0</v>
      </c>
      <c r="H32" s="325">
        <v>0</v>
      </c>
      <c r="I32" s="323">
        <v>0</v>
      </c>
      <c r="J32" s="327">
        <v>0</v>
      </c>
      <c r="K32" s="330"/>
      <c r="L32" s="332"/>
      <c r="N32" s="323">
        <v>115179058.82353</v>
      </c>
      <c r="O32" s="345">
        <v>1</v>
      </c>
      <c r="P32" s="222"/>
      <c r="Q32" s="222"/>
      <c r="R32" s="222"/>
      <c r="S32" s="222"/>
      <c r="T32" s="222"/>
      <c r="U32" s="222"/>
      <c r="W32" s="323">
        <f t="shared" si="5"/>
        <v>0</v>
      </c>
      <c r="X32" s="345">
        <v>0</v>
      </c>
      <c r="Y32" s="222"/>
      <c r="Z32" s="222"/>
      <c r="AA32" s="222"/>
      <c r="AB32" s="223"/>
      <c r="AC32" s="223"/>
      <c r="AD32" s="223"/>
      <c r="AF32" s="323">
        <f t="shared" si="6"/>
        <v>0</v>
      </c>
      <c r="AG32" s="345">
        <v>0</v>
      </c>
      <c r="AH32" s="223"/>
      <c r="AI32" s="223"/>
      <c r="AJ32" s="223"/>
      <c r="AK32" s="223"/>
      <c r="AL32" s="223"/>
      <c r="AM32" s="223"/>
      <c r="AO32" s="224">
        <f t="shared" si="4"/>
        <v>115179058.82353</v>
      </c>
      <c r="AP32" s="224">
        <f t="shared" si="4"/>
        <v>1</v>
      </c>
      <c r="AQ32" s="224">
        <f t="shared" si="4"/>
        <v>0</v>
      </c>
      <c r="AR32" s="224">
        <f t="shared" si="4"/>
        <v>0</v>
      </c>
      <c r="AS32" s="224">
        <f t="shared" si="4"/>
        <v>0</v>
      </c>
      <c r="AT32" s="224">
        <f t="shared" si="4"/>
        <v>0</v>
      </c>
      <c r="AU32" s="224">
        <f t="shared" si="4"/>
        <v>0</v>
      </c>
      <c r="AV32" s="224">
        <f t="shared" si="4"/>
        <v>0</v>
      </c>
    </row>
    <row r="33" spans="1:48" s="225" customFormat="1" ht="22.5" customHeight="1" x14ac:dyDescent="0.3">
      <c r="A33" s="683"/>
      <c r="B33" s="687"/>
      <c r="C33" s="322">
        <v>17</v>
      </c>
      <c r="D33" s="322" t="s">
        <v>418</v>
      </c>
      <c r="E33" s="323">
        <v>0</v>
      </c>
      <c r="F33" s="324">
        <v>0</v>
      </c>
      <c r="G33" s="323">
        <v>0</v>
      </c>
      <c r="H33" s="325">
        <v>0</v>
      </c>
      <c r="I33" s="323">
        <v>0</v>
      </c>
      <c r="J33" s="327">
        <v>0</v>
      </c>
      <c r="K33" s="330"/>
      <c r="L33" s="332"/>
      <c r="N33" s="323">
        <v>0</v>
      </c>
      <c r="O33" s="345">
        <v>0</v>
      </c>
      <c r="P33" s="222"/>
      <c r="Q33" s="222"/>
      <c r="R33" s="222"/>
      <c r="S33" s="222"/>
      <c r="T33" s="222"/>
      <c r="U33" s="222"/>
      <c r="W33" s="323">
        <f t="shared" si="5"/>
        <v>0</v>
      </c>
      <c r="X33" s="345">
        <v>0</v>
      </c>
      <c r="Y33" s="222"/>
      <c r="Z33" s="222"/>
      <c r="AA33" s="222"/>
      <c r="AB33" s="223"/>
      <c r="AC33" s="223"/>
      <c r="AD33" s="223"/>
      <c r="AF33" s="323">
        <f t="shared" si="6"/>
        <v>0</v>
      </c>
      <c r="AG33" s="345">
        <v>0</v>
      </c>
      <c r="AH33" s="223"/>
      <c r="AI33" s="223"/>
      <c r="AJ33" s="223"/>
      <c r="AK33" s="223"/>
      <c r="AL33" s="223"/>
      <c r="AM33" s="223"/>
      <c r="AO33" s="224">
        <f t="shared" si="4"/>
        <v>0</v>
      </c>
      <c r="AP33" s="224">
        <f t="shared" si="4"/>
        <v>0</v>
      </c>
      <c r="AQ33" s="224">
        <f t="shared" si="4"/>
        <v>0</v>
      </c>
      <c r="AR33" s="224">
        <f t="shared" si="4"/>
        <v>0</v>
      </c>
      <c r="AS33" s="224">
        <f t="shared" si="4"/>
        <v>0</v>
      </c>
      <c r="AT33" s="224">
        <f t="shared" si="4"/>
        <v>0</v>
      </c>
      <c r="AU33" s="224">
        <f t="shared" si="4"/>
        <v>0</v>
      </c>
      <c r="AV33" s="224">
        <f t="shared" si="4"/>
        <v>0</v>
      </c>
    </row>
    <row r="34" spans="1:48" s="225" customFormat="1" ht="22.5" customHeight="1" x14ac:dyDescent="0.3">
      <c r="A34" s="683"/>
      <c r="B34" s="687"/>
      <c r="C34" s="322">
        <v>18</v>
      </c>
      <c r="D34" s="322" t="s">
        <v>423</v>
      </c>
      <c r="E34" s="323">
        <v>0</v>
      </c>
      <c r="F34" s="324">
        <v>0</v>
      </c>
      <c r="G34" s="323">
        <v>0</v>
      </c>
      <c r="H34" s="325">
        <v>0</v>
      </c>
      <c r="I34" s="323">
        <v>0</v>
      </c>
      <c r="J34" s="327">
        <v>0</v>
      </c>
      <c r="K34" s="330"/>
      <c r="L34" s="332"/>
      <c r="N34" s="323">
        <v>0</v>
      </c>
      <c r="O34" s="345">
        <v>0</v>
      </c>
      <c r="P34" s="222"/>
      <c r="Q34" s="222"/>
      <c r="R34" s="222"/>
      <c r="S34" s="222"/>
      <c r="T34" s="222"/>
      <c r="U34" s="222"/>
      <c r="W34" s="323">
        <f t="shared" si="5"/>
        <v>0</v>
      </c>
      <c r="X34" s="345">
        <v>0</v>
      </c>
      <c r="Y34" s="222"/>
      <c r="Z34" s="222"/>
      <c r="AA34" s="222"/>
      <c r="AB34" s="223"/>
      <c r="AC34" s="223"/>
      <c r="AD34" s="223"/>
      <c r="AF34" s="323">
        <f t="shared" si="6"/>
        <v>0</v>
      </c>
      <c r="AG34" s="345">
        <v>0</v>
      </c>
      <c r="AH34" s="223"/>
      <c r="AI34" s="223"/>
      <c r="AJ34" s="223"/>
      <c r="AK34" s="223"/>
      <c r="AL34" s="223"/>
      <c r="AM34" s="223"/>
      <c r="AO34" s="224">
        <f t="shared" si="4"/>
        <v>0</v>
      </c>
      <c r="AP34" s="224">
        <f t="shared" si="4"/>
        <v>0</v>
      </c>
      <c r="AQ34" s="224">
        <f t="shared" si="4"/>
        <v>0</v>
      </c>
      <c r="AR34" s="224">
        <f t="shared" si="4"/>
        <v>0</v>
      </c>
      <c r="AS34" s="224">
        <f t="shared" si="4"/>
        <v>0</v>
      </c>
      <c r="AT34" s="224">
        <f t="shared" si="4"/>
        <v>0</v>
      </c>
      <c r="AU34" s="224">
        <f t="shared" si="4"/>
        <v>0</v>
      </c>
      <c r="AV34" s="224">
        <f t="shared" si="4"/>
        <v>0</v>
      </c>
    </row>
    <row r="35" spans="1:48" s="225" customFormat="1" ht="22.5" customHeight="1" x14ac:dyDescent="0.3">
      <c r="A35" s="683"/>
      <c r="B35" s="687"/>
      <c r="C35" s="322">
        <v>19</v>
      </c>
      <c r="D35" s="322" t="s">
        <v>428</v>
      </c>
      <c r="E35" s="323">
        <v>0</v>
      </c>
      <c r="F35" s="324">
        <v>0</v>
      </c>
      <c r="G35" s="323">
        <v>0</v>
      </c>
      <c r="H35" s="325">
        <v>0</v>
      </c>
      <c r="I35" s="323">
        <v>0</v>
      </c>
      <c r="J35" s="327">
        <v>0</v>
      </c>
      <c r="K35" s="330"/>
      <c r="L35" s="332"/>
      <c r="N35" s="323">
        <v>0</v>
      </c>
      <c r="O35" s="345">
        <v>0</v>
      </c>
      <c r="P35" s="222"/>
      <c r="Q35" s="222"/>
      <c r="R35" s="222"/>
      <c r="S35" s="222"/>
      <c r="T35" s="222"/>
      <c r="U35" s="222"/>
      <c r="W35" s="323">
        <f t="shared" si="5"/>
        <v>0</v>
      </c>
      <c r="X35" s="345">
        <v>0</v>
      </c>
      <c r="Y35" s="222"/>
      <c r="Z35" s="222"/>
      <c r="AA35" s="222"/>
      <c r="AB35" s="223"/>
      <c r="AC35" s="223"/>
      <c r="AD35" s="223"/>
      <c r="AF35" s="323">
        <f t="shared" si="6"/>
        <v>0</v>
      </c>
      <c r="AG35" s="345">
        <v>0</v>
      </c>
      <c r="AH35" s="223"/>
      <c r="AI35" s="223"/>
      <c r="AJ35" s="223"/>
      <c r="AK35" s="223"/>
      <c r="AL35" s="223"/>
      <c r="AM35" s="223"/>
      <c r="AO35" s="224">
        <f t="shared" si="4"/>
        <v>0</v>
      </c>
      <c r="AP35" s="224">
        <f t="shared" si="4"/>
        <v>0</v>
      </c>
      <c r="AQ35" s="224">
        <f t="shared" si="4"/>
        <v>0</v>
      </c>
      <c r="AR35" s="224">
        <f t="shared" si="4"/>
        <v>0</v>
      </c>
      <c r="AS35" s="224">
        <f t="shared" si="4"/>
        <v>0</v>
      </c>
      <c r="AT35" s="224">
        <f t="shared" si="4"/>
        <v>0</v>
      </c>
      <c r="AU35" s="224">
        <f t="shared" si="4"/>
        <v>0</v>
      </c>
      <c r="AV35" s="224">
        <f t="shared" si="4"/>
        <v>0</v>
      </c>
    </row>
    <row r="36" spans="1:48" s="225" customFormat="1" ht="22.5" customHeight="1" x14ac:dyDescent="0.3">
      <c r="A36" s="683"/>
      <c r="B36" s="687"/>
      <c r="C36" s="322">
        <v>20</v>
      </c>
      <c r="D36" s="322" t="s">
        <v>433</v>
      </c>
      <c r="E36" s="323">
        <v>0</v>
      </c>
      <c r="F36" s="324">
        <v>0</v>
      </c>
      <c r="G36" s="323">
        <v>0</v>
      </c>
      <c r="H36" s="325">
        <v>0</v>
      </c>
      <c r="I36" s="323">
        <v>0</v>
      </c>
      <c r="J36" s="327">
        <v>0</v>
      </c>
      <c r="K36" s="330"/>
      <c r="L36" s="332"/>
      <c r="N36" s="323">
        <v>0</v>
      </c>
      <c r="O36" s="345">
        <v>0</v>
      </c>
      <c r="P36" s="222"/>
      <c r="Q36" s="222"/>
      <c r="R36" s="222"/>
      <c r="S36" s="222"/>
      <c r="T36" s="222"/>
      <c r="U36" s="222"/>
      <c r="W36" s="323">
        <f t="shared" si="5"/>
        <v>0</v>
      </c>
      <c r="X36" s="345">
        <v>0</v>
      </c>
      <c r="Y36" s="222"/>
      <c r="Z36" s="222"/>
      <c r="AA36" s="222"/>
      <c r="AB36" s="223"/>
      <c r="AC36" s="223"/>
      <c r="AD36" s="223"/>
      <c r="AF36" s="323">
        <f t="shared" si="6"/>
        <v>0</v>
      </c>
      <c r="AG36" s="345">
        <v>0</v>
      </c>
      <c r="AH36" s="223"/>
      <c r="AI36" s="223"/>
      <c r="AJ36" s="223"/>
      <c r="AK36" s="223"/>
      <c r="AL36" s="223"/>
      <c r="AM36" s="223"/>
      <c r="AO36" s="224">
        <f t="shared" si="4"/>
        <v>0</v>
      </c>
      <c r="AP36" s="224">
        <f t="shared" si="4"/>
        <v>0</v>
      </c>
      <c r="AQ36" s="224">
        <f t="shared" si="4"/>
        <v>0</v>
      </c>
      <c r="AR36" s="224">
        <f t="shared" si="4"/>
        <v>0</v>
      </c>
      <c r="AS36" s="224">
        <f t="shared" si="4"/>
        <v>0</v>
      </c>
      <c r="AT36" s="224">
        <f t="shared" si="4"/>
        <v>0</v>
      </c>
      <c r="AU36" s="224">
        <f t="shared" si="4"/>
        <v>0</v>
      </c>
      <c r="AV36" s="224">
        <f t="shared" si="4"/>
        <v>0</v>
      </c>
    </row>
    <row r="37" spans="1:48" s="225" customFormat="1" ht="22.5" customHeight="1" x14ac:dyDescent="0.3">
      <c r="A37" s="683"/>
      <c r="B37" s="688"/>
      <c r="C37" s="322">
        <v>77</v>
      </c>
      <c r="D37" s="322" t="s">
        <v>447</v>
      </c>
      <c r="E37" s="323">
        <v>0</v>
      </c>
      <c r="F37" s="324">
        <v>0</v>
      </c>
      <c r="G37" s="323">
        <v>0</v>
      </c>
      <c r="H37" s="325">
        <v>0</v>
      </c>
      <c r="I37" s="323">
        <v>0</v>
      </c>
      <c r="J37" s="327">
        <v>0</v>
      </c>
      <c r="K37" s="330"/>
      <c r="L37" s="332"/>
      <c r="N37" s="323">
        <v>806253411.76471007</v>
      </c>
      <c r="O37" s="345">
        <v>7</v>
      </c>
      <c r="P37" s="222"/>
      <c r="Q37" s="222"/>
      <c r="R37" s="222"/>
      <c r="S37" s="222"/>
      <c r="T37" s="222"/>
      <c r="U37" s="222"/>
      <c r="W37" s="323">
        <f t="shared" si="5"/>
        <v>322105263.15789473</v>
      </c>
      <c r="X37" s="345">
        <v>9</v>
      </c>
      <c r="Y37" s="222"/>
      <c r="Z37" s="222"/>
      <c r="AA37" s="222"/>
      <c r="AB37" s="223"/>
      <c r="AC37" s="223"/>
      <c r="AD37" s="223"/>
      <c r="AF37" s="323">
        <f t="shared" si="6"/>
        <v>342000000</v>
      </c>
      <c r="AG37" s="345">
        <v>10</v>
      </c>
      <c r="AH37" s="223"/>
      <c r="AI37" s="223"/>
      <c r="AJ37" s="223"/>
      <c r="AK37" s="223"/>
      <c r="AL37" s="223"/>
      <c r="AM37" s="223"/>
      <c r="AO37" s="224">
        <f t="shared" si="4"/>
        <v>1470358674.9226048</v>
      </c>
      <c r="AP37" s="224">
        <f t="shared" si="4"/>
        <v>26</v>
      </c>
      <c r="AQ37" s="224">
        <f t="shared" si="4"/>
        <v>0</v>
      </c>
      <c r="AR37" s="224">
        <f t="shared" si="4"/>
        <v>0</v>
      </c>
      <c r="AS37" s="224">
        <f t="shared" si="4"/>
        <v>0</v>
      </c>
      <c r="AT37" s="224">
        <f t="shared" si="4"/>
        <v>0</v>
      </c>
      <c r="AU37" s="224">
        <f t="shared" si="4"/>
        <v>0</v>
      </c>
      <c r="AV37" s="224">
        <f t="shared" si="4"/>
        <v>0</v>
      </c>
    </row>
    <row r="38" spans="1:48" s="56" customFormat="1" ht="22.5" customHeight="1" x14ac:dyDescent="0.3">
      <c r="A38" s="684"/>
      <c r="B38" s="689"/>
      <c r="C38" s="690"/>
      <c r="D38" s="691"/>
      <c r="E38" s="346">
        <f>+'4.Magnitud_Presupuesto'!I9</f>
        <v>274403000</v>
      </c>
      <c r="F38" s="328">
        <f t="shared" ref="F38:L38" si="7">SUM(F17:F37)</f>
        <v>7.55</v>
      </c>
      <c r="G38" s="328">
        <f t="shared" si="7"/>
        <v>0</v>
      </c>
      <c r="H38" s="328">
        <f t="shared" si="7"/>
        <v>0</v>
      </c>
      <c r="I38" s="346">
        <f t="shared" si="7"/>
        <v>175728000</v>
      </c>
      <c r="J38" s="328">
        <f t="shared" si="7"/>
        <v>7.55</v>
      </c>
      <c r="K38" s="331">
        <f t="shared" si="7"/>
        <v>0</v>
      </c>
      <c r="L38" s="333">
        <f t="shared" si="7"/>
        <v>0</v>
      </c>
      <c r="N38" s="346">
        <f>SUM(N17:N37)</f>
        <v>1958044000.00001</v>
      </c>
      <c r="O38" s="347">
        <f>SUM(O17:O37)</f>
        <v>17</v>
      </c>
      <c r="P38" s="343">
        <f t="shared" ref="P38:U38" si="8">SUM(P17:P37)</f>
        <v>0</v>
      </c>
      <c r="Q38" s="343">
        <f t="shared" si="8"/>
        <v>0</v>
      </c>
      <c r="R38" s="344">
        <f t="shared" si="8"/>
        <v>0</v>
      </c>
      <c r="S38" s="344">
        <f t="shared" si="8"/>
        <v>0</v>
      </c>
      <c r="T38" s="344">
        <f t="shared" si="8"/>
        <v>0</v>
      </c>
      <c r="U38" s="344">
        <f t="shared" si="8"/>
        <v>0</v>
      </c>
      <c r="W38" s="346">
        <f>SUM(W17:W37)</f>
        <v>680000000</v>
      </c>
      <c r="X38" s="347">
        <f>SUM(X17:X37)</f>
        <v>19</v>
      </c>
      <c r="Y38" s="343">
        <f t="shared" ref="Y38:AD38" si="9">SUM(Y17:Y37)</f>
        <v>0</v>
      </c>
      <c r="Z38" s="343">
        <f t="shared" si="9"/>
        <v>0</v>
      </c>
      <c r="AA38" s="344">
        <f t="shared" si="9"/>
        <v>0</v>
      </c>
      <c r="AB38" s="344">
        <f t="shared" si="9"/>
        <v>0</v>
      </c>
      <c r="AC38" s="344">
        <f t="shared" si="9"/>
        <v>0</v>
      </c>
      <c r="AD38" s="344">
        <f t="shared" si="9"/>
        <v>0</v>
      </c>
      <c r="AF38" s="346">
        <f>SUM(AF17:AF37)</f>
        <v>684000000</v>
      </c>
      <c r="AG38" s="347">
        <f>SUM(AG17:AG37)</f>
        <v>20</v>
      </c>
      <c r="AH38" s="343">
        <f t="shared" ref="AH38:AM38" si="10">SUM(AH17:AH37)</f>
        <v>0</v>
      </c>
      <c r="AI38" s="343">
        <f t="shared" si="10"/>
        <v>0</v>
      </c>
      <c r="AJ38" s="344">
        <f t="shared" si="10"/>
        <v>0</v>
      </c>
      <c r="AK38" s="344">
        <f t="shared" si="10"/>
        <v>0</v>
      </c>
      <c r="AL38" s="344">
        <f t="shared" si="10"/>
        <v>0</v>
      </c>
      <c r="AM38" s="344">
        <f t="shared" si="10"/>
        <v>0</v>
      </c>
      <c r="AO38" s="344">
        <f>SUM(AO17:AO37)</f>
        <v>3596447000.0000138</v>
      </c>
      <c r="AP38" s="344">
        <f t="shared" ref="AP38:AV38" si="11">SUM(AP17:AP37)</f>
        <v>63.55</v>
      </c>
      <c r="AQ38" s="344">
        <f t="shared" si="11"/>
        <v>0</v>
      </c>
      <c r="AR38" s="344">
        <f t="shared" si="11"/>
        <v>0</v>
      </c>
      <c r="AS38" s="344">
        <f t="shared" si="11"/>
        <v>175728000</v>
      </c>
      <c r="AT38" s="344">
        <f t="shared" si="11"/>
        <v>7.55</v>
      </c>
      <c r="AU38" s="344">
        <f t="shared" si="11"/>
        <v>0</v>
      </c>
      <c r="AV38" s="344">
        <f t="shared" si="11"/>
        <v>0</v>
      </c>
    </row>
    <row r="39" spans="1:48" s="225" customFormat="1" ht="22.5" customHeight="1" x14ac:dyDescent="0.3">
      <c r="A39" s="682">
        <v>2</v>
      </c>
      <c r="B39" s="686" t="s">
        <v>1246</v>
      </c>
      <c r="C39" s="322">
        <v>1</v>
      </c>
      <c r="D39" s="326" t="s">
        <v>596</v>
      </c>
      <c r="E39" s="323">
        <v>0</v>
      </c>
      <c r="F39" s="324">
        <v>0</v>
      </c>
      <c r="G39" s="323">
        <v>0</v>
      </c>
      <c r="H39" s="324">
        <v>0</v>
      </c>
      <c r="I39" s="323">
        <v>0</v>
      </c>
      <c r="J39" s="327">
        <v>0</v>
      </c>
      <c r="K39" s="330"/>
      <c r="L39" s="332"/>
      <c r="N39" s="323">
        <v>129281000</v>
      </c>
      <c r="O39" s="345">
        <v>2</v>
      </c>
      <c r="P39" s="222"/>
      <c r="Q39" s="222"/>
      <c r="R39" s="222"/>
      <c r="S39" s="222"/>
      <c r="T39" s="222"/>
      <c r="U39" s="222"/>
      <c r="W39" s="323">
        <f>+(550000000/8)*X39</f>
        <v>0</v>
      </c>
      <c r="X39" s="345">
        <v>0</v>
      </c>
      <c r="Y39" s="222"/>
      <c r="Z39" s="222"/>
      <c r="AA39" s="222"/>
      <c r="AB39" s="223"/>
      <c r="AC39" s="223"/>
      <c r="AD39" s="223"/>
      <c r="AF39" s="323">
        <v>0</v>
      </c>
      <c r="AG39" s="345">
        <v>0</v>
      </c>
      <c r="AH39" s="223"/>
      <c r="AI39" s="223"/>
      <c r="AJ39" s="223"/>
      <c r="AK39" s="223"/>
      <c r="AL39" s="223"/>
      <c r="AM39" s="223"/>
      <c r="AO39" s="224">
        <f t="shared" ref="AO39:AV59" si="12">+E39+N39+W39+AF39</f>
        <v>129281000</v>
      </c>
      <c r="AP39" s="224">
        <f t="shared" si="12"/>
        <v>2</v>
      </c>
      <c r="AQ39" s="224">
        <f t="shared" si="12"/>
        <v>0</v>
      </c>
      <c r="AR39" s="224">
        <f t="shared" si="12"/>
        <v>0</v>
      </c>
      <c r="AS39" s="224">
        <f t="shared" si="12"/>
        <v>0</v>
      </c>
      <c r="AT39" s="224">
        <f t="shared" si="12"/>
        <v>0</v>
      </c>
      <c r="AU39" s="224">
        <f t="shared" si="12"/>
        <v>0</v>
      </c>
      <c r="AV39" s="224">
        <f t="shared" si="12"/>
        <v>0</v>
      </c>
    </row>
    <row r="40" spans="1:48" s="225" customFormat="1" ht="22.5" customHeight="1" x14ac:dyDescent="0.3">
      <c r="A40" s="683"/>
      <c r="B40" s="687"/>
      <c r="C40" s="322">
        <v>2</v>
      </c>
      <c r="D40" s="326" t="s">
        <v>348</v>
      </c>
      <c r="E40" s="323">
        <v>0</v>
      </c>
      <c r="F40" s="324">
        <v>0</v>
      </c>
      <c r="G40" s="323">
        <v>0</v>
      </c>
      <c r="H40" s="324">
        <v>0</v>
      </c>
      <c r="I40" s="323">
        <v>0</v>
      </c>
      <c r="J40" s="327">
        <v>0</v>
      </c>
      <c r="K40" s="330"/>
      <c r="L40" s="332"/>
      <c r="N40" s="323">
        <v>129281000</v>
      </c>
      <c r="O40" s="345">
        <v>2</v>
      </c>
      <c r="P40" s="222"/>
      <c r="Q40" s="222"/>
      <c r="R40" s="222"/>
      <c r="S40" s="222"/>
      <c r="T40" s="222"/>
      <c r="U40" s="222"/>
      <c r="W40" s="323">
        <f t="shared" ref="W40:W59" si="13">+(550000000/8)*X40</f>
        <v>0</v>
      </c>
      <c r="X40" s="345">
        <v>0</v>
      </c>
      <c r="Y40" s="222"/>
      <c r="Z40" s="222"/>
      <c r="AA40" s="222"/>
      <c r="AB40" s="223"/>
      <c r="AC40" s="223"/>
      <c r="AD40" s="223"/>
      <c r="AF40" s="323">
        <v>0</v>
      </c>
      <c r="AG40" s="345">
        <v>0</v>
      </c>
      <c r="AH40" s="223"/>
      <c r="AI40" s="223"/>
      <c r="AJ40" s="223"/>
      <c r="AK40" s="223"/>
      <c r="AL40" s="223"/>
      <c r="AM40" s="223"/>
      <c r="AO40" s="224">
        <f t="shared" si="12"/>
        <v>129281000</v>
      </c>
      <c r="AP40" s="224">
        <f t="shared" si="12"/>
        <v>2</v>
      </c>
      <c r="AQ40" s="224">
        <f t="shared" si="12"/>
        <v>0</v>
      </c>
      <c r="AR40" s="224">
        <f t="shared" si="12"/>
        <v>0</v>
      </c>
      <c r="AS40" s="224">
        <f t="shared" si="12"/>
        <v>0</v>
      </c>
      <c r="AT40" s="224">
        <f t="shared" si="12"/>
        <v>0</v>
      </c>
      <c r="AU40" s="224">
        <f t="shared" si="12"/>
        <v>0</v>
      </c>
      <c r="AV40" s="224">
        <f t="shared" si="12"/>
        <v>0</v>
      </c>
    </row>
    <row r="41" spans="1:48" s="225" customFormat="1" ht="22.5" customHeight="1" x14ac:dyDescent="0.3">
      <c r="A41" s="683"/>
      <c r="B41" s="687"/>
      <c r="C41" s="322">
        <v>3</v>
      </c>
      <c r="D41" s="326" t="s">
        <v>353</v>
      </c>
      <c r="E41" s="323">
        <v>0</v>
      </c>
      <c r="F41" s="324">
        <v>0</v>
      </c>
      <c r="G41" s="323">
        <v>0</v>
      </c>
      <c r="H41" s="324">
        <v>0</v>
      </c>
      <c r="I41" s="323">
        <v>0</v>
      </c>
      <c r="J41" s="327">
        <v>0</v>
      </c>
      <c r="K41" s="330"/>
      <c r="L41" s="332"/>
      <c r="N41" s="323">
        <v>0</v>
      </c>
      <c r="O41" s="345">
        <v>0</v>
      </c>
      <c r="P41" s="222"/>
      <c r="Q41" s="222"/>
      <c r="R41" s="222"/>
      <c r="S41" s="222"/>
      <c r="T41" s="222"/>
      <c r="U41" s="222"/>
      <c r="W41" s="323">
        <f t="shared" si="13"/>
        <v>0</v>
      </c>
      <c r="X41" s="345">
        <v>0</v>
      </c>
      <c r="Y41" s="222"/>
      <c r="Z41" s="222"/>
      <c r="AA41" s="222"/>
      <c r="AB41" s="223"/>
      <c r="AC41" s="223"/>
      <c r="AD41" s="223"/>
      <c r="AF41" s="323">
        <v>85958254.269449994</v>
      </c>
      <c r="AG41" s="345">
        <v>1</v>
      </c>
      <c r="AH41" s="223"/>
      <c r="AI41" s="223"/>
      <c r="AJ41" s="223"/>
      <c r="AK41" s="223"/>
      <c r="AL41" s="223"/>
      <c r="AM41" s="223"/>
      <c r="AO41" s="224">
        <f t="shared" si="12"/>
        <v>85958254.269449994</v>
      </c>
      <c r="AP41" s="224">
        <f t="shared" si="12"/>
        <v>1</v>
      </c>
      <c r="AQ41" s="224">
        <f t="shared" si="12"/>
        <v>0</v>
      </c>
      <c r="AR41" s="224">
        <f t="shared" si="12"/>
        <v>0</v>
      </c>
      <c r="AS41" s="224">
        <f t="shared" si="12"/>
        <v>0</v>
      </c>
      <c r="AT41" s="224">
        <f t="shared" si="12"/>
        <v>0</v>
      </c>
      <c r="AU41" s="224">
        <f t="shared" si="12"/>
        <v>0</v>
      </c>
      <c r="AV41" s="224">
        <f t="shared" si="12"/>
        <v>0</v>
      </c>
    </row>
    <row r="42" spans="1:48" s="225" customFormat="1" ht="22.5" customHeight="1" x14ac:dyDescent="0.3">
      <c r="A42" s="683"/>
      <c r="B42" s="687"/>
      <c r="C42" s="322">
        <v>4</v>
      </c>
      <c r="D42" s="326" t="s">
        <v>597</v>
      </c>
      <c r="E42" s="323">
        <v>0</v>
      </c>
      <c r="F42" s="324">
        <v>0</v>
      </c>
      <c r="G42" s="323">
        <v>0</v>
      </c>
      <c r="H42" s="324">
        <v>0</v>
      </c>
      <c r="I42" s="323">
        <v>0</v>
      </c>
      <c r="J42" s="327">
        <v>0</v>
      </c>
      <c r="K42" s="330"/>
      <c r="L42" s="332"/>
      <c r="N42" s="323">
        <v>0</v>
      </c>
      <c r="O42" s="345">
        <v>0</v>
      </c>
      <c r="P42" s="222"/>
      <c r="Q42" s="222"/>
      <c r="R42" s="222"/>
      <c r="S42" s="222"/>
      <c r="T42" s="222"/>
      <c r="U42" s="222"/>
      <c r="W42" s="323">
        <f t="shared" si="13"/>
        <v>0</v>
      </c>
      <c r="X42" s="345">
        <v>0</v>
      </c>
      <c r="Y42" s="222"/>
      <c r="Z42" s="222"/>
      <c r="AA42" s="222"/>
      <c r="AB42" s="223"/>
      <c r="AC42" s="223"/>
      <c r="AD42" s="223"/>
      <c r="AF42" s="323">
        <v>0</v>
      </c>
      <c r="AG42" s="345">
        <v>0</v>
      </c>
      <c r="AH42" s="223"/>
      <c r="AI42" s="223"/>
      <c r="AJ42" s="223"/>
      <c r="AK42" s="223"/>
      <c r="AL42" s="223"/>
      <c r="AM42" s="223"/>
      <c r="AO42" s="224">
        <f t="shared" si="12"/>
        <v>0</v>
      </c>
      <c r="AP42" s="224">
        <f t="shared" si="12"/>
        <v>0</v>
      </c>
      <c r="AQ42" s="224">
        <f t="shared" si="12"/>
        <v>0</v>
      </c>
      <c r="AR42" s="224">
        <f t="shared" si="12"/>
        <v>0</v>
      </c>
      <c r="AS42" s="224">
        <f t="shared" si="12"/>
        <v>0</v>
      </c>
      <c r="AT42" s="224">
        <f t="shared" si="12"/>
        <v>0</v>
      </c>
      <c r="AU42" s="224">
        <f t="shared" si="12"/>
        <v>0</v>
      </c>
      <c r="AV42" s="224">
        <f t="shared" si="12"/>
        <v>0</v>
      </c>
    </row>
    <row r="43" spans="1:48" s="225" customFormat="1" ht="22.5" customHeight="1" x14ac:dyDescent="0.3">
      <c r="A43" s="683"/>
      <c r="B43" s="687"/>
      <c r="C43" s="322">
        <v>5</v>
      </c>
      <c r="D43" s="326" t="s">
        <v>361</v>
      </c>
      <c r="E43" s="323">
        <v>0</v>
      </c>
      <c r="F43" s="324">
        <v>0</v>
      </c>
      <c r="G43" s="323">
        <v>0</v>
      </c>
      <c r="H43" s="324">
        <v>0</v>
      </c>
      <c r="I43" s="323">
        <v>0</v>
      </c>
      <c r="J43" s="327">
        <v>0</v>
      </c>
      <c r="K43" s="330"/>
      <c r="L43" s="332"/>
      <c r="N43" s="323">
        <v>0</v>
      </c>
      <c r="O43" s="345">
        <v>0</v>
      </c>
      <c r="P43" s="222"/>
      <c r="Q43" s="222"/>
      <c r="R43" s="222"/>
      <c r="S43" s="222"/>
      <c r="T43" s="222"/>
      <c r="U43" s="222"/>
      <c r="W43" s="323">
        <f t="shared" si="13"/>
        <v>0</v>
      </c>
      <c r="X43" s="345">
        <v>0</v>
      </c>
      <c r="Y43" s="222"/>
      <c r="Z43" s="222"/>
      <c r="AA43" s="222"/>
      <c r="AB43" s="223"/>
      <c r="AC43" s="223"/>
      <c r="AD43" s="223"/>
      <c r="AF43" s="323">
        <v>85958254.269449994</v>
      </c>
      <c r="AG43" s="345">
        <v>1</v>
      </c>
      <c r="AH43" s="223"/>
      <c r="AI43" s="223"/>
      <c r="AJ43" s="223"/>
      <c r="AK43" s="223"/>
      <c r="AL43" s="223"/>
      <c r="AM43" s="223"/>
      <c r="AO43" s="224">
        <f t="shared" si="12"/>
        <v>85958254.269449994</v>
      </c>
      <c r="AP43" s="224">
        <f t="shared" si="12"/>
        <v>1</v>
      </c>
      <c r="AQ43" s="224">
        <f t="shared" si="12"/>
        <v>0</v>
      </c>
      <c r="AR43" s="224">
        <f t="shared" si="12"/>
        <v>0</v>
      </c>
      <c r="AS43" s="224">
        <f t="shared" si="12"/>
        <v>0</v>
      </c>
      <c r="AT43" s="224">
        <f t="shared" si="12"/>
        <v>0</v>
      </c>
      <c r="AU43" s="224">
        <f t="shared" si="12"/>
        <v>0</v>
      </c>
      <c r="AV43" s="224">
        <f t="shared" si="12"/>
        <v>0</v>
      </c>
    </row>
    <row r="44" spans="1:48" s="225" customFormat="1" ht="22.5" customHeight="1" x14ac:dyDescent="0.3">
      <c r="A44" s="683"/>
      <c r="B44" s="687"/>
      <c r="C44" s="322">
        <v>6</v>
      </c>
      <c r="D44" s="326" t="s">
        <v>364</v>
      </c>
      <c r="E44" s="323">
        <v>0</v>
      </c>
      <c r="F44" s="324">
        <v>0</v>
      </c>
      <c r="G44" s="323">
        <v>0</v>
      </c>
      <c r="H44" s="324">
        <v>0</v>
      </c>
      <c r="I44" s="323">
        <v>0</v>
      </c>
      <c r="J44" s="327">
        <v>0</v>
      </c>
      <c r="K44" s="330"/>
      <c r="L44" s="332"/>
      <c r="N44" s="323">
        <v>0</v>
      </c>
      <c r="O44" s="345">
        <v>0</v>
      </c>
      <c r="P44" s="222"/>
      <c r="Q44" s="222"/>
      <c r="R44" s="222"/>
      <c r="S44" s="222"/>
      <c r="T44" s="222"/>
      <c r="U44" s="222"/>
      <c r="W44" s="323">
        <f t="shared" si="13"/>
        <v>0</v>
      </c>
      <c r="X44" s="345">
        <v>0</v>
      </c>
      <c r="Y44" s="222"/>
      <c r="Z44" s="222"/>
      <c r="AA44" s="222"/>
      <c r="AB44" s="223"/>
      <c r="AC44" s="223"/>
      <c r="AD44" s="223"/>
      <c r="AF44" s="323">
        <v>85958254.269449994</v>
      </c>
      <c r="AG44" s="345">
        <v>1</v>
      </c>
      <c r="AH44" s="223"/>
      <c r="AI44" s="223"/>
      <c r="AJ44" s="223"/>
      <c r="AK44" s="223"/>
      <c r="AL44" s="223"/>
      <c r="AM44" s="223"/>
      <c r="AO44" s="224">
        <f t="shared" si="12"/>
        <v>85958254.269449994</v>
      </c>
      <c r="AP44" s="224">
        <f t="shared" si="12"/>
        <v>1</v>
      </c>
      <c r="AQ44" s="224">
        <f t="shared" si="12"/>
        <v>0</v>
      </c>
      <c r="AR44" s="224">
        <f t="shared" si="12"/>
        <v>0</v>
      </c>
      <c r="AS44" s="224">
        <f t="shared" si="12"/>
        <v>0</v>
      </c>
      <c r="AT44" s="224">
        <f t="shared" si="12"/>
        <v>0</v>
      </c>
      <c r="AU44" s="224">
        <f t="shared" si="12"/>
        <v>0</v>
      </c>
      <c r="AV44" s="224">
        <f t="shared" si="12"/>
        <v>0</v>
      </c>
    </row>
    <row r="45" spans="1:48" s="225" customFormat="1" ht="22.5" customHeight="1" x14ac:dyDescent="0.3">
      <c r="A45" s="683"/>
      <c r="B45" s="687"/>
      <c r="C45" s="322">
        <v>7</v>
      </c>
      <c r="D45" s="326" t="s">
        <v>368</v>
      </c>
      <c r="E45" s="323">
        <v>0</v>
      </c>
      <c r="F45" s="324">
        <v>0</v>
      </c>
      <c r="G45" s="323">
        <v>0</v>
      </c>
      <c r="H45" s="324">
        <v>0</v>
      </c>
      <c r="I45" s="323">
        <v>0</v>
      </c>
      <c r="J45" s="327">
        <v>0</v>
      </c>
      <c r="K45" s="330"/>
      <c r="L45" s="332"/>
      <c r="N45" s="323">
        <v>129281000</v>
      </c>
      <c r="O45" s="345">
        <v>2</v>
      </c>
      <c r="P45" s="222"/>
      <c r="Q45" s="222"/>
      <c r="R45" s="222"/>
      <c r="S45" s="222"/>
      <c r="T45" s="222"/>
      <c r="U45" s="222"/>
      <c r="W45" s="323">
        <f t="shared" si="13"/>
        <v>0</v>
      </c>
      <c r="X45" s="345">
        <v>0</v>
      </c>
      <c r="Y45" s="222"/>
      <c r="Z45" s="222"/>
      <c r="AA45" s="222"/>
      <c r="AB45" s="223"/>
      <c r="AC45" s="223"/>
      <c r="AD45" s="223"/>
      <c r="AF45" s="323">
        <v>0</v>
      </c>
      <c r="AG45" s="345">
        <v>0</v>
      </c>
      <c r="AH45" s="223"/>
      <c r="AI45" s="223"/>
      <c r="AJ45" s="223"/>
      <c r="AK45" s="223"/>
      <c r="AL45" s="223"/>
      <c r="AM45" s="223"/>
      <c r="AO45" s="224">
        <f t="shared" si="12"/>
        <v>129281000</v>
      </c>
      <c r="AP45" s="224">
        <f t="shared" si="12"/>
        <v>2</v>
      </c>
      <c r="AQ45" s="224">
        <f t="shared" si="12"/>
        <v>0</v>
      </c>
      <c r="AR45" s="224">
        <f t="shared" si="12"/>
        <v>0</v>
      </c>
      <c r="AS45" s="224">
        <f t="shared" si="12"/>
        <v>0</v>
      </c>
      <c r="AT45" s="224">
        <f t="shared" si="12"/>
        <v>0</v>
      </c>
      <c r="AU45" s="224">
        <f t="shared" si="12"/>
        <v>0</v>
      </c>
      <c r="AV45" s="224">
        <f t="shared" si="12"/>
        <v>0</v>
      </c>
    </row>
    <row r="46" spans="1:48" s="225" customFormat="1" ht="22.5" customHeight="1" x14ac:dyDescent="0.3">
      <c r="A46" s="683"/>
      <c r="B46" s="687"/>
      <c r="C46" s="322">
        <v>8</v>
      </c>
      <c r="D46" s="326" t="s">
        <v>373</v>
      </c>
      <c r="E46" s="323">
        <v>0</v>
      </c>
      <c r="F46" s="324">
        <v>0</v>
      </c>
      <c r="G46" s="323">
        <v>0</v>
      </c>
      <c r="H46" s="324">
        <v>0</v>
      </c>
      <c r="I46" s="323">
        <v>0</v>
      </c>
      <c r="J46" s="327">
        <v>0</v>
      </c>
      <c r="K46" s="330"/>
      <c r="L46" s="332"/>
      <c r="N46" s="323">
        <v>0</v>
      </c>
      <c r="O46" s="345">
        <v>0</v>
      </c>
      <c r="P46" s="222"/>
      <c r="Q46" s="222"/>
      <c r="R46" s="222"/>
      <c r="S46" s="222"/>
      <c r="T46" s="222"/>
      <c r="U46" s="222"/>
      <c r="W46" s="323">
        <f t="shared" si="13"/>
        <v>0</v>
      </c>
      <c r="X46" s="345">
        <v>0</v>
      </c>
      <c r="Y46" s="222"/>
      <c r="Z46" s="222"/>
      <c r="AA46" s="222"/>
      <c r="AB46" s="223"/>
      <c r="AC46" s="223"/>
      <c r="AD46" s="223"/>
      <c r="AF46" s="323">
        <v>85958254.269449994</v>
      </c>
      <c r="AG46" s="345">
        <v>1</v>
      </c>
      <c r="AH46" s="223"/>
      <c r="AI46" s="223"/>
      <c r="AJ46" s="223"/>
      <c r="AK46" s="223"/>
      <c r="AL46" s="223"/>
      <c r="AM46" s="223"/>
      <c r="AO46" s="224">
        <f t="shared" si="12"/>
        <v>85958254.269449994</v>
      </c>
      <c r="AP46" s="224">
        <f t="shared" si="12"/>
        <v>1</v>
      </c>
      <c r="AQ46" s="224">
        <f t="shared" si="12"/>
        <v>0</v>
      </c>
      <c r="AR46" s="224">
        <f t="shared" si="12"/>
        <v>0</v>
      </c>
      <c r="AS46" s="224">
        <f t="shared" si="12"/>
        <v>0</v>
      </c>
      <c r="AT46" s="224">
        <f t="shared" si="12"/>
        <v>0</v>
      </c>
      <c r="AU46" s="224">
        <f t="shared" si="12"/>
        <v>0</v>
      </c>
      <c r="AV46" s="224">
        <f t="shared" si="12"/>
        <v>0</v>
      </c>
    </row>
    <row r="47" spans="1:48" s="225" customFormat="1" ht="22.5" customHeight="1" x14ac:dyDescent="0.3">
      <c r="A47" s="683"/>
      <c r="B47" s="687"/>
      <c r="C47" s="322">
        <v>9</v>
      </c>
      <c r="D47" s="326" t="s">
        <v>598</v>
      </c>
      <c r="E47" s="323">
        <v>0</v>
      </c>
      <c r="F47" s="324">
        <v>0</v>
      </c>
      <c r="G47" s="323">
        <v>0</v>
      </c>
      <c r="H47" s="324">
        <v>0</v>
      </c>
      <c r="I47" s="323">
        <v>0</v>
      </c>
      <c r="J47" s="327">
        <v>0</v>
      </c>
      <c r="K47" s="330"/>
      <c r="L47" s="332"/>
      <c r="N47" s="323">
        <v>129281000</v>
      </c>
      <c r="O47" s="345">
        <v>2</v>
      </c>
      <c r="P47" s="222"/>
      <c r="Q47" s="222"/>
      <c r="R47" s="222"/>
      <c r="S47" s="222"/>
      <c r="T47" s="222"/>
      <c r="U47" s="222"/>
      <c r="W47" s="323">
        <f t="shared" si="13"/>
        <v>0</v>
      </c>
      <c r="X47" s="345">
        <v>0</v>
      </c>
      <c r="Y47" s="222"/>
      <c r="Z47" s="222"/>
      <c r="AA47" s="222"/>
      <c r="AB47" s="223"/>
      <c r="AC47" s="223"/>
      <c r="AD47" s="223"/>
      <c r="AF47" s="323">
        <v>85958254.269449994</v>
      </c>
      <c r="AG47" s="345">
        <v>1</v>
      </c>
      <c r="AH47" s="223"/>
      <c r="AI47" s="223"/>
      <c r="AJ47" s="223"/>
      <c r="AK47" s="223"/>
      <c r="AL47" s="223"/>
      <c r="AM47" s="223"/>
      <c r="AO47" s="224">
        <f t="shared" si="12"/>
        <v>215239254.26945001</v>
      </c>
      <c r="AP47" s="224">
        <f t="shared" si="12"/>
        <v>3</v>
      </c>
      <c r="AQ47" s="224">
        <f t="shared" si="12"/>
        <v>0</v>
      </c>
      <c r="AR47" s="224">
        <f t="shared" si="12"/>
        <v>0</v>
      </c>
      <c r="AS47" s="224">
        <f t="shared" si="12"/>
        <v>0</v>
      </c>
      <c r="AT47" s="224">
        <f t="shared" si="12"/>
        <v>0</v>
      </c>
      <c r="AU47" s="224">
        <f t="shared" si="12"/>
        <v>0</v>
      </c>
      <c r="AV47" s="224">
        <f t="shared" si="12"/>
        <v>0</v>
      </c>
    </row>
    <row r="48" spans="1:48" s="225" customFormat="1" ht="22.5" customHeight="1" x14ac:dyDescent="0.3">
      <c r="A48" s="683"/>
      <c r="B48" s="687"/>
      <c r="C48" s="322">
        <v>10</v>
      </c>
      <c r="D48" s="326" t="s">
        <v>599</v>
      </c>
      <c r="E48" s="323">
        <v>0</v>
      </c>
      <c r="F48" s="324">
        <v>0</v>
      </c>
      <c r="G48" s="323">
        <v>0</v>
      </c>
      <c r="H48" s="324">
        <v>0</v>
      </c>
      <c r="I48" s="323">
        <v>0</v>
      </c>
      <c r="J48" s="327">
        <v>0</v>
      </c>
      <c r="K48" s="330"/>
      <c r="L48" s="332"/>
      <c r="N48" s="323">
        <v>0</v>
      </c>
      <c r="O48" s="345">
        <v>0</v>
      </c>
      <c r="P48" s="222"/>
      <c r="Q48" s="222"/>
      <c r="R48" s="222"/>
      <c r="S48" s="222"/>
      <c r="T48" s="222"/>
      <c r="U48" s="222"/>
      <c r="W48" s="323">
        <f t="shared" si="13"/>
        <v>137500000</v>
      </c>
      <c r="X48" s="345">
        <v>2</v>
      </c>
      <c r="Y48" s="222"/>
      <c r="Z48" s="222"/>
      <c r="AA48" s="222"/>
      <c r="AB48" s="223"/>
      <c r="AC48" s="223"/>
      <c r="AD48" s="223"/>
      <c r="AF48" s="323">
        <v>0</v>
      </c>
      <c r="AG48" s="345">
        <v>0</v>
      </c>
      <c r="AH48" s="223"/>
      <c r="AI48" s="223"/>
      <c r="AJ48" s="223"/>
      <c r="AK48" s="223"/>
      <c r="AL48" s="223"/>
      <c r="AM48" s="223"/>
      <c r="AO48" s="224">
        <f t="shared" si="12"/>
        <v>137500000</v>
      </c>
      <c r="AP48" s="224">
        <f t="shared" si="12"/>
        <v>2</v>
      </c>
      <c r="AQ48" s="224">
        <f t="shared" si="12"/>
        <v>0</v>
      </c>
      <c r="AR48" s="224">
        <f t="shared" si="12"/>
        <v>0</v>
      </c>
      <c r="AS48" s="224">
        <f t="shared" si="12"/>
        <v>0</v>
      </c>
      <c r="AT48" s="224">
        <f t="shared" si="12"/>
        <v>0</v>
      </c>
      <c r="AU48" s="224">
        <f t="shared" si="12"/>
        <v>0</v>
      </c>
      <c r="AV48" s="224">
        <f t="shared" si="12"/>
        <v>0</v>
      </c>
    </row>
    <row r="49" spans="1:48" s="225" customFormat="1" ht="22.5" customHeight="1" x14ac:dyDescent="0.3">
      <c r="A49" s="683"/>
      <c r="B49" s="687"/>
      <c r="C49" s="322">
        <v>11</v>
      </c>
      <c r="D49" s="326" t="s">
        <v>388</v>
      </c>
      <c r="E49" s="323">
        <v>0</v>
      </c>
      <c r="F49" s="324">
        <v>0</v>
      </c>
      <c r="G49" s="323">
        <v>0</v>
      </c>
      <c r="H49" s="324">
        <v>0</v>
      </c>
      <c r="I49" s="323">
        <v>0</v>
      </c>
      <c r="J49" s="327">
        <v>0</v>
      </c>
      <c r="K49" s="330"/>
      <c r="L49" s="332"/>
      <c r="N49" s="323">
        <v>0</v>
      </c>
      <c r="O49" s="345">
        <v>0</v>
      </c>
      <c r="P49" s="222"/>
      <c r="Q49" s="222"/>
      <c r="R49" s="222"/>
      <c r="S49" s="222"/>
      <c r="T49" s="222"/>
      <c r="U49" s="222"/>
      <c r="W49" s="323">
        <f t="shared" si="13"/>
        <v>137500000</v>
      </c>
      <c r="X49" s="345">
        <v>2</v>
      </c>
      <c r="Y49" s="222"/>
      <c r="Z49" s="222"/>
      <c r="AA49" s="222"/>
      <c r="AB49" s="223"/>
      <c r="AC49" s="223"/>
      <c r="AD49" s="223"/>
      <c r="AF49" s="323">
        <v>85958254.269449994</v>
      </c>
      <c r="AG49" s="345">
        <v>1</v>
      </c>
      <c r="AH49" s="223"/>
      <c r="AI49" s="223"/>
      <c r="AJ49" s="223"/>
      <c r="AK49" s="223"/>
      <c r="AL49" s="223"/>
      <c r="AM49" s="223"/>
      <c r="AO49" s="224">
        <f t="shared" si="12"/>
        <v>223458254.26945001</v>
      </c>
      <c r="AP49" s="224">
        <f t="shared" si="12"/>
        <v>3</v>
      </c>
      <c r="AQ49" s="224">
        <f t="shared" si="12"/>
        <v>0</v>
      </c>
      <c r="AR49" s="224">
        <f t="shared" si="12"/>
        <v>0</v>
      </c>
      <c r="AS49" s="224">
        <f t="shared" si="12"/>
        <v>0</v>
      </c>
      <c r="AT49" s="224">
        <f t="shared" si="12"/>
        <v>0</v>
      </c>
      <c r="AU49" s="224">
        <f t="shared" si="12"/>
        <v>0</v>
      </c>
      <c r="AV49" s="224">
        <f t="shared" si="12"/>
        <v>0</v>
      </c>
    </row>
    <row r="50" spans="1:48" s="225" customFormat="1" ht="22.5" customHeight="1" x14ac:dyDescent="0.3">
      <c r="A50" s="683"/>
      <c r="B50" s="687"/>
      <c r="C50" s="322">
        <v>12</v>
      </c>
      <c r="D50" s="326" t="s">
        <v>393</v>
      </c>
      <c r="E50" s="323">
        <v>202350000</v>
      </c>
      <c r="F50" s="324">
        <v>1.46</v>
      </c>
      <c r="G50" s="323">
        <v>0</v>
      </c>
      <c r="H50" s="324">
        <v>0</v>
      </c>
      <c r="I50" s="323">
        <v>192980000</v>
      </c>
      <c r="J50" s="327">
        <v>1.46</v>
      </c>
      <c r="K50" s="330"/>
      <c r="L50" s="332"/>
      <c r="N50" s="323">
        <v>0</v>
      </c>
      <c r="O50" s="345">
        <v>0</v>
      </c>
      <c r="P50" s="222"/>
      <c r="Q50" s="222"/>
      <c r="R50" s="222"/>
      <c r="S50" s="222"/>
      <c r="T50" s="222"/>
      <c r="U50" s="222"/>
      <c r="W50" s="323">
        <f t="shared" si="13"/>
        <v>68750000</v>
      </c>
      <c r="X50" s="345">
        <v>1</v>
      </c>
      <c r="Y50" s="222"/>
      <c r="Z50" s="222"/>
      <c r="AA50" s="222"/>
      <c r="AB50" s="223"/>
      <c r="AC50" s="223"/>
      <c r="AD50" s="223"/>
      <c r="AF50" s="323">
        <v>0</v>
      </c>
      <c r="AG50" s="345">
        <v>0</v>
      </c>
      <c r="AH50" s="223"/>
      <c r="AI50" s="223"/>
      <c r="AJ50" s="223"/>
      <c r="AK50" s="223"/>
      <c r="AL50" s="223"/>
      <c r="AM50" s="223"/>
      <c r="AO50" s="224">
        <f t="shared" si="12"/>
        <v>271100000</v>
      </c>
      <c r="AP50" s="224">
        <f t="shared" si="12"/>
        <v>2.46</v>
      </c>
      <c r="AQ50" s="224">
        <f t="shared" si="12"/>
        <v>0</v>
      </c>
      <c r="AR50" s="224">
        <f t="shared" si="12"/>
        <v>0</v>
      </c>
      <c r="AS50" s="224">
        <f t="shared" si="12"/>
        <v>192980000</v>
      </c>
      <c r="AT50" s="224">
        <f t="shared" si="12"/>
        <v>1.46</v>
      </c>
      <c r="AU50" s="224">
        <f t="shared" si="12"/>
        <v>0</v>
      </c>
      <c r="AV50" s="224">
        <f t="shared" si="12"/>
        <v>0</v>
      </c>
    </row>
    <row r="51" spans="1:48" s="225" customFormat="1" ht="22.5" customHeight="1" x14ac:dyDescent="0.3">
      <c r="A51" s="683"/>
      <c r="B51" s="687"/>
      <c r="C51" s="322">
        <v>13</v>
      </c>
      <c r="D51" s="326" t="s">
        <v>398</v>
      </c>
      <c r="E51" s="323">
        <v>0</v>
      </c>
      <c r="F51" s="324">
        <v>0</v>
      </c>
      <c r="G51" s="323">
        <v>0</v>
      </c>
      <c r="H51" s="324">
        <v>0</v>
      </c>
      <c r="I51" s="323">
        <v>0</v>
      </c>
      <c r="J51" s="327">
        <v>0</v>
      </c>
      <c r="K51" s="330"/>
      <c r="L51" s="332"/>
      <c r="N51" s="323">
        <v>0</v>
      </c>
      <c r="O51" s="345">
        <v>0</v>
      </c>
      <c r="P51" s="222"/>
      <c r="Q51" s="222"/>
      <c r="R51" s="222"/>
      <c r="S51" s="222"/>
      <c r="T51" s="222"/>
      <c r="U51" s="222"/>
      <c r="W51" s="323">
        <f t="shared" si="13"/>
        <v>137500000</v>
      </c>
      <c r="X51" s="345">
        <v>2</v>
      </c>
      <c r="Y51" s="222"/>
      <c r="Z51" s="222"/>
      <c r="AA51" s="222"/>
      <c r="AB51" s="223"/>
      <c r="AC51" s="223"/>
      <c r="AD51" s="223"/>
      <c r="AF51" s="323">
        <v>85958254.269449994</v>
      </c>
      <c r="AG51" s="345">
        <v>1</v>
      </c>
      <c r="AH51" s="223"/>
      <c r="AI51" s="223"/>
      <c r="AJ51" s="223"/>
      <c r="AK51" s="223"/>
      <c r="AL51" s="223"/>
      <c r="AM51" s="223"/>
      <c r="AO51" s="224">
        <f t="shared" si="12"/>
        <v>223458254.26945001</v>
      </c>
      <c r="AP51" s="224">
        <f t="shared" si="12"/>
        <v>3</v>
      </c>
      <c r="AQ51" s="224">
        <f t="shared" si="12"/>
        <v>0</v>
      </c>
      <c r="AR51" s="224">
        <f t="shared" si="12"/>
        <v>0</v>
      </c>
      <c r="AS51" s="224">
        <f t="shared" si="12"/>
        <v>0</v>
      </c>
      <c r="AT51" s="224">
        <f t="shared" si="12"/>
        <v>0</v>
      </c>
      <c r="AU51" s="224">
        <f t="shared" si="12"/>
        <v>0</v>
      </c>
      <c r="AV51" s="224">
        <f t="shared" si="12"/>
        <v>0</v>
      </c>
    </row>
    <row r="52" spans="1:48" s="225" customFormat="1" ht="22.5" customHeight="1" x14ac:dyDescent="0.3">
      <c r="A52" s="683"/>
      <c r="B52" s="687"/>
      <c r="C52" s="322">
        <v>14</v>
      </c>
      <c r="D52" s="326" t="s">
        <v>600</v>
      </c>
      <c r="E52" s="323">
        <v>0</v>
      </c>
      <c r="F52" s="324">
        <v>0</v>
      </c>
      <c r="G52" s="323">
        <v>0</v>
      </c>
      <c r="H52" s="324">
        <v>0</v>
      </c>
      <c r="I52" s="323">
        <v>0</v>
      </c>
      <c r="J52" s="327">
        <v>0</v>
      </c>
      <c r="K52" s="330"/>
      <c r="L52" s="332"/>
      <c r="N52" s="323">
        <v>0</v>
      </c>
      <c r="O52" s="345">
        <v>0</v>
      </c>
      <c r="P52" s="222"/>
      <c r="Q52" s="222"/>
      <c r="R52" s="222"/>
      <c r="S52" s="222"/>
      <c r="T52" s="222"/>
      <c r="U52" s="222"/>
      <c r="W52" s="323">
        <f t="shared" si="13"/>
        <v>0</v>
      </c>
      <c r="X52" s="345">
        <v>0</v>
      </c>
      <c r="Y52" s="222"/>
      <c r="Z52" s="222"/>
      <c r="AA52" s="222"/>
      <c r="AB52" s="223"/>
      <c r="AC52" s="223"/>
      <c r="AD52" s="223"/>
      <c r="AF52" s="323">
        <v>0</v>
      </c>
      <c r="AG52" s="345">
        <v>0</v>
      </c>
      <c r="AH52" s="223"/>
      <c r="AI52" s="223"/>
      <c r="AJ52" s="223"/>
      <c r="AK52" s="223"/>
      <c r="AL52" s="223"/>
      <c r="AM52" s="223"/>
      <c r="AO52" s="224">
        <f t="shared" si="12"/>
        <v>0</v>
      </c>
      <c r="AP52" s="224">
        <f t="shared" si="12"/>
        <v>0</v>
      </c>
      <c r="AQ52" s="224">
        <f t="shared" si="12"/>
        <v>0</v>
      </c>
      <c r="AR52" s="224">
        <f t="shared" si="12"/>
        <v>0</v>
      </c>
      <c r="AS52" s="224">
        <f t="shared" si="12"/>
        <v>0</v>
      </c>
      <c r="AT52" s="224">
        <f t="shared" si="12"/>
        <v>0</v>
      </c>
      <c r="AU52" s="224">
        <f t="shared" si="12"/>
        <v>0</v>
      </c>
      <c r="AV52" s="224">
        <f t="shared" si="12"/>
        <v>0</v>
      </c>
    </row>
    <row r="53" spans="1:48" s="225" customFormat="1" ht="22.5" customHeight="1" x14ac:dyDescent="0.3">
      <c r="A53" s="683"/>
      <c r="B53" s="687"/>
      <c r="C53" s="322">
        <v>15</v>
      </c>
      <c r="D53" s="326" t="s">
        <v>408</v>
      </c>
      <c r="E53" s="323">
        <v>0</v>
      </c>
      <c r="F53" s="324">
        <v>0</v>
      </c>
      <c r="G53" s="323">
        <v>0</v>
      </c>
      <c r="H53" s="324">
        <v>0</v>
      </c>
      <c r="I53" s="323">
        <v>0</v>
      </c>
      <c r="J53" s="327">
        <v>0</v>
      </c>
      <c r="K53" s="330"/>
      <c r="L53" s="332"/>
      <c r="N53" s="323">
        <v>0</v>
      </c>
      <c r="O53" s="345">
        <v>0</v>
      </c>
      <c r="P53" s="222"/>
      <c r="Q53" s="222"/>
      <c r="R53" s="222"/>
      <c r="S53" s="222"/>
      <c r="T53" s="222"/>
      <c r="U53" s="222"/>
      <c r="W53" s="323">
        <f t="shared" si="13"/>
        <v>68750000</v>
      </c>
      <c r="X53" s="345">
        <v>1</v>
      </c>
      <c r="Y53" s="222"/>
      <c r="Z53" s="222"/>
      <c r="AA53" s="222"/>
      <c r="AB53" s="223"/>
      <c r="AC53" s="223"/>
      <c r="AD53" s="223"/>
      <c r="AF53" s="323">
        <v>85958254.269449994</v>
      </c>
      <c r="AG53" s="345">
        <v>1</v>
      </c>
      <c r="AH53" s="223"/>
      <c r="AI53" s="223"/>
      <c r="AJ53" s="223"/>
      <c r="AK53" s="223"/>
      <c r="AL53" s="223"/>
      <c r="AM53" s="223"/>
      <c r="AO53" s="224">
        <f t="shared" si="12"/>
        <v>154708254.26945001</v>
      </c>
      <c r="AP53" s="224">
        <f t="shared" si="12"/>
        <v>2</v>
      </c>
      <c r="AQ53" s="224">
        <f t="shared" si="12"/>
        <v>0</v>
      </c>
      <c r="AR53" s="224">
        <f t="shared" si="12"/>
        <v>0</v>
      </c>
      <c r="AS53" s="224">
        <f t="shared" si="12"/>
        <v>0</v>
      </c>
      <c r="AT53" s="224">
        <f t="shared" si="12"/>
        <v>0</v>
      </c>
      <c r="AU53" s="224">
        <f t="shared" si="12"/>
        <v>0</v>
      </c>
      <c r="AV53" s="224">
        <f t="shared" si="12"/>
        <v>0</v>
      </c>
    </row>
    <row r="54" spans="1:48" s="225" customFormat="1" ht="22.5" customHeight="1" x14ac:dyDescent="0.3">
      <c r="A54" s="683"/>
      <c r="B54" s="687"/>
      <c r="C54" s="322">
        <v>16</v>
      </c>
      <c r="D54" s="326" t="s">
        <v>413</v>
      </c>
      <c r="E54" s="323">
        <v>0</v>
      </c>
      <c r="F54" s="324">
        <v>0</v>
      </c>
      <c r="G54" s="323">
        <v>0</v>
      </c>
      <c r="H54" s="324">
        <v>0</v>
      </c>
      <c r="I54" s="323">
        <v>0</v>
      </c>
      <c r="J54" s="327">
        <v>0</v>
      </c>
      <c r="K54" s="330"/>
      <c r="L54" s="332"/>
      <c r="N54" s="323">
        <v>0</v>
      </c>
      <c r="O54" s="345">
        <v>0</v>
      </c>
      <c r="P54" s="222"/>
      <c r="Q54" s="222"/>
      <c r="R54" s="222"/>
      <c r="S54" s="222"/>
      <c r="T54" s="222"/>
      <c r="U54" s="222"/>
      <c r="W54" s="323">
        <f t="shared" si="13"/>
        <v>0</v>
      </c>
      <c r="X54" s="345">
        <v>0</v>
      </c>
      <c r="Y54" s="222"/>
      <c r="Z54" s="222"/>
      <c r="AA54" s="222"/>
      <c r="AB54" s="223"/>
      <c r="AC54" s="223"/>
      <c r="AD54" s="223"/>
      <c r="AF54" s="323">
        <v>0</v>
      </c>
      <c r="AG54" s="345">
        <v>0</v>
      </c>
      <c r="AH54" s="223"/>
      <c r="AI54" s="223"/>
      <c r="AJ54" s="223"/>
      <c r="AK54" s="223"/>
      <c r="AL54" s="223"/>
      <c r="AM54" s="223"/>
      <c r="AO54" s="224">
        <f t="shared" si="12"/>
        <v>0</v>
      </c>
      <c r="AP54" s="224">
        <f t="shared" si="12"/>
        <v>0</v>
      </c>
      <c r="AQ54" s="224">
        <f t="shared" si="12"/>
        <v>0</v>
      </c>
      <c r="AR54" s="224">
        <f t="shared" si="12"/>
        <v>0</v>
      </c>
      <c r="AS54" s="224">
        <f t="shared" si="12"/>
        <v>0</v>
      </c>
      <c r="AT54" s="224">
        <f t="shared" si="12"/>
        <v>0</v>
      </c>
      <c r="AU54" s="224">
        <f t="shared" si="12"/>
        <v>0</v>
      </c>
      <c r="AV54" s="224">
        <f t="shared" si="12"/>
        <v>0</v>
      </c>
    </row>
    <row r="55" spans="1:48" s="225" customFormat="1" ht="22.5" customHeight="1" x14ac:dyDescent="0.3">
      <c r="A55" s="683"/>
      <c r="B55" s="687"/>
      <c r="C55" s="322">
        <v>17</v>
      </c>
      <c r="D55" s="326" t="s">
        <v>418</v>
      </c>
      <c r="E55" s="323">
        <v>0</v>
      </c>
      <c r="F55" s="324">
        <v>0</v>
      </c>
      <c r="G55" s="323">
        <v>0</v>
      </c>
      <c r="H55" s="324">
        <v>0</v>
      </c>
      <c r="I55" s="323">
        <v>0</v>
      </c>
      <c r="J55" s="327">
        <v>0</v>
      </c>
      <c r="K55" s="330"/>
      <c r="L55" s="332"/>
      <c r="N55" s="323">
        <v>0</v>
      </c>
      <c r="O55" s="345">
        <v>0</v>
      </c>
      <c r="P55" s="222"/>
      <c r="Q55" s="222"/>
      <c r="R55" s="222"/>
      <c r="S55" s="222"/>
      <c r="T55" s="222"/>
      <c r="U55" s="222"/>
      <c r="W55" s="323">
        <f t="shared" si="13"/>
        <v>0</v>
      </c>
      <c r="X55" s="345">
        <v>0</v>
      </c>
      <c r="Y55" s="222"/>
      <c r="Z55" s="222"/>
      <c r="AA55" s="222"/>
      <c r="AB55" s="223"/>
      <c r="AC55" s="223"/>
      <c r="AD55" s="223"/>
      <c r="AF55" s="323">
        <v>0</v>
      </c>
      <c r="AG55" s="345">
        <v>0</v>
      </c>
      <c r="AH55" s="223"/>
      <c r="AI55" s="223"/>
      <c r="AJ55" s="223"/>
      <c r="AK55" s="223"/>
      <c r="AL55" s="223"/>
      <c r="AM55" s="223"/>
      <c r="AO55" s="224">
        <f t="shared" si="12"/>
        <v>0</v>
      </c>
      <c r="AP55" s="224">
        <f t="shared" si="12"/>
        <v>0</v>
      </c>
      <c r="AQ55" s="224">
        <f t="shared" si="12"/>
        <v>0</v>
      </c>
      <c r="AR55" s="224">
        <f t="shared" si="12"/>
        <v>0</v>
      </c>
      <c r="AS55" s="224">
        <f t="shared" si="12"/>
        <v>0</v>
      </c>
      <c r="AT55" s="224">
        <f t="shared" si="12"/>
        <v>0</v>
      </c>
      <c r="AU55" s="224">
        <f t="shared" si="12"/>
        <v>0</v>
      </c>
      <c r="AV55" s="224">
        <f t="shared" si="12"/>
        <v>0</v>
      </c>
    </row>
    <row r="56" spans="1:48" s="225" customFormat="1" ht="22.5" customHeight="1" x14ac:dyDescent="0.3">
      <c r="A56" s="683"/>
      <c r="B56" s="687"/>
      <c r="C56" s="322">
        <v>18</v>
      </c>
      <c r="D56" s="326" t="s">
        <v>423</v>
      </c>
      <c r="E56" s="323">
        <v>0</v>
      </c>
      <c r="F56" s="324">
        <v>0</v>
      </c>
      <c r="G56" s="323">
        <v>0</v>
      </c>
      <c r="H56" s="324">
        <v>0</v>
      </c>
      <c r="I56" s="323">
        <v>0</v>
      </c>
      <c r="J56" s="327">
        <v>0</v>
      </c>
      <c r="K56" s="330"/>
      <c r="L56" s="332"/>
      <c r="N56" s="323">
        <v>0</v>
      </c>
      <c r="O56" s="345">
        <v>0</v>
      </c>
      <c r="P56" s="222"/>
      <c r="Q56" s="222"/>
      <c r="R56" s="222"/>
      <c r="S56" s="222"/>
      <c r="T56" s="222"/>
      <c r="U56" s="222"/>
      <c r="W56" s="323">
        <f t="shared" si="13"/>
        <v>0</v>
      </c>
      <c r="X56" s="345">
        <v>0</v>
      </c>
      <c r="Y56" s="222"/>
      <c r="Z56" s="222"/>
      <c r="AA56" s="222"/>
      <c r="AB56" s="223"/>
      <c r="AC56" s="223"/>
      <c r="AD56" s="223"/>
      <c r="AF56" s="323">
        <v>0</v>
      </c>
      <c r="AG56" s="345">
        <v>0</v>
      </c>
      <c r="AH56" s="223"/>
      <c r="AI56" s="223"/>
      <c r="AJ56" s="223"/>
      <c r="AK56" s="223"/>
      <c r="AL56" s="223"/>
      <c r="AM56" s="223"/>
      <c r="AO56" s="224">
        <f t="shared" si="12"/>
        <v>0</v>
      </c>
      <c r="AP56" s="224">
        <f t="shared" si="12"/>
        <v>0</v>
      </c>
      <c r="AQ56" s="224">
        <f t="shared" si="12"/>
        <v>0</v>
      </c>
      <c r="AR56" s="224">
        <f t="shared" si="12"/>
        <v>0</v>
      </c>
      <c r="AS56" s="224">
        <f t="shared" si="12"/>
        <v>0</v>
      </c>
      <c r="AT56" s="224">
        <f t="shared" si="12"/>
        <v>0</v>
      </c>
      <c r="AU56" s="224">
        <f t="shared" si="12"/>
        <v>0</v>
      </c>
      <c r="AV56" s="224">
        <f t="shared" si="12"/>
        <v>0</v>
      </c>
    </row>
    <row r="57" spans="1:48" s="225" customFormat="1" ht="22.5" customHeight="1" x14ac:dyDescent="0.3">
      <c r="A57" s="683"/>
      <c r="B57" s="687"/>
      <c r="C57" s="322">
        <v>19</v>
      </c>
      <c r="D57" s="326" t="s">
        <v>428</v>
      </c>
      <c r="E57" s="323">
        <v>0</v>
      </c>
      <c r="F57" s="324">
        <v>0</v>
      </c>
      <c r="G57" s="323">
        <v>0</v>
      </c>
      <c r="H57" s="324">
        <v>0</v>
      </c>
      <c r="I57" s="323">
        <v>0</v>
      </c>
      <c r="J57" s="327">
        <v>0</v>
      </c>
      <c r="K57" s="330"/>
      <c r="L57" s="332"/>
      <c r="N57" s="323">
        <v>0</v>
      </c>
      <c r="O57" s="345">
        <v>0</v>
      </c>
      <c r="P57" s="222"/>
      <c r="Q57" s="222"/>
      <c r="R57" s="222"/>
      <c r="S57" s="222"/>
      <c r="T57" s="222"/>
      <c r="U57" s="222"/>
      <c r="W57" s="323">
        <f t="shared" si="13"/>
        <v>0</v>
      </c>
      <c r="X57" s="345">
        <v>0</v>
      </c>
      <c r="Y57" s="222"/>
      <c r="Z57" s="222"/>
      <c r="AA57" s="222"/>
      <c r="AB57" s="223"/>
      <c r="AC57" s="223"/>
      <c r="AD57" s="223"/>
      <c r="AF57" s="323">
        <v>0</v>
      </c>
      <c r="AG57" s="345">
        <v>0</v>
      </c>
      <c r="AH57" s="223"/>
      <c r="AI57" s="223"/>
      <c r="AJ57" s="223"/>
      <c r="AK57" s="223"/>
      <c r="AL57" s="223"/>
      <c r="AM57" s="223"/>
      <c r="AO57" s="224">
        <f t="shared" si="12"/>
        <v>0</v>
      </c>
      <c r="AP57" s="224">
        <f t="shared" si="12"/>
        <v>0</v>
      </c>
      <c r="AQ57" s="224">
        <f t="shared" si="12"/>
        <v>0</v>
      </c>
      <c r="AR57" s="224">
        <f t="shared" si="12"/>
        <v>0</v>
      </c>
      <c r="AS57" s="224">
        <f t="shared" si="12"/>
        <v>0</v>
      </c>
      <c r="AT57" s="224">
        <f t="shared" si="12"/>
        <v>0</v>
      </c>
      <c r="AU57" s="224">
        <f t="shared" si="12"/>
        <v>0</v>
      </c>
      <c r="AV57" s="224">
        <f t="shared" si="12"/>
        <v>0</v>
      </c>
    </row>
    <row r="58" spans="1:48" s="225" customFormat="1" ht="22.5" customHeight="1" x14ac:dyDescent="0.3">
      <c r="A58" s="683"/>
      <c r="B58" s="687"/>
      <c r="C58" s="322">
        <v>20</v>
      </c>
      <c r="D58" s="326" t="s">
        <v>433</v>
      </c>
      <c r="E58" s="323">
        <v>0</v>
      </c>
      <c r="F58" s="324">
        <v>0</v>
      </c>
      <c r="G58" s="323">
        <v>0</v>
      </c>
      <c r="H58" s="324">
        <v>0</v>
      </c>
      <c r="I58" s="323">
        <v>0</v>
      </c>
      <c r="J58" s="327">
        <v>0</v>
      </c>
      <c r="K58" s="330"/>
      <c r="L58" s="332"/>
      <c r="N58" s="323">
        <v>0</v>
      </c>
      <c r="O58" s="345">
        <v>0</v>
      </c>
      <c r="P58" s="222"/>
      <c r="Q58" s="222"/>
      <c r="R58" s="222"/>
      <c r="S58" s="222"/>
      <c r="T58" s="222"/>
      <c r="U58" s="222"/>
      <c r="W58" s="323">
        <f t="shared" si="13"/>
        <v>0</v>
      </c>
      <c r="X58" s="345">
        <v>0</v>
      </c>
      <c r="Y58" s="222"/>
      <c r="Z58" s="222"/>
      <c r="AA58" s="222"/>
      <c r="AB58" s="223"/>
      <c r="AC58" s="223"/>
      <c r="AD58" s="223"/>
      <c r="AF58" s="323">
        <v>0</v>
      </c>
      <c r="AG58" s="345">
        <v>0</v>
      </c>
      <c r="AH58" s="223"/>
      <c r="AI58" s="223"/>
      <c r="AJ58" s="223"/>
      <c r="AK58" s="223"/>
      <c r="AL58" s="223"/>
      <c r="AM58" s="223"/>
      <c r="AO58" s="224">
        <f t="shared" si="12"/>
        <v>0</v>
      </c>
      <c r="AP58" s="224">
        <f t="shared" si="12"/>
        <v>0</v>
      </c>
      <c r="AQ58" s="224">
        <f t="shared" si="12"/>
        <v>0</v>
      </c>
      <c r="AR58" s="224">
        <f t="shared" si="12"/>
        <v>0</v>
      </c>
      <c r="AS58" s="224">
        <f t="shared" si="12"/>
        <v>0</v>
      </c>
      <c r="AT58" s="224">
        <f t="shared" si="12"/>
        <v>0</v>
      </c>
      <c r="AU58" s="224">
        <f t="shared" si="12"/>
        <v>0</v>
      </c>
      <c r="AV58" s="224">
        <f t="shared" si="12"/>
        <v>0</v>
      </c>
    </row>
    <row r="59" spans="1:48" s="225" customFormat="1" ht="22.5" customHeight="1" x14ac:dyDescent="0.3">
      <c r="A59" s="683"/>
      <c r="B59" s="687"/>
      <c r="C59" s="322">
        <v>77</v>
      </c>
      <c r="D59" s="326" t="s">
        <v>447</v>
      </c>
      <c r="E59" s="323">
        <v>0</v>
      </c>
      <c r="F59" s="324">
        <v>0</v>
      </c>
      <c r="G59" s="323">
        <v>0</v>
      </c>
      <c r="H59" s="324">
        <v>0</v>
      </c>
      <c r="I59" s="323">
        <v>0</v>
      </c>
      <c r="J59" s="327">
        <v>0</v>
      </c>
      <c r="K59" s="330"/>
      <c r="L59" s="332"/>
      <c r="N59" s="323">
        <v>0</v>
      </c>
      <c r="O59" s="345">
        <v>0</v>
      </c>
      <c r="P59" s="222"/>
      <c r="Q59" s="222"/>
      <c r="R59" s="222"/>
      <c r="S59" s="222"/>
      <c r="T59" s="222"/>
      <c r="U59" s="222"/>
      <c r="W59" s="323">
        <f t="shared" si="13"/>
        <v>0</v>
      </c>
      <c r="X59" s="345">
        <v>0</v>
      </c>
      <c r="Y59" s="222"/>
      <c r="Z59" s="222"/>
      <c r="AA59" s="222"/>
      <c r="AB59" s="223"/>
      <c r="AC59" s="223"/>
      <c r="AD59" s="223"/>
      <c r="AF59" s="323">
        <v>218333965.844403</v>
      </c>
      <c r="AG59" s="345">
        <v>2.54</v>
      </c>
      <c r="AH59" s="223"/>
      <c r="AI59" s="223"/>
      <c r="AJ59" s="223"/>
      <c r="AK59" s="223"/>
      <c r="AL59" s="223"/>
      <c r="AM59" s="223"/>
      <c r="AO59" s="224">
        <f t="shared" si="12"/>
        <v>218333965.844403</v>
      </c>
      <c r="AP59" s="224">
        <f t="shared" si="12"/>
        <v>2.54</v>
      </c>
      <c r="AQ59" s="224">
        <f t="shared" si="12"/>
        <v>0</v>
      </c>
      <c r="AR59" s="224">
        <f t="shared" si="12"/>
        <v>0</v>
      </c>
      <c r="AS59" s="224">
        <f t="shared" si="12"/>
        <v>0</v>
      </c>
      <c r="AT59" s="224">
        <f t="shared" si="12"/>
        <v>0</v>
      </c>
      <c r="AU59" s="224">
        <f t="shared" si="12"/>
        <v>0</v>
      </c>
      <c r="AV59" s="224">
        <f t="shared" si="12"/>
        <v>0</v>
      </c>
    </row>
    <row r="60" spans="1:48" s="25" customFormat="1" ht="22.5" customHeight="1" x14ac:dyDescent="0.3">
      <c r="A60" s="684"/>
      <c r="B60" s="692"/>
      <c r="C60" s="322"/>
      <c r="D60" s="326"/>
      <c r="E60" s="346">
        <f>+'4.Magnitud_Presupuesto'!I14</f>
        <v>202350000</v>
      </c>
      <c r="F60" s="328">
        <f t="shared" ref="F60:L60" si="14">SUM(F39:F59)</f>
        <v>1.46</v>
      </c>
      <c r="G60" s="328">
        <f t="shared" si="14"/>
        <v>0</v>
      </c>
      <c r="H60" s="328">
        <f t="shared" si="14"/>
        <v>0</v>
      </c>
      <c r="I60" s="346">
        <f>+'4.Magnitud_Presupuesto'!N14</f>
        <v>192980000</v>
      </c>
      <c r="J60" s="328">
        <f t="shared" si="14"/>
        <v>1.46</v>
      </c>
      <c r="K60" s="331">
        <f t="shared" si="14"/>
        <v>0</v>
      </c>
      <c r="L60" s="334">
        <f t="shared" si="14"/>
        <v>0</v>
      </c>
      <c r="N60" s="346">
        <f>SUM(N39:N59)</f>
        <v>517124000</v>
      </c>
      <c r="O60" s="347">
        <v>8</v>
      </c>
      <c r="P60" s="343">
        <f t="shared" ref="P60:U60" si="15">SUM(P39:P59)</f>
        <v>0</v>
      </c>
      <c r="Q60" s="343">
        <f t="shared" si="15"/>
        <v>0</v>
      </c>
      <c r="R60" s="344">
        <f t="shared" si="15"/>
        <v>0</v>
      </c>
      <c r="S60" s="344">
        <f t="shared" si="15"/>
        <v>0</v>
      </c>
      <c r="T60" s="344">
        <f t="shared" si="15"/>
        <v>0</v>
      </c>
      <c r="U60" s="344">
        <f t="shared" si="15"/>
        <v>0</v>
      </c>
      <c r="W60" s="346">
        <f>SUM(W39:W59)</f>
        <v>550000000</v>
      </c>
      <c r="X60" s="347">
        <f>SUM(X39:X59)</f>
        <v>8</v>
      </c>
      <c r="Y60" s="343">
        <f t="shared" ref="Y60:AD60" si="16">SUM(Y39:Y59)</f>
        <v>0</v>
      </c>
      <c r="Z60" s="343">
        <f t="shared" si="16"/>
        <v>0</v>
      </c>
      <c r="AA60" s="344">
        <f t="shared" si="16"/>
        <v>0</v>
      </c>
      <c r="AB60" s="344">
        <f t="shared" si="16"/>
        <v>0</v>
      </c>
      <c r="AC60" s="344">
        <f t="shared" si="16"/>
        <v>0</v>
      </c>
      <c r="AD60" s="344">
        <f t="shared" si="16"/>
        <v>0</v>
      </c>
      <c r="AF60" s="346">
        <v>906000000</v>
      </c>
      <c r="AG60" s="368">
        <f>SUM(AG39:AG59)</f>
        <v>10.54</v>
      </c>
      <c r="AH60" s="343">
        <f t="shared" ref="AH60:AM60" si="17">SUM(AH39:AH59)</f>
        <v>0</v>
      </c>
      <c r="AI60" s="343">
        <f t="shared" si="17"/>
        <v>0</v>
      </c>
      <c r="AJ60" s="344">
        <f t="shared" si="17"/>
        <v>0</v>
      </c>
      <c r="AK60" s="344">
        <f t="shared" si="17"/>
        <v>0</v>
      </c>
      <c r="AL60" s="344">
        <f t="shared" si="17"/>
        <v>0</v>
      </c>
      <c r="AM60" s="344">
        <f t="shared" si="17"/>
        <v>0</v>
      </c>
      <c r="AO60" s="344">
        <f>SUM(AO39:AO59)</f>
        <v>2175474000.0000029</v>
      </c>
      <c r="AP60" s="344">
        <f t="shared" ref="AP60:AV60" si="18">SUM(AP39:AP59)</f>
        <v>28</v>
      </c>
      <c r="AQ60" s="344">
        <f t="shared" si="18"/>
        <v>0</v>
      </c>
      <c r="AR60" s="344">
        <f t="shared" si="18"/>
        <v>0</v>
      </c>
      <c r="AS60" s="344">
        <f t="shared" si="18"/>
        <v>192980000</v>
      </c>
      <c r="AT60" s="344">
        <f t="shared" si="18"/>
        <v>1.46</v>
      </c>
      <c r="AU60" s="344">
        <f t="shared" si="18"/>
        <v>0</v>
      </c>
      <c r="AV60" s="344">
        <f t="shared" si="18"/>
        <v>0</v>
      </c>
    </row>
  </sheetData>
  <mergeCells count="30">
    <mergeCell ref="J6:K6"/>
    <mergeCell ref="L6:L7"/>
    <mergeCell ref="A17:A38"/>
    <mergeCell ref="A39:A60"/>
    <mergeCell ref="B8:B10"/>
    <mergeCell ref="B11:B13"/>
    <mergeCell ref="B17:B37"/>
    <mergeCell ref="B38:D38"/>
    <mergeCell ref="B39:B60"/>
    <mergeCell ref="AS15:AV15"/>
    <mergeCell ref="A1:B4"/>
    <mergeCell ref="C1:L1"/>
    <mergeCell ref="C2:L2"/>
    <mergeCell ref="C3:L3"/>
    <mergeCell ref="C4:J4"/>
    <mergeCell ref="K4:L4"/>
    <mergeCell ref="B6:B7"/>
    <mergeCell ref="E15:H15"/>
    <mergeCell ref="I15:L15"/>
    <mergeCell ref="C6:C7"/>
    <mergeCell ref="D6:E6"/>
    <mergeCell ref="N15:Q15"/>
    <mergeCell ref="R15:U15"/>
    <mergeCell ref="F6:G6"/>
    <mergeCell ref="H6:I6"/>
    <mergeCell ref="W15:Z15"/>
    <mergeCell ref="AA15:AD15"/>
    <mergeCell ref="AF15:AI15"/>
    <mergeCell ref="AJ15:AM15"/>
    <mergeCell ref="AO15:AR15"/>
  </mergeCells>
  <dataValidations count="3">
    <dataValidation allowBlank="1" showInputMessage="1" showErrorMessage="1" prompt="Relacionar el código de la actividad. El código es asignado por SEGPLAN, y debe guardar coherencia con el registrado en la hoja de vidad de indicador._x000a_" sqref="A16" xr:uid="{00000000-0002-0000-0A00-000000000000}"/>
    <dataValidation allowBlank="1" showInputMessage="1" showErrorMessage="1" prompt="Relacionar el nombre de la actividad del proyecto. Debe guardar coherencia con el registrado en la hoja de vida de indicador." sqref="B16" xr:uid="{00000000-0002-0000-0A00-000001000000}"/>
    <dataValidation type="decimal" allowBlank="1" showInputMessage="1" prompt="PROGRAMACIÓN - Relacione por unidad operativa la programación vigencia y reserva de presupuesto y magnitud. Debe coincidir con la herramienta financiera." sqref="E60:L60 E38:L38 N38:O38 N60:O60 W38:X38 W60:X60 AF38:AG38 AF60:AG60" xr:uid="{00000000-0002-0000-0A00-000002000000}">
      <formula1>0</formula1>
      <formula2>10000000000000</formula2>
    </dataValidation>
  </dataValidations>
  <pageMargins left="0.7" right="0.7" top="0.75" bottom="0.75" header="0" footer="0"/>
  <pageSetup paperSize="9"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808E00"/>
  </sheetPr>
  <dimension ref="A1:B23"/>
  <sheetViews>
    <sheetView topLeftCell="A6" zoomScale="80" zoomScaleNormal="80" workbookViewId="0">
      <selection activeCell="A6" sqref="A6:B6"/>
    </sheetView>
  </sheetViews>
  <sheetFormatPr baseColWidth="10" defaultColWidth="14.44140625" defaultRowHeight="15" customHeight="1" x14ac:dyDescent="0.3"/>
  <cols>
    <col min="1" max="1" width="35.88671875" customWidth="1"/>
    <col min="2" max="2" width="79.44140625" customWidth="1"/>
    <col min="3" max="26" width="11.44140625" customWidth="1"/>
  </cols>
  <sheetData>
    <row r="1" spans="1:2" ht="27" customHeight="1" x14ac:dyDescent="0.3">
      <c r="A1" s="694" t="s">
        <v>601</v>
      </c>
      <c r="B1" s="391"/>
    </row>
    <row r="2" spans="1:2" ht="12.75" customHeight="1" x14ac:dyDescent="0.3">
      <c r="A2" s="25"/>
      <c r="B2" s="25"/>
    </row>
    <row r="3" spans="1:2" ht="12.75" customHeight="1" x14ac:dyDescent="0.3">
      <c r="A3" s="133" t="s">
        <v>552</v>
      </c>
      <c r="B3" s="134"/>
    </row>
    <row r="4" spans="1:2" ht="12.75" customHeight="1" x14ac:dyDescent="0.3">
      <c r="A4" s="135"/>
      <c r="B4" s="25"/>
    </row>
    <row r="5" spans="1:2" ht="12.75" customHeight="1" x14ac:dyDescent="0.3">
      <c r="A5" s="695" t="s">
        <v>554</v>
      </c>
      <c r="B5" s="391"/>
    </row>
    <row r="6" spans="1:2" ht="12.75" customHeight="1" x14ac:dyDescent="0.3">
      <c r="A6" s="695" t="s">
        <v>602</v>
      </c>
      <c r="B6" s="391"/>
    </row>
    <row r="7" spans="1:2" ht="12.75" customHeight="1" x14ac:dyDescent="0.3">
      <c r="A7" s="695" t="s">
        <v>557</v>
      </c>
      <c r="B7" s="391"/>
    </row>
    <row r="8" spans="1:2" ht="12.75" customHeight="1" x14ac:dyDescent="0.3">
      <c r="A8" s="695" t="s">
        <v>558</v>
      </c>
      <c r="B8" s="391"/>
    </row>
    <row r="9" spans="1:2" ht="12.75" customHeight="1" x14ac:dyDescent="0.3">
      <c r="A9" s="695" t="s">
        <v>603</v>
      </c>
      <c r="B9" s="391"/>
    </row>
    <row r="10" spans="1:2" ht="12.75" customHeight="1" x14ac:dyDescent="0.3">
      <c r="A10" s="136" t="s">
        <v>561</v>
      </c>
      <c r="B10" s="136"/>
    </row>
    <row r="11" spans="1:2" ht="47.25" customHeight="1" x14ac:dyDescent="0.3">
      <c r="A11" s="693" t="s">
        <v>604</v>
      </c>
      <c r="B11" s="391"/>
    </row>
    <row r="12" spans="1:2" ht="12.75" customHeight="1" x14ac:dyDescent="0.3">
      <c r="A12" s="693" t="s">
        <v>605</v>
      </c>
      <c r="B12" s="391"/>
    </row>
    <row r="13" spans="1:2" ht="12.75" customHeight="1" x14ac:dyDescent="0.3">
      <c r="A13" s="693" t="s">
        <v>564</v>
      </c>
      <c r="B13" s="391"/>
    </row>
    <row r="14" spans="1:2" ht="12" customHeight="1" x14ac:dyDescent="0.3">
      <c r="A14" s="693" t="s">
        <v>606</v>
      </c>
      <c r="B14" s="391"/>
    </row>
    <row r="15" spans="1:2" ht="12" customHeight="1" x14ac:dyDescent="0.3">
      <c r="A15" s="693" t="s">
        <v>607</v>
      </c>
      <c r="B15" s="391"/>
    </row>
    <row r="17" spans="1:2" ht="12.75" customHeight="1" x14ac:dyDescent="0.3">
      <c r="A17" s="38" t="s">
        <v>565</v>
      </c>
      <c r="B17" s="38" t="s">
        <v>566</v>
      </c>
    </row>
    <row r="18" spans="1:2" ht="104.25" customHeight="1" x14ac:dyDescent="0.3">
      <c r="A18" s="173" t="s">
        <v>1051</v>
      </c>
      <c r="B18" s="137" t="s">
        <v>608</v>
      </c>
    </row>
    <row r="19" spans="1:2" ht="252.75" customHeight="1" x14ac:dyDescent="0.3">
      <c r="A19" s="173" t="s">
        <v>1052</v>
      </c>
      <c r="B19" s="137" t="s">
        <v>609</v>
      </c>
    </row>
    <row r="20" spans="1:2" ht="284.25" customHeight="1" x14ac:dyDescent="0.3">
      <c r="A20" s="173" t="s">
        <v>1053</v>
      </c>
      <c r="B20" s="137" t="s">
        <v>610</v>
      </c>
    </row>
    <row r="21" spans="1:2" ht="284.25" customHeight="1" x14ac:dyDescent="0.3">
      <c r="A21" s="174" t="s">
        <v>1054</v>
      </c>
      <c r="B21" s="137" t="s">
        <v>612</v>
      </c>
    </row>
    <row r="22" spans="1:2" ht="316.5" customHeight="1" x14ac:dyDescent="0.3">
      <c r="A22" s="173" t="s">
        <v>1055</v>
      </c>
      <c r="B22" s="137" t="s">
        <v>611</v>
      </c>
    </row>
    <row r="23" spans="1:2" ht="108.75" customHeight="1" x14ac:dyDescent="0.3">
      <c r="A23" s="173" t="s">
        <v>1056</v>
      </c>
      <c r="B23" s="137" t="s">
        <v>576</v>
      </c>
    </row>
  </sheetData>
  <mergeCells count="11">
    <mergeCell ref="A12:B12"/>
    <mergeCell ref="A13:B13"/>
    <mergeCell ref="A14:B14"/>
    <mergeCell ref="A15:B15"/>
    <mergeCell ref="A1:B1"/>
    <mergeCell ref="A5:B5"/>
    <mergeCell ref="A6:B6"/>
    <mergeCell ref="A7:B7"/>
    <mergeCell ref="A8:B8"/>
    <mergeCell ref="A9:B9"/>
    <mergeCell ref="A11:B11"/>
  </mergeCell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38030"/>
  </sheetPr>
  <dimension ref="A1:AQ39"/>
  <sheetViews>
    <sheetView workbookViewId="0">
      <pane ySplit="2" topLeftCell="A3" activePane="bottomLeft" state="frozen"/>
      <selection pane="bottomLeft" activeCell="M20" sqref="M20"/>
    </sheetView>
  </sheetViews>
  <sheetFormatPr baseColWidth="10" defaultColWidth="14.44140625" defaultRowHeight="15" customHeight="1" x14ac:dyDescent="0.3"/>
  <cols>
    <col min="1" max="2" width="11.44140625" customWidth="1"/>
    <col min="3" max="3" width="10.109375" customWidth="1"/>
    <col min="4" max="4" width="38.109375" customWidth="1"/>
    <col min="5" max="5" width="26.109375" customWidth="1"/>
    <col min="6" max="6" width="29.44140625" customWidth="1"/>
    <col min="7" max="7" width="17.5546875" hidden="1" customWidth="1"/>
    <col min="8" max="8" width="6.5546875" customWidth="1"/>
    <col min="9" max="9" width="42.88671875" customWidth="1"/>
    <col min="10" max="10" width="17.88671875" customWidth="1"/>
    <col min="11" max="11" width="16.109375" customWidth="1"/>
    <col min="12" max="12" width="26.33203125" customWidth="1"/>
    <col min="13" max="13" width="38.44140625" customWidth="1"/>
    <col min="14" max="14" width="37.44140625" customWidth="1"/>
    <col min="15" max="15" width="18.44140625" customWidth="1"/>
    <col min="16" max="19" width="11.44140625" customWidth="1"/>
    <col min="20" max="20" width="13.109375" customWidth="1"/>
    <col min="21" max="24" width="11.44140625" customWidth="1"/>
    <col min="25" max="25" width="22" customWidth="1"/>
    <col min="26" max="26" width="24.44140625" customWidth="1"/>
    <col min="27" max="27" width="23.6640625" customWidth="1"/>
    <col min="28" max="28" width="17.44140625" customWidth="1"/>
    <col min="29" max="29" width="51.5546875" customWidth="1"/>
    <col min="30" max="30" width="25.44140625" customWidth="1"/>
    <col min="31" max="31" width="30.6640625" customWidth="1"/>
    <col min="32" max="32" width="39.5546875" customWidth="1"/>
    <col min="33" max="33" width="28" customWidth="1"/>
    <col min="34" max="36" width="26.33203125" customWidth="1"/>
    <col min="37" max="37" width="33.88671875" customWidth="1"/>
    <col min="38" max="38" width="28.44140625" customWidth="1"/>
    <col min="39" max="39" width="14.6640625" customWidth="1"/>
    <col min="40" max="40" width="20.6640625" customWidth="1"/>
    <col min="41" max="41" width="81.6640625" customWidth="1"/>
    <col min="42" max="42" width="37.109375" customWidth="1"/>
    <col min="43" max="43" width="18.33203125" customWidth="1"/>
  </cols>
  <sheetData>
    <row r="1" spans="1:43" ht="11.25" customHeight="1" x14ac:dyDescent="0.3">
      <c r="A1" s="27"/>
      <c r="B1" s="27"/>
      <c r="C1" s="27"/>
      <c r="D1" s="27"/>
      <c r="E1" s="27"/>
      <c r="F1" s="27"/>
      <c r="G1" s="27"/>
      <c r="H1" s="27"/>
      <c r="I1" s="27"/>
      <c r="J1" s="138"/>
      <c r="K1" s="139"/>
      <c r="L1" s="26"/>
      <c r="M1" s="26"/>
      <c r="N1" s="26"/>
      <c r="O1" s="26"/>
      <c r="P1" s="26"/>
      <c r="Q1" s="26"/>
      <c r="R1" s="26"/>
      <c r="S1" s="26"/>
      <c r="T1" s="26"/>
      <c r="U1" s="26"/>
      <c r="V1" s="26"/>
      <c r="W1" s="26"/>
      <c r="X1" s="26"/>
      <c r="Y1" s="26"/>
      <c r="Z1" s="27"/>
      <c r="AA1" s="27"/>
      <c r="AB1" s="27"/>
      <c r="AC1" s="27"/>
      <c r="AD1" s="27"/>
      <c r="AE1" s="27"/>
      <c r="AF1" s="27"/>
      <c r="AG1" s="27"/>
      <c r="AH1" s="27"/>
      <c r="AI1" s="27"/>
      <c r="AJ1" s="27"/>
      <c r="AK1" s="27"/>
      <c r="AL1" s="696" t="s">
        <v>613</v>
      </c>
      <c r="AM1" s="409"/>
      <c r="AN1" s="409"/>
      <c r="AO1" s="409"/>
      <c r="AP1" s="140"/>
      <c r="AQ1" s="27"/>
    </row>
    <row r="2" spans="1:43" s="235" customFormat="1" ht="18.75" customHeight="1" x14ac:dyDescent="0.3">
      <c r="A2" s="141" t="s">
        <v>614</v>
      </c>
      <c r="B2" s="141" t="s">
        <v>615</v>
      </c>
      <c r="C2" s="141" t="s">
        <v>616</v>
      </c>
      <c r="D2" s="141" t="s">
        <v>21</v>
      </c>
      <c r="E2" s="141" t="s">
        <v>617</v>
      </c>
      <c r="F2" s="141" t="s">
        <v>618</v>
      </c>
      <c r="G2" s="141" t="s">
        <v>11</v>
      </c>
      <c r="H2" s="233" t="s">
        <v>619</v>
      </c>
      <c r="I2" s="233" t="s">
        <v>620</v>
      </c>
      <c r="J2" s="143" t="s">
        <v>16</v>
      </c>
      <c r="K2" s="142" t="s">
        <v>621</v>
      </c>
      <c r="L2" s="142" t="s">
        <v>622</v>
      </c>
      <c r="M2" s="142" t="s">
        <v>623</v>
      </c>
      <c r="N2" s="142" t="s">
        <v>624</v>
      </c>
      <c r="O2" s="142" t="s">
        <v>625</v>
      </c>
      <c r="P2" s="142" t="s">
        <v>626</v>
      </c>
      <c r="Q2" s="142" t="s">
        <v>627</v>
      </c>
      <c r="R2" s="142" t="s">
        <v>628</v>
      </c>
      <c r="S2" s="142" t="s">
        <v>629</v>
      </c>
      <c r="T2" s="142" t="s">
        <v>630</v>
      </c>
      <c r="U2" s="142" t="s">
        <v>631</v>
      </c>
      <c r="V2" s="142" t="s">
        <v>632</v>
      </c>
      <c r="W2" s="142" t="s">
        <v>633</v>
      </c>
      <c r="X2" s="142" t="s">
        <v>634</v>
      </c>
      <c r="Y2" s="142" t="s">
        <v>635</v>
      </c>
      <c r="Z2" s="141" t="s">
        <v>636</v>
      </c>
      <c r="AA2" s="141" t="s">
        <v>637</v>
      </c>
      <c r="AB2" s="141" t="s">
        <v>638</v>
      </c>
      <c r="AC2" s="142" t="s">
        <v>639</v>
      </c>
      <c r="AD2" s="141" t="s">
        <v>640</v>
      </c>
      <c r="AE2" s="142" t="s">
        <v>641</v>
      </c>
      <c r="AF2" s="142" t="s">
        <v>11</v>
      </c>
      <c r="AG2" s="142" t="s">
        <v>642</v>
      </c>
      <c r="AH2" s="142" t="s">
        <v>643</v>
      </c>
      <c r="AI2" s="142" t="s">
        <v>644</v>
      </c>
      <c r="AJ2" s="142" t="s">
        <v>645</v>
      </c>
      <c r="AK2" s="144" t="s">
        <v>646</v>
      </c>
      <c r="AL2" s="233" t="s">
        <v>647</v>
      </c>
      <c r="AM2" s="233" t="s">
        <v>648</v>
      </c>
      <c r="AN2" s="233" t="s">
        <v>59</v>
      </c>
      <c r="AO2" s="233" t="s">
        <v>60</v>
      </c>
      <c r="AP2" s="234" t="s">
        <v>649</v>
      </c>
      <c r="AQ2" s="141" t="s">
        <v>650</v>
      </c>
    </row>
    <row r="3" spans="1:43" ht="11.25" customHeight="1" x14ac:dyDescent="0.3">
      <c r="A3" s="27" t="s">
        <v>5</v>
      </c>
      <c r="B3" s="27" t="s">
        <v>651</v>
      </c>
      <c r="C3" s="27">
        <v>2024</v>
      </c>
      <c r="D3" s="27" t="s">
        <v>22</v>
      </c>
      <c r="E3" s="145" t="s">
        <v>7</v>
      </c>
      <c r="F3" s="145" t="s">
        <v>652</v>
      </c>
      <c r="G3" s="26"/>
      <c r="H3" s="231">
        <v>1973</v>
      </c>
      <c r="I3" s="230" t="s">
        <v>653</v>
      </c>
      <c r="J3" s="146" t="s">
        <v>654</v>
      </c>
      <c r="K3" s="147">
        <v>7974</v>
      </c>
      <c r="L3" s="26" t="s">
        <v>655</v>
      </c>
      <c r="M3" s="26" t="s">
        <v>656</v>
      </c>
      <c r="N3" s="26" t="s">
        <v>657</v>
      </c>
      <c r="O3" s="26" t="s">
        <v>658</v>
      </c>
      <c r="P3" s="26" t="s">
        <v>659</v>
      </c>
      <c r="Q3" s="148" t="s">
        <v>660</v>
      </c>
      <c r="R3" s="148" t="s">
        <v>661</v>
      </c>
      <c r="S3" s="148" t="s">
        <v>662</v>
      </c>
      <c r="T3" s="148" t="s">
        <v>663</v>
      </c>
      <c r="U3" s="26" t="s">
        <v>69</v>
      </c>
      <c r="V3" s="26" t="s">
        <v>664</v>
      </c>
      <c r="W3" s="26" t="s">
        <v>665</v>
      </c>
      <c r="X3" s="26" t="s">
        <v>596</v>
      </c>
      <c r="Y3" s="26"/>
      <c r="Z3" s="27" t="s">
        <v>666</v>
      </c>
      <c r="AA3" s="27" t="s">
        <v>667</v>
      </c>
      <c r="AB3" s="27" t="s">
        <v>668</v>
      </c>
      <c r="AC3" s="26" t="s">
        <v>669</v>
      </c>
      <c r="AD3" s="26" t="s">
        <v>670</v>
      </c>
      <c r="AE3" s="26" t="s">
        <v>671</v>
      </c>
      <c r="AF3" s="27" t="s">
        <v>672</v>
      </c>
      <c r="AG3" s="26" t="s">
        <v>673</v>
      </c>
      <c r="AH3" s="26" t="s">
        <v>674</v>
      </c>
      <c r="AI3" s="26" t="s">
        <v>675</v>
      </c>
      <c r="AJ3" s="26" t="s">
        <v>676</v>
      </c>
      <c r="AK3" s="149" t="s">
        <v>677</v>
      </c>
      <c r="AL3" s="150" t="s">
        <v>678</v>
      </c>
      <c r="AM3" s="230" t="s">
        <v>679</v>
      </c>
      <c r="AN3" s="230" t="s">
        <v>1189</v>
      </c>
      <c r="AO3" s="149" t="s">
        <v>680</v>
      </c>
      <c r="AP3" s="232" t="s">
        <v>681</v>
      </c>
      <c r="AQ3" s="27" t="s">
        <v>682</v>
      </c>
    </row>
    <row r="4" spans="1:43" ht="11.25" customHeight="1" x14ac:dyDescent="0.3">
      <c r="A4" s="27"/>
      <c r="B4" s="27" t="s">
        <v>683</v>
      </c>
      <c r="C4" s="27">
        <v>2024</v>
      </c>
      <c r="D4" s="27" t="s">
        <v>684</v>
      </c>
      <c r="E4" s="145" t="s">
        <v>685</v>
      </c>
      <c r="F4" s="145" t="s">
        <v>686</v>
      </c>
      <c r="G4" s="26"/>
      <c r="H4" s="231">
        <v>1974</v>
      </c>
      <c r="I4" s="230" t="s">
        <v>687</v>
      </c>
      <c r="J4" s="146" t="s">
        <v>688</v>
      </c>
      <c r="K4" s="147">
        <v>8008</v>
      </c>
      <c r="L4" s="26" t="s">
        <v>689</v>
      </c>
      <c r="M4" s="26" t="s">
        <v>690</v>
      </c>
      <c r="N4" s="26" t="s">
        <v>691</v>
      </c>
      <c r="O4" s="26" t="s">
        <v>692</v>
      </c>
      <c r="P4" s="26" t="s">
        <v>693</v>
      </c>
      <c r="Q4" s="148" t="s">
        <v>694</v>
      </c>
      <c r="R4" s="148" t="s">
        <v>695</v>
      </c>
      <c r="S4" s="148" t="s">
        <v>696</v>
      </c>
      <c r="T4" s="148" t="s">
        <v>697</v>
      </c>
      <c r="U4" s="26" t="s">
        <v>698</v>
      </c>
      <c r="V4" s="26" t="s">
        <v>699</v>
      </c>
      <c r="W4" s="26" t="s">
        <v>700</v>
      </c>
      <c r="X4" s="26" t="s">
        <v>348</v>
      </c>
      <c r="Y4" s="26"/>
      <c r="Z4" s="27" t="s">
        <v>701</v>
      </c>
      <c r="AA4" s="27" t="s">
        <v>702</v>
      </c>
      <c r="AB4" s="27" t="s">
        <v>703</v>
      </c>
      <c r="AC4" s="26" t="s">
        <v>704</v>
      </c>
      <c r="AD4" s="26" t="s">
        <v>705</v>
      </c>
      <c r="AE4" s="26" t="s">
        <v>706</v>
      </c>
      <c r="AF4" s="26" t="s">
        <v>707</v>
      </c>
      <c r="AG4" s="151" t="s">
        <v>708</v>
      </c>
      <c r="AH4" s="26" t="s">
        <v>709</v>
      </c>
      <c r="AI4" s="26" t="s">
        <v>710</v>
      </c>
      <c r="AJ4" s="26" t="s">
        <v>711</v>
      </c>
      <c r="AK4" s="149" t="s">
        <v>712</v>
      </c>
      <c r="AL4" s="149" t="s">
        <v>713</v>
      </c>
      <c r="AM4" s="230" t="s">
        <v>714</v>
      </c>
      <c r="AN4" s="231" t="s">
        <v>715</v>
      </c>
      <c r="AO4" s="149" t="s">
        <v>716</v>
      </c>
      <c r="AP4" s="232" t="s">
        <v>717</v>
      </c>
      <c r="AQ4" s="27" t="s">
        <v>718</v>
      </c>
    </row>
    <row r="5" spans="1:43" ht="11.25" customHeight="1" x14ac:dyDescent="0.3">
      <c r="A5" s="27"/>
      <c r="B5" s="27" t="s">
        <v>719</v>
      </c>
      <c r="C5" s="27">
        <v>2025</v>
      </c>
      <c r="D5" s="27" t="s">
        <v>720</v>
      </c>
      <c r="E5" s="145" t="s">
        <v>721</v>
      </c>
      <c r="F5" s="145" t="s">
        <v>722</v>
      </c>
      <c r="G5" s="26"/>
      <c r="H5" s="231">
        <v>1976</v>
      </c>
      <c r="I5" s="230" t="s">
        <v>723</v>
      </c>
      <c r="J5" s="146" t="s">
        <v>724</v>
      </c>
      <c r="K5" s="147">
        <v>8012</v>
      </c>
      <c r="L5" s="26" t="s">
        <v>725</v>
      </c>
      <c r="M5" s="26" t="s">
        <v>726</v>
      </c>
      <c r="N5" s="26" t="s">
        <v>68</v>
      </c>
      <c r="O5" s="26" t="s">
        <v>727</v>
      </c>
      <c r="P5" s="26" t="s">
        <v>728</v>
      </c>
      <c r="Q5" s="148" t="s">
        <v>729</v>
      </c>
      <c r="R5" s="148" t="s">
        <v>730</v>
      </c>
      <c r="S5" s="148" t="s">
        <v>731</v>
      </c>
      <c r="T5" s="148" t="s">
        <v>732</v>
      </c>
      <c r="U5" s="26" t="s">
        <v>733</v>
      </c>
      <c r="V5" s="26" t="s">
        <v>734</v>
      </c>
      <c r="W5" s="26"/>
      <c r="X5" s="26" t="s">
        <v>735</v>
      </c>
      <c r="Y5" s="26"/>
      <c r="Z5" s="27" t="s">
        <v>736</v>
      </c>
      <c r="AA5" s="27" t="s">
        <v>737</v>
      </c>
      <c r="AB5" s="27" t="s">
        <v>738</v>
      </c>
      <c r="AC5" s="26" t="s">
        <v>739</v>
      </c>
      <c r="AD5" s="27" t="s">
        <v>740</v>
      </c>
      <c r="AE5" s="26" t="s">
        <v>741</v>
      </c>
      <c r="AF5" s="26" t="s">
        <v>12</v>
      </c>
      <c r="AG5" s="26" t="s">
        <v>742</v>
      </c>
      <c r="AH5" s="26" t="s">
        <v>743</v>
      </c>
      <c r="AI5" s="26" t="s">
        <v>744</v>
      </c>
      <c r="AJ5" s="26" t="s">
        <v>745</v>
      </c>
      <c r="AK5" s="149" t="s">
        <v>746</v>
      </c>
      <c r="AL5" s="149" t="s">
        <v>747</v>
      </c>
      <c r="AM5" s="230" t="s">
        <v>1187</v>
      </c>
      <c r="AN5" s="231" t="s">
        <v>748</v>
      </c>
      <c r="AO5" s="149" t="s">
        <v>749</v>
      </c>
      <c r="AP5" s="232" t="s">
        <v>750</v>
      </c>
      <c r="AQ5" s="27" t="s">
        <v>751</v>
      </c>
    </row>
    <row r="6" spans="1:43" ht="11.25" customHeight="1" x14ac:dyDescent="0.3">
      <c r="A6" s="27"/>
      <c r="B6" s="27" t="s">
        <v>752</v>
      </c>
      <c r="C6" s="27">
        <v>2026</v>
      </c>
      <c r="D6" s="27" t="s">
        <v>753</v>
      </c>
      <c r="E6" s="145" t="s">
        <v>754</v>
      </c>
      <c r="F6" s="145" t="s">
        <v>755</v>
      </c>
      <c r="G6" s="26"/>
      <c r="H6" s="231">
        <v>1981</v>
      </c>
      <c r="I6" s="230" t="s">
        <v>756</v>
      </c>
      <c r="J6" s="146" t="s">
        <v>757</v>
      </c>
      <c r="K6" s="147">
        <v>7969</v>
      </c>
      <c r="L6" s="26" t="s">
        <v>758</v>
      </c>
      <c r="M6" s="26" t="s">
        <v>759</v>
      </c>
      <c r="N6" s="26" t="s">
        <v>760</v>
      </c>
      <c r="O6" s="26" t="s">
        <v>761</v>
      </c>
      <c r="P6" s="26" t="s">
        <v>762</v>
      </c>
      <c r="Q6" s="148" t="s">
        <v>763</v>
      </c>
      <c r="R6" s="148" t="s">
        <v>764</v>
      </c>
      <c r="S6" s="26" t="s">
        <v>733</v>
      </c>
      <c r="T6" s="148" t="s">
        <v>765</v>
      </c>
      <c r="U6" s="26" t="s">
        <v>733</v>
      </c>
      <c r="V6" s="26" t="s">
        <v>766</v>
      </c>
      <c r="W6" s="26"/>
      <c r="X6" s="26" t="s">
        <v>597</v>
      </c>
      <c r="Y6" s="26"/>
      <c r="Z6" s="27"/>
      <c r="AA6" s="27" t="s">
        <v>767</v>
      </c>
      <c r="AB6" s="27" t="s">
        <v>768</v>
      </c>
      <c r="AC6" s="26" t="s">
        <v>769</v>
      </c>
      <c r="AD6" s="26" t="s">
        <v>770</v>
      </c>
      <c r="AE6" s="26" t="s">
        <v>771</v>
      </c>
      <c r="AF6" s="26" t="s">
        <v>772</v>
      </c>
      <c r="AG6" s="26" t="s">
        <v>773</v>
      </c>
      <c r="AH6" s="26" t="s">
        <v>774</v>
      </c>
      <c r="AI6" s="26" t="s">
        <v>775</v>
      </c>
      <c r="AJ6" s="26" t="s">
        <v>776</v>
      </c>
      <c r="AK6" s="149" t="s">
        <v>777</v>
      </c>
      <c r="AL6" s="149" t="s">
        <v>778</v>
      </c>
      <c r="AM6" s="230" t="s">
        <v>1188</v>
      </c>
      <c r="AN6" s="230" t="s">
        <v>779</v>
      </c>
      <c r="AO6" s="149" t="s">
        <v>780</v>
      </c>
      <c r="AP6" s="232" t="s">
        <v>781</v>
      </c>
      <c r="AQ6" s="27"/>
    </row>
    <row r="7" spans="1:43" ht="11.25" customHeight="1" x14ac:dyDescent="0.3">
      <c r="A7" s="27"/>
      <c r="B7" s="27" t="s">
        <v>782</v>
      </c>
      <c r="C7" s="27">
        <v>2027</v>
      </c>
      <c r="D7" s="27" t="s">
        <v>783</v>
      </c>
      <c r="E7" s="145" t="s">
        <v>784</v>
      </c>
      <c r="F7" s="145" t="s">
        <v>9</v>
      </c>
      <c r="G7" s="26"/>
      <c r="H7" s="231">
        <v>1983</v>
      </c>
      <c r="I7" s="230" t="s">
        <v>785</v>
      </c>
      <c r="J7" s="146" t="s">
        <v>786</v>
      </c>
      <c r="K7" s="147">
        <v>7982</v>
      </c>
      <c r="L7" s="26" t="s">
        <v>787</v>
      </c>
      <c r="M7" s="26" t="s">
        <v>788</v>
      </c>
      <c r="N7" s="26" t="s">
        <v>789</v>
      </c>
      <c r="O7" s="26" t="s">
        <v>790</v>
      </c>
      <c r="P7" s="26" t="s">
        <v>733</v>
      </c>
      <c r="Q7" s="148" t="s">
        <v>791</v>
      </c>
      <c r="R7" s="148" t="s">
        <v>792</v>
      </c>
      <c r="S7" s="26" t="s">
        <v>733</v>
      </c>
      <c r="T7" s="26" t="s">
        <v>733</v>
      </c>
      <c r="U7" s="26" t="s">
        <v>733</v>
      </c>
      <c r="V7" s="26" t="s">
        <v>793</v>
      </c>
      <c r="W7" s="26"/>
      <c r="X7" s="26" t="s">
        <v>361</v>
      </c>
      <c r="Y7" s="26"/>
      <c r="Z7" s="27"/>
      <c r="AA7" s="27" t="s">
        <v>794</v>
      </c>
      <c r="AB7" s="27" t="s">
        <v>795</v>
      </c>
      <c r="AC7" s="26" t="s">
        <v>796</v>
      </c>
      <c r="AD7" s="26" t="s">
        <v>797</v>
      </c>
      <c r="AE7" s="26" t="s">
        <v>798</v>
      </c>
      <c r="AF7" s="151" t="s">
        <v>799</v>
      </c>
      <c r="AG7" s="26" t="s">
        <v>800</v>
      </c>
      <c r="AH7" s="26" t="s">
        <v>801</v>
      </c>
      <c r="AI7" s="26" t="s">
        <v>802</v>
      </c>
      <c r="AJ7" s="26" t="s">
        <v>803</v>
      </c>
      <c r="AK7" s="149" t="s">
        <v>804</v>
      </c>
      <c r="AL7" s="27" t="s">
        <v>805</v>
      </c>
      <c r="AM7" s="230" t="s">
        <v>806</v>
      </c>
      <c r="AN7" s="230" t="s">
        <v>807</v>
      </c>
      <c r="AO7" s="149" t="s">
        <v>808</v>
      </c>
      <c r="AP7" s="232" t="s">
        <v>809</v>
      </c>
      <c r="AQ7" s="27"/>
    </row>
    <row r="8" spans="1:43" ht="11.25" customHeight="1" x14ac:dyDescent="0.3">
      <c r="A8" s="27"/>
      <c r="B8" s="27" t="s">
        <v>810</v>
      </c>
      <c r="C8" s="27" t="s">
        <v>733</v>
      </c>
      <c r="D8" s="27" t="s">
        <v>811</v>
      </c>
      <c r="E8" s="27" t="s">
        <v>733</v>
      </c>
      <c r="F8" s="145" t="s">
        <v>812</v>
      </c>
      <c r="G8" s="26"/>
      <c r="H8" s="230">
        <v>1982</v>
      </c>
      <c r="I8" s="230" t="s">
        <v>1186</v>
      </c>
      <c r="J8" s="146" t="s">
        <v>814</v>
      </c>
      <c r="K8" s="147">
        <v>7980</v>
      </c>
      <c r="L8" s="26" t="s">
        <v>815</v>
      </c>
      <c r="M8" s="26" t="s">
        <v>816</v>
      </c>
      <c r="N8" s="26" t="s">
        <v>817</v>
      </c>
      <c r="O8" s="26" t="s">
        <v>818</v>
      </c>
      <c r="P8" s="26" t="s">
        <v>733</v>
      </c>
      <c r="Q8" s="148" t="s">
        <v>819</v>
      </c>
      <c r="R8" s="148" t="s">
        <v>820</v>
      </c>
      <c r="S8" s="26" t="s">
        <v>733</v>
      </c>
      <c r="T8" s="26" t="s">
        <v>733</v>
      </c>
      <c r="U8" s="26" t="s">
        <v>733</v>
      </c>
      <c r="V8" s="26" t="s">
        <v>821</v>
      </c>
      <c r="W8" s="26"/>
      <c r="X8" s="26" t="s">
        <v>364</v>
      </c>
      <c r="Y8" s="26"/>
      <c r="Z8" s="27"/>
      <c r="AA8" s="27" t="s">
        <v>822</v>
      </c>
      <c r="AB8" s="27" t="s">
        <v>823</v>
      </c>
      <c r="AC8" s="26" t="s">
        <v>824</v>
      </c>
      <c r="AD8" s="27" t="s">
        <v>825</v>
      </c>
      <c r="AE8" s="26"/>
      <c r="AF8" s="27" t="s">
        <v>826</v>
      </c>
      <c r="AG8" s="151" t="s">
        <v>827</v>
      </c>
      <c r="AH8" s="26" t="s">
        <v>828</v>
      </c>
      <c r="AI8" s="26" t="s">
        <v>829</v>
      </c>
      <c r="AJ8" s="26" t="s">
        <v>830</v>
      </c>
      <c r="AK8" s="149" t="s">
        <v>831</v>
      </c>
      <c r="AL8" s="27"/>
      <c r="AM8" s="230" t="s">
        <v>805</v>
      </c>
      <c r="AN8" s="230" t="s">
        <v>832</v>
      </c>
      <c r="AO8" s="27" t="s">
        <v>833</v>
      </c>
      <c r="AP8" s="232" t="s">
        <v>834</v>
      </c>
      <c r="AQ8" s="27"/>
    </row>
    <row r="9" spans="1:43" ht="11.25" customHeight="1" x14ac:dyDescent="0.3">
      <c r="A9" s="27"/>
      <c r="B9" s="27" t="s">
        <v>835</v>
      </c>
      <c r="C9" s="27" t="s">
        <v>733</v>
      </c>
      <c r="D9" s="27" t="s">
        <v>836</v>
      </c>
      <c r="E9" s="27" t="s">
        <v>733</v>
      </c>
      <c r="F9" s="27"/>
      <c r="G9" s="27"/>
      <c r="H9" s="230">
        <v>1984</v>
      </c>
      <c r="I9" s="230" t="s">
        <v>813</v>
      </c>
      <c r="J9" s="146" t="s">
        <v>837</v>
      </c>
      <c r="K9" s="147">
        <v>7985</v>
      </c>
      <c r="L9" s="26" t="s">
        <v>838</v>
      </c>
      <c r="M9" s="26" t="s">
        <v>839</v>
      </c>
      <c r="N9" s="26" t="s">
        <v>840</v>
      </c>
      <c r="O9" s="26" t="s">
        <v>841</v>
      </c>
      <c r="P9" s="26" t="s">
        <v>733</v>
      </c>
      <c r="Q9" s="148" t="s">
        <v>842</v>
      </c>
      <c r="R9" s="148" t="s">
        <v>843</v>
      </c>
      <c r="S9" s="26" t="s">
        <v>733</v>
      </c>
      <c r="T9" s="26" t="s">
        <v>733</v>
      </c>
      <c r="U9" s="26" t="s">
        <v>733</v>
      </c>
      <c r="V9" s="26" t="s">
        <v>844</v>
      </c>
      <c r="W9" s="26"/>
      <c r="X9" s="26" t="s">
        <v>368</v>
      </c>
      <c r="Y9" s="26"/>
      <c r="Z9" s="26"/>
      <c r="AA9" s="27"/>
      <c r="AB9" s="26" t="s">
        <v>845</v>
      </c>
      <c r="AC9" s="26" t="s">
        <v>846</v>
      </c>
      <c r="AD9" s="26" t="s">
        <v>847</v>
      </c>
      <c r="AE9" s="26"/>
      <c r="AF9" s="27" t="s">
        <v>848</v>
      </c>
      <c r="AG9" s="26" t="s">
        <v>849</v>
      </c>
      <c r="AH9" s="26" t="s">
        <v>850</v>
      </c>
      <c r="AI9" s="26" t="s">
        <v>851</v>
      </c>
      <c r="AJ9" s="26" t="s">
        <v>852</v>
      </c>
      <c r="AK9" s="149" t="s">
        <v>853</v>
      </c>
      <c r="AL9" s="27"/>
      <c r="AM9" s="230"/>
      <c r="AN9" s="230" t="s">
        <v>805</v>
      </c>
      <c r="AO9" s="27" t="s">
        <v>854</v>
      </c>
      <c r="AP9" s="232" t="s">
        <v>805</v>
      </c>
      <c r="AQ9" s="27"/>
    </row>
    <row r="10" spans="1:43" ht="11.25" customHeight="1" x14ac:dyDescent="0.3">
      <c r="A10" s="27"/>
      <c r="B10" s="27" t="s">
        <v>855</v>
      </c>
      <c r="C10" s="27" t="s">
        <v>733</v>
      </c>
      <c r="D10" s="27" t="s">
        <v>856</v>
      </c>
      <c r="E10" s="27" t="s">
        <v>733</v>
      </c>
      <c r="F10" s="27"/>
      <c r="G10" s="27"/>
      <c r="H10" s="230">
        <v>1985</v>
      </c>
      <c r="I10" s="230" t="s">
        <v>857</v>
      </c>
      <c r="J10" s="146" t="s">
        <v>858</v>
      </c>
      <c r="K10" s="147">
        <v>7994</v>
      </c>
      <c r="L10" s="26" t="s">
        <v>859</v>
      </c>
      <c r="M10" s="26" t="s">
        <v>860</v>
      </c>
      <c r="N10" s="26" t="s">
        <v>861</v>
      </c>
      <c r="O10" s="26" t="s">
        <v>862</v>
      </c>
      <c r="P10" s="26" t="s">
        <v>733</v>
      </c>
      <c r="Q10" s="148" t="s">
        <v>863</v>
      </c>
      <c r="R10" s="148" t="s">
        <v>864</v>
      </c>
      <c r="S10" s="26" t="s">
        <v>733</v>
      </c>
      <c r="T10" s="26" t="s">
        <v>733</v>
      </c>
      <c r="U10" s="26" t="s">
        <v>733</v>
      </c>
      <c r="V10" s="26"/>
      <c r="W10" s="26"/>
      <c r="X10" s="26" t="s">
        <v>373</v>
      </c>
      <c r="Y10" s="26"/>
      <c r="Z10" s="26"/>
      <c r="AA10" s="27"/>
      <c r="AB10" s="141"/>
      <c r="AC10" s="26" t="s">
        <v>865</v>
      </c>
      <c r="AD10" s="26" t="s">
        <v>866</v>
      </c>
      <c r="AE10" s="26"/>
      <c r="AF10" s="27" t="s">
        <v>867</v>
      </c>
      <c r="AG10" s="26" t="s">
        <v>868</v>
      </c>
      <c r="AH10" s="26" t="s">
        <v>869</v>
      </c>
      <c r="AI10" s="26"/>
      <c r="AJ10" s="26" t="s">
        <v>870</v>
      </c>
      <c r="AK10" s="149" t="s">
        <v>871</v>
      </c>
      <c r="AL10" s="27"/>
      <c r="AM10" s="230"/>
      <c r="AN10" s="230"/>
      <c r="AO10" s="27" t="s">
        <v>872</v>
      </c>
      <c r="AP10" s="140"/>
      <c r="AQ10" s="27"/>
    </row>
    <row r="11" spans="1:43" ht="11.25" customHeight="1" x14ac:dyDescent="0.3">
      <c r="A11" s="27"/>
      <c r="B11" s="27" t="s">
        <v>873</v>
      </c>
      <c r="C11" s="27" t="s">
        <v>733</v>
      </c>
      <c r="D11" s="27" t="s">
        <v>874</v>
      </c>
      <c r="E11" s="27" t="s">
        <v>733</v>
      </c>
      <c r="F11" s="27"/>
      <c r="G11" s="27"/>
      <c r="H11" s="230">
        <v>2203</v>
      </c>
      <c r="I11" s="230" t="s">
        <v>875</v>
      </c>
      <c r="J11" s="146" t="s">
        <v>17</v>
      </c>
      <c r="K11" s="147">
        <v>7941</v>
      </c>
      <c r="L11" s="26" t="s">
        <v>876</v>
      </c>
      <c r="M11" s="26" t="s">
        <v>14</v>
      </c>
      <c r="N11" s="26" t="s">
        <v>877</v>
      </c>
      <c r="O11" s="26" t="s">
        <v>878</v>
      </c>
      <c r="P11" s="26" t="s">
        <v>733</v>
      </c>
      <c r="Q11" s="148" t="s">
        <v>879</v>
      </c>
      <c r="R11" s="26" t="s">
        <v>733</v>
      </c>
      <c r="S11" s="26" t="s">
        <v>733</v>
      </c>
      <c r="T11" s="26" t="s">
        <v>733</v>
      </c>
      <c r="U11" s="26" t="s">
        <v>733</v>
      </c>
      <c r="V11" s="26"/>
      <c r="W11" s="26"/>
      <c r="X11" s="26" t="s">
        <v>598</v>
      </c>
      <c r="Y11" s="26"/>
      <c r="Z11" s="26"/>
      <c r="AA11" s="27"/>
      <c r="AB11" s="141"/>
      <c r="AC11" s="26" t="s">
        <v>880</v>
      </c>
      <c r="AD11" s="27" t="s">
        <v>881</v>
      </c>
      <c r="AE11" s="26"/>
      <c r="AF11" s="26" t="s">
        <v>882</v>
      </c>
      <c r="AG11" s="151" t="s">
        <v>883</v>
      </c>
      <c r="AH11" s="26" t="s">
        <v>884</v>
      </c>
      <c r="AI11" s="26"/>
      <c r="AJ11" s="26" t="s">
        <v>885</v>
      </c>
      <c r="AK11" s="149" t="s">
        <v>886</v>
      </c>
      <c r="AL11" s="27"/>
      <c r="AM11" s="230"/>
      <c r="AN11" s="230"/>
      <c r="AO11" s="27" t="s">
        <v>887</v>
      </c>
      <c r="AP11" s="140"/>
      <c r="AQ11" s="27"/>
    </row>
    <row r="12" spans="1:43" ht="11.25" customHeight="1" x14ac:dyDescent="0.3">
      <c r="A12" s="27"/>
      <c r="B12" s="27" t="s">
        <v>888</v>
      </c>
      <c r="C12" s="27" t="s">
        <v>733</v>
      </c>
      <c r="D12" s="27" t="s">
        <v>889</v>
      </c>
      <c r="E12" s="27" t="s">
        <v>733</v>
      </c>
      <c r="F12" s="27"/>
      <c r="G12" s="27"/>
      <c r="H12" s="230">
        <v>2208</v>
      </c>
      <c r="I12" s="230" t="s">
        <v>890</v>
      </c>
      <c r="J12" s="146" t="s">
        <v>891</v>
      </c>
      <c r="K12" s="147">
        <v>7975</v>
      </c>
      <c r="L12" s="26" t="s">
        <v>892</v>
      </c>
      <c r="M12" s="26" t="s">
        <v>893</v>
      </c>
      <c r="N12" s="26" t="s">
        <v>894</v>
      </c>
      <c r="O12" s="26" t="s">
        <v>895</v>
      </c>
      <c r="P12" s="26" t="s">
        <v>733</v>
      </c>
      <c r="Q12" s="148" t="s">
        <v>896</v>
      </c>
      <c r="R12" s="26" t="s">
        <v>733</v>
      </c>
      <c r="S12" s="26" t="s">
        <v>733</v>
      </c>
      <c r="T12" s="26" t="s">
        <v>733</v>
      </c>
      <c r="U12" s="26" t="s">
        <v>733</v>
      </c>
      <c r="V12" s="26"/>
      <c r="W12" s="26"/>
      <c r="X12" s="26" t="s">
        <v>599</v>
      </c>
      <c r="Y12" s="26"/>
      <c r="Z12" s="26"/>
      <c r="AA12" s="27"/>
      <c r="AB12" s="141"/>
      <c r="AC12" s="26" t="s">
        <v>897</v>
      </c>
      <c r="AD12" s="26" t="s">
        <v>898</v>
      </c>
      <c r="AE12" s="26"/>
      <c r="AF12" s="27" t="s">
        <v>899</v>
      </c>
      <c r="AG12" s="26" t="s">
        <v>900</v>
      </c>
      <c r="AH12" s="26" t="s">
        <v>901</v>
      </c>
      <c r="AI12" s="26"/>
      <c r="AJ12" s="26" t="s">
        <v>902</v>
      </c>
      <c r="AK12" s="149" t="s">
        <v>903</v>
      </c>
      <c r="AL12" s="27"/>
      <c r="AM12" s="230"/>
      <c r="AN12" s="230"/>
      <c r="AO12" s="27" t="s">
        <v>904</v>
      </c>
      <c r="AP12" s="140"/>
      <c r="AQ12" s="27"/>
    </row>
    <row r="13" spans="1:43" ht="11.25" customHeight="1" x14ac:dyDescent="0.3">
      <c r="A13" s="27"/>
      <c r="B13" s="27" t="s">
        <v>905</v>
      </c>
      <c r="C13" s="27" t="s">
        <v>733</v>
      </c>
      <c r="D13" s="27" t="s">
        <v>906</v>
      </c>
      <c r="E13" s="27" t="s">
        <v>733</v>
      </c>
      <c r="F13" s="27"/>
      <c r="G13" s="27"/>
      <c r="H13" s="230">
        <v>2217</v>
      </c>
      <c r="I13" s="230" t="s">
        <v>907</v>
      </c>
      <c r="J13" s="146" t="s">
        <v>908</v>
      </c>
      <c r="K13" s="147">
        <v>7996</v>
      </c>
      <c r="L13" s="26" t="s">
        <v>909</v>
      </c>
      <c r="M13" s="26" t="s">
        <v>910</v>
      </c>
      <c r="N13" s="26" t="s">
        <v>911</v>
      </c>
      <c r="O13" s="26" t="s">
        <v>912</v>
      </c>
      <c r="P13" s="26" t="s">
        <v>733</v>
      </c>
      <c r="Q13" s="148" t="s">
        <v>913</v>
      </c>
      <c r="R13" s="26" t="s">
        <v>733</v>
      </c>
      <c r="S13" s="26" t="s">
        <v>733</v>
      </c>
      <c r="T13" s="26" t="s">
        <v>733</v>
      </c>
      <c r="U13" s="26" t="s">
        <v>733</v>
      </c>
      <c r="V13" s="26"/>
      <c r="W13" s="26"/>
      <c r="X13" s="150" t="s">
        <v>388</v>
      </c>
      <c r="Y13" s="150"/>
      <c r="Z13" s="26"/>
      <c r="AA13" s="27"/>
      <c r="AB13" s="26"/>
      <c r="AC13" s="26" t="s">
        <v>914</v>
      </c>
      <c r="AD13" s="26" t="s">
        <v>915</v>
      </c>
      <c r="AE13" s="26"/>
      <c r="AF13" s="27" t="s">
        <v>916</v>
      </c>
      <c r="AG13" s="151" t="s">
        <v>917</v>
      </c>
      <c r="AH13" s="26" t="s">
        <v>918</v>
      </c>
      <c r="AI13" s="26"/>
      <c r="AJ13" s="26" t="s">
        <v>919</v>
      </c>
      <c r="AK13" s="149" t="s">
        <v>920</v>
      </c>
      <c r="AL13" s="27"/>
      <c r="AM13" s="230"/>
      <c r="AN13" s="230"/>
      <c r="AO13" s="27" t="s">
        <v>966</v>
      </c>
      <c r="AP13" s="140"/>
      <c r="AQ13" s="27"/>
    </row>
    <row r="14" spans="1:43" ht="11.25" customHeight="1" x14ac:dyDescent="0.3">
      <c r="A14" s="27"/>
      <c r="B14" s="27" t="s">
        <v>921</v>
      </c>
      <c r="C14" s="27" t="s">
        <v>733</v>
      </c>
      <c r="D14" s="27" t="s">
        <v>922</v>
      </c>
      <c r="E14" s="27" t="s">
        <v>733</v>
      </c>
      <c r="F14" s="27"/>
      <c r="G14" s="27"/>
      <c r="H14" s="230">
        <v>2219</v>
      </c>
      <c r="I14" s="230" t="s">
        <v>923</v>
      </c>
      <c r="J14" s="146" t="s">
        <v>924</v>
      </c>
      <c r="K14" s="147">
        <v>7998</v>
      </c>
      <c r="L14" s="26" t="s">
        <v>925</v>
      </c>
      <c r="M14" s="26" t="s">
        <v>926</v>
      </c>
      <c r="N14" s="26" t="s">
        <v>927</v>
      </c>
      <c r="O14" s="26" t="s">
        <v>928</v>
      </c>
      <c r="P14" s="26" t="s">
        <v>733</v>
      </c>
      <c r="Q14" s="148" t="s">
        <v>929</v>
      </c>
      <c r="R14" s="26" t="s">
        <v>733</v>
      </c>
      <c r="S14" s="26" t="s">
        <v>733</v>
      </c>
      <c r="T14" s="26" t="s">
        <v>733</v>
      </c>
      <c r="U14" s="26" t="s">
        <v>733</v>
      </c>
      <c r="V14" s="26"/>
      <c r="W14" s="26"/>
      <c r="X14" s="150" t="s">
        <v>930</v>
      </c>
      <c r="Y14" s="150"/>
      <c r="Z14" s="150"/>
      <c r="AA14" s="27"/>
      <c r="AB14" s="26"/>
      <c r="AC14" s="26" t="s">
        <v>931</v>
      </c>
      <c r="AD14" s="27" t="s">
        <v>932</v>
      </c>
      <c r="AE14" s="26"/>
      <c r="AF14" s="27" t="s">
        <v>933</v>
      </c>
      <c r="AG14" s="151" t="s">
        <v>934</v>
      </c>
      <c r="AH14" s="26" t="s">
        <v>935</v>
      </c>
      <c r="AI14" s="26"/>
      <c r="AJ14" s="26" t="s">
        <v>936</v>
      </c>
      <c r="AK14" s="27" t="s">
        <v>937</v>
      </c>
      <c r="AL14" s="27"/>
      <c r="AM14" s="230"/>
      <c r="AN14" s="27"/>
      <c r="AO14" s="27" t="s">
        <v>978</v>
      </c>
      <c r="AP14" s="140"/>
      <c r="AQ14" s="27"/>
    </row>
    <row r="15" spans="1:43" ht="11.25" customHeight="1" x14ac:dyDescent="0.3">
      <c r="A15" s="27"/>
      <c r="B15" s="27" t="s">
        <v>733</v>
      </c>
      <c r="C15" s="27" t="s">
        <v>733</v>
      </c>
      <c r="D15" s="27" t="s">
        <v>938</v>
      </c>
      <c r="E15" s="27" t="s">
        <v>733</v>
      </c>
      <c r="F15" s="27"/>
      <c r="G15" s="27"/>
      <c r="H15" s="230">
        <v>2223</v>
      </c>
      <c r="I15" s="230" t="s">
        <v>939</v>
      </c>
      <c r="J15" s="146" t="s">
        <v>940</v>
      </c>
      <c r="K15" s="147">
        <v>8000</v>
      </c>
      <c r="L15" s="26" t="s">
        <v>941</v>
      </c>
      <c r="M15" s="26" t="s">
        <v>942</v>
      </c>
      <c r="N15" s="26" t="s">
        <v>943</v>
      </c>
      <c r="O15" s="26" t="s">
        <v>944</v>
      </c>
      <c r="P15" s="26" t="s">
        <v>733</v>
      </c>
      <c r="Q15" s="148" t="s">
        <v>945</v>
      </c>
      <c r="R15" s="26" t="s">
        <v>733</v>
      </c>
      <c r="S15" s="26" t="s">
        <v>733</v>
      </c>
      <c r="T15" s="26" t="s">
        <v>733</v>
      </c>
      <c r="U15" s="26" t="s">
        <v>733</v>
      </c>
      <c r="V15" s="26"/>
      <c r="W15" s="26"/>
      <c r="X15" s="150" t="s">
        <v>398</v>
      </c>
      <c r="Y15" s="150"/>
      <c r="Z15" s="27"/>
      <c r="AA15" s="27"/>
      <c r="AB15" s="26"/>
      <c r="AC15" s="26" t="s">
        <v>946</v>
      </c>
      <c r="AD15" s="26" t="s">
        <v>947</v>
      </c>
      <c r="AE15" s="26"/>
      <c r="AF15" s="26" t="s">
        <v>948</v>
      </c>
      <c r="AG15" s="26" t="s">
        <v>949</v>
      </c>
      <c r="AH15" s="26" t="s">
        <v>950</v>
      </c>
      <c r="AI15" s="26"/>
      <c r="AJ15" s="26" t="s">
        <v>951</v>
      </c>
      <c r="AK15" s="149" t="s">
        <v>952</v>
      </c>
      <c r="AL15" s="27"/>
      <c r="AM15" s="27"/>
      <c r="AN15" s="27"/>
      <c r="AO15" s="27" t="s">
        <v>986</v>
      </c>
      <c r="AP15" s="140"/>
      <c r="AQ15" s="27"/>
    </row>
    <row r="16" spans="1:43" ht="11.25" customHeight="1" x14ac:dyDescent="0.3">
      <c r="A16" s="27"/>
      <c r="B16" s="27" t="s">
        <v>733</v>
      </c>
      <c r="C16" s="27" t="s">
        <v>733</v>
      </c>
      <c r="D16" s="27" t="s">
        <v>953</v>
      </c>
      <c r="E16" s="27" t="s">
        <v>733</v>
      </c>
      <c r="F16" s="27"/>
      <c r="G16" s="27"/>
      <c r="H16" s="230">
        <v>2286</v>
      </c>
      <c r="I16" s="230" t="s">
        <v>954</v>
      </c>
      <c r="J16" s="146" t="s">
        <v>955</v>
      </c>
      <c r="K16" s="147">
        <v>8001</v>
      </c>
      <c r="L16" s="26" t="s">
        <v>956</v>
      </c>
      <c r="M16" s="26" t="s">
        <v>957</v>
      </c>
      <c r="N16" s="26" t="s">
        <v>958</v>
      </c>
      <c r="O16" s="26" t="s">
        <v>959</v>
      </c>
      <c r="P16" s="26" t="s">
        <v>733</v>
      </c>
      <c r="Q16" s="26" t="s">
        <v>733</v>
      </c>
      <c r="R16" s="26" t="s">
        <v>733</v>
      </c>
      <c r="S16" s="26" t="s">
        <v>733</v>
      </c>
      <c r="T16" s="26" t="s">
        <v>733</v>
      </c>
      <c r="U16" s="26" t="s">
        <v>733</v>
      </c>
      <c r="V16" s="26"/>
      <c r="W16" s="26"/>
      <c r="X16" s="150" t="s">
        <v>600</v>
      </c>
      <c r="Y16" s="150"/>
      <c r="Z16" s="27"/>
      <c r="AA16" s="27"/>
      <c r="AB16" s="26"/>
      <c r="AC16" s="26" t="s">
        <v>960</v>
      </c>
      <c r="AD16" s="26" t="s">
        <v>961</v>
      </c>
      <c r="AE16" s="26"/>
      <c r="AF16" s="26" t="s">
        <v>962</v>
      </c>
      <c r="AG16" s="26"/>
      <c r="AH16" s="26" t="s">
        <v>963</v>
      </c>
      <c r="AI16" s="26"/>
      <c r="AJ16" s="26" t="s">
        <v>964</v>
      </c>
      <c r="AK16" s="149" t="s">
        <v>965</v>
      </c>
      <c r="AL16" s="27"/>
      <c r="AM16" s="27"/>
      <c r="AN16" s="27"/>
      <c r="AO16" s="27" t="s">
        <v>994</v>
      </c>
      <c r="AP16" s="140"/>
      <c r="AQ16" s="27"/>
    </row>
    <row r="17" spans="1:43" ht="11.25" customHeight="1" x14ac:dyDescent="0.3">
      <c r="A17" s="27"/>
      <c r="B17" s="27" t="s">
        <v>733</v>
      </c>
      <c r="C17" s="27" t="s">
        <v>733</v>
      </c>
      <c r="D17" s="27" t="s">
        <v>967</v>
      </c>
      <c r="E17" s="27" t="s">
        <v>733</v>
      </c>
      <c r="F17" s="27"/>
      <c r="G17" s="27"/>
      <c r="H17" s="230">
        <v>2340</v>
      </c>
      <c r="I17" s="230" t="s">
        <v>968</v>
      </c>
      <c r="J17" s="146" t="s">
        <v>969</v>
      </c>
      <c r="K17" s="147">
        <v>8009</v>
      </c>
      <c r="L17" s="26" t="s">
        <v>970</v>
      </c>
      <c r="M17" s="26" t="s">
        <v>971</v>
      </c>
      <c r="N17" s="26" t="s">
        <v>972</v>
      </c>
      <c r="O17" s="26" t="s">
        <v>733</v>
      </c>
      <c r="P17" s="26" t="s">
        <v>733</v>
      </c>
      <c r="Q17" s="26" t="s">
        <v>733</v>
      </c>
      <c r="R17" s="26" t="s">
        <v>733</v>
      </c>
      <c r="S17" s="26" t="s">
        <v>733</v>
      </c>
      <c r="T17" s="26" t="s">
        <v>733</v>
      </c>
      <c r="U17" s="26" t="s">
        <v>733</v>
      </c>
      <c r="V17" s="26"/>
      <c r="W17" s="26"/>
      <c r="X17" s="150" t="s">
        <v>408</v>
      </c>
      <c r="Y17" s="150"/>
      <c r="Z17" s="27"/>
      <c r="AA17" s="27"/>
      <c r="AB17" s="26"/>
      <c r="AC17" s="26" t="s">
        <v>973</v>
      </c>
      <c r="AD17" s="27" t="s">
        <v>974</v>
      </c>
      <c r="AE17" s="26"/>
      <c r="AF17" s="27" t="s">
        <v>805</v>
      </c>
      <c r="AG17" s="27"/>
      <c r="AH17" s="26" t="s">
        <v>975</v>
      </c>
      <c r="AI17" s="26"/>
      <c r="AJ17" s="26" t="s">
        <v>976</v>
      </c>
      <c r="AK17" s="149" t="s">
        <v>977</v>
      </c>
      <c r="AL17" s="27"/>
      <c r="AM17" s="27"/>
      <c r="AN17" s="27"/>
      <c r="AO17" s="27" t="s">
        <v>1002</v>
      </c>
      <c r="AP17" s="140"/>
      <c r="AQ17" s="27"/>
    </row>
    <row r="18" spans="1:43" ht="11.25" customHeight="1" x14ac:dyDescent="0.3">
      <c r="A18" s="27"/>
      <c r="B18" s="27" t="s">
        <v>733</v>
      </c>
      <c r="C18" s="27" t="s">
        <v>733</v>
      </c>
      <c r="D18" s="27" t="s">
        <v>979</v>
      </c>
      <c r="E18" s="27" t="s">
        <v>733</v>
      </c>
      <c r="F18" s="27"/>
      <c r="G18" s="27"/>
      <c r="H18" s="27"/>
      <c r="I18" s="27"/>
      <c r="J18" s="138">
        <v>2024110010100</v>
      </c>
      <c r="K18" s="139"/>
      <c r="L18" s="26"/>
      <c r="M18" s="26"/>
      <c r="N18" s="26" t="s">
        <v>980</v>
      </c>
      <c r="O18" s="26" t="s">
        <v>733</v>
      </c>
      <c r="P18" s="26" t="s">
        <v>733</v>
      </c>
      <c r="Q18" s="26" t="s">
        <v>733</v>
      </c>
      <c r="R18" s="26" t="s">
        <v>733</v>
      </c>
      <c r="S18" s="26" t="s">
        <v>733</v>
      </c>
      <c r="T18" s="26" t="s">
        <v>733</v>
      </c>
      <c r="U18" s="26" t="s">
        <v>733</v>
      </c>
      <c r="V18" s="26"/>
      <c r="W18" s="26"/>
      <c r="X18" s="150" t="s">
        <v>413</v>
      </c>
      <c r="Y18" s="150"/>
      <c r="Z18" s="27"/>
      <c r="AA18" s="27"/>
      <c r="AB18" s="27"/>
      <c r="AC18" s="26" t="s">
        <v>981</v>
      </c>
      <c r="AD18" s="26" t="s">
        <v>982</v>
      </c>
      <c r="AE18" s="26"/>
      <c r="AF18" s="27"/>
      <c r="AG18" s="27"/>
      <c r="AH18" s="26" t="s">
        <v>983</v>
      </c>
      <c r="AI18" s="26"/>
      <c r="AJ18" s="26" t="s">
        <v>984</v>
      </c>
      <c r="AK18" s="149" t="s">
        <v>985</v>
      </c>
      <c r="AL18" s="27"/>
      <c r="AM18" s="27"/>
      <c r="AN18" s="27"/>
      <c r="AO18" s="27" t="s">
        <v>1190</v>
      </c>
      <c r="AP18" s="140"/>
      <c r="AQ18" s="27"/>
    </row>
    <row r="19" spans="1:43" ht="11.25" customHeight="1" x14ac:dyDescent="0.3">
      <c r="A19" s="27"/>
      <c r="B19" s="27" t="s">
        <v>733</v>
      </c>
      <c r="C19" s="27" t="s">
        <v>733</v>
      </c>
      <c r="D19" s="27" t="s">
        <v>987</v>
      </c>
      <c r="E19" s="27" t="s">
        <v>733</v>
      </c>
      <c r="F19" s="27"/>
      <c r="G19" s="27"/>
      <c r="H19" s="27"/>
      <c r="I19" s="27"/>
      <c r="J19" s="138"/>
      <c r="K19" s="139"/>
      <c r="L19" s="26"/>
      <c r="M19" s="26"/>
      <c r="N19" s="26" t="s">
        <v>988</v>
      </c>
      <c r="O19" s="26" t="s">
        <v>733</v>
      </c>
      <c r="P19" s="26" t="s">
        <v>733</v>
      </c>
      <c r="Q19" s="26" t="s">
        <v>733</v>
      </c>
      <c r="R19" s="26" t="s">
        <v>733</v>
      </c>
      <c r="S19" s="26" t="s">
        <v>733</v>
      </c>
      <c r="T19" s="26" t="s">
        <v>733</v>
      </c>
      <c r="U19" s="26" t="s">
        <v>733</v>
      </c>
      <c r="V19" s="26"/>
      <c r="W19" s="26"/>
      <c r="X19" s="150" t="s">
        <v>418</v>
      </c>
      <c r="Y19" s="150"/>
      <c r="Z19" s="27"/>
      <c r="AA19" s="27"/>
      <c r="AB19" s="27"/>
      <c r="AC19" s="26" t="s">
        <v>989</v>
      </c>
      <c r="AD19" s="26" t="s">
        <v>990</v>
      </c>
      <c r="AE19" s="26"/>
      <c r="AF19" s="27"/>
      <c r="AG19" s="27"/>
      <c r="AH19" s="26" t="s">
        <v>991</v>
      </c>
      <c r="AI19" s="26"/>
      <c r="AJ19" s="26" t="s">
        <v>992</v>
      </c>
      <c r="AK19" s="149" t="s">
        <v>993</v>
      </c>
      <c r="AL19" s="27"/>
      <c r="AM19" s="27"/>
      <c r="AN19" s="27"/>
      <c r="AO19" s="27" t="s">
        <v>1191</v>
      </c>
      <c r="AP19" s="140"/>
      <c r="AQ19" s="27"/>
    </row>
    <row r="20" spans="1:43" ht="11.25" customHeight="1" x14ac:dyDescent="0.3">
      <c r="A20" s="27"/>
      <c r="B20" s="27" t="s">
        <v>733</v>
      </c>
      <c r="C20" s="27" t="s">
        <v>733</v>
      </c>
      <c r="D20" s="27" t="s">
        <v>995</v>
      </c>
      <c r="E20" s="27" t="s">
        <v>733</v>
      </c>
      <c r="F20" s="27"/>
      <c r="G20" s="27"/>
      <c r="H20" s="27"/>
      <c r="I20" s="27"/>
      <c r="J20" s="138"/>
      <c r="K20" s="139"/>
      <c r="L20" s="26"/>
      <c r="M20" s="26"/>
      <c r="N20" s="26"/>
      <c r="O20" s="26" t="s">
        <v>733</v>
      </c>
      <c r="P20" s="26" t="s">
        <v>733</v>
      </c>
      <c r="Q20" s="26" t="s">
        <v>733</v>
      </c>
      <c r="R20" s="26" t="s">
        <v>733</v>
      </c>
      <c r="S20" s="26" t="s">
        <v>733</v>
      </c>
      <c r="T20" s="26" t="s">
        <v>733</v>
      </c>
      <c r="U20" s="26" t="s">
        <v>733</v>
      </c>
      <c r="V20" s="26"/>
      <c r="W20" s="26"/>
      <c r="X20" s="150" t="s">
        <v>996</v>
      </c>
      <c r="Y20" s="150"/>
      <c r="Z20" s="27"/>
      <c r="AA20" s="27"/>
      <c r="AB20" s="27"/>
      <c r="AC20" s="26" t="s">
        <v>997</v>
      </c>
      <c r="AD20" s="27" t="s">
        <v>998</v>
      </c>
      <c r="AE20" s="26"/>
      <c r="AF20" s="27"/>
      <c r="AG20" s="27"/>
      <c r="AH20" s="26" t="s">
        <v>999</v>
      </c>
      <c r="AI20" s="26"/>
      <c r="AJ20" s="26" t="s">
        <v>1000</v>
      </c>
      <c r="AK20" s="149" t="s">
        <v>1001</v>
      </c>
      <c r="AL20" s="27"/>
      <c r="AM20" s="27"/>
      <c r="AN20" s="27"/>
      <c r="AO20" s="27" t="s">
        <v>805</v>
      </c>
      <c r="AP20" s="140"/>
      <c r="AQ20" s="27"/>
    </row>
    <row r="21" spans="1:43" ht="11.25" customHeight="1" x14ac:dyDescent="0.3">
      <c r="A21" s="27"/>
      <c r="B21" s="27" t="s">
        <v>733</v>
      </c>
      <c r="C21" s="27" t="s">
        <v>733</v>
      </c>
      <c r="D21" s="27" t="s">
        <v>1003</v>
      </c>
      <c r="E21" s="27" t="s">
        <v>733</v>
      </c>
      <c r="F21" s="27"/>
      <c r="G21" s="27"/>
      <c r="H21" s="27"/>
      <c r="I21" s="27"/>
      <c r="J21" s="138"/>
      <c r="K21" s="139"/>
      <c r="L21" s="26"/>
      <c r="M21" s="26"/>
      <c r="N21" s="26"/>
      <c r="O21" s="26" t="s">
        <v>733</v>
      </c>
      <c r="P21" s="26" t="s">
        <v>733</v>
      </c>
      <c r="Q21" s="26" t="s">
        <v>733</v>
      </c>
      <c r="R21" s="26" t="s">
        <v>733</v>
      </c>
      <c r="S21" s="26" t="s">
        <v>733</v>
      </c>
      <c r="T21" s="26" t="s">
        <v>733</v>
      </c>
      <c r="U21" s="26" t="s">
        <v>733</v>
      </c>
      <c r="V21" s="26"/>
      <c r="W21" s="26"/>
      <c r="X21" s="150" t="s">
        <v>1004</v>
      </c>
      <c r="Y21" s="150"/>
      <c r="Z21" s="27"/>
      <c r="AA21" s="27"/>
      <c r="AB21" s="27"/>
      <c r="AC21" s="26" t="s">
        <v>1005</v>
      </c>
      <c r="AD21" s="26" t="s">
        <v>1006</v>
      </c>
      <c r="AE21" s="26"/>
      <c r="AF21" s="27"/>
      <c r="AG21" s="27"/>
      <c r="AH21" s="26" t="s">
        <v>1007</v>
      </c>
      <c r="AI21" s="26"/>
      <c r="AJ21" s="26" t="s">
        <v>1008</v>
      </c>
      <c r="AK21" s="149" t="s">
        <v>1009</v>
      </c>
      <c r="AL21" s="27"/>
      <c r="AM21" s="27"/>
      <c r="AN21" s="27"/>
      <c r="AP21" s="140"/>
      <c r="AQ21" s="27"/>
    </row>
    <row r="22" spans="1:43" ht="11.25" customHeight="1" x14ac:dyDescent="0.3">
      <c r="A22" s="27"/>
      <c r="B22" s="27" t="s">
        <v>733</v>
      </c>
      <c r="C22" s="27" t="s">
        <v>733</v>
      </c>
      <c r="D22" s="27" t="s">
        <v>1010</v>
      </c>
      <c r="E22" s="27" t="s">
        <v>733</v>
      </c>
      <c r="F22" s="27"/>
      <c r="G22" s="27"/>
      <c r="H22" s="27"/>
      <c r="I22" s="27"/>
      <c r="J22" s="26"/>
      <c r="K22" s="139"/>
      <c r="L22" s="26"/>
      <c r="M22" s="26"/>
      <c r="N22" s="26"/>
      <c r="O22" s="26" t="s">
        <v>733</v>
      </c>
      <c r="P22" s="26" t="s">
        <v>733</v>
      </c>
      <c r="Q22" s="26" t="s">
        <v>733</v>
      </c>
      <c r="R22" s="26" t="s">
        <v>733</v>
      </c>
      <c r="S22" s="26" t="s">
        <v>733</v>
      </c>
      <c r="T22" s="26" t="s">
        <v>733</v>
      </c>
      <c r="U22" s="26" t="s">
        <v>733</v>
      </c>
      <c r="V22" s="26"/>
      <c r="W22" s="26"/>
      <c r="X22" s="150" t="s">
        <v>433</v>
      </c>
      <c r="Y22" s="150"/>
      <c r="Z22" s="27"/>
      <c r="AA22" s="27"/>
      <c r="AB22" s="27"/>
      <c r="AC22" s="26" t="s">
        <v>1011</v>
      </c>
      <c r="AD22" s="26" t="s">
        <v>1012</v>
      </c>
      <c r="AE22" s="26"/>
      <c r="AF22" s="27"/>
      <c r="AG22" s="27"/>
      <c r="AH22" s="26" t="s">
        <v>341</v>
      </c>
      <c r="AI22" s="26"/>
      <c r="AJ22" s="26" t="s">
        <v>1057</v>
      </c>
      <c r="AK22" s="149" t="s">
        <v>1013</v>
      </c>
      <c r="AL22" s="27"/>
      <c r="AM22" s="27"/>
      <c r="AN22" s="27"/>
      <c r="AO22" s="27"/>
      <c r="AP22" s="140"/>
      <c r="AQ22" s="27"/>
    </row>
    <row r="23" spans="1:43" ht="11.25" customHeight="1" x14ac:dyDescent="0.3">
      <c r="A23" s="27"/>
      <c r="B23" s="27" t="s">
        <v>733</v>
      </c>
      <c r="C23" s="27" t="s">
        <v>733</v>
      </c>
      <c r="D23" s="27" t="s">
        <v>1014</v>
      </c>
      <c r="E23" s="27" t="s">
        <v>733</v>
      </c>
      <c r="F23" s="27"/>
      <c r="G23" s="27"/>
      <c r="H23" s="27"/>
      <c r="I23" s="27"/>
      <c r="J23" s="138"/>
      <c r="K23" s="139"/>
      <c r="L23" s="26"/>
      <c r="M23" s="26"/>
      <c r="N23" s="26"/>
      <c r="O23" s="26" t="s">
        <v>733</v>
      </c>
      <c r="P23" s="26" t="s">
        <v>733</v>
      </c>
      <c r="Q23" s="26" t="s">
        <v>733</v>
      </c>
      <c r="R23" s="26" t="s">
        <v>733</v>
      </c>
      <c r="S23" s="26" t="s">
        <v>733</v>
      </c>
      <c r="T23" s="26" t="s">
        <v>733</v>
      </c>
      <c r="U23" s="26" t="s">
        <v>733</v>
      </c>
      <c r="V23" s="26"/>
      <c r="W23" s="26"/>
      <c r="X23" s="150" t="s">
        <v>447</v>
      </c>
      <c r="Y23" s="150"/>
      <c r="Z23" s="27"/>
      <c r="AA23" s="27"/>
      <c r="AB23" s="27"/>
      <c r="AC23" s="26" t="s">
        <v>1015</v>
      </c>
      <c r="AD23" s="27" t="s">
        <v>1016</v>
      </c>
      <c r="AE23" s="26"/>
      <c r="AF23" s="27"/>
      <c r="AG23" s="27"/>
      <c r="AH23" s="26" t="s">
        <v>1017</v>
      </c>
      <c r="AI23" s="26"/>
      <c r="AJ23" s="26"/>
      <c r="AK23" s="149" t="s">
        <v>1018</v>
      </c>
      <c r="AL23" s="27"/>
      <c r="AM23" s="27"/>
      <c r="AN23" s="27"/>
      <c r="AO23" s="27"/>
      <c r="AP23" s="140"/>
      <c r="AQ23" s="27"/>
    </row>
    <row r="24" spans="1:43" ht="11.25" customHeight="1" x14ac:dyDescent="0.3">
      <c r="A24" s="27"/>
      <c r="B24" s="27" t="s">
        <v>733</v>
      </c>
      <c r="C24" s="27" t="s">
        <v>733</v>
      </c>
      <c r="D24" s="27" t="s">
        <v>1019</v>
      </c>
      <c r="E24" s="27" t="s">
        <v>733</v>
      </c>
      <c r="F24" s="27"/>
      <c r="G24" s="27"/>
      <c r="H24" s="27"/>
      <c r="I24" s="27"/>
      <c r="J24" s="138"/>
      <c r="K24" s="139"/>
      <c r="L24" s="26"/>
      <c r="M24" s="26"/>
      <c r="N24" s="26"/>
      <c r="O24" s="26" t="s">
        <v>733</v>
      </c>
      <c r="P24" s="26" t="s">
        <v>733</v>
      </c>
      <c r="Q24" s="26" t="s">
        <v>733</v>
      </c>
      <c r="R24" s="26" t="s">
        <v>733</v>
      </c>
      <c r="S24" s="26" t="s">
        <v>733</v>
      </c>
      <c r="T24" s="26" t="s">
        <v>733</v>
      </c>
      <c r="U24" s="26" t="s">
        <v>733</v>
      </c>
      <c r="V24" s="26"/>
      <c r="W24" s="26"/>
      <c r="X24" s="26" t="s">
        <v>733</v>
      </c>
      <c r="Y24" s="26"/>
      <c r="Z24" s="27"/>
      <c r="AA24" s="27"/>
      <c r="AB24" s="27"/>
      <c r="AC24" s="26" t="s">
        <v>1020</v>
      </c>
      <c r="AD24" s="26" t="s">
        <v>1021</v>
      </c>
      <c r="AE24" s="26"/>
      <c r="AF24" s="27"/>
      <c r="AG24" s="27"/>
      <c r="AH24" s="26" t="s">
        <v>1022</v>
      </c>
      <c r="AI24" s="26"/>
      <c r="AJ24" s="26"/>
      <c r="AK24" s="149" t="s">
        <v>1023</v>
      </c>
      <c r="AL24" s="27"/>
      <c r="AM24" s="27"/>
      <c r="AN24" s="27"/>
      <c r="AO24" s="27"/>
      <c r="AP24" s="140"/>
      <c r="AQ24" s="27"/>
    </row>
    <row r="25" spans="1:43" ht="11.25" customHeight="1" x14ac:dyDescent="0.3">
      <c r="A25" s="27"/>
      <c r="B25" s="27" t="s">
        <v>733</v>
      </c>
      <c r="C25" s="27" t="s">
        <v>733</v>
      </c>
      <c r="D25" s="27" t="s">
        <v>1024</v>
      </c>
      <c r="E25" s="27" t="s">
        <v>733</v>
      </c>
      <c r="F25" s="27"/>
      <c r="G25" s="27"/>
      <c r="H25" s="27"/>
      <c r="I25" s="27"/>
      <c r="J25" s="138"/>
      <c r="K25" s="139"/>
      <c r="L25" s="26"/>
      <c r="M25" s="26"/>
      <c r="N25" s="26"/>
      <c r="O25" s="26" t="s">
        <v>733</v>
      </c>
      <c r="P25" s="26" t="s">
        <v>733</v>
      </c>
      <c r="Q25" s="26" t="s">
        <v>733</v>
      </c>
      <c r="R25" s="26" t="s">
        <v>733</v>
      </c>
      <c r="S25" s="26" t="s">
        <v>733</v>
      </c>
      <c r="T25" s="26" t="s">
        <v>733</v>
      </c>
      <c r="U25" s="26" t="s">
        <v>733</v>
      </c>
      <c r="V25" s="26"/>
      <c r="W25" s="26"/>
      <c r="X25" s="26" t="s">
        <v>733</v>
      </c>
      <c r="Y25" s="26"/>
      <c r="Z25" s="27"/>
      <c r="AA25" s="27"/>
      <c r="AB25" s="27"/>
      <c r="AC25" s="26" t="s">
        <v>1025</v>
      </c>
      <c r="AD25" s="26"/>
      <c r="AE25" s="26"/>
      <c r="AF25" s="27"/>
      <c r="AG25" s="27"/>
      <c r="AH25" s="26" t="s">
        <v>1026</v>
      </c>
      <c r="AI25" s="26"/>
      <c r="AJ25" s="26"/>
      <c r="AK25" s="149" t="s">
        <v>1027</v>
      </c>
      <c r="AL25" s="27"/>
      <c r="AM25" s="27"/>
      <c r="AN25" s="27"/>
      <c r="AO25" s="27"/>
      <c r="AP25" s="140"/>
      <c r="AQ25" s="27"/>
    </row>
    <row r="26" spans="1:43" ht="11.25" customHeight="1" x14ac:dyDescent="0.3">
      <c r="A26" s="27"/>
      <c r="B26" s="27" t="s">
        <v>733</v>
      </c>
      <c r="C26" s="152" t="s">
        <v>733</v>
      </c>
      <c r="D26" s="27" t="s">
        <v>1028</v>
      </c>
      <c r="E26" s="27" t="s">
        <v>733</v>
      </c>
      <c r="F26" s="27"/>
      <c r="G26" s="27"/>
      <c r="H26" s="27"/>
      <c r="I26" s="27"/>
      <c r="J26" s="138"/>
      <c r="K26" s="139"/>
      <c r="L26" s="26"/>
      <c r="M26" s="26"/>
      <c r="N26" s="26"/>
      <c r="O26" s="26" t="s">
        <v>733</v>
      </c>
      <c r="P26" s="26" t="s">
        <v>733</v>
      </c>
      <c r="Q26" s="26" t="s">
        <v>733</v>
      </c>
      <c r="R26" s="26" t="s">
        <v>733</v>
      </c>
      <c r="S26" s="26" t="s">
        <v>733</v>
      </c>
      <c r="T26" s="26" t="s">
        <v>733</v>
      </c>
      <c r="U26" s="26" t="s">
        <v>733</v>
      </c>
      <c r="V26" s="26"/>
      <c r="W26" s="26"/>
      <c r="X26" s="26" t="s">
        <v>733</v>
      </c>
      <c r="Y26" s="26"/>
      <c r="Z26" s="27"/>
      <c r="AA26" s="27"/>
      <c r="AB26" s="27"/>
      <c r="AC26" s="26" t="s">
        <v>1029</v>
      </c>
      <c r="AD26" s="27"/>
      <c r="AE26" s="27"/>
      <c r="AF26" s="27"/>
      <c r="AG26" s="27"/>
      <c r="AH26" s="26" t="s">
        <v>766</v>
      </c>
      <c r="AI26" s="26"/>
      <c r="AJ26" s="26"/>
      <c r="AK26" s="27"/>
      <c r="AL26" s="27"/>
      <c r="AM26" s="27"/>
      <c r="AN26" s="27"/>
      <c r="AO26" s="27"/>
      <c r="AP26" s="140"/>
      <c r="AQ26" s="27"/>
    </row>
    <row r="27" spans="1:43" ht="11.25" customHeight="1" x14ac:dyDescent="0.3">
      <c r="A27" s="27"/>
      <c r="B27" s="27" t="s">
        <v>733</v>
      </c>
      <c r="C27" s="152" t="s">
        <v>733</v>
      </c>
      <c r="D27" s="27" t="s">
        <v>1030</v>
      </c>
      <c r="E27" s="27" t="s">
        <v>733</v>
      </c>
      <c r="F27" s="27"/>
      <c r="G27" s="27"/>
      <c r="H27" s="27"/>
      <c r="I27" s="27"/>
      <c r="J27" s="138"/>
      <c r="K27" s="139"/>
      <c r="L27" s="26"/>
      <c r="M27" s="26"/>
      <c r="N27" s="26"/>
      <c r="O27" s="26" t="s">
        <v>733</v>
      </c>
      <c r="P27" s="26" t="s">
        <v>733</v>
      </c>
      <c r="Q27" s="26" t="s">
        <v>733</v>
      </c>
      <c r="R27" s="26" t="s">
        <v>733</v>
      </c>
      <c r="S27" s="26" t="s">
        <v>733</v>
      </c>
      <c r="T27" s="26" t="s">
        <v>733</v>
      </c>
      <c r="U27" s="26" t="s">
        <v>733</v>
      </c>
      <c r="V27" s="26"/>
      <c r="W27" s="26"/>
      <c r="X27" s="26" t="s">
        <v>733</v>
      </c>
      <c r="Y27" s="26"/>
      <c r="Z27" s="27"/>
      <c r="AA27" s="27"/>
      <c r="AB27" s="27"/>
      <c r="AC27" s="26" t="s">
        <v>1031</v>
      </c>
      <c r="AD27" s="27"/>
      <c r="AE27" s="27"/>
      <c r="AF27" s="27"/>
      <c r="AG27" s="27"/>
      <c r="AH27" s="26" t="s">
        <v>1032</v>
      </c>
      <c r="AI27" s="26"/>
      <c r="AJ27" s="26"/>
      <c r="AK27" s="27"/>
      <c r="AL27" s="27"/>
      <c r="AM27" s="27"/>
      <c r="AN27" s="27"/>
      <c r="AO27" s="27"/>
      <c r="AP27" s="140"/>
      <c r="AQ27" s="27"/>
    </row>
    <row r="28" spans="1:43" ht="11.25" customHeight="1" x14ac:dyDescent="0.3">
      <c r="A28" s="27"/>
      <c r="B28" s="27" t="s">
        <v>733</v>
      </c>
      <c r="C28" s="152" t="s">
        <v>733</v>
      </c>
      <c r="D28" s="27" t="s">
        <v>1033</v>
      </c>
      <c r="E28" s="27" t="s">
        <v>733</v>
      </c>
      <c r="F28" s="27"/>
      <c r="G28" s="27"/>
      <c r="H28" s="27"/>
      <c r="I28" s="27"/>
      <c r="J28" s="138"/>
      <c r="K28" s="139"/>
      <c r="L28" s="26"/>
      <c r="M28" s="26"/>
      <c r="N28" s="26"/>
      <c r="O28" s="26" t="s">
        <v>733</v>
      </c>
      <c r="P28" s="26" t="s">
        <v>733</v>
      </c>
      <c r="Q28" s="26" t="s">
        <v>733</v>
      </c>
      <c r="R28" s="26" t="s">
        <v>733</v>
      </c>
      <c r="S28" s="26" t="s">
        <v>733</v>
      </c>
      <c r="T28" s="26" t="s">
        <v>733</v>
      </c>
      <c r="U28" s="26" t="s">
        <v>733</v>
      </c>
      <c r="V28" s="26"/>
      <c r="W28" s="26"/>
      <c r="X28" s="26" t="s">
        <v>733</v>
      </c>
      <c r="Y28" s="26"/>
      <c r="Z28" s="27"/>
      <c r="AA28" s="27"/>
      <c r="AB28" s="27"/>
      <c r="AC28" s="27"/>
      <c r="AD28" s="27"/>
      <c r="AE28" s="27"/>
      <c r="AF28" s="27"/>
      <c r="AG28" s="27"/>
      <c r="AH28" s="26" t="s">
        <v>1034</v>
      </c>
      <c r="AI28" s="27"/>
      <c r="AJ28" s="27"/>
      <c r="AK28" s="27"/>
      <c r="AL28" s="27"/>
      <c r="AM28" s="27"/>
      <c r="AN28" s="27"/>
      <c r="AO28" s="27"/>
      <c r="AP28" s="140"/>
      <c r="AQ28" s="27"/>
    </row>
    <row r="29" spans="1:43" ht="11.25" customHeight="1" x14ac:dyDescent="0.3">
      <c r="A29" s="27"/>
      <c r="B29" s="27" t="s">
        <v>733</v>
      </c>
      <c r="C29" s="152" t="s">
        <v>733</v>
      </c>
      <c r="D29" s="27" t="s">
        <v>1035</v>
      </c>
      <c r="E29" s="27" t="s">
        <v>733</v>
      </c>
      <c r="F29" s="27"/>
      <c r="G29" s="27"/>
      <c r="H29" s="27"/>
      <c r="I29" s="27"/>
      <c r="J29" s="138"/>
      <c r="K29" s="139"/>
      <c r="L29" s="26"/>
      <c r="M29" s="26"/>
      <c r="N29" s="26"/>
      <c r="O29" s="26" t="s">
        <v>733</v>
      </c>
      <c r="P29" s="26" t="s">
        <v>733</v>
      </c>
      <c r="Q29" s="26" t="s">
        <v>733</v>
      </c>
      <c r="R29" s="26" t="s">
        <v>733</v>
      </c>
      <c r="S29" s="26" t="s">
        <v>733</v>
      </c>
      <c r="T29" s="26" t="s">
        <v>733</v>
      </c>
      <c r="U29" s="26" t="s">
        <v>733</v>
      </c>
      <c r="V29" s="26"/>
      <c r="W29" s="26"/>
      <c r="X29" s="26" t="s">
        <v>733</v>
      </c>
      <c r="Y29" s="26"/>
      <c r="Z29" s="27"/>
      <c r="AA29" s="27"/>
      <c r="AB29" s="27"/>
      <c r="AC29" s="27"/>
      <c r="AD29" s="27"/>
      <c r="AE29" s="27"/>
      <c r="AF29" s="27"/>
      <c r="AG29" s="27"/>
      <c r="AH29" s="26" t="s">
        <v>1036</v>
      </c>
      <c r="AI29" s="27"/>
      <c r="AJ29" s="27"/>
      <c r="AK29" s="27"/>
      <c r="AL29" s="27"/>
      <c r="AM29" s="27"/>
      <c r="AN29" s="27"/>
      <c r="AO29" s="27"/>
      <c r="AP29" s="140"/>
      <c r="AQ29" s="27"/>
    </row>
    <row r="30" spans="1:43" ht="11.25" customHeight="1" x14ac:dyDescent="0.3">
      <c r="A30" s="27"/>
      <c r="B30" s="27" t="s">
        <v>733</v>
      </c>
      <c r="C30" s="152" t="s">
        <v>733</v>
      </c>
      <c r="D30" s="27" t="s">
        <v>1037</v>
      </c>
      <c r="E30" s="27" t="s">
        <v>733</v>
      </c>
      <c r="F30" s="27"/>
      <c r="G30" s="27"/>
      <c r="H30" s="27"/>
      <c r="I30" s="27"/>
      <c r="J30" s="138"/>
      <c r="K30" s="139"/>
      <c r="L30" s="26"/>
      <c r="M30" s="26"/>
      <c r="N30" s="26"/>
      <c r="O30" s="26" t="s">
        <v>733</v>
      </c>
      <c r="P30" s="26" t="s">
        <v>733</v>
      </c>
      <c r="Q30" s="26" t="s">
        <v>733</v>
      </c>
      <c r="R30" s="26" t="s">
        <v>733</v>
      </c>
      <c r="S30" s="26" t="s">
        <v>733</v>
      </c>
      <c r="T30" s="26" t="s">
        <v>733</v>
      </c>
      <c r="U30" s="26" t="s">
        <v>733</v>
      </c>
      <c r="V30" s="26"/>
      <c r="W30" s="26"/>
      <c r="X30" s="26" t="s">
        <v>733</v>
      </c>
      <c r="Y30" s="26"/>
      <c r="Z30" s="27"/>
      <c r="AA30" s="27"/>
      <c r="AB30" s="27"/>
      <c r="AC30" s="27"/>
      <c r="AD30" s="27"/>
      <c r="AE30" s="27"/>
      <c r="AF30" s="27"/>
      <c r="AG30" s="27"/>
      <c r="AH30" s="26" t="s">
        <v>1038</v>
      </c>
      <c r="AI30" s="27"/>
      <c r="AJ30" s="27"/>
      <c r="AK30" s="27"/>
      <c r="AL30" s="27"/>
      <c r="AM30" s="27"/>
      <c r="AN30" s="27"/>
      <c r="AO30" s="27"/>
      <c r="AP30" s="140"/>
      <c r="AQ30" s="27"/>
    </row>
    <row r="31" spans="1:43" ht="11.25" customHeight="1" x14ac:dyDescent="0.3">
      <c r="A31" s="27"/>
      <c r="B31" s="152" t="s">
        <v>733</v>
      </c>
      <c r="C31" s="152" t="s">
        <v>733</v>
      </c>
      <c r="D31" s="27" t="s">
        <v>1039</v>
      </c>
      <c r="E31" s="27" t="s">
        <v>733</v>
      </c>
      <c r="F31" s="27"/>
      <c r="G31" s="27"/>
      <c r="H31" s="27"/>
      <c r="I31" s="27"/>
      <c r="J31" s="138"/>
      <c r="K31" s="139"/>
      <c r="L31" s="26"/>
      <c r="M31" s="26"/>
      <c r="N31" s="26" t="s">
        <v>733</v>
      </c>
      <c r="O31" s="26" t="s">
        <v>733</v>
      </c>
      <c r="P31" s="26" t="s">
        <v>733</v>
      </c>
      <c r="Q31" s="26" t="s">
        <v>733</v>
      </c>
      <c r="R31" s="26" t="s">
        <v>733</v>
      </c>
      <c r="S31" s="26" t="s">
        <v>733</v>
      </c>
      <c r="T31" s="26" t="s">
        <v>733</v>
      </c>
      <c r="U31" s="26" t="s">
        <v>733</v>
      </c>
      <c r="V31" s="26"/>
      <c r="W31" s="26"/>
      <c r="X31" s="26" t="s">
        <v>733</v>
      </c>
      <c r="Y31" s="26"/>
      <c r="Z31" s="27"/>
      <c r="AA31" s="27"/>
      <c r="AB31" s="27"/>
      <c r="AC31" s="27"/>
      <c r="AD31" s="27"/>
      <c r="AE31" s="27"/>
      <c r="AF31" s="27"/>
      <c r="AG31" s="27"/>
      <c r="AH31" s="26" t="s">
        <v>1040</v>
      </c>
      <c r="AI31" s="27"/>
      <c r="AJ31" s="27"/>
      <c r="AK31" s="27"/>
      <c r="AL31" s="27"/>
      <c r="AM31" s="27"/>
      <c r="AN31" s="27"/>
      <c r="AO31" s="27"/>
      <c r="AP31" s="140"/>
      <c r="AQ31" s="27"/>
    </row>
    <row r="32" spans="1:43" ht="11.25" customHeight="1" x14ac:dyDescent="0.3">
      <c r="A32" s="27"/>
      <c r="B32" s="27" t="s">
        <v>733</v>
      </c>
      <c r="C32" s="27" t="s">
        <v>733</v>
      </c>
      <c r="D32" s="27" t="s">
        <v>1041</v>
      </c>
      <c r="E32" s="27" t="s">
        <v>733</v>
      </c>
      <c r="F32" s="27"/>
      <c r="G32" s="27"/>
      <c r="H32" s="27"/>
      <c r="I32" s="27"/>
      <c r="J32" s="138"/>
      <c r="K32" s="139"/>
      <c r="L32" s="26"/>
      <c r="M32" s="26"/>
      <c r="N32" s="26" t="s">
        <v>733</v>
      </c>
      <c r="O32" s="26" t="s">
        <v>733</v>
      </c>
      <c r="P32" s="26" t="s">
        <v>733</v>
      </c>
      <c r="Q32" s="26" t="s">
        <v>733</v>
      </c>
      <c r="R32" s="26" t="s">
        <v>733</v>
      </c>
      <c r="S32" s="26" t="s">
        <v>733</v>
      </c>
      <c r="T32" s="26" t="s">
        <v>733</v>
      </c>
      <c r="U32" s="26" t="s">
        <v>733</v>
      </c>
      <c r="V32" s="26"/>
      <c r="W32" s="26"/>
      <c r="X32" s="26" t="s">
        <v>733</v>
      </c>
      <c r="Y32" s="26"/>
      <c r="Z32" s="27"/>
      <c r="AA32" s="27"/>
      <c r="AB32" s="27"/>
      <c r="AC32" s="27"/>
      <c r="AD32" s="27"/>
      <c r="AE32" s="27"/>
      <c r="AF32" s="27"/>
      <c r="AG32" s="27"/>
      <c r="AH32" s="26" t="s">
        <v>1042</v>
      </c>
      <c r="AI32" s="27"/>
      <c r="AJ32" s="27"/>
      <c r="AK32" s="27"/>
      <c r="AL32" s="27"/>
      <c r="AM32" s="27"/>
      <c r="AN32" s="27"/>
      <c r="AO32" s="27"/>
      <c r="AP32" s="140"/>
      <c r="AQ32" s="27"/>
    </row>
    <row r="33" spans="1:43" ht="11.25" customHeight="1" x14ac:dyDescent="0.3">
      <c r="A33" s="27"/>
      <c r="B33" s="27" t="s">
        <v>733</v>
      </c>
      <c r="C33" s="27" t="s">
        <v>733</v>
      </c>
      <c r="D33" s="27" t="s">
        <v>1043</v>
      </c>
      <c r="E33" s="27" t="s">
        <v>733</v>
      </c>
      <c r="F33" s="27"/>
      <c r="G33" s="27"/>
      <c r="H33" s="27"/>
      <c r="I33" s="27"/>
      <c r="J33" s="138"/>
      <c r="K33" s="139"/>
      <c r="L33" s="26"/>
      <c r="M33" s="26"/>
      <c r="N33" s="26" t="s">
        <v>733</v>
      </c>
      <c r="O33" s="26" t="s">
        <v>733</v>
      </c>
      <c r="P33" s="26" t="s">
        <v>733</v>
      </c>
      <c r="Q33" s="26" t="s">
        <v>733</v>
      </c>
      <c r="R33" s="26" t="s">
        <v>733</v>
      </c>
      <c r="S33" s="26" t="s">
        <v>733</v>
      </c>
      <c r="T33" s="26" t="s">
        <v>733</v>
      </c>
      <c r="U33" s="26" t="s">
        <v>733</v>
      </c>
      <c r="V33" s="26"/>
      <c r="W33" s="26"/>
      <c r="X33" s="26" t="s">
        <v>733</v>
      </c>
      <c r="Y33" s="26"/>
      <c r="Z33" s="27"/>
      <c r="AA33" s="27"/>
      <c r="AB33" s="27"/>
      <c r="AC33" s="27"/>
      <c r="AD33" s="27"/>
      <c r="AE33" s="27"/>
      <c r="AF33" s="27"/>
      <c r="AG33" s="27"/>
      <c r="AH33" s="26" t="s">
        <v>1044</v>
      </c>
      <c r="AI33" s="27"/>
      <c r="AJ33" s="27"/>
      <c r="AK33" s="27"/>
      <c r="AL33" s="27"/>
      <c r="AM33" s="27"/>
      <c r="AN33" s="27"/>
      <c r="AO33" s="27"/>
      <c r="AP33" s="140"/>
      <c r="AQ33" s="27"/>
    </row>
    <row r="34" spans="1:43" ht="11.25" customHeight="1" x14ac:dyDescent="0.3">
      <c r="A34" s="27"/>
      <c r="B34" s="27"/>
      <c r="C34" s="27"/>
      <c r="D34" s="27" t="s">
        <v>1045</v>
      </c>
      <c r="E34" s="27"/>
      <c r="F34" s="27"/>
      <c r="G34" s="27"/>
      <c r="H34" s="27"/>
      <c r="I34" s="27"/>
      <c r="J34" s="138"/>
      <c r="K34" s="139"/>
      <c r="L34" s="26"/>
      <c r="M34" s="26"/>
      <c r="N34" s="26"/>
      <c r="O34" s="26"/>
      <c r="P34" s="26"/>
      <c r="Q34" s="26"/>
      <c r="R34" s="26"/>
      <c r="S34" s="26"/>
      <c r="T34" s="26"/>
      <c r="U34" s="26"/>
      <c r="V34" s="26"/>
      <c r="W34" s="26"/>
      <c r="X34" s="26"/>
      <c r="Y34" s="26"/>
      <c r="Z34" s="27"/>
      <c r="AA34" s="27"/>
      <c r="AB34" s="27"/>
      <c r="AC34" s="27"/>
      <c r="AD34" s="27"/>
      <c r="AE34" s="27"/>
      <c r="AF34" s="27"/>
      <c r="AG34" s="27"/>
      <c r="AH34" s="27"/>
      <c r="AI34" s="27"/>
      <c r="AJ34" s="27"/>
      <c r="AK34" s="27"/>
      <c r="AL34" s="27"/>
      <c r="AM34" s="27"/>
      <c r="AN34" s="27"/>
      <c r="AO34" s="27"/>
      <c r="AP34" s="140"/>
      <c r="AQ34" s="27"/>
    </row>
    <row r="35" spans="1:43" ht="11.25" customHeight="1" x14ac:dyDescent="0.3">
      <c r="A35" s="27"/>
      <c r="B35" s="27"/>
      <c r="C35" s="27"/>
      <c r="D35" s="27" t="s">
        <v>1046</v>
      </c>
      <c r="E35" s="27"/>
      <c r="F35" s="27"/>
      <c r="G35" s="27"/>
      <c r="H35" s="27"/>
      <c r="I35" s="27"/>
      <c r="J35" s="138"/>
      <c r="K35" s="139"/>
      <c r="L35" s="26"/>
      <c r="M35" s="26"/>
      <c r="N35" s="26"/>
      <c r="O35" s="26"/>
      <c r="P35" s="26"/>
      <c r="Q35" s="26"/>
      <c r="R35" s="26"/>
      <c r="S35" s="26"/>
      <c r="T35" s="26"/>
      <c r="U35" s="26"/>
      <c r="V35" s="26"/>
      <c r="W35" s="26"/>
      <c r="X35" s="26"/>
      <c r="Y35" s="26"/>
      <c r="Z35" s="27"/>
      <c r="AA35" s="27"/>
      <c r="AB35" s="27"/>
      <c r="AC35" s="27"/>
      <c r="AD35" s="27"/>
      <c r="AE35" s="27"/>
      <c r="AF35" s="27"/>
      <c r="AG35" s="27"/>
      <c r="AH35" s="27"/>
      <c r="AI35" s="27"/>
      <c r="AJ35" s="27"/>
      <c r="AK35" s="27"/>
      <c r="AL35" s="27"/>
      <c r="AM35" s="27"/>
      <c r="AN35" s="27"/>
      <c r="AO35" s="27"/>
      <c r="AP35" s="140"/>
      <c r="AQ35" s="27"/>
    </row>
    <row r="36" spans="1:43" ht="11.25" customHeight="1" x14ac:dyDescent="0.3">
      <c r="A36" s="27"/>
      <c r="B36" s="27"/>
      <c r="C36" s="27"/>
      <c r="D36" s="27" t="s">
        <v>1047</v>
      </c>
      <c r="E36" s="27"/>
      <c r="F36" s="27"/>
      <c r="G36" s="27"/>
      <c r="H36" s="27"/>
      <c r="I36" s="27"/>
      <c r="J36" s="138"/>
      <c r="K36" s="139"/>
      <c r="L36" s="26"/>
      <c r="M36" s="26"/>
      <c r="N36" s="26"/>
      <c r="O36" s="26"/>
      <c r="P36" s="26"/>
      <c r="Q36" s="26"/>
      <c r="R36" s="26"/>
      <c r="S36" s="26"/>
      <c r="T36" s="26"/>
      <c r="U36" s="26"/>
      <c r="V36" s="26"/>
      <c r="W36" s="26"/>
      <c r="X36" s="26"/>
      <c r="Y36" s="26"/>
      <c r="Z36" s="27"/>
      <c r="AA36" s="27"/>
      <c r="AB36" s="27"/>
      <c r="AC36" s="27"/>
      <c r="AD36" s="27"/>
      <c r="AE36" s="27"/>
      <c r="AF36" s="27"/>
      <c r="AG36" s="27"/>
      <c r="AH36" s="27"/>
      <c r="AI36" s="27"/>
      <c r="AJ36" s="27"/>
      <c r="AK36" s="27"/>
      <c r="AL36" s="27"/>
      <c r="AM36" s="27"/>
      <c r="AN36" s="27"/>
      <c r="AO36" s="27"/>
      <c r="AP36" s="140"/>
      <c r="AQ36" s="27"/>
    </row>
    <row r="37" spans="1:43" ht="11.25" customHeight="1" x14ac:dyDescent="0.3">
      <c r="A37" s="27"/>
      <c r="B37" s="27"/>
      <c r="C37" s="27"/>
      <c r="D37" s="27" t="s">
        <v>1048</v>
      </c>
      <c r="E37" s="27"/>
      <c r="F37" s="27"/>
      <c r="G37" s="27"/>
      <c r="H37" s="27"/>
      <c r="I37" s="27"/>
      <c r="J37" s="138"/>
      <c r="K37" s="139"/>
      <c r="L37" s="26"/>
      <c r="M37" s="26"/>
      <c r="N37" s="26"/>
      <c r="O37" s="26"/>
      <c r="P37" s="26"/>
      <c r="Q37" s="26"/>
      <c r="R37" s="26"/>
      <c r="S37" s="26"/>
      <c r="T37" s="26"/>
      <c r="U37" s="26"/>
      <c r="V37" s="26"/>
      <c r="W37" s="26"/>
      <c r="X37" s="26"/>
      <c r="Y37" s="26"/>
      <c r="Z37" s="27"/>
      <c r="AA37" s="27"/>
      <c r="AB37" s="27"/>
      <c r="AC37" s="27"/>
      <c r="AD37" s="27"/>
      <c r="AE37" s="27"/>
      <c r="AF37" s="27"/>
      <c r="AG37" s="27"/>
      <c r="AH37" s="27"/>
      <c r="AI37" s="27"/>
      <c r="AJ37" s="27"/>
      <c r="AK37" s="27"/>
      <c r="AL37" s="27"/>
      <c r="AM37" s="27"/>
      <c r="AN37" s="27"/>
      <c r="AO37" s="27"/>
      <c r="AP37" s="140"/>
      <c r="AQ37" s="27"/>
    </row>
    <row r="38" spans="1:43" ht="11.25" customHeight="1" x14ac:dyDescent="0.3">
      <c r="A38" s="27"/>
      <c r="B38" s="27"/>
      <c r="C38" s="27"/>
      <c r="D38" s="27" t="s">
        <v>1049</v>
      </c>
      <c r="E38" s="27"/>
      <c r="F38" s="27"/>
      <c r="G38" s="27"/>
      <c r="H38" s="27"/>
      <c r="I38" s="27"/>
      <c r="J38" s="138"/>
      <c r="K38" s="139"/>
      <c r="L38" s="26"/>
      <c r="M38" s="26"/>
      <c r="N38" s="26"/>
      <c r="O38" s="26"/>
      <c r="P38" s="26"/>
      <c r="Q38" s="26"/>
      <c r="R38" s="26"/>
      <c r="S38" s="26"/>
      <c r="T38" s="26"/>
      <c r="U38" s="26"/>
      <c r="V38" s="26"/>
      <c r="W38" s="26"/>
      <c r="X38" s="26"/>
      <c r="Y38" s="26"/>
      <c r="Z38" s="27"/>
      <c r="AA38" s="27"/>
      <c r="AB38" s="27"/>
      <c r="AC38" s="27"/>
      <c r="AD38" s="27"/>
      <c r="AE38" s="27"/>
      <c r="AF38" s="27"/>
      <c r="AG38" s="27"/>
      <c r="AH38" s="27"/>
      <c r="AI38" s="27"/>
      <c r="AJ38" s="27"/>
      <c r="AK38" s="27"/>
      <c r="AL38" s="27"/>
      <c r="AM38" s="27"/>
      <c r="AN38" s="27"/>
      <c r="AO38" s="27"/>
      <c r="AP38" s="140"/>
      <c r="AQ38" s="27"/>
    </row>
    <row r="39" spans="1:43" ht="11.25" customHeight="1" x14ac:dyDescent="0.3">
      <c r="A39" s="27"/>
      <c r="B39" s="27"/>
      <c r="C39" s="27"/>
      <c r="D39" s="27" t="s">
        <v>1050</v>
      </c>
      <c r="E39" s="27"/>
      <c r="F39" s="27"/>
      <c r="G39" s="27"/>
      <c r="H39" s="27"/>
      <c r="I39" s="27"/>
      <c r="J39" s="138"/>
      <c r="K39" s="139"/>
      <c r="L39" s="26"/>
      <c r="M39" s="26"/>
      <c r="N39" s="26"/>
      <c r="O39" s="26"/>
      <c r="P39" s="26"/>
      <c r="Q39" s="26"/>
      <c r="R39" s="26"/>
      <c r="S39" s="26"/>
      <c r="T39" s="26"/>
      <c r="U39" s="26"/>
      <c r="V39" s="26"/>
      <c r="W39" s="26"/>
      <c r="X39" s="26"/>
      <c r="Y39" s="26"/>
      <c r="Z39" s="27"/>
      <c r="AA39" s="27"/>
      <c r="AB39" s="27"/>
      <c r="AC39" s="27"/>
      <c r="AD39" s="27"/>
      <c r="AE39" s="27"/>
      <c r="AF39" s="27"/>
      <c r="AG39" s="27"/>
      <c r="AH39" s="27"/>
      <c r="AI39" s="27"/>
      <c r="AJ39" s="27"/>
      <c r="AK39" s="27"/>
      <c r="AL39" s="27"/>
      <c r="AM39" s="27"/>
      <c r="AN39" s="27"/>
      <c r="AO39" s="27"/>
      <c r="AP39" s="140"/>
      <c r="AQ39" s="27"/>
    </row>
  </sheetData>
  <mergeCells count="1">
    <mergeCell ref="AL1:AO1"/>
  </mergeCells>
  <conditionalFormatting sqref="J3:J17">
    <cfRule type="expression" dxfId="0" priority="1">
      <formula>IF(LEN(J3)&lt;&gt;13,1,0)</formula>
    </cfRule>
  </conditionalFormatting>
  <dataValidations count="2">
    <dataValidation type="list" allowBlank="1" showErrorMessage="1" sqref="Y6" xr:uid="{00000000-0002-0000-0C00-000000000000}">
      <formula1>$B$16:$B$51</formula1>
    </dataValidation>
    <dataValidation type="custom" allowBlank="1" showInputMessage="1" showErrorMessage="1" prompt="Texto Excedido - El texto de este campo no debe exceder los 1.000 caracteres. En caso de requerir insertar un texto mayor, contacte al Equipo de Costos y Presupuesto de la SDES." sqref="O3:O8" xr:uid="{00000000-0002-0000-0C00-000001000000}">
      <formula1>LTE(LEN(O3),(1000))</formula1>
    </dataValidation>
  </dataValidations>
  <pageMargins left="0.7" right="0.7" top="0.75" bottom="0.75" header="0" footer="0"/>
  <pageSetup paperSize="9" orientation="portrait"/>
  <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I193"/>
  <sheetViews>
    <sheetView showGridLines="0" topLeftCell="A31" zoomScaleNormal="100" workbookViewId="0">
      <selection activeCell="B77" sqref="B77:H77"/>
    </sheetView>
  </sheetViews>
  <sheetFormatPr baseColWidth="10" defaultColWidth="11.44140625" defaultRowHeight="18.75" customHeight="1" x14ac:dyDescent="0.25"/>
  <cols>
    <col min="1" max="1" width="31.44140625" style="256" customWidth="1"/>
    <col min="2" max="6" width="17" style="256" customWidth="1"/>
    <col min="7" max="9" width="22.109375" style="256" customWidth="1"/>
    <col min="10" max="16384" width="11.44140625" style="178"/>
  </cols>
  <sheetData>
    <row r="1" spans="1:9" s="179" customFormat="1" ht="18.75" customHeight="1" x14ac:dyDescent="0.25">
      <c r="A1" s="460" t="s">
        <v>0</v>
      </c>
      <c r="B1" s="461"/>
      <c r="C1" s="461"/>
      <c r="D1" s="461"/>
      <c r="E1" s="461"/>
      <c r="F1" s="461"/>
      <c r="G1" s="461"/>
      <c r="H1" s="461"/>
      <c r="I1" s="462"/>
    </row>
    <row r="2" spans="1:9" s="179" customFormat="1" ht="18.75" customHeight="1" x14ac:dyDescent="0.25">
      <c r="A2" s="502" t="s">
        <v>1</v>
      </c>
      <c r="B2" s="503"/>
      <c r="C2" s="503"/>
      <c r="D2" s="503"/>
      <c r="E2" s="503"/>
      <c r="F2" s="503"/>
      <c r="G2" s="503"/>
      <c r="H2" s="503"/>
      <c r="I2" s="504"/>
    </row>
    <row r="3" spans="1:9" s="179" customFormat="1" ht="18.75" customHeight="1" x14ac:dyDescent="0.25">
      <c r="A3" s="502" t="s">
        <v>1058</v>
      </c>
      <c r="B3" s="503"/>
      <c r="C3" s="503"/>
      <c r="D3" s="503"/>
      <c r="E3" s="503"/>
      <c r="F3" s="503"/>
      <c r="G3" s="503"/>
      <c r="H3" s="503"/>
      <c r="I3" s="504"/>
    </row>
    <row r="4" spans="1:9" s="179" customFormat="1" ht="18.75" customHeight="1" x14ac:dyDescent="0.25">
      <c r="A4" s="463" t="s">
        <v>1059</v>
      </c>
      <c r="B4" s="464"/>
      <c r="C4" s="464"/>
      <c r="D4" s="464"/>
      <c r="E4" s="464"/>
      <c r="F4" s="465" t="s">
        <v>1060</v>
      </c>
      <c r="G4" s="465"/>
      <c r="H4" s="465"/>
      <c r="I4" s="466"/>
    </row>
    <row r="5" spans="1:9" ht="39.75" customHeight="1" x14ac:dyDescent="0.25">
      <c r="A5" s="467" t="s">
        <v>1061</v>
      </c>
      <c r="B5" s="468"/>
      <c r="C5" s="468"/>
      <c r="D5" s="468"/>
      <c r="E5" s="468"/>
      <c r="F5" s="468"/>
      <c r="G5" s="468"/>
      <c r="H5" s="468"/>
      <c r="I5" s="469"/>
    </row>
    <row r="6" spans="1:9" ht="39.75" customHeight="1" x14ac:dyDescent="0.25">
      <c r="A6" s="467" t="s">
        <v>1062</v>
      </c>
      <c r="B6" s="468"/>
      <c r="C6" s="468"/>
      <c r="D6" s="468"/>
      <c r="E6" s="468"/>
      <c r="F6" s="468"/>
      <c r="G6" s="468"/>
      <c r="H6" s="468"/>
      <c r="I6" s="469"/>
    </row>
    <row r="7" spans="1:9" ht="39.75" customHeight="1" x14ac:dyDescent="0.25">
      <c r="A7" s="249" t="s">
        <v>1063</v>
      </c>
      <c r="B7" s="250">
        <v>1</v>
      </c>
      <c r="C7" s="467" t="s">
        <v>1064</v>
      </c>
      <c r="D7" s="469"/>
      <c r="E7" s="470" t="s">
        <v>1205</v>
      </c>
      <c r="F7" s="471"/>
      <c r="G7" s="472"/>
      <c r="H7" s="249" t="s">
        <v>1065</v>
      </c>
      <c r="I7" s="251" t="s">
        <v>1206</v>
      </c>
    </row>
    <row r="8" spans="1:9" ht="24.75" customHeight="1" x14ac:dyDescent="0.25">
      <c r="A8" s="249" t="s">
        <v>1066</v>
      </c>
      <c r="B8" s="425" t="s">
        <v>1207</v>
      </c>
      <c r="C8" s="425"/>
      <c r="D8" s="425"/>
      <c r="E8" s="467" t="s">
        <v>1067</v>
      </c>
      <c r="F8" s="469"/>
      <c r="G8" s="473" t="s">
        <v>1208</v>
      </c>
      <c r="H8" s="473"/>
      <c r="I8" s="473"/>
    </row>
    <row r="9" spans="1:9" ht="60" customHeight="1" x14ac:dyDescent="0.25">
      <c r="A9" s="249" t="s">
        <v>1068</v>
      </c>
      <c r="B9" s="425" t="s">
        <v>1209</v>
      </c>
      <c r="C9" s="425"/>
      <c r="D9" s="425"/>
      <c r="E9" s="425"/>
      <c r="F9" s="425"/>
      <c r="G9" s="425"/>
      <c r="H9" s="425"/>
      <c r="I9" s="425"/>
    </row>
    <row r="10" spans="1:9" ht="24" customHeight="1" x14ac:dyDescent="0.25">
      <c r="A10" s="249" t="s">
        <v>1069</v>
      </c>
      <c r="B10" s="505" t="s">
        <v>1210</v>
      </c>
      <c r="C10" s="505"/>
      <c r="D10" s="505"/>
      <c r="E10" s="505"/>
      <c r="F10" s="505"/>
      <c r="G10" s="505"/>
      <c r="H10" s="505"/>
      <c r="I10" s="505"/>
    </row>
    <row r="11" spans="1:9" ht="39.75" customHeight="1" x14ac:dyDescent="0.25">
      <c r="A11" s="249" t="s">
        <v>1070</v>
      </c>
      <c r="B11" s="236" t="s">
        <v>1071</v>
      </c>
      <c r="C11" s="236" t="s">
        <v>1120</v>
      </c>
      <c r="D11" s="236" t="s">
        <v>1072</v>
      </c>
      <c r="E11" s="513" t="s">
        <v>1073</v>
      </c>
      <c r="F11" s="514"/>
      <c r="G11" s="517" t="s">
        <v>1074</v>
      </c>
      <c r="H11" s="517" t="s">
        <v>1075</v>
      </c>
      <c r="I11" s="517" t="s">
        <v>1072</v>
      </c>
    </row>
    <row r="12" spans="1:9" ht="39.75" customHeight="1" x14ac:dyDescent="0.25">
      <c r="A12" s="249" t="s">
        <v>1076</v>
      </c>
      <c r="B12" s="236" t="s">
        <v>1071</v>
      </c>
      <c r="C12" s="236" t="s">
        <v>1120</v>
      </c>
      <c r="D12" s="236" t="s">
        <v>1072</v>
      </c>
      <c r="E12" s="515"/>
      <c r="F12" s="516"/>
      <c r="G12" s="518"/>
      <c r="H12" s="518"/>
      <c r="I12" s="518"/>
    </row>
    <row r="13" spans="1:9" ht="53.25" customHeight="1" x14ac:dyDescent="0.25">
      <c r="A13" s="249" t="s">
        <v>1077</v>
      </c>
      <c r="B13" s="350">
        <v>7.55</v>
      </c>
      <c r="C13" s="249" t="s">
        <v>1078</v>
      </c>
      <c r="D13" s="252">
        <v>75</v>
      </c>
      <c r="E13" s="506" t="s">
        <v>1079</v>
      </c>
      <c r="F13" s="507"/>
      <c r="G13" s="451" t="s">
        <v>1211</v>
      </c>
      <c r="H13" s="508"/>
      <c r="I13" s="509"/>
    </row>
    <row r="14" spans="1:9" ht="39.75" customHeight="1" x14ac:dyDescent="0.25">
      <c r="A14" s="467" t="s">
        <v>1080</v>
      </c>
      <c r="B14" s="468"/>
      <c r="C14" s="468"/>
      <c r="D14" s="468"/>
      <c r="E14" s="468"/>
      <c r="F14" s="468"/>
      <c r="G14" s="468"/>
      <c r="H14" s="468"/>
      <c r="I14" s="469"/>
    </row>
    <row r="15" spans="1:9" ht="106.5" customHeight="1" x14ac:dyDescent="0.25">
      <c r="A15" s="249" t="s">
        <v>1081</v>
      </c>
      <c r="B15" s="510" t="s">
        <v>1212</v>
      </c>
      <c r="C15" s="511"/>
      <c r="D15" s="249" t="s">
        <v>1082</v>
      </c>
      <c r="E15" s="470" t="s">
        <v>1213</v>
      </c>
      <c r="F15" s="512"/>
      <c r="G15" s="249" t="s">
        <v>1083</v>
      </c>
      <c r="H15" s="510" t="s">
        <v>1214</v>
      </c>
      <c r="I15" s="511"/>
    </row>
    <row r="16" spans="1:9" ht="39.75" customHeight="1" x14ac:dyDescent="0.25">
      <c r="A16" s="249" t="s">
        <v>1084</v>
      </c>
      <c r="B16" s="476" t="s">
        <v>1215</v>
      </c>
      <c r="C16" s="519"/>
      <c r="D16" s="519"/>
      <c r="E16" s="519"/>
      <c r="F16" s="519"/>
      <c r="G16" s="519"/>
      <c r="H16" s="519"/>
      <c r="I16" s="519"/>
    </row>
    <row r="17" spans="1:9" ht="39.75" customHeight="1" x14ac:dyDescent="0.25">
      <c r="A17" s="249" t="s">
        <v>1085</v>
      </c>
      <c r="B17" s="253" t="s">
        <v>659</v>
      </c>
      <c r="C17" s="249" t="s">
        <v>1086</v>
      </c>
      <c r="D17" s="253" t="s">
        <v>662</v>
      </c>
      <c r="E17" s="467" t="s">
        <v>1087</v>
      </c>
      <c r="F17" s="469"/>
      <c r="G17" s="254" t="s">
        <v>697</v>
      </c>
      <c r="H17" s="249" t="s">
        <v>1088</v>
      </c>
      <c r="I17" s="255">
        <v>75</v>
      </c>
    </row>
    <row r="18" spans="1:9" ht="91.5" customHeight="1" x14ac:dyDescent="0.25">
      <c r="A18" s="249" t="s">
        <v>1089</v>
      </c>
      <c r="B18" s="425" t="s">
        <v>1216</v>
      </c>
      <c r="C18" s="425"/>
      <c r="D18" s="425"/>
      <c r="E18" s="425"/>
      <c r="F18" s="425"/>
      <c r="G18" s="425"/>
      <c r="H18" s="425"/>
      <c r="I18" s="425"/>
    </row>
    <row r="19" spans="1:9" ht="213" customHeight="1" x14ac:dyDescent="0.25">
      <c r="A19" s="249" t="s">
        <v>1090</v>
      </c>
      <c r="B19" s="426" t="s">
        <v>1217</v>
      </c>
      <c r="C19" s="427"/>
      <c r="D19" s="428"/>
      <c r="E19" s="467" t="s">
        <v>1091</v>
      </c>
      <c r="F19" s="469"/>
      <c r="G19" s="426" t="s">
        <v>1218</v>
      </c>
      <c r="H19" s="427"/>
      <c r="I19" s="428"/>
    </row>
    <row r="20" spans="1:9" ht="39.75" customHeight="1" x14ac:dyDescent="0.25">
      <c r="A20" s="467" t="s">
        <v>1092</v>
      </c>
      <c r="B20" s="468"/>
      <c r="C20" s="468"/>
      <c r="D20" s="468"/>
      <c r="E20" s="468"/>
      <c r="F20" s="468"/>
      <c r="G20" s="468"/>
      <c r="H20" s="468"/>
      <c r="I20" s="469"/>
    </row>
    <row r="21" spans="1:9" ht="39.75" customHeight="1" x14ac:dyDescent="0.25">
      <c r="A21" s="249" t="s">
        <v>1093</v>
      </c>
      <c r="B21" s="520" t="s">
        <v>1219</v>
      </c>
      <c r="C21" s="521"/>
      <c r="D21" s="521"/>
      <c r="E21" s="521"/>
      <c r="F21" s="521"/>
      <c r="G21" s="521"/>
      <c r="H21" s="521"/>
      <c r="I21" s="522"/>
    </row>
    <row r="22" spans="1:9" ht="39.75" customHeight="1" x14ac:dyDescent="0.25">
      <c r="A22" s="249" t="s">
        <v>1094</v>
      </c>
      <c r="B22" s="467" t="s">
        <v>1095</v>
      </c>
      <c r="C22" s="469"/>
      <c r="D22" s="467" t="s">
        <v>1096</v>
      </c>
      <c r="E22" s="469"/>
      <c r="F22" s="467" t="s">
        <v>1097</v>
      </c>
      <c r="G22" s="469"/>
      <c r="H22" s="467" t="s">
        <v>1098</v>
      </c>
      <c r="I22" s="469"/>
    </row>
    <row r="23" spans="1:9" ht="44.25" customHeight="1" x14ac:dyDescent="0.25">
      <c r="A23" s="249" t="s">
        <v>1099</v>
      </c>
      <c r="B23" s="505" t="s">
        <v>1210</v>
      </c>
      <c r="C23" s="505"/>
      <c r="D23" s="476" t="s">
        <v>805</v>
      </c>
      <c r="E23" s="476"/>
      <c r="F23" s="476" t="s">
        <v>805</v>
      </c>
      <c r="G23" s="476"/>
      <c r="H23" s="477" t="s">
        <v>805</v>
      </c>
      <c r="I23" s="478"/>
    </row>
    <row r="24" spans="1:9" ht="39.75" customHeight="1" x14ac:dyDescent="0.25">
      <c r="A24" s="249" t="s">
        <v>1100</v>
      </c>
      <c r="B24" s="496" t="s">
        <v>1220</v>
      </c>
      <c r="C24" s="497"/>
      <c r="D24" s="496" t="s">
        <v>805</v>
      </c>
      <c r="E24" s="497"/>
      <c r="F24" s="476" t="s">
        <v>805</v>
      </c>
      <c r="G24" s="476"/>
      <c r="H24" s="477" t="s">
        <v>805</v>
      </c>
      <c r="I24" s="478"/>
    </row>
    <row r="25" spans="1:9" ht="39.75" customHeight="1" x14ac:dyDescent="0.25">
      <c r="A25" s="249" t="s">
        <v>1101</v>
      </c>
      <c r="B25" s="475" t="s">
        <v>1221</v>
      </c>
      <c r="C25" s="475"/>
      <c r="D25" s="475" t="s">
        <v>805</v>
      </c>
      <c r="E25" s="475"/>
      <c r="F25" s="476" t="s">
        <v>805</v>
      </c>
      <c r="G25" s="476"/>
      <c r="H25" s="477" t="s">
        <v>805</v>
      </c>
      <c r="I25" s="478"/>
    </row>
    <row r="26" spans="1:9" ht="39.75" customHeight="1" x14ac:dyDescent="0.25">
      <c r="A26" s="249" t="s">
        <v>1102</v>
      </c>
      <c r="B26" s="476" t="s">
        <v>697</v>
      </c>
      <c r="C26" s="476"/>
      <c r="D26" s="476" t="s">
        <v>805</v>
      </c>
      <c r="E26" s="476"/>
      <c r="F26" s="476" t="s">
        <v>805</v>
      </c>
      <c r="G26" s="476"/>
      <c r="H26" s="477" t="s">
        <v>805</v>
      </c>
      <c r="I26" s="478"/>
    </row>
    <row r="27" spans="1:9" ht="57" customHeight="1" x14ac:dyDescent="0.25">
      <c r="A27" s="249" t="s">
        <v>1103</v>
      </c>
      <c r="B27" s="476" t="s">
        <v>1212</v>
      </c>
      <c r="C27" s="476"/>
      <c r="D27" s="476" t="s">
        <v>805</v>
      </c>
      <c r="E27" s="476"/>
      <c r="F27" s="476" t="s">
        <v>805</v>
      </c>
      <c r="G27" s="476"/>
      <c r="H27" s="477" t="s">
        <v>805</v>
      </c>
      <c r="I27" s="478"/>
    </row>
    <row r="28" spans="1:9" ht="201" customHeight="1" x14ac:dyDescent="0.25">
      <c r="A28" s="249" t="s">
        <v>1104</v>
      </c>
      <c r="B28" s="475" t="s">
        <v>1222</v>
      </c>
      <c r="C28" s="475"/>
      <c r="D28" s="475" t="s">
        <v>805</v>
      </c>
      <c r="E28" s="475"/>
      <c r="F28" s="476" t="s">
        <v>805</v>
      </c>
      <c r="G28" s="476"/>
      <c r="H28" s="477" t="s">
        <v>805</v>
      </c>
      <c r="I28" s="478"/>
    </row>
    <row r="29" spans="1:9" ht="39.75" customHeight="1" x14ac:dyDescent="0.25">
      <c r="A29" s="467" t="s">
        <v>1105</v>
      </c>
      <c r="B29" s="468"/>
      <c r="C29" s="468"/>
      <c r="D29" s="468"/>
      <c r="E29" s="468"/>
      <c r="F29" s="468"/>
      <c r="G29" s="468"/>
      <c r="H29" s="468"/>
      <c r="I29" s="469"/>
    </row>
    <row r="30" spans="1:9" ht="39.75" customHeight="1" x14ac:dyDescent="0.25">
      <c r="A30" s="249" t="s">
        <v>1106</v>
      </c>
      <c r="B30" s="432" t="s">
        <v>1214</v>
      </c>
      <c r="C30" s="433"/>
      <c r="D30" s="434"/>
      <c r="E30" s="249" t="s">
        <v>1107</v>
      </c>
      <c r="F30" s="499" t="s">
        <v>1214</v>
      </c>
      <c r="G30" s="500"/>
      <c r="H30" s="500"/>
      <c r="I30" s="501"/>
    </row>
    <row r="31" spans="1:9" ht="39.75" customHeight="1" x14ac:dyDescent="0.25">
      <c r="A31" s="249" t="s">
        <v>1108</v>
      </c>
      <c r="B31" s="498" t="s">
        <v>1214</v>
      </c>
      <c r="C31" s="498"/>
      <c r="D31" s="498"/>
      <c r="E31" s="498"/>
      <c r="F31" s="498"/>
      <c r="G31" s="498"/>
      <c r="H31" s="498"/>
      <c r="I31" s="498"/>
    </row>
    <row r="32" spans="1:9" ht="39.75" customHeight="1" x14ac:dyDescent="0.25">
      <c r="A32" s="249" t="s">
        <v>1109</v>
      </c>
      <c r="B32" s="498" t="s">
        <v>1214</v>
      </c>
      <c r="C32" s="498"/>
      <c r="D32" s="498"/>
      <c r="E32" s="498"/>
      <c r="F32" s="498"/>
      <c r="G32" s="498"/>
      <c r="H32" s="498"/>
      <c r="I32" s="498"/>
    </row>
    <row r="33" spans="1:9" ht="39.75" customHeight="1" x14ac:dyDescent="0.25">
      <c r="A33" s="249" t="s">
        <v>1110</v>
      </c>
      <c r="B33" s="432" t="s">
        <v>1214</v>
      </c>
      <c r="C33" s="433"/>
      <c r="D33" s="434"/>
      <c r="E33" s="249" t="s">
        <v>1111</v>
      </c>
      <c r="F33" s="432" t="s">
        <v>1214</v>
      </c>
      <c r="G33" s="433"/>
      <c r="H33" s="433"/>
      <c r="I33" s="434"/>
    </row>
    <row r="34" spans="1:9" ht="39.75" customHeight="1" x14ac:dyDescent="0.25">
      <c r="A34" s="435" t="s">
        <v>1112</v>
      </c>
      <c r="B34" s="436"/>
      <c r="C34" s="435" t="s">
        <v>1113</v>
      </c>
      <c r="D34" s="436"/>
      <c r="E34" s="435" t="s">
        <v>1114</v>
      </c>
      <c r="F34" s="437"/>
      <c r="G34" s="436"/>
      <c r="H34" s="435" t="s">
        <v>1115</v>
      </c>
      <c r="I34" s="436"/>
    </row>
    <row r="35" spans="1:9" ht="39.75" customHeight="1" x14ac:dyDescent="0.25">
      <c r="A35" s="451" t="s">
        <v>1204</v>
      </c>
      <c r="B35" s="452"/>
      <c r="C35" s="453" t="s">
        <v>1223</v>
      </c>
      <c r="D35" s="454"/>
      <c r="E35" s="455" t="s">
        <v>1224</v>
      </c>
      <c r="F35" s="456"/>
      <c r="G35" s="457"/>
      <c r="H35" s="458" t="s">
        <v>1225</v>
      </c>
      <c r="I35" s="459"/>
    </row>
    <row r="36" spans="1:9" ht="39.75" customHeight="1" x14ac:dyDescent="0.25">
      <c r="A36" s="438" t="s">
        <v>1116</v>
      </c>
      <c r="B36" s="439"/>
      <c r="C36" s="439"/>
      <c r="D36" s="439"/>
      <c r="E36" s="439"/>
      <c r="F36" s="439"/>
      <c r="G36" s="439"/>
      <c r="H36" s="439"/>
      <c r="I36" s="440"/>
    </row>
    <row r="37" spans="1:9" ht="39.75" customHeight="1" x14ac:dyDescent="0.25">
      <c r="A37" s="353" t="s">
        <v>1117</v>
      </c>
      <c r="B37" s="441" t="s">
        <v>1118</v>
      </c>
      <c r="C37" s="442"/>
      <c r="D37" s="442"/>
      <c r="E37" s="442"/>
      <c r="F37" s="442"/>
      <c r="G37" s="442"/>
      <c r="H37" s="443"/>
      <c r="I37" s="353" t="s">
        <v>1119</v>
      </c>
    </row>
    <row r="38" spans="1:9" ht="42.75" customHeight="1" x14ac:dyDescent="0.25">
      <c r="A38" s="354">
        <v>45650</v>
      </c>
      <c r="B38" s="523" t="s">
        <v>1268</v>
      </c>
      <c r="C38" s="523"/>
      <c r="D38" s="523"/>
      <c r="E38" s="523"/>
      <c r="F38" s="523"/>
      <c r="G38" s="523"/>
      <c r="H38" s="523"/>
      <c r="I38" s="355" t="s">
        <v>1267</v>
      </c>
    </row>
    <row r="39" spans="1:9" ht="18.75" customHeight="1" x14ac:dyDescent="0.25">
      <c r="A39" s="351"/>
      <c r="B39" s="352"/>
      <c r="C39" s="352"/>
      <c r="D39" s="352"/>
      <c r="E39" s="352"/>
      <c r="F39" s="352"/>
      <c r="G39" s="352"/>
      <c r="H39" s="352"/>
      <c r="I39" s="352"/>
    </row>
    <row r="40" spans="1:9" ht="18.75" customHeight="1" x14ac:dyDescent="0.25">
      <c r="A40" s="460" t="s">
        <v>0</v>
      </c>
      <c r="B40" s="461"/>
      <c r="C40" s="461"/>
      <c r="D40" s="461"/>
      <c r="E40" s="461"/>
      <c r="F40" s="461"/>
      <c r="G40" s="461"/>
      <c r="H40" s="461"/>
      <c r="I40" s="462"/>
    </row>
    <row r="41" spans="1:9" ht="18.75" customHeight="1" x14ac:dyDescent="0.25">
      <c r="A41" s="502" t="s">
        <v>1</v>
      </c>
      <c r="B41" s="503"/>
      <c r="C41" s="503"/>
      <c r="D41" s="503"/>
      <c r="E41" s="503"/>
      <c r="F41" s="503"/>
      <c r="G41" s="503"/>
      <c r="H41" s="503"/>
      <c r="I41" s="504"/>
    </row>
    <row r="42" spans="1:9" ht="18.75" customHeight="1" x14ac:dyDescent="0.25">
      <c r="A42" s="502" t="s">
        <v>1058</v>
      </c>
      <c r="B42" s="503"/>
      <c r="C42" s="503"/>
      <c r="D42" s="503"/>
      <c r="E42" s="503"/>
      <c r="F42" s="503"/>
      <c r="G42" s="503"/>
      <c r="H42" s="503"/>
      <c r="I42" s="504"/>
    </row>
    <row r="43" spans="1:9" ht="18.75" customHeight="1" x14ac:dyDescent="0.25">
      <c r="A43" s="463" t="s">
        <v>1059</v>
      </c>
      <c r="B43" s="464"/>
      <c r="C43" s="464"/>
      <c r="D43" s="464"/>
      <c r="E43" s="464"/>
      <c r="F43" s="465" t="s">
        <v>1060</v>
      </c>
      <c r="G43" s="465"/>
      <c r="H43" s="465"/>
      <c r="I43" s="466"/>
    </row>
    <row r="44" spans="1:9" ht="18.75" customHeight="1" x14ac:dyDescent="0.25">
      <c r="A44" s="467" t="s">
        <v>1061</v>
      </c>
      <c r="B44" s="468"/>
      <c r="C44" s="468"/>
      <c r="D44" s="468"/>
      <c r="E44" s="468"/>
      <c r="F44" s="468"/>
      <c r="G44" s="468"/>
      <c r="H44" s="468"/>
      <c r="I44" s="469"/>
    </row>
    <row r="45" spans="1:9" ht="18.75" customHeight="1" x14ac:dyDescent="0.25">
      <c r="A45" s="467" t="s">
        <v>1062</v>
      </c>
      <c r="B45" s="468"/>
      <c r="C45" s="468"/>
      <c r="D45" s="468"/>
      <c r="E45" s="468"/>
      <c r="F45" s="468"/>
      <c r="G45" s="468"/>
      <c r="H45" s="468"/>
      <c r="I45" s="469"/>
    </row>
    <row r="46" spans="1:9" ht="35.25" customHeight="1" x14ac:dyDescent="0.25">
      <c r="A46" s="249" t="s">
        <v>1063</v>
      </c>
      <c r="B46" s="250">
        <v>2</v>
      </c>
      <c r="C46" s="467" t="s">
        <v>1064</v>
      </c>
      <c r="D46" s="469"/>
      <c r="E46" s="470" t="s">
        <v>1205</v>
      </c>
      <c r="F46" s="471"/>
      <c r="G46" s="472"/>
      <c r="H46" s="249" t="s">
        <v>1065</v>
      </c>
      <c r="I46" s="251" t="s">
        <v>1206</v>
      </c>
    </row>
    <row r="47" spans="1:9" ht="18.75" customHeight="1" x14ac:dyDescent="0.25">
      <c r="A47" s="249" t="s">
        <v>1066</v>
      </c>
      <c r="B47" s="425" t="s">
        <v>1207</v>
      </c>
      <c r="C47" s="425"/>
      <c r="D47" s="425"/>
      <c r="E47" s="467" t="s">
        <v>1067</v>
      </c>
      <c r="F47" s="469"/>
      <c r="G47" s="473" t="s">
        <v>1208</v>
      </c>
      <c r="H47" s="473"/>
      <c r="I47" s="473"/>
    </row>
    <row r="48" spans="1:9" ht="51.75" customHeight="1" x14ac:dyDescent="0.25">
      <c r="A48" s="249" t="s">
        <v>1068</v>
      </c>
      <c r="B48" s="425" t="s">
        <v>1226</v>
      </c>
      <c r="C48" s="425"/>
      <c r="D48" s="425"/>
      <c r="E48" s="425"/>
      <c r="F48" s="425"/>
      <c r="G48" s="425"/>
      <c r="H48" s="425"/>
      <c r="I48" s="425"/>
    </row>
    <row r="49" spans="1:9" ht="40.5" customHeight="1" x14ac:dyDescent="0.25">
      <c r="A49" s="249" t="s">
        <v>1069</v>
      </c>
      <c r="B49" s="425" t="s">
        <v>1227</v>
      </c>
      <c r="C49" s="425"/>
      <c r="D49" s="425"/>
      <c r="E49" s="425"/>
      <c r="F49" s="425"/>
      <c r="G49" s="425"/>
      <c r="H49" s="425"/>
      <c r="I49" s="425"/>
    </row>
    <row r="50" spans="1:9" ht="18.75" customHeight="1" x14ac:dyDescent="0.25">
      <c r="A50" s="249" t="s">
        <v>1070</v>
      </c>
      <c r="B50" s="236" t="s">
        <v>1071</v>
      </c>
      <c r="C50" s="257" t="s">
        <v>1120</v>
      </c>
      <c r="D50" s="236" t="s">
        <v>1072</v>
      </c>
      <c r="E50" s="513" t="s">
        <v>1073</v>
      </c>
      <c r="F50" s="514"/>
      <c r="G50" s="517" t="s">
        <v>1074</v>
      </c>
      <c r="H50" s="517" t="s">
        <v>1075</v>
      </c>
      <c r="I50" s="517" t="s">
        <v>1072</v>
      </c>
    </row>
    <row r="51" spans="1:9" ht="18.75" customHeight="1" x14ac:dyDescent="0.25">
      <c r="A51" s="249" t="s">
        <v>1076</v>
      </c>
      <c r="B51" s="236" t="s">
        <v>1071</v>
      </c>
      <c r="C51" s="257" t="s">
        <v>1120</v>
      </c>
      <c r="D51" s="236" t="s">
        <v>1072</v>
      </c>
      <c r="E51" s="515"/>
      <c r="F51" s="516"/>
      <c r="G51" s="518"/>
      <c r="H51" s="518"/>
      <c r="I51" s="518"/>
    </row>
    <row r="52" spans="1:9" ht="37.5" customHeight="1" x14ac:dyDescent="0.25">
      <c r="A52" s="249" t="s">
        <v>1077</v>
      </c>
      <c r="B52" s="350">
        <v>1.46</v>
      </c>
      <c r="C52" s="249" t="s">
        <v>1078</v>
      </c>
      <c r="D52" s="350">
        <v>56.32</v>
      </c>
      <c r="E52" s="506" t="s">
        <v>1079</v>
      </c>
      <c r="F52" s="507"/>
      <c r="G52" s="451" t="s">
        <v>1228</v>
      </c>
      <c r="H52" s="508"/>
      <c r="I52" s="509"/>
    </row>
    <row r="53" spans="1:9" ht="18.75" customHeight="1" x14ac:dyDescent="0.25">
      <c r="A53" s="467" t="s">
        <v>1080</v>
      </c>
      <c r="B53" s="468"/>
      <c r="C53" s="468"/>
      <c r="D53" s="468"/>
      <c r="E53" s="468"/>
      <c r="F53" s="468"/>
      <c r="G53" s="468"/>
      <c r="H53" s="468"/>
      <c r="I53" s="469"/>
    </row>
    <row r="54" spans="1:9" ht="60.75" customHeight="1" x14ac:dyDescent="0.25">
      <c r="A54" s="249" t="s">
        <v>1081</v>
      </c>
      <c r="B54" s="510" t="s">
        <v>1212</v>
      </c>
      <c r="C54" s="511"/>
      <c r="D54" s="249" t="s">
        <v>1082</v>
      </c>
      <c r="E54" s="470"/>
      <c r="F54" s="512"/>
      <c r="G54" s="249" t="s">
        <v>1083</v>
      </c>
      <c r="H54" s="510" t="s">
        <v>1214</v>
      </c>
      <c r="I54" s="511"/>
    </row>
    <row r="55" spans="1:9" ht="34.5" customHeight="1" x14ac:dyDescent="0.25">
      <c r="A55" s="249" t="s">
        <v>1084</v>
      </c>
      <c r="B55" s="476" t="s">
        <v>1215</v>
      </c>
      <c r="C55" s="519"/>
      <c r="D55" s="519"/>
      <c r="E55" s="519"/>
      <c r="F55" s="519"/>
      <c r="G55" s="519"/>
      <c r="H55" s="519"/>
      <c r="I55" s="519"/>
    </row>
    <row r="56" spans="1:9" ht="40.5" customHeight="1" x14ac:dyDescent="0.25">
      <c r="A56" s="249" t="s">
        <v>1085</v>
      </c>
      <c r="B56" s="253" t="s">
        <v>659</v>
      </c>
      <c r="C56" s="249" t="s">
        <v>1086</v>
      </c>
      <c r="D56" s="253" t="s">
        <v>662</v>
      </c>
      <c r="E56" s="467" t="s">
        <v>1087</v>
      </c>
      <c r="F56" s="469"/>
      <c r="G56" s="254" t="s">
        <v>697</v>
      </c>
      <c r="H56" s="249" t="s">
        <v>1088</v>
      </c>
      <c r="I56" s="252">
        <v>0</v>
      </c>
    </row>
    <row r="57" spans="1:9" ht="84.75" customHeight="1" x14ac:dyDescent="0.25">
      <c r="A57" s="249" t="s">
        <v>1089</v>
      </c>
      <c r="B57" s="425" t="s">
        <v>1216</v>
      </c>
      <c r="C57" s="425"/>
      <c r="D57" s="425"/>
      <c r="E57" s="425"/>
      <c r="F57" s="425"/>
      <c r="G57" s="425"/>
      <c r="H57" s="425"/>
      <c r="I57" s="425"/>
    </row>
    <row r="58" spans="1:9" ht="223.5" customHeight="1" x14ac:dyDescent="0.25">
      <c r="A58" s="249" t="s">
        <v>1090</v>
      </c>
      <c r="B58" s="426" t="s">
        <v>1229</v>
      </c>
      <c r="C58" s="427"/>
      <c r="D58" s="428"/>
      <c r="E58" s="467" t="s">
        <v>1091</v>
      </c>
      <c r="F58" s="469"/>
      <c r="G58" s="520" t="s">
        <v>1230</v>
      </c>
      <c r="H58" s="521"/>
      <c r="I58" s="522"/>
    </row>
    <row r="59" spans="1:9" ht="18.75" customHeight="1" x14ac:dyDescent="0.25">
      <c r="A59" s="467" t="s">
        <v>1092</v>
      </c>
      <c r="B59" s="468"/>
      <c r="C59" s="468"/>
      <c r="D59" s="468"/>
      <c r="E59" s="468"/>
      <c r="F59" s="468"/>
      <c r="G59" s="468"/>
      <c r="H59" s="468"/>
      <c r="I59" s="469"/>
    </row>
    <row r="60" spans="1:9" ht="18.75" customHeight="1" x14ac:dyDescent="0.25">
      <c r="A60" s="249" t="s">
        <v>1093</v>
      </c>
      <c r="B60" s="426" t="s">
        <v>1231</v>
      </c>
      <c r="C60" s="427"/>
      <c r="D60" s="427"/>
      <c r="E60" s="427"/>
      <c r="F60" s="427"/>
      <c r="G60" s="427"/>
      <c r="H60" s="427"/>
      <c r="I60" s="428"/>
    </row>
    <row r="61" spans="1:9" ht="18.75" customHeight="1" x14ac:dyDescent="0.25">
      <c r="A61" s="249" t="s">
        <v>1094</v>
      </c>
      <c r="B61" s="467" t="s">
        <v>1095</v>
      </c>
      <c r="C61" s="469"/>
      <c r="D61" s="467" t="s">
        <v>1096</v>
      </c>
      <c r="E61" s="469"/>
      <c r="F61" s="467" t="s">
        <v>1097</v>
      </c>
      <c r="G61" s="469"/>
      <c r="H61" s="467" t="s">
        <v>1098</v>
      </c>
      <c r="I61" s="469"/>
    </row>
    <row r="62" spans="1:9" ht="51" customHeight="1" x14ac:dyDescent="0.25">
      <c r="A62" s="249" t="s">
        <v>1099</v>
      </c>
      <c r="B62" s="425" t="s">
        <v>1227</v>
      </c>
      <c r="C62" s="425"/>
      <c r="D62" s="476" t="s">
        <v>805</v>
      </c>
      <c r="E62" s="476"/>
      <c r="F62" s="476" t="s">
        <v>805</v>
      </c>
      <c r="G62" s="476"/>
      <c r="H62" s="477" t="s">
        <v>805</v>
      </c>
      <c r="I62" s="478"/>
    </row>
    <row r="63" spans="1:9" ht="18.75" customHeight="1" x14ac:dyDescent="0.25">
      <c r="A63" s="249" t="s">
        <v>1100</v>
      </c>
      <c r="B63" s="496" t="s">
        <v>1220</v>
      </c>
      <c r="C63" s="497"/>
      <c r="D63" s="496" t="s">
        <v>805</v>
      </c>
      <c r="E63" s="497"/>
      <c r="F63" s="476" t="s">
        <v>805</v>
      </c>
      <c r="G63" s="476"/>
      <c r="H63" s="477" t="s">
        <v>805</v>
      </c>
      <c r="I63" s="478"/>
    </row>
    <row r="64" spans="1:9" ht="18.75" customHeight="1" x14ac:dyDescent="0.25">
      <c r="A64" s="249" t="s">
        <v>1101</v>
      </c>
      <c r="B64" s="475" t="s">
        <v>1221</v>
      </c>
      <c r="C64" s="475"/>
      <c r="D64" s="475" t="s">
        <v>805</v>
      </c>
      <c r="E64" s="475"/>
      <c r="F64" s="476" t="s">
        <v>805</v>
      </c>
      <c r="G64" s="476"/>
      <c r="H64" s="477" t="s">
        <v>805</v>
      </c>
      <c r="I64" s="478"/>
    </row>
    <row r="65" spans="1:9" ht="18.75" customHeight="1" x14ac:dyDescent="0.25">
      <c r="A65" s="249" t="s">
        <v>1102</v>
      </c>
      <c r="B65" s="476" t="s">
        <v>697</v>
      </c>
      <c r="C65" s="476"/>
      <c r="D65" s="476" t="s">
        <v>805</v>
      </c>
      <c r="E65" s="476"/>
      <c r="F65" s="476" t="s">
        <v>805</v>
      </c>
      <c r="G65" s="476"/>
      <c r="H65" s="477" t="s">
        <v>805</v>
      </c>
      <c r="I65" s="478"/>
    </row>
    <row r="66" spans="1:9" ht="44.25" customHeight="1" x14ac:dyDescent="0.25">
      <c r="A66" s="249" t="s">
        <v>1103</v>
      </c>
      <c r="B66" s="476" t="s">
        <v>1232</v>
      </c>
      <c r="C66" s="476"/>
      <c r="D66" s="476" t="s">
        <v>805</v>
      </c>
      <c r="E66" s="476"/>
      <c r="F66" s="476" t="s">
        <v>805</v>
      </c>
      <c r="G66" s="476"/>
      <c r="H66" s="477" t="s">
        <v>805</v>
      </c>
      <c r="I66" s="478"/>
    </row>
    <row r="67" spans="1:9" ht="96" customHeight="1" x14ac:dyDescent="0.25">
      <c r="A67" s="249" t="s">
        <v>1104</v>
      </c>
      <c r="B67" s="475" t="s">
        <v>1233</v>
      </c>
      <c r="C67" s="475"/>
      <c r="D67" s="475" t="s">
        <v>805</v>
      </c>
      <c r="E67" s="475"/>
      <c r="F67" s="476" t="s">
        <v>805</v>
      </c>
      <c r="G67" s="476"/>
      <c r="H67" s="477" t="s">
        <v>805</v>
      </c>
      <c r="I67" s="478"/>
    </row>
    <row r="68" spans="1:9" ht="18.75" customHeight="1" x14ac:dyDescent="0.25">
      <c r="A68" s="467" t="s">
        <v>1105</v>
      </c>
      <c r="B68" s="468"/>
      <c r="C68" s="468"/>
      <c r="D68" s="468"/>
      <c r="E68" s="468"/>
      <c r="F68" s="468"/>
      <c r="G68" s="468"/>
      <c r="H68" s="468"/>
      <c r="I68" s="469"/>
    </row>
    <row r="69" spans="1:9" ht="32.25" customHeight="1" x14ac:dyDescent="0.25">
      <c r="A69" s="249" t="s">
        <v>1106</v>
      </c>
      <c r="B69" s="432" t="s">
        <v>1214</v>
      </c>
      <c r="C69" s="433"/>
      <c r="D69" s="434"/>
      <c r="E69" s="249" t="s">
        <v>1107</v>
      </c>
      <c r="F69" s="499" t="s">
        <v>1214</v>
      </c>
      <c r="G69" s="500"/>
      <c r="H69" s="500"/>
      <c r="I69" s="501"/>
    </row>
    <row r="70" spans="1:9" ht="18.75" customHeight="1" x14ac:dyDescent="0.25">
      <c r="A70" s="249" t="s">
        <v>1108</v>
      </c>
      <c r="B70" s="498" t="s">
        <v>1214</v>
      </c>
      <c r="C70" s="498"/>
      <c r="D70" s="498"/>
      <c r="E70" s="498"/>
      <c r="F70" s="498"/>
      <c r="G70" s="498"/>
      <c r="H70" s="498"/>
      <c r="I70" s="498"/>
    </row>
    <row r="71" spans="1:9" ht="18.75" customHeight="1" x14ac:dyDescent="0.25">
      <c r="A71" s="249" t="s">
        <v>1109</v>
      </c>
      <c r="B71" s="498" t="s">
        <v>1214</v>
      </c>
      <c r="C71" s="498"/>
      <c r="D71" s="498"/>
      <c r="E71" s="498"/>
      <c r="F71" s="498"/>
      <c r="G71" s="498"/>
      <c r="H71" s="498"/>
      <c r="I71" s="498"/>
    </row>
    <row r="72" spans="1:9" ht="18.75" customHeight="1" x14ac:dyDescent="0.25">
      <c r="A72" s="249" t="s">
        <v>1110</v>
      </c>
      <c r="B72" s="432" t="s">
        <v>1214</v>
      </c>
      <c r="C72" s="433"/>
      <c r="D72" s="434"/>
      <c r="E72" s="249" t="s">
        <v>1111</v>
      </c>
      <c r="F72" s="432" t="s">
        <v>1214</v>
      </c>
      <c r="G72" s="433"/>
      <c r="H72" s="433"/>
      <c r="I72" s="434"/>
    </row>
    <row r="73" spans="1:9" ht="30.75" customHeight="1" x14ac:dyDescent="0.25">
      <c r="A73" s="435" t="s">
        <v>1112</v>
      </c>
      <c r="B73" s="436"/>
      <c r="C73" s="435" t="s">
        <v>1113</v>
      </c>
      <c r="D73" s="436"/>
      <c r="E73" s="435" t="s">
        <v>1114</v>
      </c>
      <c r="F73" s="437"/>
      <c r="G73" s="436"/>
      <c r="H73" s="435" t="s">
        <v>1115</v>
      </c>
      <c r="I73" s="436"/>
    </row>
    <row r="74" spans="1:9" ht="41.25" customHeight="1" x14ac:dyDescent="0.25">
      <c r="A74" s="451" t="s">
        <v>1204</v>
      </c>
      <c r="B74" s="452"/>
      <c r="C74" s="453" t="s">
        <v>1223</v>
      </c>
      <c r="D74" s="454"/>
      <c r="E74" s="455" t="s">
        <v>1224</v>
      </c>
      <c r="F74" s="456"/>
      <c r="G74" s="457"/>
      <c r="H74" s="458" t="s">
        <v>1225</v>
      </c>
      <c r="I74" s="459"/>
    </row>
    <row r="75" spans="1:9" ht="18.75" customHeight="1" x14ac:dyDescent="0.25">
      <c r="A75" s="438" t="s">
        <v>1116</v>
      </c>
      <c r="B75" s="439"/>
      <c r="C75" s="439"/>
      <c r="D75" s="439"/>
      <c r="E75" s="439"/>
      <c r="F75" s="439"/>
      <c r="G75" s="439"/>
      <c r="H75" s="439"/>
      <c r="I75" s="440"/>
    </row>
    <row r="76" spans="1:9" ht="36.75" customHeight="1" x14ac:dyDescent="0.25">
      <c r="A76" s="353" t="s">
        <v>1117</v>
      </c>
      <c r="B76" s="441" t="s">
        <v>1118</v>
      </c>
      <c r="C76" s="442"/>
      <c r="D76" s="442"/>
      <c r="E76" s="442"/>
      <c r="F76" s="442"/>
      <c r="G76" s="442"/>
      <c r="H76" s="443"/>
      <c r="I76" s="353" t="s">
        <v>1119</v>
      </c>
    </row>
    <row r="77" spans="1:9" ht="39.75" customHeight="1" x14ac:dyDescent="0.25">
      <c r="A77" s="356">
        <v>45650</v>
      </c>
      <c r="B77" s="523" t="s">
        <v>1270</v>
      </c>
      <c r="C77" s="523"/>
      <c r="D77" s="523"/>
      <c r="E77" s="523"/>
      <c r="F77" s="523"/>
      <c r="G77" s="523"/>
      <c r="H77" s="523"/>
      <c r="I77" s="357" t="s">
        <v>1267</v>
      </c>
    </row>
    <row r="78" spans="1:9" ht="15.75" customHeight="1" x14ac:dyDescent="0.25">
      <c r="A78" s="358"/>
      <c r="B78" s="352"/>
      <c r="C78" s="352"/>
      <c r="D78" s="352"/>
      <c r="E78" s="352"/>
      <c r="F78" s="352"/>
      <c r="G78" s="352"/>
      <c r="H78" s="352"/>
      <c r="I78" s="359"/>
    </row>
    <row r="80" spans="1:9" ht="18.75" customHeight="1" x14ac:dyDescent="0.25">
      <c r="A80" s="444" t="s">
        <v>0</v>
      </c>
      <c r="B80" s="445"/>
      <c r="C80" s="445"/>
      <c r="D80" s="445"/>
      <c r="E80" s="445"/>
      <c r="F80" s="445"/>
      <c r="G80" s="445"/>
      <c r="H80" s="445"/>
      <c r="I80" s="446"/>
    </row>
    <row r="81" spans="1:9" ht="18.75" customHeight="1" x14ac:dyDescent="0.25">
      <c r="A81" s="482" t="s">
        <v>1</v>
      </c>
      <c r="B81" s="483"/>
      <c r="C81" s="483"/>
      <c r="D81" s="483"/>
      <c r="E81" s="483"/>
      <c r="F81" s="483"/>
      <c r="G81" s="483"/>
      <c r="H81" s="483"/>
      <c r="I81" s="484"/>
    </row>
    <row r="82" spans="1:9" ht="18.75" customHeight="1" x14ac:dyDescent="0.25">
      <c r="A82" s="482" t="s">
        <v>1058</v>
      </c>
      <c r="B82" s="483"/>
      <c r="C82" s="483"/>
      <c r="D82" s="483"/>
      <c r="E82" s="483"/>
      <c r="F82" s="483"/>
      <c r="G82" s="483"/>
      <c r="H82" s="483"/>
      <c r="I82" s="484"/>
    </row>
    <row r="83" spans="1:9" ht="18.75" customHeight="1" x14ac:dyDescent="0.25">
      <c r="A83" s="447" t="s">
        <v>1059</v>
      </c>
      <c r="B83" s="448"/>
      <c r="C83" s="448"/>
      <c r="D83" s="448"/>
      <c r="E83" s="448"/>
      <c r="F83" s="449" t="s">
        <v>1060</v>
      </c>
      <c r="G83" s="449"/>
      <c r="H83" s="449"/>
      <c r="I83" s="450"/>
    </row>
    <row r="84" spans="1:9" ht="18.75" customHeight="1" x14ac:dyDescent="0.25">
      <c r="A84" s="429" t="s">
        <v>1061</v>
      </c>
      <c r="B84" s="431"/>
      <c r="C84" s="431"/>
      <c r="D84" s="431"/>
      <c r="E84" s="431"/>
      <c r="F84" s="431"/>
      <c r="G84" s="431"/>
      <c r="H84" s="431"/>
      <c r="I84" s="430"/>
    </row>
    <row r="85" spans="1:9" ht="18.75" customHeight="1" x14ac:dyDescent="0.25">
      <c r="A85" s="429" t="s">
        <v>1062</v>
      </c>
      <c r="B85" s="431"/>
      <c r="C85" s="431"/>
      <c r="D85" s="431"/>
      <c r="E85" s="431"/>
      <c r="F85" s="431"/>
      <c r="G85" s="431"/>
      <c r="H85" s="431"/>
      <c r="I85" s="430"/>
    </row>
    <row r="86" spans="1:9" ht="35.25" customHeight="1" x14ac:dyDescent="0.25">
      <c r="A86" s="258" t="s">
        <v>1063</v>
      </c>
      <c r="B86" s="250" t="s">
        <v>682</v>
      </c>
      <c r="C86" s="429" t="s">
        <v>1064</v>
      </c>
      <c r="D86" s="430"/>
      <c r="E86" s="470" t="s">
        <v>1205</v>
      </c>
      <c r="F86" s="471"/>
      <c r="G86" s="472"/>
      <c r="H86" s="258" t="s">
        <v>1065</v>
      </c>
      <c r="I86" s="251" t="s">
        <v>1206</v>
      </c>
    </row>
    <row r="87" spans="1:9" ht="18.75" customHeight="1" x14ac:dyDescent="0.25">
      <c r="A87" s="258" t="s">
        <v>1066</v>
      </c>
      <c r="B87" s="425" t="s">
        <v>1207</v>
      </c>
      <c r="C87" s="425"/>
      <c r="D87" s="425"/>
      <c r="E87" s="429" t="s">
        <v>1067</v>
      </c>
      <c r="F87" s="430"/>
      <c r="G87" s="473" t="s">
        <v>1234</v>
      </c>
      <c r="H87" s="473"/>
      <c r="I87" s="473"/>
    </row>
    <row r="88" spans="1:9" ht="51.75" customHeight="1" x14ac:dyDescent="0.25">
      <c r="A88" s="258" t="s">
        <v>1068</v>
      </c>
      <c r="B88" s="425" t="s">
        <v>1235</v>
      </c>
      <c r="C88" s="425"/>
      <c r="D88" s="425"/>
      <c r="E88" s="425"/>
      <c r="F88" s="425"/>
      <c r="G88" s="425"/>
      <c r="H88" s="425"/>
      <c r="I88" s="425"/>
    </row>
    <row r="89" spans="1:9" ht="40.5" customHeight="1" x14ac:dyDescent="0.25">
      <c r="A89" s="258" t="s">
        <v>1069</v>
      </c>
      <c r="B89" s="425" t="s">
        <v>1236</v>
      </c>
      <c r="C89" s="425"/>
      <c r="D89" s="425"/>
      <c r="E89" s="425"/>
      <c r="F89" s="425"/>
      <c r="G89" s="425"/>
      <c r="H89" s="425"/>
      <c r="I89" s="425"/>
    </row>
    <row r="90" spans="1:9" ht="18.75" customHeight="1" x14ac:dyDescent="0.25">
      <c r="A90" s="258" t="s">
        <v>1070</v>
      </c>
      <c r="B90" s="259" t="s">
        <v>1071</v>
      </c>
      <c r="C90" s="260" t="s">
        <v>1120</v>
      </c>
      <c r="D90" s="259" t="s">
        <v>1072</v>
      </c>
      <c r="E90" s="485" t="s">
        <v>1073</v>
      </c>
      <c r="F90" s="486"/>
      <c r="G90" s="489" t="s">
        <v>1074</v>
      </c>
      <c r="H90" s="489" t="s">
        <v>1075</v>
      </c>
      <c r="I90" s="489" t="s">
        <v>1072</v>
      </c>
    </row>
    <row r="91" spans="1:9" ht="18.75" customHeight="1" x14ac:dyDescent="0.25">
      <c r="A91" s="258" t="s">
        <v>1076</v>
      </c>
      <c r="B91" s="259" t="s">
        <v>1071</v>
      </c>
      <c r="C91" s="260" t="s">
        <v>1120</v>
      </c>
      <c r="D91" s="259" t="s">
        <v>1072</v>
      </c>
      <c r="E91" s="487"/>
      <c r="F91" s="488"/>
      <c r="G91" s="490"/>
      <c r="H91" s="490"/>
      <c r="I91" s="490"/>
    </row>
    <row r="92" spans="1:9" ht="37.5" customHeight="1" x14ac:dyDescent="0.25">
      <c r="A92" s="258" t="s">
        <v>1077</v>
      </c>
      <c r="B92" s="350">
        <v>1.46</v>
      </c>
      <c r="C92" s="258" t="s">
        <v>1078</v>
      </c>
      <c r="D92" s="350">
        <v>56.32</v>
      </c>
      <c r="E92" s="491" t="s">
        <v>1079</v>
      </c>
      <c r="F92" s="492"/>
      <c r="G92" s="493" t="s">
        <v>1228</v>
      </c>
      <c r="H92" s="494"/>
      <c r="I92" s="495"/>
    </row>
    <row r="93" spans="1:9" ht="18.75" customHeight="1" x14ac:dyDescent="0.25">
      <c r="A93" s="429" t="s">
        <v>1080</v>
      </c>
      <c r="B93" s="431"/>
      <c r="C93" s="431"/>
      <c r="D93" s="431"/>
      <c r="E93" s="431"/>
      <c r="F93" s="431"/>
      <c r="G93" s="431"/>
      <c r="H93" s="431"/>
      <c r="I93" s="430"/>
    </row>
    <row r="94" spans="1:9" ht="90" customHeight="1" x14ac:dyDescent="0.25">
      <c r="A94" s="258" t="s">
        <v>1081</v>
      </c>
      <c r="B94" s="510" t="s">
        <v>1212</v>
      </c>
      <c r="C94" s="511"/>
      <c r="D94" s="258" t="s">
        <v>1082</v>
      </c>
      <c r="E94" s="470"/>
      <c r="F94" s="512"/>
      <c r="G94" s="258" t="s">
        <v>1083</v>
      </c>
      <c r="H94" s="510" t="s">
        <v>1214</v>
      </c>
      <c r="I94" s="511"/>
    </row>
    <row r="95" spans="1:9" ht="34.5" customHeight="1" x14ac:dyDescent="0.25">
      <c r="A95" s="258" t="s">
        <v>1084</v>
      </c>
      <c r="B95" s="476" t="s">
        <v>1215</v>
      </c>
      <c r="C95" s="519"/>
      <c r="D95" s="519"/>
      <c r="E95" s="519"/>
      <c r="F95" s="519"/>
      <c r="G95" s="519"/>
      <c r="H95" s="519"/>
      <c r="I95" s="519"/>
    </row>
    <row r="96" spans="1:9" ht="40.5" customHeight="1" x14ac:dyDescent="0.25">
      <c r="A96" s="258" t="s">
        <v>1085</v>
      </c>
      <c r="B96" s="253" t="s">
        <v>659</v>
      </c>
      <c r="C96" s="258" t="s">
        <v>1086</v>
      </c>
      <c r="D96" s="253" t="s">
        <v>662</v>
      </c>
      <c r="E96" s="429" t="s">
        <v>1087</v>
      </c>
      <c r="F96" s="430"/>
      <c r="G96" s="254" t="s">
        <v>697</v>
      </c>
      <c r="H96" s="258" t="s">
        <v>1088</v>
      </c>
      <c r="I96" s="252">
        <v>56.32</v>
      </c>
    </row>
    <row r="97" spans="1:9" ht="84.75" customHeight="1" x14ac:dyDescent="0.25">
      <c r="A97" s="258" t="s">
        <v>1089</v>
      </c>
      <c r="B97" s="425" t="s">
        <v>1216</v>
      </c>
      <c r="C97" s="425"/>
      <c r="D97" s="425"/>
      <c r="E97" s="425"/>
      <c r="F97" s="425"/>
      <c r="G97" s="425"/>
      <c r="H97" s="425"/>
      <c r="I97" s="425"/>
    </row>
    <row r="98" spans="1:9" ht="223.5" customHeight="1" x14ac:dyDescent="0.25">
      <c r="A98" s="258" t="s">
        <v>1090</v>
      </c>
      <c r="B98" s="426" t="s">
        <v>1229</v>
      </c>
      <c r="C98" s="427"/>
      <c r="D98" s="428"/>
      <c r="E98" s="429" t="s">
        <v>1091</v>
      </c>
      <c r="F98" s="430"/>
      <c r="G98" s="426" t="s">
        <v>1237</v>
      </c>
      <c r="H98" s="427"/>
      <c r="I98" s="428"/>
    </row>
    <row r="99" spans="1:9" ht="18.75" customHeight="1" x14ac:dyDescent="0.25">
      <c r="A99" s="429" t="s">
        <v>1092</v>
      </c>
      <c r="B99" s="431"/>
      <c r="C99" s="431"/>
      <c r="D99" s="431"/>
      <c r="E99" s="431"/>
      <c r="F99" s="431"/>
      <c r="G99" s="431"/>
      <c r="H99" s="431"/>
      <c r="I99" s="430"/>
    </row>
    <row r="100" spans="1:9" ht="18.75" customHeight="1" x14ac:dyDescent="0.25">
      <c r="A100" s="258" t="s">
        <v>1093</v>
      </c>
      <c r="B100" s="426" t="s">
        <v>1238</v>
      </c>
      <c r="C100" s="427"/>
      <c r="D100" s="427"/>
      <c r="E100" s="427"/>
      <c r="F100" s="427"/>
      <c r="G100" s="427"/>
      <c r="H100" s="427"/>
      <c r="I100" s="428"/>
    </row>
    <row r="101" spans="1:9" ht="18.75" customHeight="1" x14ac:dyDescent="0.25">
      <c r="A101" s="258" t="s">
        <v>1094</v>
      </c>
      <c r="B101" s="429" t="s">
        <v>1095</v>
      </c>
      <c r="C101" s="430"/>
      <c r="D101" s="429" t="s">
        <v>1096</v>
      </c>
      <c r="E101" s="430"/>
      <c r="F101" s="429" t="s">
        <v>1097</v>
      </c>
      <c r="G101" s="430"/>
      <c r="H101" s="429" t="s">
        <v>1098</v>
      </c>
      <c r="I101" s="430"/>
    </row>
    <row r="102" spans="1:9" ht="51" customHeight="1" x14ac:dyDescent="0.25">
      <c r="A102" s="258" t="s">
        <v>1099</v>
      </c>
      <c r="B102" s="425" t="s">
        <v>1236</v>
      </c>
      <c r="C102" s="425"/>
      <c r="D102" s="476" t="s">
        <v>805</v>
      </c>
      <c r="E102" s="476"/>
      <c r="F102" s="476" t="s">
        <v>805</v>
      </c>
      <c r="G102" s="476"/>
      <c r="H102" s="477" t="s">
        <v>805</v>
      </c>
      <c r="I102" s="478"/>
    </row>
    <row r="103" spans="1:9" ht="18.75" customHeight="1" x14ac:dyDescent="0.25">
      <c r="A103" s="258" t="s">
        <v>1100</v>
      </c>
      <c r="B103" s="496" t="s">
        <v>1220</v>
      </c>
      <c r="C103" s="497"/>
      <c r="D103" s="496" t="s">
        <v>805</v>
      </c>
      <c r="E103" s="497"/>
      <c r="F103" s="476" t="s">
        <v>805</v>
      </c>
      <c r="G103" s="476"/>
      <c r="H103" s="477" t="s">
        <v>805</v>
      </c>
      <c r="I103" s="478"/>
    </row>
    <row r="104" spans="1:9" ht="18.75" customHeight="1" x14ac:dyDescent="0.25">
      <c r="A104" s="258" t="s">
        <v>1101</v>
      </c>
      <c r="B104" s="475" t="s">
        <v>1221</v>
      </c>
      <c r="C104" s="475"/>
      <c r="D104" s="475" t="s">
        <v>805</v>
      </c>
      <c r="E104" s="475"/>
      <c r="F104" s="476" t="s">
        <v>805</v>
      </c>
      <c r="G104" s="476"/>
      <c r="H104" s="477" t="s">
        <v>805</v>
      </c>
      <c r="I104" s="478"/>
    </row>
    <row r="105" spans="1:9" ht="18.75" customHeight="1" x14ac:dyDescent="0.25">
      <c r="A105" s="258" t="s">
        <v>1102</v>
      </c>
      <c r="B105" s="476" t="s">
        <v>697</v>
      </c>
      <c r="C105" s="476"/>
      <c r="D105" s="476" t="s">
        <v>805</v>
      </c>
      <c r="E105" s="476"/>
      <c r="F105" s="476" t="s">
        <v>805</v>
      </c>
      <c r="G105" s="476"/>
      <c r="H105" s="477" t="s">
        <v>805</v>
      </c>
      <c r="I105" s="478"/>
    </row>
    <row r="106" spans="1:9" ht="44.25" customHeight="1" x14ac:dyDescent="0.25">
      <c r="A106" s="258" t="s">
        <v>1103</v>
      </c>
      <c r="B106" s="476" t="s">
        <v>1232</v>
      </c>
      <c r="C106" s="476"/>
      <c r="D106" s="476" t="s">
        <v>805</v>
      </c>
      <c r="E106" s="476"/>
      <c r="F106" s="476" t="s">
        <v>805</v>
      </c>
      <c r="G106" s="476"/>
      <c r="H106" s="477" t="s">
        <v>805</v>
      </c>
      <c r="I106" s="478"/>
    </row>
    <row r="107" spans="1:9" ht="129.75" customHeight="1" x14ac:dyDescent="0.25">
      <c r="A107" s="258" t="s">
        <v>1104</v>
      </c>
      <c r="B107" s="475" t="s">
        <v>1233</v>
      </c>
      <c r="C107" s="475"/>
      <c r="D107" s="475" t="s">
        <v>805</v>
      </c>
      <c r="E107" s="475"/>
      <c r="F107" s="476" t="s">
        <v>805</v>
      </c>
      <c r="G107" s="476"/>
      <c r="H107" s="477" t="s">
        <v>805</v>
      </c>
      <c r="I107" s="478"/>
    </row>
    <row r="108" spans="1:9" ht="18.75" customHeight="1" x14ac:dyDescent="0.25">
      <c r="A108" s="429" t="s">
        <v>1105</v>
      </c>
      <c r="B108" s="431"/>
      <c r="C108" s="431"/>
      <c r="D108" s="431"/>
      <c r="E108" s="431"/>
      <c r="F108" s="431"/>
      <c r="G108" s="431"/>
      <c r="H108" s="431"/>
      <c r="I108" s="430"/>
    </row>
    <row r="109" spans="1:9" ht="32.25" customHeight="1" x14ac:dyDescent="0.25">
      <c r="A109" s="258" t="s">
        <v>1106</v>
      </c>
      <c r="B109" s="528" t="s">
        <v>1214</v>
      </c>
      <c r="C109" s="529"/>
      <c r="D109" s="530"/>
      <c r="E109" s="258" t="s">
        <v>1107</v>
      </c>
      <c r="F109" s="499" t="s">
        <v>1214</v>
      </c>
      <c r="G109" s="500"/>
      <c r="H109" s="500"/>
      <c r="I109" s="501"/>
    </row>
    <row r="110" spans="1:9" ht="18.75" customHeight="1" x14ac:dyDescent="0.25">
      <c r="A110" s="258" t="s">
        <v>1108</v>
      </c>
      <c r="B110" s="474" t="s">
        <v>1214</v>
      </c>
      <c r="C110" s="474"/>
      <c r="D110" s="474"/>
      <c r="E110" s="474"/>
      <c r="F110" s="474"/>
      <c r="G110" s="474"/>
      <c r="H110" s="474"/>
      <c r="I110" s="474"/>
    </row>
    <row r="111" spans="1:9" ht="18.75" customHeight="1" x14ac:dyDescent="0.25">
      <c r="A111" s="258" t="s">
        <v>1109</v>
      </c>
      <c r="B111" s="474" t="s">
        <v>1214</v>
      </c>
      <c r="C111" s="474"/>
      <c r="D111" s="474"/>
      <c r="E111" s="474"/>
      <c r="F111" s="474"/>
      <c r="G111" s="474"/>
      <c r="H111" s="474"/>
      <c r="I111" s="474"/>
    </row>
    <row r="112" spans="1:9" ht="18.75" customHeight="1" x14ac:dyDescent="0.25">
      <c r="A112" s="258" t="s">
        <v>1110</v>
      </c>
      <c r="B112" s="528" t="s">
        <v>1214</v>
      </c>
      <c r="C112" s="529"/>
      <c r="D112" s="530"/>
      <c r="E112" s="258" t="s">
        <v>1111</v>
      </c>
      <c r="F112" s="528" t="s">
        <v>1214</v>
      </c>
      <c r="G112" s="529"/>
      <c r="H112" s="529"/>
      <c r="I112" s="530"/>
    </row>
    <row r="113" spans="1:9" ht="30.75" customHeight="1" x14ac:dyDescent="0.25">
      <c r="A113" s="525" t="s">
        <v>1112</v>
      </c>
      <c r="B113" s="526"/>
      <c r="C113" s="525" t="s">
        <v>1113</v>
      </c>
      <c r="D113" s="526"/>
      <c r="E113" s="525" t="s">
        <v>1114</v>
      </c>
      <c r="F113" s="527"/>
      <c r="G113" s="526"/>
      <c r="H113" s="525" t="s">
        <v>1115</v>
      </c>
      <c r="I113" s="526"/>
    </row>
    <row r="114" spans="1:9" ht="41.25" customHeight="1" x14ac:dyDescent="0.25">
      <c r="A114" s="493" t="s">
        <v>1204</v>
      </c>
      <c r="B114" s="524"/>
      <c r="C114" s="453" t="s">
        <v>1223</v>
      </c>
      <c r="D114" s="454"/>
      <c r="E114" s="455" t="s">
        <v>1224</v>
      </c>
      <c r="F114" s="456"/>
      <c r="G114" s="457"/>
      <c r="H114" s="458" t="s">
        <v>1225</v>
      </c>
      <c r="I114" s="459"/>
    </row>
    <row r="115" spans="1:9" ht="18.75" customHeight="1" x14ac:dyDescent="0.25">
      <c r="A115" s="479" t="s">
        <v>1116</v>
      </c>
      <c r="B115" s="480"/>
      <c r="C115" s="480"/>
      <c r="D115" s="480"/>
      <c r="E115" s="480"/>
      <c r="F115" s="480"/>
      <c r="G115" s="480"/>
      <c r="H115" s="480"/>
      <c r="I115" s="481"/>
    </row>
    <row r="116" spans="1:9" ht="36.75" customHeight="1" x14ac:dyDescent="0.25">
      <c r="A116" s="258" t="s">
        <v>1117</v>
      </c>
      <c r="B116" s="429" t="s">
        <v>1118</v>
      </c>
      <c r="C116" s="431"/>
      <c r="D116" s="431"/>
      <c r="E116" s="431"/>
      <c r="F116" s="431"/>
      <c r="G116" s="431"/>
      <c r="H116" s="430"/>
      <c r="I116" s="258" t="s">
        <v>1119</v>
      </c>
    </row>
    <row r="117" spans="1:9" ht="18.75" customHeight="1" x14ac:dyDescent="0.25">
      <c r="A117" s="356">
        <v>45650</v>
      </c>
      <c r="B117" s="523" t="s">
        <v>1270</v>
      </c>
      <c r="C117" s="523"/>
      <c r="D117" s="523"/>
      <c r="E117" s="523"/>
      <c r="F117" s="523"/>
      <c r="G117" s="523"/>
      <c r="H117" s="523"/>
      <c r="I117" s="357" t="s">
        <v>1267</v>
      </c>
    </row>
    <row r="125" spans="1:9" ht="35.25" customHeight="1" x14ac:dyDescent="0.25"/>
    <row r="126" spans="1:9" ht="34.5" customHeight="1" x14ac:dyDescent="0.25"/>
    <row r="127" spans="1:9" ht="51.75" customHeight="1" x14ac:dyDescent="0.25"/>
    <row r="128" spans="1:9" ht="40.5" customHeight="1" x14ac:dyDescent="0.25"/>
    <row r="131" ht="37.5" customHeight="1" x14ac:dyDescent="0.25"/>
    <row r="133" ht="60.75" customHeight="1" x14ac:dyDescent="0.25"/>
    <row r="134" ht="34.5" customHeight="1" x14ac:dyDescent="0.25"/>
    <row r="135" ht="40.5" customHeight="1" x14ac:dyDescent="0.25"/>
    <row r="136" ht="84.75" customHeight="1" x14ac:dyDescent="0.25"/>
    <row r="137" ht="157.5" customHeight="1" x14ac:dyDescent="0.25"/>
    <row r="141" ht="51" customHeight="1" x14ac:dyDescent="0.25"/>
    <row r="145" ht="44.25" customHeight="1" x14ac:dyDescent="0.25"/>
    <row r="146" ht="120.75" customHeight="1" x14ac:dyDescent="0.25"/>
    <row r="148" ht="32.25" customHeight="1" x14ac:dyDescent="0.25"/>
    <row r="152" ht="30.75" customHeight="1" x14ac:dyDescent="0.25"/>
    <row r="153" ht="41.25" customHeight="1" x14ac:dyDescent="0.25"/>
    <row r="155" ht="36.75" customHeight="1" x14ac:dyDescent="0.25"/>
    <row r="163" ht="35.25" customHeight="1" x14ac:dyDescent="0.25"/>
    <row r="164" ht="36.75" customHeight="1" x14ac:dyDescent="0.25"/>
    <row r="165" ht="75.75" customHeight="1" x14ac:dyDescent="0.25"/>
    <row r="166" ht="40.5" customHeight="1" x14ac:dyDescent="0.25"/>
    <row r="169" ht="37.5" customHeight="1" x14ac:dyDescent="0.25"/>
    <row r="171" ht="60.75" customHeight="1" x14ac:dyDescent="0.25"/>
    <row r="172" ht="34.5" customHeight="1" x14ac:dyDescent="0.25"/>
    <row r="173" ht="40.5" customHeight="1" x14ac:dyDescent="0.25"/>
    <row r="174" ht="84.75" customHeight="1" x14ac:dyDescent="0.25"/>
    <row r="175" ht="157.5" customHeight="1" x14ac:dyDescent="0.25"/>
    <row r="179" ht="38.25" customHeight="1" x14ac:dyDescent="0.25"/>
    <row r="183" ht="44.25" customHeight="1" x14ac:dyDescent="0.25"/>
    <row r="184" ht="63.75" customHeight="1" x14ac:dyDescent="0.25"/>
    <row r="186" ht="32.25" customHeight="1" x14ac:dyDescent="0.25"/>
    <row r="190" ht="30.75" customHeight="1" x14ac:dyDescent="0.25"/>
    <row r="191" ht="41.25" customHeight="1" x14ac:dyDescent="0.25"/>
    <row r="193" ht="36.75" customHeight="1" x14ac:dyDescent="0.25"/>
  </sheetData>
  <mergeCells count="234">
    <mergeCell ref="B38:H38"/>
    <mergeCell ref="B77:H77"/>
    <mergeCell ref="B117:H117"/>
    <mergeCell ref="A114:B114"/>
    <mergeCell ref="C114:D114"/>
    <mergeCell ref="E114:G114"/>
    <mergeCell ref="H114:I114"/>
    <mergeCell ref="D102:E102"/>
    <mergeCell ref="F102:G102"/>
    <mergeCell ref="H102:I102"/>
    <mergeCell ref="A113:B113"/>
    <mergeCell ref="C113:D113"/>
    <mergeCell ref="E113:G113"/>
    <mergeCell ref="H113:I113"/>
    <mergeCell ref="A108:I108"/>
    <mergeCell ref="B109:D109"/>
    <mergeCell ref="F109:I109"/>
    <mergeCell ref="B110:I110"/>
    <mergeCell ref="B112:D112"/>
    <mergeCell ref="F112:I112"/>
    <mergeCell ref="B104:C104"/>
    <mergeCell ref="D104:E104"/>
    <mergeCell ref="F104:G104"/>
    <mergeCell ref="H104:I104"/>
    <mergeCell ref="A93:I93"/>
    <mergeCell ref="B94:C94"/>
    <mergeCell ref="E94:F94"/>
    <mergeCell ref="H94:I94"/>
    <mergeCell ref="B95:I95"/>
    <mergeCell ref="E96:F96"/>
    <mergeCell ref="B67:C67"/>
    <mergeCell ref="B62:C62"/>
    <mergeCell ref="D62:E62"/>
    <mergeCell ref="F62:G62"/>
    <mergeCell ref="H62:I62"/>
    <mergeCell ref="B63:C63"/>
    <mergeCell ref="D63:E63"/>
    <mergeCell ref="F63:G63"/>
    <mergeCell ref="H63:I63"/>
    <mergeCell ref="B64:C64"/>
    <mergeCell ref="D64:E64"/>
    <mergeCell ref="F64:G64"/>
    <mergeCell ref="H64:I64"/>
    <mergeCell ref="B65:C65"/>
    <mergeCell ref="D65:E65"/>
    <mergeCell ref="F65:G65"/>
    <mergeCell ref="H65:I65"/>
    <mergeCell ref="D67:E67"/>
    <mergeCell ref="F67:G67"/>
    <mergeCell ref="H67:I67"/>
    <mergeCell ref="B55:I55"/>
    <mergeCell ref="E56:F56"/>
    <mergeCell ref="B57:I57"/>
    <mergeCell ref="B58:D58"/>
    <mergeCell ref="E58:F58"/>
    <mergeCell ref="G58:I58"/>
    <mergeCell ref="B66:C66"/>
    <mergeCell ref="D66:E66"/>
    <mergeCell ref="F66:G66"/>
    <mergeCell ref="H66:I66"/>
    <mergeCell ref="A59:I59"/>
    <mergeCell ref="B60:I60"/>
    <mergeCell ref="B61:C61"/>
    <mergeCell ref="D61:E61"/>
    <mergeCell ref="F61:G61"/>
    <mergeCell ref="H61:I61"/>
    <mergeCell ref="E50:F51"/>
    <mergeCell ref="G50:G51"/>
    <mergeCell ref="H50:H51"/>
    <mergeCell ref="I50:I51"/>
    <mergeCell ref="E52:F52"/>
    <mergeCell ref="G52:I52"/>
    <mergeCell ref="A53:I53"/>
    <mergeCell ref="B54:C54"/>
    <mergeCell ref="E54:F54"/>
    <mergeCell ref="H54:I54"/>
    <mergeCell ref="B16:I16"/>
    <mergeCell ref="E17:F17"/>
    <mergeCell ref="B18:I18"/>
    <mergeCell ref="B19:D19"/>
    <mergeCell ref="E19:F19"/>
    <mergeCell ref="G19:I19"/>
    <mergeCell ref="A20:I20"/>
    <mergeCell ref="B21:I21"/>
    <mergeCell ref="D22:E22"/>
    <mergeCell ref="F22:G22"/>
    <mergeCell ref="H22:I22"/>
    <mergeCell ref="B22:C22"/>
    <mergeCell ref="A14:I14"/>
    <mergeCell ref="B15:C15"/>
    <mergeCell ref="E15:F15"/>
    <mergeCell ref="H15:I15"/>
    <mergeCell ref="B9:I9"/>
    <mergeCell ref="B10:I10"/>
    <mergeCell ref="E11:F12"/>
    <mergeCell ref="G11:G12"/>
    <mergeCell ref="H11:H12"/>
    <mergeCell ref="I11:I12"/>
    <mergeCell ref="A1:I1"/>
    <mergeCell ref="A2:I2"/>
    <mergeCell ref="A3:I3"/>
    <mergeCell ref="A4:E4"/>
    <mergeCell ref="F4:I4"/>
    <mergeCell ref="E13:F13"/>
    <mergeCell ref="G13:I13"/>
    <mergeCell ref="A35:B35"/>
    <mergeCell ref="C35:D35"/>
    <mergeCell ref="H35:I35"/>
    <mergeCell ref="A5:I5"/>
    <mergeCell ref="A6:I6"/>
    <mergeCell ref="C7:D7"/>
    <mergeCell ref="E7:G7"/>
    <mergeCell ref="B8:D8"/>
    <mergeCell ref="E8:F8"/>
    <mergeCell ref="G8:I8"/>
    <mergeCell ref="B28:C28"/>
    <mergeCell ref="B30:D30"/>
    <mergeCell ref="F30:I30"/>
    <mergeCell ref="E35:G35"/>
    <mergeCell ref="D24:E24"/>
    <mergeCell ref="B25:C25"/>
    <mergeCell ref="D25:E25"/>
    <mergeCell ref="B23:C23"/>
    <mergeCell ref="D23:E23"/>
    <mergeCell ref="F23:G23"/>
    <mergeCell ref="H23:I23"/>
    <mergeCell ref="B32:I32"/>
    <mergeCell ref="H24:I24"/>
    <mergeCell ref="B31:I31"/>
    <mergeCell ref="A29:I29"/>
    <mergeCell ref="H25:I25"/>
    <mergeCell ref="B24:C24"/>
    <mergeCell ref="F27:G27"/>
    <mergeCell ref="H27:I27"/>
    <mergeCell ref="D26:E26"/>
    <mergeCell ref="F26:G26"/>
    <mergeCell ref="H26:I26"/>
    <mergeCell ref="F28:G28"/>
    <mergeCell ref="H28:I28"/>
    <mergeCell ref="D28:E28"/>
    <mergeCell ref="B71:I71"/>
    <mergeCell ref="A68:I68"/>
    <mergeCell ref="B69:D69"/>
    <mergeCell ref="F69:I69"/>
    <mergeCell ref="B70:I70"/>
    <mergeCell ref="B72:D72"/>
    <mergeCell ref="F25:G25"/>
    <mergeCell ref="F24:G24"/>
    <mergeCell ref="B33:D33"/>
    <mergeCell ref="F33:I33"/>
    <mergeCell ref="B26:C26"/>
    <mergeCell ref="B27:C27"/>
    <mergeCell ref="D27:E27"/>
    <mergeCell ref="A36:I36"/>
    <mergeCell ref="B37:H37"/>
    <mergeCell ref="A34:B34"/>
    <mergeCell ref="C34:D34"/>
    <mergeCell ref="E34:G34"/>
    <mergeCell ref="H34:I34"/>
    <mergeCell ref="A41:I41"/>
    <mergeCell ref="A42:I42"/>
    <mergeCell ref="A45:I45"/>
    <mergeCell ref="B49:I49"/>
    <mergeCell ref="B48:I48"/>
    <mergeCell ref="A115:I115"/>
    <mergeCell ref="B116:H116"/>
    <mergeCell ref="A81:I81"/>
    <mergeCell ref="A82:I82"/>
    <mergeCell ref="A85:I85"/>
    <mergeCell ref="A84:I84"/>
    <mergeCell ref="C86:D86"/>
    <mergeCell ref="E86:G86"/>
    <mergeCell ref="B87:D87"/>
    <mergeCell ref="E87:F87"/>
    <mergeCell ref="G87:I87"/>
    <mergeCell ref="B89:I89"/>
    <mergeCell ref="B88:I88"/>
    <mergeCell ref="E90:F91"/>
    <mergeCell ref="G90:G91"/>
    <mergeCell ref="H90:H91"/>
    <mergeCell ref="I90:I91"/>
    <mergeCell ref="E92:F92"/>
    <mergeCell ref="G92:I92"/>
    <mergeCell ref="B102:C102"/>
    <mergeCell ref="B103:C103"/>
    <mergeCell ref="D103:E103"/>
    <mergeCell ref="F103:G103"/>
    <mergeCell ref="H103:I103"/>
    <mergeCell ref="B111:I111"/>
    <mergeCell ref="B107:C107"/>
    <mergeCell ref="D107:E107"/>
    <mergeCell ref="F107:G107"/>
    <mergeCell ref="H107:I107"/>
    <mergeCell ref="B105:C105"/>
    <mergeCell ref="D105:E105"/>
    <mergeCell ref="F105:G105"/>
    <mergeCell ref="H105:I105"/>
    <mergeCell ref="B106:C106"/>
    <mergeCell ref="D106:E106"/>
    <mergeCell ref="F106:G106"/>
    <mergeCell ref="H106:I106"/>
    <mergeCell ref="A40:I40"/>
    <mergeCell ref="A43:E43"/>
    <mergeCell ref="F43:I43"/>
    <mergeCell ref="A44:I44"/>
    <mergeCell ref="C46:D46"/>
    <mergeCell ref="E46:G46"/>
    <mergeCell ref="B47:D47"/>
    <mergeCell ref="E47:F47"/>
    <mergeCell ref="G47:I47"/>
    <mergeCell ref="F72:I72"/>
    <mergeCell ref="A73:B73"/>
    <mergeCell ref="C73:D73"/>
    <mergeCell ref="E73:G73"/>
    <mergeCell ref="H73:I73"/>
    <mergeCell ref="A75:I75"/>
    <mergeCell ref="B76:H76"/>
    <mergeCell ref="A80:I80"/>
    <mergeCell ref="A83:E83"/>
    <mergeCell ref="F83:I83"/>
    <mergeCell ref="A74:B74"/>
    <mergeCell ref="C74:D74"/>
    <mergeCell ref="E74:G74"/>
    <mergeCell ref="H74:I74"/>
    <mergeCell ref="B97:I97"/>
    <mergeCell ref="B98:D98"/>
    <mergeCell ref="E98:F98"/>
    <mergeCell ref="G98:I98"/>
    <mergeCell ref="A99:I99"/>
    <mergeCell ref="B100:I100"/>
    <mergeCell ref="B101:C101"/>
    <mergeCell ref="D101:E101"/>
    <mergeCell ref="F101:G101"/>
    <mergeCell ref="H101:I101"/>
  </mergeCells>
  <dataValidations count="39">
    <dataValidation allowBlank="1" showInputMessage="1" showErrorMessage="1" prompt="Relacionar el campo modificado y una breve descripción del cambio realizado" sqref="B37:B39 B76" xr:uid="{00000000-0002-0000-0100-000000000000}"/>
    <dataValidation allowBlank="1" showInputMessage="1" showErrorMessage="1" prompt="Se genera una versión nueva cada vez que se realice un cambio relacionado con el  indicador" sqref="I37:I39 I76" xr:uid="{00000000-0002-0000-0100-000001000000}"/>
    <dataValidation allowBlank="1" showInputMessage="1" showErrorMessage="1" prompt="Es la fecha de finalización de la medición del indicador " sqref="E11 E50" xr:uid="{00000000-0002-0000-0100-000002000000}"/>
    <dataValidation allowBlank="1" showInputMessage="1" showErrorMessage="1" prompt="Indicar el nombre que recibe la gráfica" sqref="A32 A71" xr:uid="{00000000-0002-0000-0100-000003000000}"/>
    <dataValidation allowBlank="1" showInputMessage="1" showErrorMessage="1" prompt="Tipo de nivel de agregación de la información que puede ser por estrato, deciles, quintiles, género, grupos poblaciones, manzanas, barrios, UPZ, localidades, etc." sqref="A31 A70" xr:uid="{00000000-0002-0000-0100-000004000000}"/>
    <dataValidation allowBlank="1" showInputMessage="1" showErrorMessage="1" prompt="Indicar el origen de la gráfica: Link/ base de datos / drive/ pág web" sqref="E30 E69" xr:uid="{00000000-0002-0000-0100-000005000000}"/>
    <dataValidation allowBlank="1" showInputMessage="1" showErrorMessage="1" prompt="Forma en que se presenta gráficamente el indicador: torta, barras, mapas, líneas, dispersión, histograma, caja-y-bigotes, etc." sqref="A30 A69" xr:uid="{00000000-0002-0000-0100-000006000000}"/>
    <dataValidation allowBlank="1" showInputMessage="1" showErrorMessage="1" prompt="Indicar el tipo de variable: alfanumérico, texto, cadena, entero, etc." sqref="A25 A64" xr:uid="{00000000-0002-0000-0100-000007000000}"/>
    <dataValidation allowBlank="1" showInputMessage="1" showErrorMessage="1" prompt="Indicar la metodología utilizada y/o aspectos a tener en cuenta para la medición del indicador. ej suma de variables_x000a_" sqref="E19:F19 E58:F58" xr:uid="{00000000-0002-0000-0100-000008000000}"/>
    <dataValidation allowBlank="1" showInputMessage="1" showErrorMessage="1" prompt="Relacionar el sistema de información (si aplica) de la fuente u origen de datos del indicador. ej Sistema de información estadística de apoyo territorial SIEAT del DANE" sqref="G15 G54" xr:uid="{00000000-0002-0000-0100-000009000000}"/>
    <dataValidation allowBlank="1" showInputMessage="1" showErrorMessage="1" prompt="Se debe hacer mención al tipo de formato de la fuente y origen de datos, pueder ser Excel, pdf, archivo plano, shapefile, entre otros. " sqref="D15 D54" xr:uid="{00000000-0002-0000-0100-00000A000000}"/>
    <dataValidation allowBlank="1" showInputMessage="1" showErrorMessage="1" prompt="Señalar la información adicional que debe agregarse en la gráfica para dar mayor claridad de la información que se está presentando." sqref="A33 A72" xr:uid="{00000000-0002-0000-0100-00000B000000}"/>
    <dataValidation allowBlank="1" showInputMessage="1" showErrorMessage="1" prompt="Corresponde al número asignado para el Indicador/ Número de Meta_x000a_" sqref="A7 A46" xr:uid="{00000000-0002-0000-0100-00000C000000}"/>
    <dataValidation allowBlank="1" showInputMessage="1" showErrorMessage="1" prompt="Corresponde al código y nombre del proceso que ampara el indicador conforme al mapa de procesos de la entidad._x000a_Área al cual está asociado el indicador" sqref="C7 C46" xr:uid="{00000000-0002-0000-0100-00000D000000}"/>
    <dataValidation allowBlank="1" showInputMessage="1" showErrorMessage="1" prompt="Subsecretaria a la cual esta adscrita la dependencia responsable" sqref="A8 A47" xr:uid="{00000000-0002-0000-0100-00000E000000}"/>
    <dataValidation allowBlank="1" showInputMessage="1" showErrorMessage="1" prompt="Corresponde al tipo de proceso (Misional, Estratégico, de Apoyo o de Evaluación), conforme al mapa de procesos de la entidad." sqref="H7:I7 H46:I46" xr:uid="{00000000-0002-0000-0100-00000F000000}"/>
    <dataValidation allowBlank="1" showInputMessage="1" showErrorMessage="1" prompt="Corresponde a la dependencia responsable de la_x000a_construcción y seguimiento al indicador" sqref="E8 E47" xr:uid="{00000000-0002-0000-0100-000010000000}"/>
    <dataValidation allowBlank="1" showInputMessage="1" showErrorMessage="1" prompt="En este espacio se relacionará el tema bajo el cual se define el indicador_x000a_1. Proyecto de inversión_x000a_2. Meta PDD_x000a_3. Meta de gestión_x000a_4. Otro tipo de indicador_x000a_" sqref="A9 A48" xr:uid="{00000000-0002-0000-0100-000011000000}"/>
    <dataValidation allowBlank="1" showInputMessage="1" showErrorMessage="1" prompt="Se refiere a la denominación dada al indicador,que exprese la característica, el evento o el hecho que se pretende medir con el mismo. " sqref="A10 A49" xr:uid="{00000000-0002-0000-0100-000012000000}"/>
    <dataValidation allowBlank="1" showInputMessage="1" showErrorMessage="1" prompt="Indica la periodicidad en que se reporta el indicador (Anual, Semestral, Trimestral, Bimestral o Mensual)" sqref="E17 E56" xr:uid="{00000000-0002-0000-0100-000013000000}"/>
    <dataValidation allowBlank="1" showInputMessage="1" showErrorMessage="1" prompt="Corresponde al valor total obtenido y reportado por las Áreas en la vigencia inmediatamente anterior. En el caso de que no exista se colocará “No Aplica - N/A”" sqref="H17 H56" xr:uid="{00000000-0002-0000-0100-000014000000}"/>
    <dataValidation allowBlank="1" showInputMessage="1" showErrorMessage="1" prompt="Corresponde al día, mes y año en que la dependencia realiza la programación de los indicadores a efectuar seguimiento en la vigencia" sqref="A11 A50" xr:uid="{00000000-0002-0000-0100-000015000000}"/>
    <dataValidation allowBlank="1" showInputMessage="1" showErrorMessage="1" prompt="Es la fecha de inicio de la medición del indicador en la_x000a_vigencia. (Ej: enero de 2020)" sqref="A12 A51" xr:uid="{00000000-0002-0000-0100-000016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52" xr:uid="{00000000-0002-0000-0100-000017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3 C52" xr:uid="{00000000-0002-0000-0100-000018000000}"/>
    <dataValidation allowBlank="1" showInputMessage="1" showErrorMessage="1" prompt="Campo destinado para registrar una breve justificación cuando el valor de la meta sea inferior a la línea base_x000a_" sqref="E13 E52" xr:uid="{00000000-0002-0000-0100-000019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54" xr:uid="{00000000-0002-0000-0100-00001A000000}"/>
    <dataValidation allowBlank="1" showInputMessage="1" showErrorMessage="1" prompt="Es  la cuantificación o unidad de medida de lo que se pretende medir con el indicador, ej: Km, m, km/hora, personas, etc" sqref="A16 A55" xr:uid="{00000000-0002-0000-0100-00001B000000}"/>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56" xr:uid="{00000000-0002-0000-0100-00001C000000}"/>
    <dataValidation allowBlank="1" showInputMessage="1" showErrorMessage="1" prompt="Define si el indicador es de eficacia, eficiencia, efectividad, o calidad._x000a_Guía para la construcción y análisis de indicadores de gestión V.4_DAFP" sqref="C17 C56" xr:uid="{00000000-0002-0000-0100-00001D000000}"/>
    <dataValidation allowBlank="1" showInputMessage="1" showErrorMessage="1" prompt="Señalar la justificación y/o normatividad que le aplique para el diseño del indicador (PMM, PDD, Decretos, etc)" sqref="A18 A57" xr:uid="{00000000-0002-0000-0100-00001E000000}"/>
    <dataValidation allowBlank="1" showInputMessage="1" showErrorMessage="1" prompt="Propósito que se pretende alcanzar con la medición de dicho indicador, es decir, la finalidad e importancia del indicador." sqref="A19 A58" xr:uid="{00000000-0002-0000-0100-00001F000000}"/>
    <dataValidation allowBlank="1" showInputMessage="1" showErrorMessage="1" prompt="Representación matemática del cálculo del indicador. La fórmula se debe presentar con siglas claras o abreviación de variables" sqref="A21 A60" xr:uid="{00000000-0002-0000-0100-000020000000}"/>
    <dataValidation allowBlank="1" showInputMessage="1" showErrorMessage="1" prompt="Presente el nombre de cada una de las variables a partir de las cuales se construye la fórmula del indicador." sqref="A23 A62" xr:uid="{00000000-0002-0000-0100-000021000000}"/>
    <dataValidation allowBlank="1" showInputMessage="1" showErrorMessage="1" prompt="Indicar el parámetro de referencia para la medición, de acuerdo con la(s) variable(s) establecidas, Ejemplo: porcentaje, número, kilo, grados, hectáreas, personas, hogares, etc." sqref="A24 A63" xr:uid="{00000000-0002-0000-0100-000022000000}"/>
    <dataValidation allowBlank="1" showInputMessage="1" showErrorMessage="1" prompt="Indica la periodicidad en que se reporta la variable (Anual, Semestral, Trimestral, Bimestral o Mensual)" sqref="A26 A65" xr:uid="{00000000-0002-0000-0100-000023000000}"/>
    <dataValidation allowBlank="1" showInputMessage="1" showErrorMessage="1" prompt="Describe de dónde se obtiene la información_x000a_para alimentar o establecer la información de la variable" sqref="A27 A66" xr:uid="{00000000-0002-0000-0100-000024000000}"/>
    <dataValidation allowBlank="1" showInputMessage="1" showErrorMessage="1" prompt="Descripción corta que explique el contenido, objeto o lo que mide la variable que compone el indicador._x000a_" sqref="A28 A67" xr:uid="{00000000-0002-0000-0100-000025000000}"/>
    <dataValidation allowBlank="1" showInputMessage="1" showErrorMessage="1" prompt="Señalar el enlace donde está publicados los resultados del indicador. (Si aplica)" sqref="E33 E72" xr:uid="{00000000-0002-0000-0100-000026000000}"/>
  </dataValidations>
  <pageMargins left="0.7" right="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AX14"/>
  <sheetViews>
    <sheetView showGridLines="0" zoomScale="60" zoomScaleNormal="60" workbookViewId="0">
      <selection activeCell="K4" sqref="K4:Q4"/>
    </sheetView>
  </sheetViews>
  <sheetFormatPr baseColWidth="10" defaultColWidth="14.44140625" defaultRowHeight="15" customHeight="1" outlineLevelCol="1" x14ac:dyDescent="0.3"/>
  <cols>
    <col min="1" max="1" width="14.5546875" customWidth="1"/>
    <col min="2" max="2" width="20.6640625" customWidth="1"/>
    <col min="3" max="3" width="18.5546875" style="195" customWidth="1"/>
    <col min="4" max="4" width="10.88671875" style="219" customWidth="1"/>
    <col min="5" max="5" width="59" customWidth="1"/>
    <col min="6" max="6" width="17" style="206" customWidth="1"/>
    <col min="7" max="7" width="19.109375" style="199" customWidth="1" outlineLevel="1"/>
    <col min="8" max="11" width="13.6640625" style="199" customWidth="1" outlineLevel="1"/>
    <col min="12" max="12" width="9.44140625" style="199" customWidth="1"/>
    <col min="13" max="13" width="50.44140625" style="209" customWidth="1"/>
    <col min="14" max="14" width="13.6640625" style="199" customWidth="1"/>
    <col min="15" max="19" width="13.88671875" style="199" customWidth="1" outlineLevel="1"/>
    <col min="20" max="20" width="13.88671875" style="199" customWidth="1"/>
    <col min="21" max="25" width="18.6640625" style="199" customWidth="1" outlineLevel="1"/>
    <col min="26" max="26" width="16" style="199" customWidth="1"/>
    <col min="27" max="27" width="18.109375" style="195" customWidth="1" outlineLevel="1"/>
    <col min="28" max="28" width="15.33203125" style="199" customWidth="1" outlineLevel="1"/>
    <col min="29" max="29" width="15" style="199" customWidth="1" outlineLevel="1"/>
    <col min="30" max="31" width="16.109375" style="195" customWidth="1" outlineLevel="1"/>
    <col min="32" max="32" width="16.109375" style="199" customWidth="1"/>
    <col min="33" max="33" width="16.109375" style="177" customWidth="1" outlineLevel="1"/>
    <col min="34" max="35" width="16.109375" style="199" customWidth="1" outlineLevel="1"/>
    <col min="36" max="36" width="16.109375" style="195" customWidth="1" outlineLevel="1"/>
    <col min="37" max="37" width="18.5546875" style="195" customWidth="1" outlineLevel="1"/>
    <col min="38" max="38" width="16.109375" style="199" customWidth="1"/>
    <col min="39" max="39" width="13.33203125" style="199" customWidth="1"/>
    <col min="40" max="40" width="14.33203125" style="199" customWidth="1"/>
    <col min="41" max="41" width="13.33203125" style="199" customWidth="1"/>
    <col min="42" max="42" width="17.33203125" style="199" customWidth="1"/>
    <col min="43" max="43" width="16.44140625" style="199" customWidth="1"/>
    <col min="44" max="44" width="13.33203125" style="199" customWidth="1"/>
    <col min="45" max="45" width="10.6640625" customWidth="1"/>
  </cols>
  <sheetData>
    <row r="1" spans="1:50" ht="22.5" customHeight="1" x14ac:dyDescent="0.3">
      <c r="A1" s="374"/>
      <c r="B1" s="375"/>
      <c r="C1" s="380" t="s">
        <v>0</v>
      </c>
      <c r="D1" s="381"/>
      <c r="E1" s="381"/>
      <c r="F1" s="381"/>
      <c r="G1" s="381"/>
      <c r="H1" s="381"/>
      <c r="I1" s="381"/>
      <c r="J1" s="381"/>
      <c r="K1" s="381"/>
      <c r="L1" s="381"/>
      <c r="M1" s="381"/>
      <c r="N1" s="381"/>
      <c r="O1" s="381"/>
      <c r="P1" s="381"/>
      <c r="Q1" s="382"/>
    </row>
    <row r="2" spans="1:50" ht="22.5" customHeight="1" x14ac:dyDescent="0.3">
      <c r="A2" s="376"/>
      <c r="B2" s="377"/>
      <c r="C2" s="380" t="s">
        <v>1</v>
      </c>
      <c r="D2" s="381"/>
      <c r="E2" s="381"/>
      <c r="F2" s="381"/>
      <c r="G2" s="381"/>
      <c r="H2" s="381"/>
      <c r="I2" s="381"/>
      <c r="J2" s="381"/>
      <c r="K2" s="381"/>
      <c r="L2" s="381"/>
      <c r="M2" s="381"/>
      <c r="N2" s="381"/>
      <c r="O2" s="381"/>
      <c r="P2" s="381"/>
      <c r="Q2" s="382"/>
    </row>
    <row r="3" spans="1:50" ht="22.5" customHeight="1" x14ac:dyDescent="0.3">
      <c r="A3" s="376"/>
      <c r="B3" s="377"/>
      <c r="C3" s="380" t="s">
        <v>2</v>
      </c>
      <c r="D3" s="381"/>
      <c r="E3" s="381"/>
      <c r="F3" s="381"/>
      <c r="G3" s="381"/>
      <c r="H3" s="381"/>
      <c r="I3" s="381"/>
      <c r="J3" s="381"/>
      <c r="K3" s="381"/>
      <c r="L3" s="381"/>
      <c r="M3" s="381"/>
      <c r="N3" s="381"/>
      <c r="O3" s="381"/>
      <c r="P3" s="381"/>
      <c r="Q3" s="382"/>
    </row>
    <row r="4" spans="1:50" ht="22.5" customHeight="1" x14ac:dyDescent="0.3">
      <c r="A4" s="378"/>
      <c r="B4" s="379"/>
      <c r="C4" s="380" t="s">
        <v>3</v>
      </c>
      <c r="D4" s="381"/>
      <c r="E4" s="381"/>
      <c r="F4" s="381"/>
      <c r="G4" s="381"/>
      <c r="H4" s="381"/>
      <c r="I4" s="381"/>
      <c r="J4" s="382"/>
      <c r="K4" s="383" t="s">
        <v>1202</v>
      </c>
      <c r="L4" s="384"/>
      <c r="M4" s="384"/>
      <c r="N4" s="384"/>
      <c r="O4" s="384"/>
      <c r="P4" s="384"/>
      <c r="Q4" s="385"/>
    </row>
    <row r="5" spans="1:50" ht="25.5" customHeight="1" x14ac:dyDescent="0.3">
      <c r="A5" s="25"/>
      <c r="B5" s="26"/>
      <c r="C5" s="193"/>
      <c r="D5" s="217"/>
      <c r="E5" s="25"/>
      <c r="F5" s="205"/>
      <c r="G5" s="202"/>
      <c r="H5" s="202"/>
      <c r="I5" s="202"/>
      <c r="J5" s="202"/>
      <c r="K5" s="202"/>
      <c r="L5" s="201"/>
      <c r="M5" s="207"/>
      <c r="N5" s="201"/>
      <c r="O5" s="46"/>
      <c r="P5" s="28"/>
      <c r="Q5" s="29"/>
      <c r="R5" s="29"/>
      <c r="S5" s="29"/>
      <c r="T5" s="29"/>
      <c r="U5" s="28"/>
      <c r="V5" s="28"/>
      <c r="W5" s="29"/>
      <c r="X5" s="29"/>
      <c r="Y5" s="29"/>
      <c r="Z5" s="29"/>
      <c r="AA5" s="196"/>
      <c r="AB5" s="28"/>
      <c r="AC5" s="29"/>
      <c r="AD5" s="196"/>
      <c r="AE5" s="203"/>
      <c r="AF5" s="29"/>
      <c r="AG5" s="197"/>
      <c r="AH5" s="28"/>
      <c r="AI5" s="29"/>
      <c r="AJ5" s="196"/>
      <c r="AK5" s="203"/>
      <c r="AL5" s="29"/>
      <c r="AM5" s="566" t="s">
        <v>34</v>
      </c>
      <c r="AN5" s="567"/>
      <c r="AO5" s="567"/>
      <c r="AP5" s="568"/>
      <c r="AQ5" s="567"/>
      <c r="AR5" s="569"/>
    </row>
    <row r="6" spans="1:50" ht="36" customHeight="1" x14ac:dyDescent="0.3">
      <c r="A6" s="30"/>
      <c r="B6" s="31"/>
      <c r="C6" s="194"/>
      <c r="D6" s="570" t="s">
        <v>1150</v>
      </c>
      <c r="E6" s="571"/>
      <c r="F6" s="572"/>
      <c r="G6" s="198"/>
      <c r="H6" s="198"/>
      <c r="I6" s="198"/>
      <c r="J6" s="198"/>
      <c r="K6" s="198"/>
      <c r="L6" s="573" t="s">
        <v>1141</v>
      </c>
      <c r="M6" s="574"/>
      <c r="N6" s="575"/>
      <c r="O6" s="576" t="s">
        <v>35</v>
      </c>
      <c r="P6" s="574"/>
      <c r="Q6" s="574"/>
      <c r="R6" s="574"/>
      <c r="S6" s="574"/>
      <c r="T6" s="575"/>
      <c r="U6" s="577" t="s">
        <v>36</v>
      </c>
      <c r="V6" s="578"/>
      <c r="W6" s="578"/>
      <c r="X6" s="578"/>
      <c r="Y6" s="578"/>
      <c r="Z6" s="579"/>
      <c r="AA6" s="560" t="s">
        <v>37</v>
      </c>
      <c r="AB6" s="561"/>
      <c r="AC6" s="561"/>
      <c r="AD6" s="561"/>
      <c r="AE6" s="561"/>
      <c r="AF6" s="562"/>
      <c r="AG6" s="560" t="s">
        <v>38</v>
      </c>
      <c r="AH6" s="561"/>
      <c r="AI6" s="561"/>
      <c r="AJ6" s="561"/>
      <c r="AK6" s="561"/>
      <c r="AL6" s="562"/>
      <c r="AM6" s="563" t="s">
        <v>1136</v>
      </c>
      <c r="AN6" s="564"/>
      <c r="AO6" s="565"/>
      <c r="AP6" s="580" t="s">
        <v>39</v>
      </c>
      <c r="AQ6" s="581"/>
      <c r="AR6" s="582"/>
    </row>
    <row r="7" spans="1:50" ht="75" customHeight="1" x14ac:dyDescent="0.3">
      <c r="A7" s="153" t="s">
        <v>1161</v>
      </c>
      <c r="B7" s="191" t="s">
        <v>1122</v>
      </c>
      <c r="C7" s="191" t="s">
        <v>1121</v>
      </c>
      <c r="D7" s="218" t="s">
        <v>1123</v>
      </c>
      <c r="E7" s="192" t="s">
        <v>1124</v>
      </c>
      <c r="F7" s="192" t="s">
        <v>1125</v>
      </c>
      <c r="G7" s="191" t="s">
        <v>1162</v>
      </c>
      <c r="H7" s="191" t="s">
        <v>1163</v>
      </c>
      <c r="I7" s="191" t="s">
        <v>1164</v>
      </c>
      <c r="J7" s="191" t="s">
        <v>1165</v>
      </c>
      <c r="K7" s="191" t="s">
        <v>1126</v>
      </c>
      <c r="L7" s="155" t="s">
        <v>1127</v>
      </c>
      <c r="M7" s="208" t="s">
        <v>1128</v>
      </c>
      <c r="N7" s="155" t="s">
        <v>1129</v>
      </c>
      <c r="O7" s="154" t="s">
        <v>1192</v>
      </c>
      <c r="P7" s="154" t="s">
        <v>1193</v>
      </c>
      <c r="Q7" s="154" t="s">
        <v>40</v>
      </c>
      <c r="R7" s="155" t="s">
        <v>1194</v>
      </c>
      <c r="S7" s="204" t="s">
        <v>1195</v>
      </c>
      <c r="T7" s="155" t="s">
        <v>41</v>
      </c>
      <c r="U7" s="154" t="s">
        <v>1196</v>
      </c>
      <c r="V7" s="154" t="s">
        <v>1197</v>
      </c>
      <c r="W7" s="154" t="s">
        <v>40</v>
      </c>
      <c r="X7" s="155" t="s">
        <v>1198</v>
      </c>
      <c r="Y7" s="204" t="s">
        <v>1199</v>
      </c>
      <c r="Z7" s="155" t="s">
        <v>41</v>
      </c>
      <c r="AA7" s="154" t="s">
        <v>1130</v>
      </c>
      <c r="AB7" s="154" t="s">
        <v>1143</v>
      </c>
      <c r="AC7" s="154" t="s">
        <v>1144</v>
      </c>
      <c r="AD7" s="155" t="s">
        <v>1131</v>
      </c>
      <c r="AE7" s="204" t="s">
        <v>1145</v>
      </c>
      <c r="AF7" s="155" t="s">
        <v>1137</v>
      </c>
      <c r="AG7" s="154" t="s">
        <v>1132</v>
      </c>
      <c r="AH7" s="154" t="s">
        <v>1146</v>
      </c>
      <c r="AI7" s="154" t="s">
        <v>42</v>
      </c>
      <c r="AJ7" s="155" t="s">
        <v>1147</v>
      </c>
      <c r="AK7" s="204" t="s">
        <v>1148</v>
      </c>
      <c r="AL7" s="155" t="s">
        <v>1142</v>
      </c>
      <c r="AM7" s="155" t="s">
        <v>1133</v>
      </c>
      <c r="AN7" s="155" t="s">
        <v>1134</v>
      </c>
      <c r="AO7" s="155" t="s">
        <v>1135</v>
      </c>
      <c r="AP7" s="154" t="s">
        <v>1138</v>
      </c>
      <c r="AQ7" s="154" t="s">
        <v>1139</v>
      </c>
      <c r="AR7" s="154" t="s">
        <v>1149</v>
      </c>
    </row>
    <row r="8" spans="1:50" ht="56.25" customHeight="1" x14ac:dyDescent="0.3">
      <c r="A8" s="552">
        <v>1</v>
      </c>
      <c r="B8" s="538" t="s">
        <v>1239</v>
      </c>
      <c r="C8" s="541">
        <v>0.5</v>
      </c>
      <c r="D8" s="553">
        <v>1</v>
      </c>
      <c r="E8" s="555" t="s">
        <v>1240</v>
      </c>
      <c r="F8" s="548">
        <v>0.15</v>
      </c>
      <c r="G8" s="556">
        <v>0.1</v>
      </c>
      <c r="H8" s="556">
        <v>0.3</v>
      </c>
      <c r="I8" s="556">
        <v>0.3</v>
      </c>
      <c r="J8" s="556">
        <v>0.3</v>
      </c>
      <c r="K8" s="556">
        <f>+SUM(G8:J9)</f>
        <v>1</v>
      </c>
      <c r="L8" s="262">
        <v>1</v>
      </c>
      <c r="M8" s="261" t="s">
        <v>1241</v>
      </c>
      <c r="N8" s="263">
        <v>0.05</v>
      </c>
      <c r="O8" s="531">
        <f>+R8+R9</f>
        <v>0</v>
      </c>
      <c r="P8" s="531">
        <f>+S8+S9</f>
        <v>0</v>
      </c>
      <c r="Q8" s="533">
        <f>IFERROR(P8/O8,0)</f>
        <v>0</v>
      </c>
      <c r="R8" s="265">
        <v>0</v>
      </c>
      <c r="S8" s="266">
        <v>0</v>
      </c>
      <c r="T8" s="264">
        <f t="shared" ref="T8:T14" si="0">+IFERROR(S8/R8,0)</f>
        <v>0</v>
      </c>
      <c r="U8" s="531">
        <f>+X8+X9</f>
        <v>0</v>
      </c>
      <c r="V8" s="531">
        <f>+Y8+Y9</f>
        <v>0</v>
      </c>
      <c r="W8" s="533">
        <f>IFERROR(V8/U8,0)</f>
        <v>0</v>
      </c>
      <c r="X8" s="265">
        <v>0</v>
      </c>
      <c r="Y8" s="266">
        <v>0</v>
      </c>
      <c r="Z8" s="264">
        <f t="shared" ref="Z8:Z14" si="1">+IFERROR(Y8/X8,0)</f>
        <v>0</v>
      </c>
      <c r="AA8" s="531">
        <f>+AD8+AD9</f>
        <v>0.05</v>
      </c>
      <c r="AB8" s="531">
        <f>+AE8+AE9</f>
        <v>0.05</v>
      </c>
      <c r="AC8" s="533">
        <f>IFERROR(AB8/AA8,0)</f>
        <v>1</v>
      </c>
      <c r="AD8" s="265">
        <v>2.5000000000000001E-2</v>
      </c>
      <c r="AE8" s="266">
        <v>2.5000000000000001E-2</v>
      </c>
      <c r="AF8" s="264">
        <f t="shared" ref="AF8:AF14" si="2">+IFERROR(AE8/AD8,0)</f>
        <v>1</v>
      </c>
      <c r="AG8" s="531">
        <f>+AJ8+AJ9</f>
        <v>0.05</v>
      </c>
      <c r="AH8" s="531">
        <f>+AK8+AK9</f>
        <v>0.05</v>
      </c>
      <c r="AI8" s="533">
        <f>IFERROR(AH8/AG8,0)</f>
        <v>1</v>
      </c>
      <c r="AJ8" s="265">
        <v>2.5000000000000001E-2</v>
      </c>
      <c r="AK8" s="265">
        <v>2.5000000000000001E-2</v>
      </c>
      <c r="AL8" s="264">
        <f t="shared" ref="AL8:AL14" si="3">+IFERROR(AK8/AJ8,0)</f>
        <v>1</v>
      </c>
      <c r="AM8" s="267">
        <f t="shared" ref="AM8:AM14" si="4">+AI8+AC8</f>
        <v>2</v>
      </c>
      <c r="AN8" s="267">
        <f t="shared" ref="AN8:AN14" si="5">+AD8+AJ8</f>
        <v>0.05</v>
      </c>
      <c r="AO8" s="268">
        <f t="shared" ref="AO8:AO14" si="6">IFERROR(AN8/AM8,0)</f>
        <v>2.5000000000000001E-2</v>
      </c>
      <c r="AP8" s="534">
        <f>+AM8+AM9</f>
        <v>2</v>
      </c>
      <c r="AQ8" s="534">
        <f>+AN8+AN9</f>
        <v>0.1</v>
      </c>
      <c r="AR8" s="534">
        <f>IFERROR(AQ8/AP8,0)</f>
        <v>0.05</v>
      </c>
      <c r="AS8" s="275"/>
      <c r="AT8" s="275"/>
      <c r="AU8" s="276"/>
      <c r="AV8" s="277"/>
      <c r="AW8" s="277"/>
      <c r="AX8" s="277"/>
    </row>
    <row r="9" spans="1:50" ht="56.25" customHeight="1" x14ac:dyDescent="0.3">
      <c r="A9" s="536"/>
      <c r="B9" s="539"/>
      <c r="C9" s="542"/>
      <c r="D9" s="554"/>
      <c r="E9" s="555"/>
      <c r="F9" s="549"/>
      <c r="G9" s="557"/>
      <c r="H9" s="557"/>
      <c r="I9" s="557"/>
      <c r="J9" s="557"/>
      <c r="K9" s="557"/>
      <c r="L9" s="262">
        <v>2</v>
      </c>
      <c r="M9" s="261" t="s">
        <v>1242</v>
      </c>
      <c r="N9" s="263">
        <v>0.1</v>
      </c>
      <c r="O9" s="532"/>
      <c r="P9" s="532"/>
      <c r="Q9" s="533"/>
      <c r="R9" s="265">
        <v>0</v>
      </c>
      <c r="S9" s="266">
        <v>0</v>
      </c>
      <c r="T9" s="264">
        <f t="shared" si="0"/>
        <v>0</v>
      </c>
      <c r="U9" s="532"/>
      <c r="V9" s="532"/>
      <c r="W9" s="533"/>
      <c r="X9" s="265">
        <v>0</v>
      </c>
      <c r="Y9" s="266">
        <v>0</v>
      </c>
      <c r="Z9" s="264">
        <f t="shared" si="1"/>
        <v>0</v>
      </c>
      <c r="AA9" s="532"/>
      <c r="AB9" s="532"/>
      <c r="AC9" s="533"/>
      <c r="AD9" s="265">
        <v>2.5000000000000001E-2</v>
      </c>
      <c r="AE9" s="266">
        <v>2.5000000000000001E-2</v>
      </c>
      <c r="AF9" s="264">
        <f t="shared" si="2"/>
        <v>1</v>
      </c>
      <c r="AG9" s="532"/>
      <c r="AH9" s="532"/>
      <c r="AI9" s="533"/>
      <c r="AJ9" s="265">
        <v>2.5000000000000001E-2</v>
      </c>
      <c r="AK9" s="265">
        <v>2.5000000000000001E-2</v>
      </c>
      <c r="AL9" s="264">
        <f t="shared" si="3"/>
        <v>1</v>
      </c>
      <c r="AM9" s="267">
        <f t="shared" si="4"/>
        <v>0</v>
      </c>
      <c r="AN9" s="267">
        <f t="shared" si="5"/>
        <v>0.05</v>
      </c>
      <c r="AO9" s="268">
        <f t="shared" si="6"/>
        <v>0</v>
      </c>
      <c r="AP9" s="534"/>
      <c r="AQ9" s="534"/>
      <c r="AR9" s="534"/>
      <c r="AS9" s="275"/>
      <c r="AT9" s="275"/>
      <c r="AU9" s="276"/>
      <c r="AV9" s="277"/>
      <c r="AW9" s="277"/>
      <c r="AX9" s="277"/>
    </row>
    <row r="10" spans="1:50" ht="56.25" customHeight="1" x14ac:dyDescent="0.3">
      <c r="A10" s="536"/>
      <c r="B10" s="539"/>
      <c r="C10" s="542"/>
      <c r="D10" s="558">
        <v>2</v>
      </c>
      <c r="E10" s="546" t="s">
        <v>1243</v>
      </c>
      <c r="F10" s="548">
        <v>0.35</v>
      </c>
      <c r="G10" s="556">
        <v>0.1</v>
      </c>
      <c r="H10" s="556">
        <v>0.3</v>
      </c>
      <c r="I10" s="556">
        <v>0.3</v>
      </c>
      <c r="J10" s="556">
        <v>0.3</v>
      </c>
      <c r="K10" s="556">
        <f>+SUM(G10:J11)</f>
        <v>1</v>
      </c>
      <c r="L10" s="262">
        <v>3</v>
      </c>
      <c r="M10" s="261" t="s">
        <v>1244</v>
      </c>
      <c r="N10" s="263">
        <v>0.2</v>
      </c>
      <c r="O10" s="531">
        <f>+R10+R11</f>
        <v>0</v>
      </c>
      <c r="P10" s="531">
        <f>+S10+S11</f>
        <v>0</v>
      </c>
      <c r="Q10" s="533">
        <f>IFERROR(P10/O10,0)</f>
        <v>0</v>
      </c>
      <c r="R10" s="265">
        <v>0</v>
      </c>
      <c r="S10" s="266">
        <v>0</v>
      </c>
      <c r="T10" s="264">
        <f t="shared" si="0"/>
        <v>0</v>
      </c>
      <c r="U10" s="531">
        <f>+X10+X11</f>
        <v>0</v>
      </c>
      <c r="V10" s="531">
        <f>+Y10+Y11</f>
        <v>0</v>
      </c>
      <c r="W10" s="533">
        <f>IFERROR(V10/U10,0)</f>
        <v>0</v>
      </c>
      <c r="X10" s="265">
        <v>0</v>
      </c>
      <c r="Y10" s="266">
        <v>0</v>
      </c>
      <c r="Z10" s="264">
        <f t="shared" si="1"/>
        <v>0</v>
      </c>
      <c r="AA10" s="531">
        <f>+AD10+AD11</f>
        <v>2.5000000000000001E-2</v>
      </c>
      <c r="AB10" s="531">
        <f>+AE10+AE11</f>
        <v>2.5000000000000001E-2</v>
      </c>
      <c r="AC10" s="533">
        <f>IFERROR(AB10/AA10,0)</f>
        <v>1</v>
      </c>
      <c r="AD10" s="265">
        <v>0</v>
      </c>
      <c r="AE10" s="266">
        <v>0</v>
      </c>
      <c r="AF10" s="264">
        <f t="shared" si="2"/>
        <v>0</v>
      </c>
      <c r="AG10" s="531">
        <f>+AJ10+AJ11</f>
        <v>7.5000000000000011E-2</v>
      </c>
      <c r="AH10" s="531">
        <f>+AK10+AK11</f>
        <v>7.5000000000000011E-2</v>
      </c>
      <c r="AI10" s="533">
        <f>IFERROR(AH10/AG10,0)</f>
        <v>1</v>
      </c>
      <c r="AJ10" s="265">
        <v>0.05</v>
      </c>
      <c r="AK10" s="265">
        <v>0.05</v>
      </c>
      <c r="AL10" s="264">
        <f t="shared" si="3"/>
        <v>1</v>
      </c>
      <c r="AM10" s="267">
        <f t="shared" si="4"/>
        <v>2</v>
      </c>
      <c r="AN10" s="267">
        <f t="shared" si="5"/>
        <v>0.05</v>
      </c>
      <c r="AO10" s="268">
        <f t="shared" si="6"/>
        <v>2.5000000000000001E-2</v>
      </c>
      <c r="AP10" s="534">
        <f>+AM10+AM11</f>
        <v>2</v>
      </c>
      <c r="AQ10" s="534">
        <f>+AN10+AN11</f>
        <v>0.1</v>
      </c>
      <c r="AR10" s="534">
        <f>IFERROR(AQ10/AP10,0)</f>
        <v>0.05</v>
      </c>
      <c r="AS10" s="275"/>
      <c r="AT10" s="275"/>
      <c r="AU10" s="276"/>
      <c r="AV10" s="277"/>
      <c r="AW10" s="277"/>
      <c r="AX10" s="277"/>
    </row>
    <row r="11" spans="1:50" ht="56.25" customHeight="1" x14ac:dyDescent="0.3">
      <c r="A11" s="537"/>
      <c r="B11" s="540"/>
      <c r="C11" s="543"/>
      <c r="D11" s="559"/>
      <c r="E11" s="547"/>
      <c r="F11" s="549"/>
      <c r="G11" s="557"/>
      <c r="H11" s="557"/>
      <c r="I11" s="557"/>
      <c r="J11" s="557"/>
      <c r="K11" s="557"/>
      <c r="L11" s="262">
        <v>4</v>
      </c>
      <c r="M11" s="261" t="s">
        <v>1245</v>
      </c>
      <c r="N11" s="263">
        <v>0.2</v>
      </c>
      <c r="O11" s="532"/>
      <c r="P11" s="532"/>
      <c r="Q11" s="533"/>
      <c r="R11" s="265">
        <v>0</v>
      </c>
      <c r="S11" s="266">
        <v>0</v>
      </c>
      <c r="T11" s="264">
        <f t="shared" si="0"/>
        <v>0</v>
      </c>
      <c r="U11" s="532"/>
      <c r="V11" s="532"/>
      <c r="W11" s="533"/>
      <c r="X11" s="265">
        <v>0</v>
      </c>
      <c r="Y11" s="266">
        <v>0</v>
      </c>
      <c r="Z11" s="264">
        <f t="shared" si="1"/>
        <v>0</v>
      </c>
      <c r="AA11" s="532"/>
      <c r="AB11" s="532"/>
      <c r="AC11" s="533"/>
      <c r="AD11" s="265">
        <v>2.5000000000000001E-2</v>
      </c>
      <c r="AE11" s="266">
        <v>2.5000000000000001E-2</v>
      </c>
      <c r="AF11" s="264">
        <f t="shared" si="2"/>
        <v>1</v>
      </c>
      <c r="AG11" s="532"/>
      <c r="AH11" s="532"/>
      <c r="AI11" s="533"/>
      <c r="AJ11" s="265">
        <v>2.5000000000000001E-2</v>
      </c>
      <c r="AK11" s="265">
        <v>2.5000000000000001E-2</v>
      </c>
      <c r="AL11" s="264">
        <f t="shared" si="3"/>
        <v>1</v>
      </c>
      <c r="AM11" s="267">
        <f t="shared" si="4"/>
        <v>0</v>
      </c>
      <c r="AN11" s="267">
        <f t="shared" si="5"/>
        <v>0.05</v>
      </c>
      <c r="AO11" s="268">
        <f t="shared" si="6"/>
        <v>0</v>
      </c>
      <c r="AP11" s="534"/>
      <c r="AQ11" s="534"/>
      <c r="AR11" s="534"/>
      <c r="AS11" s="275"/>
      <c r="AT11" s="275"/>
      <c r="AU11" s="276"/>
      <c r="AV11" s="277"/>
      <c r="AW11" s="277"/>
      <c r="AX11" s="277"/>
    </row>
    <row r="12" spans="1:50" ht="56.25" customHeight="1" x14ac:dyDescent="0.3">
      <c r="A12" s="535">
        <v>2</v>
      </c>
      <c r="B12" s="538" t="s">
        <v>1246</v>
      </c>
      <c r="C12" s="541">
        <v>0.5</v>
      </c>
      <c r="D12" s="271">
        <v>1</v>
      </c>
      <c r="E12" s="270" t="s">
        <v>1247</v>
      </c>
      <c r="F12" s="272">
        <v>0.15</v>
      </c>
      <c r="G12" s="274">
        <v>0.1</v>
      </c>
      <c r="H12" s="274">
        <v>0.3</v>
      </c>
      <c r="I12" s="274">
        <v>0.3</v>
      </c>
      <c r="J12" s="274">
        <v>0.3</v>
      </c>
      <c r="K12" s="274">
        <v>1</v>
      </c>
      <c r="L12" s="262">
        <v>1</v>
      </c>
      <c r="M12" s="261" t="s">
        <v>1248</v>
      </c>
      <c r="N12" s="263">
        <v>0.15</v>
      </c>
      <c r="O12" s="200">
        <f>+R12</f>
        <v>0</v>
      </c>
      <c r="P12" s="200">
        <f>+S12</f>
        <v>0</v>
      </c>
      <c r="Q12" s="264">
        <f>+IFERROR(P12/O12,0)</f>
        <v>0</v>
      </c>
      <c r="R12" s="265">
        <v>0</v>
      </c>
      <c r="S12" s="266">
        <v>0</v>
      </c>
      <c r="T12" s="264">
        <f t="shared" si="0"/>
        <v>0</v>
      </c>
      <c r="U12" s="200">
        <f>+X12</f>
        <v>0</v>
      </c>
      <c r="V12" s="200">
        <f>+Y12</f>
        <v>0</v>
      </c>
      <c r="W12" s="264">
        <f>+IFERROR(V12/U12,0)</f>
        <v>0</v>
      </c>
      <c r="X12" s="265">
        <v>0</v>
      </c>
      <c r="Y12" s="266">
        <v>0</v>
      </c>
      <c r="Z12" s="264">
        <f t="shared" si="1"/>
        <v>0</v>
      </c>
      <c r="AA12" s="200">
        <f>+AD12</f>
        <v>0.05</v>
      </c>
      <c r="AB12" s="200">
        <f>+AE12</f>
        <v>0.05</v>
      </c>
      <c r="AC12" s="264">
        <f>+AB12/AA12</f>
        <v>1</v>
      </c>
      <c r="AD12" s="273">
        <v>0.05</v>
      </c>
      <c r="AE12" s="266">
        <v>0.05</v>
      </c>
      <c r="AF12" s="264">
        <f t="shared" si="2"/>
        <v>1</v>
      </c>
      <c r="AG12" s="200">
        <f>+AJ12</f>
        <v>0.05</v>
      </c>
      <c r="AH12" s="200">
        <f>+AK12</f>
        <v>0.05</v>
      </c>
      <c r="AI12" s="264">
        <f>+AH12/AG12</f>
        <v>1</v>
      </c>
      <c r="AJ12" s="273">
        <v>0.05</v>
      </c>
      <c r="AK12" s="273">
        <v>0.05</v>
      </c>
      <c r="AL12" s="264">
        <f t="shared" si="3"/>
        <v>1</v>
      </c>
      <c r="AM12" s="267">
        <f t="shared" si="4"/>
        <v>2</v>
      </c>
      <c r="AN12" s="267">
        <f t="shared" si="5"/>
        <v>0.1</v>
      </c>
      <c r="AO12" s="268">
        <f t="shared" si="6"/>
        <v>0.05</v>
      </c>
      <c r="AP12" s="269">
        <f>+AM12</f>
        <v>2</v>
      </c>
      <c r="AQ12" s="269">
        <f>+AN12</f>
        <v>0.1</v>
      </c>
      <c r="AR12" s="269">
        <f>IFERROR(AQ12/AP12,0)</f>
        <v>0.05</v>
      </c>
      <c r="AS12" s="275"/>
      <c r="AT12" s="275"/>
      <c r="AU12" s="276"/>
      <c r="AV12" s="277"/>
      <c r="AW12" s="277"/>
      <c r="AX12" s="277"/>
    </row>
    <row r="13" spans="1:50" ht="56.25" customHeight="1" x14ac:dyDescent="0.3">
      <c r="A13" s="536"/>
      <c r="B13" s="539"/>
      <c r="C13" s="542"/>
      <c r="D13" s="544">
        <v>2</v>
      </c>
      <c r="E13" s="546" t="s">
        <v>1249</v>
      </c>
      <c r="F13" s="548">
        <v>0.35</v>
      </c>
      <c r="G13" s="550">
        <v>0.1</v>
      </c>
      <c r="H13" s="550">
        <v>0.3</v>
      </c>
      <c r="I13" s="550">
        <v>0.3</v>
      </c>
      <c r="J13" s="550">
        <v>0.3</v>
      </c>
      <c r="K13" s="550">
        <v>1</v>
      </c>
      <c r="L13" s="262">
        <v>2</v>
      </c>
      <c r="M13" s="261" t="s">
        <v>1250</v>
      </c>
      <c r="N13" s="263">
        <v>0.2</v>
      </c>
      <c r="O13" s="531">
        <f>+R13+R14</f>
        <v>0</v>
      </c>
      <c r="P13" s="531">
        <f>+S13+S14</f>
        <v>0</v>
      </c>
      <c r="Q13" s="533">
        <f>IFERROR(P13/O13,0)</f>
        <v>0</v>
      </c>
      <c r="R13" s="265">
        <v>0</v>
      </c>
      <c r="S13" s="266">
        <v>0</v>
      </c>
      <c r="T13" s="264">
        <f t="shared" si="0"/>
        <v>0</v>
      </c>
      <c r="U13" s="531">
        <f>+X13+X14</f>
        <v>0</v>
      </c>
      <c r="V13" s="531">
        <f>+Y13+Y14</f>
        <v>0</v>
      </c>
      <c r="W13" s="533">
        <f>IFERROR(V13/U13,0)</f>
        <v>0</v>
      </c>
      <c r="X13" s="265">
        <v>0</v>
      </c>
      <c r="Y13" s="266">
        <v>0</v>
      </c>
      <c r="Z13" s="264">
        <f t="shared" si="1"/>
        <v>0</v>
      </c>
      <c r="AA13" s="531">
        <f>+AD13+AD14</f>
        <v>0.05</v>
      </c>
      <c r="AB13" s="531">
        <f>+AE13+AE14</f>
        <v>0.05</v>
      </c>
      <c r="AC13" s="533">
        <f>IFERROR(AB13/AA13,0)</f>
        <v>1</v>
      </c>
      <c r="AD13" s="265">
        <v>2.5000000000000001E-2</v>
      </c>
      <c r="AE13" s="266">
        <v>2.5000000000000001E-2</v>
      </c>
      <c r="AF13" s="264">
        <f t="shared" si="2"/>
        <v>1</v>
      </c>
      <c r="AG13" s="531">
        <f>+AJ13+AJ14</f>
        <v>0.05</v>
      </c>
      <c r="AH13" s="531">
        <f>+AK13+AK14</f>
        <v>0.05</v>
      </c>
      <c r="AI13" s="533">
        <f>IFERROR(AH13/AG13,0)</f>
        <v>1</v>
      </c>
      <c r="AJ13" s="265">
        <v>2.5000000000000001E-2</v>
      </c>
      <c r="AK13" s="265">
        <v>2.5000000000000001E-2</v>
      </c>
      <c r="AL13" s="264">
        <f t="shared" si="3"/>
        <v>1</v>
      </c>
      <c r="AM13" s="267">
        <f t="shared" si="4"/>
        <v>2</v>
      </c>
      <c r="AN13" s="267">
        <f t="shared" si="5"/>
        <v>0.05</v>
      </c>
      <c r="AO13" s="268">
        <f t="shared" si="6"/>
        <v>2.5000000000000001E-2</v>
      </c>
      <c r="AP13" s="534">
        <f>+AM13+AM14</f>
        <v>2</v>
      </c>
      <c r="AQ13" s="534">
        <f>+AN13+AN14</f>
        <v>0.1</v>
      </c>
      <c r="AR13" s="534">
        <f>IFERROR(AQ13/AP13,0)</f>
        <v>0.05</v>
      </c>
      <c r="AS13" s="275"/>
      <c r="AT13" s="275"/>
      <c r="AU13" s="276"/>
      <c r="AV13" s="277"/>
      <c r="AW13" s="277"/>
      <c r="AX13" s="277"/>
    </row>
    <row r="14" spans="1:50" ht="56.25" customHeight="1" x14ac:dyDescent="0.3">
      <c r="A14" s="537"/>
      <c r="B14" s="540"/>
      <c r="C14" s="543"/>
      <c r="D14" s="545"/>
      <c r="E14" s="547"/>
      <c r="F14" s="549"/>
      <c r="G14" s="551"/>
      <c r="H14" s="551"/>
      <c r="I14" s="551"/>
      <c r="J14" s="551"/>
      <c r="K14" s="551"/>
      <c r="L14" s="262">
        <v>3</v>
      </c>
      <c r="M14" s="261" t="s">
        <v>1251</v>
      </c>
      <c r="N14" s="263">
        <v>0.2</v>
      </c>
      <c r="O14" s="532"/>
      <c r="P14" s="532"/>
      <c r="Q14" s="533"/>
      <c r="R14" s="265">
        <v>0</v>
      </c>
      <c r="S14" s="266">
        <v>0</v>
      </c>
      <c r="T14" s="264">
        <f t="shared" si="0"/>
        <v>0</v>
      </c>
      <c r="U14" s="532"/>
      <c r="V14" s="532"/>
      <c r="W14" s="533"/>
      <c r="X14" s="265">
        <v>0</v>
      </c>
      <c r="Y14" s="266">
        <v>0</v>
      </c>
      <c r="Z14" s="264">
        <f t="shared" si="1"/>
        <v>0</v>
      </c>
      <c r="AA14" s="532"/>
      <c r="AB14" s="532"/>
      <c r="AC14" s="533"/>
      <c r="AD14" s="265">
        <v>2.5000000000000001E-2</v>
      </c>
      <c r="AE14" s="266">
        <v>2.5000000000000001E-2</v>
      </c>
      <c r="AF14" s="264">
        <f t="shared" si="2"/>
        <v>1</v>
      </c>
      <c r="AG14" s="532"/>
      <c r="AH14" s="532"/>
      <c r="AI14" s="533"/>
      <c r="AJ14" s="265">
        <v>2.5000000000000001E-2</v>
      </c>
      <c r="AK14" s="265">
        <v>2.5000000000000001E-2</v>
      </c>
      <c r="AL14" s="264">
        <f t="shared" si="3"/>
        <v>1</v>
      </c>
      <c r="AM14" s="267">
        <f t="shared" si="4"/>
        <v>0</v>
      </c>
      <c r="AN14" s="267">
        <f t="shared" si="5"/>
        <v>0.05</v>
      </c>
      <c r="AO14" s="268">
        <f t="shared" si="6"/>
        <v>0</v>
      </c>
      <c r="AP14" s="534"/>
      <c r="AQ14" s="534"/>
      <c r="AR14" s="534"/>
      <c r="AS14" s="275"/>
      <c r="AT14" s="275"/>
      <c r="AU14" s="276"/>
      <c r="AV14" s="277"/>
      <c r="AW14" s="277"/>
      <c r="AX14" s="277"/>
    </row>
  </sheetData>
  <mergeCells count="90">
    <mergeCell ref="AG6:AL6"/>
    <mergeCell ref="AA6:AF6"/>
    <mergeCell ref="A1:B4"/>
    <mergeCell ref="AM6:AO6"/>
    <mergeCell ref="AM5:AR5"/>
    <mergeCell ref="D6:F6"/>
    <mergeCell ref="L6:N6"/>
    <mergeCell ref="O6:T6"/>
    <mergeCell ref="U6:Z6"/>
    <mergeCell ref="AP6:AR6"/>
    <mergeCell ref="C1:Q1"/>
    <mergeCell ref="C2:Q2"/>
    <mergeCell ref="C3:Q3"/>
    <mergeCell ref="C4:J4"/>
    <mergeCell ref="K4:Q4"/>
    <mergeCell ref="F8:F9"/>
    <mergeCell ref="G8:G9"/>
    <mergeCell ref="K8:K9"/>
    <mergeCell ref="D10:D11"/>
    <mergeCell ref="E10:E11"/>
    <mergeCell ref="F10:F11"/>
    <mergeCell ref="G10:G11"/>
    <mergeCell ref="K10:K11"/>
    <mergeCell ref="H8:H9"/>
    <mergeCell ref="I8:I9"/>
    <mergeCell ref="J8:J9"/>
    <mergeCell ref="H10:H11"/>
    <mergeCell ref="I10:I11"/>
    <mergeCell ref="J10:J11"/>
    <mergeCell ref="A8:A11"/>
    <mergeCell ref="B8:B11"/>
    <mergeCell ref="C8:C11"/>
    <mergeCell ref="D8:D9"/>
    <mergeCell ref="E8:E9"/>
    <mergeCell ref="O8:O9"/>
    <mergeCell ref="P8:P9"/>
    <mergeCell ref="Q8:Q9"/>
    <mergeCell ref="V8:V9"/>
    <mergeCell ref="W8:W9"/>
    <mergeCell ref="AB8:AB9"/>
    <mergeCell ref="AC8:AC9"/>
    <mergeCell ref="AH8:AH9"/>
    <mergeCell ref="AI8:AI9"/>
    <mergeCell ref="AR8:AR9"/>
    <mergeCell ref="AP8:AP9"/>
    <mergeCell ref="AQ8:AQ9"/>
    <mergeCell ref="AG8:AG9"/>
    <mergeCell ref="AG10:AG11"/>
    <mergeCell ref="O10:O11"/>
    <mergeCell ref="P10:P11"/>
    <mergeCell ref="Q10:Q11"/>
    <mergeCell ref="V10:V11"/>
    <mergeCell ref="W10:W11"/>
    <mergeCell ref="AB10:AB11"/>
    <mergeCell ref="AC10:AC11"/>
    <mergeCell ref="AH10:AH11"/>
    <mergeCell ref="AI10:AI11"/>
    <mergeCell ref="AR10:AR11"/>
    <mergeCell ref="AP10:AP11"/>
    <mergeCell ref="AQ10:AQ11"/>
    <mergeCell ref="F13:F14"/>
    <mergeCell ref="G13:G14"/>
    <mergeCell ref="K13:K14"/>
    <mergeCell ref="H13:H14"/>
    <mergeCell ref="I13:I14"/>
    <mergeCell ref="J13:J14"/>
    <mergeCell ref="A12:A14"/>
    <mergeCell ref="B12:B14"/>
    <mergeCell ref="C12:C14"/>
    <mergeCell ref="D13:D14"/>
    <mergeCell ref="E13:E14"/>
    <mergeCell ref="O13:O14"/>
    <mergeCell ref="P13:P14"/>
    <mergeCell ref="Q13:Q14"/>
    <mergeCell ref="V13:V14"/>
    <mergeCell ref="W13:W14"/>
    <mergeCell ref="AB13:AB14"/>
    <mergeCell ref="AC13:AC14"/>
    <mergeCell ref="AH13:AH14"/>
    <mergeCell ref="AI13:AI14"/>
    <mergeCell ref="AR13:AR14"/>
    <mergeCell ref="AP13:AP14"/>
    <mergeCell ref="AQ13:AQ14"/>
    <mergeCell ref="AG13:AG14"/>
    <mergeCell ref="AA8:AA9"/>
    <mergeCell ref="AA10:AA11"/>
    <mergeCell ref="AA13:AA14"/>
    <mergeCell ref="U8:U9"/>
    <mergeCell ref="U10:U11"/>
    <mergeCell ref="U13:U14"/>
  </mergeCells>
  <dataValidations count="21">
    <dataValidation allowBlank="1" showInputMessage="1" showErrorMessage="1" prompt="Corresponde al porcentaje total programado para la  sub tarea en la vigencia._x000a_" sqref="AM7" xr:uid="{00000000-0002-0000-0200-000000000000}"/>
    <dataValidation allowBlank="1" showInputMessage="1" showErrorMessage="1" prompt="Corresponde al porcentaje total ejecutado para la sub tarea en la vigencia._x000a_" sqref="AN7" xr:uid="{00000000-0002-0000-0200-000001000000}"/>
    <dataValidation allowBlank="1" showInputMessage="1" showErrorMessage="1" prompt="Corresponde a la sumatoria del porcentaje programado para las subtareas de cada trimestre." sqref="N7" xr:uid="{00000000-0002-0000-0200-000002000000}"/>
    <dataValidation allowBlank="1" showInputMessage="1" showErrorMessage="1" prompt="Ingresar la descripción de las sub tareas más representativas, necesarias para el cumplimiento de la tarea y logro de la actividad. _x000a_Si se relacionan procesos contractuales, tener presente que deben guadar coherencia con el Plan Anual de Adquisiciones._x000a_" sqref="M7" xr:uid="{00000000-0002-0000-0200-000003000000}"/>
    <dataValidation allowBlank="1" showInputMessage="1" showErrorMessage="1" prompt="Relacionar el código de la actividad. El código es asignado por SEGPLAN, y debe guardar coherencia con el registrado en la hoja de vidad de indicador._x000a_" sqref="A7" xr:uid="{00000000-0002-0000-0200-000004000000}"/>
    <dataValidation allowBlank="1" showInputMessage="1" showErrorMessage="1" prompt="Muestra la relación de la ejecución frente a la programación" sqref="T7 Z7 AR7 AL7 AF7 AO7" xr:uid="{00000000-0002-0000-0200-000005000000}"/>
    <dataValidation allowBlank="1" showInputMessage="1" showErrorMessage="1" prompt="Muestra los resultados de la ejecución frente a la programación" sqref="W7 AC7 Q7 AI7" xr:uid="{00000000-0002-0000-0200-000006000000}"/>
    <dataValidation allowBlank="1" showInputMessage="1" showErrorMessage="1" prompt="Corresponde al porcentaje ejecutado de las sub tareas para el periodo reportado." sqref="AE7 AK7 S7 Y7" xr:uid="{00000000-0002-0000-0200-000007000000}"/>
    <dataValidation allowBlank="1" showInputMessage="1" showErrorMessage="1" prompt="Corresponde al porcentaje programado para las sub tareas en el periodo a reportar." sqref="AJ7 AD7 R7 X7" xr:uid="{00000000-0002-0000-0200-000008000000}"/>
    <dataValidation allowBlank="1" showInputMessage="1" showErrorMessage="1" prompt="Corresponde al porcentaje total programado para la tarea en la vigencia. La sumatoria por tarea debe ser del 10%." sqref="AP7" xr:uid="{00000000-0002-0000-0200-000009000000}"/>
    <dataValidation allowBlank="1" showInputMessage="1" showErrorMessage="1" prompt="Corresponde al porcentaje total ejecutado para la tarea en la vigencia." sqref="AQ7" xr:uid="{00000000-0002-0000-0200-00000A000000}"/>
    <dataValidation allowBlank="1" showInputMessage="1" showErrorMessage="1" prompt="Porcentaje asignado por el área para cada actividad, la sumatoria total debe corresponder al 100%. Algunos criterios a tener en cuenta pueden ser: presupuesto, aporte a metas PDD, según número de actividades, nivel de importantancia, entre otros." sqref="C7" xr:uid="{00000000-0002-0000-0200-00000B000000}"/>
    <dataValidation allowBlank="1" showInputMessage="1" showErrorMessage="1" prompt="Registrar el porcentaje asginado a la tarea para la vigencia. " sqref="G7:J7" xr:uid="{00000000-0002-0000-0200-00000C000000}"/>
    <dataValidation allowBlank="1" showInputMessage="1" showErrorMessage="1" prompt="Registrar el porcentaje asginado a la tarea para la vigencia. El total para el PDD debe sumar 100 %." sqref="K7" xr:uid="{00000000-0002-0000-0200-00000D000000}"/>
    <dataValidation allowBlank="1" showInputMessage="1" showErrorMessage="1" prompt="Numerar las sub tareas con las que considera se da cumplimiento a la actividad." sqref="L7" xr:uid="{00000000-0002-0000-0200-00000E000000}"/>
    <dataValidation allowBlank="1" showInputMessage="1" showErrorMessage="1" prompt="Corresponde al porcentaje programado para la tarea, el cual depende de los porcentajes asignados a las sub tareas. " sqref="AA7 AG7 O7 U7" xr:uid="{00000000-0002-0000-0200-00000F000000}"/>
    <dataValidation allowBlank="1" showInputMessage="1" showErrorMessage="1" prompt="Corresponde al porcentaje ejecutado para la tarea, el cual depende de los porcentajes ejecutados en las sub tareas. " sqref="AB7 AH7 P7 V7" xr:uid="{00000000-0002-0000-0200-000010000000}"/>
    <dataValidation allowBlank="1" showInputMessage="1" showErrorMessage="1" prompt="Relacionar el nombre de la actividad del proyecto. Debe guardar coherencia con el registrado en la hoja de vida de indicador." sqref="B7" xr:uid="{00000000-0002-0000-0200-000011000000}"/>
    <dataValidation allowBlank="1" showInputMessage="1" showErrorMessage="1" prompt="Relacione el código de las tareas con las que considera se da cumplimiento a la actividad." sqref="D7" xr:uid="{00000000-0002-0000-0200-000012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_x000a_" sqref="E7" xr:uid="{00000000-0002-0000-0200-000013000000}"/>
    <dataValidation allowBlank="1" showInputMessage="1" showErrorMessage="1" prompt="Porcentaje asignado por el área para cada tarea, la sumatoria total debe corresponder al 100%. Algunos criterios a tener en cuenta pueden ser: presupuesto, aporte a metas PDD, según número de actividades, nivel de importantancia, entre otros." sqref="F7" xr:uid="{00000000-0002-0000-0200-000014000000}"/>
  </dataValidations>
  <pageMargins left="0.7" right="0.7" top="0.75" bottom="0.75"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BU10"/>
  <sheetViews>
    <sheetView showGridLines="0" tabSelected="1" topLeftCell="C1" zoomScale="60" zoomScaleNormal="60" workbookViewId="0">
      <selection activeCell="L10" sqref="L10"/>
    </sheetView>
  </sheetViews>
  <sheetFormatPr baseColWidth="10" defaultColWidth="14.44140625" defaultRowHeight="15" customHeight="1" outlineLevelCol="1" x14ac:dyDescent="0.3"/>
  <cols>
    <col min="1" max="2" width="23" customWidth="1" outlineLevel="1"/>
    <col min="3" max="3" width="34.5546875" customWidth="1" outlineLevel="1"/>
    <col min="4" max="4" width="12.5546875" customWidth="1" outlineLevel="1"/>
    <col min="5" max="5" width="19" customWidth="1" outlineLevel="1"/>
    <col min="6" max="6" width="23.33203125" customWidth="1" outlineLevel="1"/>
    <col min="7" max="10" width="11.5546875" customWidth="1" outlineLevel="1"/>
    <col min="11" max="11" width="20.109375" customWidth="1" outlineLevel="1"/>
    <col min="12" max="12" width="24.44140625" customWidth="1" outlineLevel="1"/>
    <col min="13" max="13" width="6.44140625" customWidth="1" outlineLevel="1"/>
    <col min="14" max="14" width="12" customWidth="1" outlineLevel="1"/>
    <col min="15" max="16" width="12.6640625" customWidth="1" outlineLevel="1"/>
    <col min="17" max="17" width="6.109375" customWidth="1" outlineLevel="1"/>
    <col min="18" max="18" width="23.33203125" customWidth="1" outlineLevel="1"/>
    <col min="19" max="20" width="15.109375" customWidth="1" outlineLevel="1"/>
    <col min="21" max="22" width="22.5546875" customWidth="1" outlineLevel="1"/>
    <col min="23" max="23" width="15.109375" customWidth="1"/>
    <col min="24" max="24" width="31.44140625" customWidth="1"/>
    <col min="25" max="25" width="9.44140625" customWidth="1"/>
    <col min="26" max="26" width="28.33203125" customWidth="1"/>
    <col min="27" max="27" width="10.6640625" customWidth="1"/>
    <col min="28" max="29" width="10.6640625" customWidth="1" outlineLevel="1"/>
    <col min="30" max="30" width="30" customWidth="1" outlineLevel="1"/>
    <col min="31" max="31" width="15.109375" customWidth="1" outlineLevel="1"/>
    <col min="32" max="32" width="10.6640625" customWidth="1"/>
    <col min="33" max="34" width="10.6640625" customWidth="1" outlineLevel="1"/>
    <col min="35" max="35" width="28.88671875" customWidth="1" outlineLevel="1"/>
    <col min="36" max="36" width="12.109375" customWidth="1" outlineLevel="1"/>
    <col min="37" max="37" width="15.44140625" customWidth="1"/>
    <col min="38" max="39" width="15.44140625" customWidth="1" outlineLevel="1"/>
    <col min="40" max="40" width="55.6640625" style="189" customWidth="1" outlineLevel="1"/>
    <col min="41" max="41" width="30.6640625" customWidth="1" outlineLevel="1"/>
    <col min="42" max="42" width="16" customWidth="1"/>
    <col min="43" max="43" width="19.5546875" customWidth="1" outlineLevel="1"/>
    <col min="44" max="44" width="14.88671875" customWidth="1" outlineLevel="1"/>
    <col min="45" max="45" width="38.88671875" customWidth="1" outlineLevel="1"/>
    <col min="46" max="46" width="35.44140625" customWidth="1" outlineLevel="1"/>
    <col min="47" max="47" width="31.109375" customWidth="1"/>
    <col min="48" max="48" width="16.88671875" customWidth="1"/>
    <col min="49" max="49" width="59.44140625" customWidth="1"/>
    <col min="50" max="50" width="6.88671875" customWidth="1"/>
    <col min="51" max="51" width="14.6640625" customWidth="1"/>
    <col min="52" max="53" width="13.33203125" customWidth="1"/>
    <col min="54" max="54" width="11.44140625" customWidth="1"/>
    <col min="55" max="73" width="10.6640625" customWidth="1"/>
  </cols>
  <sheetData>
    <row r="1" spans="1:73" ht="24" customHeight="1" x14ac:dyDescent="0.3">
      <c r="A1" s="374"/>
      <c r="B1" s="375"/>
      <c r="C1" s="380" t="s">
        <v>0</v>
      </c>
      <c r="D1" s="381"/>
      <c r="E1" s="381"/>
      <c r="F1" s="381"/>
      <c r="G1" s="381"/>
      <c r="H1" s="381"/>
      <c r="I1" s="381"/>
      <c r="J1" s="381"/>
      <c r="K1" s="381"/>
      <c r="L1" s="381"/>
      <c r="M1" s="381"/>
      <c r="N1" s="381"/>
      <c r="O1" s="381"/>
      <c r="P1" s="381"/>
      <c r="Q1" s="382"/>
      <c r="R1" s="34"/>
      <c r="S1" s="34"/>
      <c r="T1" s="34"/>
      <c r="U1" s="34"/>
      <c r="V1" s="34"/>
      <c r="W1" s="34"/>
      <c r="X1" s="34"/>
      <c r="Y1" s="34"/>
      <c r="Z1" s="34"/>
      <c r="AA1" s="34"/>
      <c r="AB1" s="34"/>
      <c r="AC1" s="34"/>
      <c r="AD1" s="34"/>
      <c r="AE1" s="34"/>
      <c r="AF1" s="34"/>
      <c r="AG1" s="34"/>
      <c r="AH1" s="34"/>
      <c r="AI1" s="34"/>
      <c r="AJ1" s="34"/>
      <c r="AK1" s="34"/>
      <c r="AL1" s="34"/>
      <c r="AM1" s="34"/>
      <c r="AN1" s="187"/>
      <c r="AO1" s="34"/>
      <c r="AP1" s="34"/>
      <c r="AQ1" s="34"/>
      <c r="AR1" s="34"/>
      <c r="AS1" s="34"/>
      <c r="AT1" s="34"/>
      <c r="AU1" s="34"/>
      <c r="AV1" s="34"/>
      <c r="AW1" s="34"/>
      <c r="AX1" s="34"/>
      <c r="AY1" s="34"/>
      <c r="AZ1" s="34"/>
      <c r="BA1" s="34"/>
    </row>
    <row r="2" spans="1:73" ht="24" customHeight="1" x14ac:dyDescent="0.3">
      <c r="A2" s="376"/>
      <c r="B2" s="377"/>
      <c r="C2" s="380" t="s">
        <v>1</v>
      </c>
      <c r="D2" s="381"/>
      <c r="E2" s="381"/>
      <c r="F2" s="381"/>
      <c r="G2" s="381"/>
      <c r="H2" s="381"/>
      <c r="I2" s="381"/>
      <c r="J2" s="381"/>
      <c r="K2" s="381"/>
      <c r="L2" s="381"/>
      <c r="M2" s="381"/>
      <c r="N2" s="381"/>
      <c r="O2" s="381"/>
      <c r="P2" s="381"/>
      <c r="Q2" s="382"/>
      <c r="R2" s="34"/>
      <c r="S2" s="34"/>
      <c r="T2" s="34"/>
      <c r="U2" s="34"/>
      <c r="V2" s="34"/>
      <c r="W2" s="34"/>
      <c r="X2" s="34"/>
      <c r="Y2" s="34"/>
      <c r="Z2" s="34"/>
      <c r="AA2" s="34"/>
      <c r="AB2" s="34"/>
      <c r="AC2" s="34"/>
      <c r="AD2" s="34"/>
      <c r="AE2" s="34"/>
      <c r="AF2" s="34"/>
      <c r="AG2" s="34"/>
      <c r="AH2" s="34"/>
      <c r="AI2" s="34"/>
      <c r="AJ2" s="34"/>
      <c r="AK2" s="34"/>
      <c r="AL2" s="34"/>
      <c r="AM2" s="34"/>
      <c r="AN2" s="187"/>
      <c r="AO2" s="34"/>
      <c r="AP2" s="34"/>
      <c r="AQ2" s="34"/>
      <c r="AR2" s="34"/>
      <c r="AS2" s="34"/>
      <c r="AT2" s="34"/>
      <c r="AU2" s="34"/>
      <c r="AV2" s="34"/>
      <c r="AW2" s="34"/>
      <c r="AX2" s="34"/>
      <c r="AY2" s="34"/>
      <c r="AZ2" s="34"/>
      <c r="BA2" s="34"/>
    </row>
    <row r="3" spans="1:73" ht="24" customHeight="1" x14ac:dyDescent="0.3">
      <c r="A3" s="376"/>
      <c r="B3" s="377"/>
      <c r="C3" s="380" t="s">
        <v>2</v>
      </c>
      <c r="D3" s="381"/>
      <c r="E3" s="381"/>
      <c r="F3" s="381"/>
      <c r="G3" s="381"/>
      <c r="H3" s="381"/>
      <c r="I3" s="381"/>
      <c r="J3" s="381"/>
      <c r="K3" s="381"/>
      <c r="L3" s="381"/>
      <c r="M3" s="381"/>
      <c r="N3" s="381"/>
      <c r="O3" s="381"/>
      <c r="P3" s="381"/>
      <c r="Q3" s="382"/>
      <c r="R3" s="34"/>
      <c r="S3" s="34"/>
      <c r="T3" s="34"/>
      <c r="U3" s="34"/>
      <c r="V3" s="34"/>
      <c r="W3" s="34"/>
      <c r="X3" s="34"/>
      <c r="Y3" s="34"/>
      <c r="Z3" s="34"/>
      <c r="AA3" s="34"/>
      <c r="AB3" s="34"/>
      <c r="AC3" s="34"/>
      <c r="AD3" s="34"/>
      <c r="AE3" s="34"/>
      <c r="AF3" s="34"/>
      <c r="AG3" s="34"/>
      <c r="AH3" s="34"/>
      <c r="AI3" s="34"/>
      <c r="AJ3" s="34"/>
      <c r="AK3" s="34"/>
      <c r="AL3" s="34"/>
      <c r="AM3" s="34"/>
      <c r="AN3" s="187"/>
      <c r="AO3" s="34"/>
      <c r="AP3" s="34"/>
      <c r="AQ3" s="34"/>
      <c r="AR3" s="34"/>
      <c r="AS3" s="34"/>
      <c r="AT3" s="34"/>
      <c r="AU3" s="34"/>
      <c r="AV3" s="34"/>
      <c r="AW3" s="34"/>
      <c r="AX3" s="34"/>
      <c r="AY3" s="34"/>
      <c r="AZ3" s="34"/>
      <c r="BA3" s="34"/>
    </row>
    <row r="4" spans="1:73" ht="24" customHeight="1" x14ac:dyDescent="0.3">
      <c r="A4" s="378"/>
      <c r="B4" s="379"/>
      <c r="C4" s="380" t="s">
        <v>3</v>
      </c>
      <c r="D4" s="381"/>
      <c r="E4" s="381"/>
      <c r="F4" s="381"/>
      <c r="G4" s="381"/>
      <c r="H4" s="381"/>
      <c r="I4" s="381"/>
      <c r="J4" s="382"/>
      <c r="K4" s="383" t="s">
        <v>1202</v>
      </c>
      <c r="L4" s="384"/>
      <c r="M4" s="384"/>
      <c r="N4" s="384"/>
      <c r="O4" s="384"/>
      <c r="P4" s="384"/>
      <c r="Q4" s="385"/>
      <c r="R4" s="34"/>
      <c r="S4" s="34"/>
      <c r="T4" s="34"/>
      <c r="U4" s="34"/>
      <c r="V4" s="34"/>
      <c r="W4" s="34"/>
      <c r="X4" s="34"/>
      <c r="Y4" s="34"/>
      <c r="Z4" s="34"/>
      <c r="AA4" s="34"/>
      <c r="AB4" s="34"/>
      <c r="AC4" s="34"/>
      <c r="AD4" s="34"/>
      <c r="AE4" s="34"/>
      <c r="AF4" s="34"/>
      <c r="AG4" s="34"/>
      <c r="AH4" s="34"/>
      <c r="AI4" s="34"/>
      <c r="AJ4" s="34"/>
      <c r="AK4" s="34"/>
      <c r="AL4" s="34"/>
      <c r="AM4" s="34"/>
      <c r="AN4" s="187"/>
      <c r="AO4" s="34"/>
      <c r="AP4" s="34"/>
      <c r="AQ4" s="34"/>
      <c r="AR4" s="34"/>
      <c r="AS4" s="34"/>
      <c r="AT4" s="34"/>
      <c r="AU4" s="34"/>
      <c r="AV4" s="34"/>
      <c r="AW4" s="34"/>
      <c r="AX4" s="34"/>
      <c r="AY4" s="34"/>
      <c r="AZ4" s="34"/>
      <c r="BA4" s="34"/>
    </row>
    <row r="5" spans="1:73" ht="24" customHeight="1" x14ac:dyDescent="0.3">
      <c r="A5" s="34"/>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187"/>
      <c r="AO5" s="34"/>
      <c r="AP5" s="34"/>
      <c r="AQ5" s="34"/>
      <c r="AR5" s="34"/>
      <c r="AS5" s="34"/>
      <c r="AT5" s="34"/>
      <c r="AU5" s="33"/>
      <c r="AV5" s="33"/>
      <c r="AW5" s="33"/>
      <c r="AX5" s="34"/>
      <c r="AY5" s="566" t="s">
        <v>34</v>
      </c>
      <c r="AZ5" s="387"/>
      <c r="BA5" s="388"/>
    </row>
    <row r="6" spans="1:73" ht="18.75" customHeight="1" x14ac:dyDescent="0.3">
      <c r="A6" s="583" t="s">
        <v>43</v>
      </c>
      <c r="B6" s="584"/>
      <c r="C6" s="584"/>
      <c r="D6" s="584"/>
      <c r="E6" s="585"/>
      <c r="F6" s="583"/>
      <c r="G6" s="584"/>
      <c r="H6" s="584"/>
      <c r="I6" s="584"/>
      <c r="J6" s="584"/>
      <c r="K6" s="584"/>
      <c r="L6" s="584"/>
      <c r="M6" s="584"/>
      <c r="N6" s="584"/>
      <c r="O6" s="584"/>
      <c r="P6" s="584"/>
      <c r="Q6" s="584"/>
      <c r="R6" s="585"/>
      <c r="S6" s="35"/>
      <c r="T6" s="35"/>
      <c r="U6" s="586" t="s">
        <v>1177</v>
      </c>
      <c r="V6" s="586" t="s">
        <v>1178</v>
      </c>
      <c r="W6" s="595" t="s">
        <v>1166</v>
      </c>
      <c r="X6" s="596"/>
      <c r="Y6" s="596"/>
      <c r="Z6" s="592"/>
      <c r="AA6" s="598" t="s">
        <v>35</v>
      </c>
      <c r="AB6" s="596"/>
      <c r="AC6" s="596"/>
      <c r="AD6" s="596"/>
      <c r="AE6" s="592"/>
      <c r="AF6" s="598" t="s">
        <v>36</v>
      </c>
      <c r="AG6" s="596"/>
      <c r="AH6" s="596"/>
      <c r="AI6" s="596"/>
      <c r="AJ6" s="592"/>
      <c r="AK6" s="598" t="s">
        <v>37</v>
      </c>
      <c r="AL6" s="596"/>
      <c r="AM6" s="596"/>
      <c r="AN6" s="596"/>
      <c r="AO6" s="592"/>
      <c r="AP6" s="598" t="s">
        <v>38</v>
      </c>
      <c r="AQ6" s="596"/>
      <c r="AR6" s="596"/>
      <c r="AS6" s="596"/>
      <c r="AT6" s="592"/>
      <c r="AU6" s="600" t="s">
        <v>1171</v>
      </c>
      <c r="AV6" s="596"/>
      <c r="AW6" s="592"/>
      <c r="AX6" s="36"/>
      <c r="AY6" s="599" t="s">
        <v>1172</v>
      </c>
      <c r="AZ6" s="406"/>
      <c r="BA6" s="421"/>
    </row>
    <row r="7" spans="1:73" ht="32.25" customHeight="1" x14ac:dyDescent="0.3">
      <c r="A7" s="586" t="s">
        <v>44</v>
      </c>
      <c r="B7" s="586" t="s">
        <v>45</v>
      </c>
      <c r="C7" s="586" t="s">
        <v>46</v>
      </c>
      <c r="D7" s="586" t="s">
        <v>47</v>
      </c>
      <c r="E7" s="587" t="s">
        <v>48</v>
      </c>
      <c r="F7" s="583" t="s">
        <v>49</v>
      </c>
      <c r="G7" s="584"/>
      <c r="H7" s="584"/>
      <c r="I7" s="584"/>
      <c r="J7" s="585"/>
      <c r="K7" s="586" t="s">
        <v>50</v>
      </c>
      <c r="L7" s="586" t="s">
        <v>51</v>
      </c>
      <c r="M7" s="591" t="s">
        <v>52</v>
      </c>
      <c r="N7" s="592"/>
      <c r="O7" s="601" t="s">
        <v>53</v>
      </c>
      <c r="P7" s="585"/>
      <c r="Q7" s="586" t="s">
        <v>54</v>
      </c>
      <c r="R7" s="586"/>
      <c r="S7" s="586" t="s">
        <v>55</v>
      </c>
      <c r="T7" s="586" t="s">
        <v>56</v>
      </c>
      <c r="U7" s="586"/>
      <c r="V7" s="586"/>
      <c r="W7" s="593"/>
      <c r="X7" s="597"/>
      <c r="Y7" s="597"/>
      <c r="Z7" s="594"/>
      <c r="AA7" s="593"/>
      <c r="AB7" s="597"/>
      <c r="AC7" s="597"/>
      <c r="AD7" s="597"/>
      <c r="AE7" s="594"/>
      <c r="AF7" s="593"/>
      <c r="AG7" s="597"/>
      <c r="AH7" s="597"/>
      <c r="AI7" s="597"/>
      <c r="AJ7" s="594"/>
      <c r="AK7" s="593"/>
      <c r="AL7" s="597"/>
      <c r="AM7" s="597"/>
      <c r="AN7" s="597"/>
      <c r="AO7" s="594"/>
      <c r="AP7" s="593"/>
      <c r="AQ7" s="597"/>
      <c r="AR7" s="597"/>
      <c r="AS7" s="597"/>
      <c r="AT7" s="594"/>
      <c r="AU7" s="593"/>
      <c r="AV7" s="597"/>
      <c r="AW7" s="594"/>
      <c r="AX7" s="36"/>
      <c r="AY7" s="378"/>
      <c r="AZ7" s="404"/>
      <c r="BA7" s="379"/>
    </row>
    <row r="8" spans="1:73" ht="87" customHeight="1" x14ac:dyDescent="0.3">
      <c r="A8" s="586"/>
      <c r="B8" s="586"/>
      <c r="C8" s="586"/>
      <c r="D8" s="586"/>
      <c r="E8" s="588"/>
      <c r="F8" s="156" t="s">
        <v>57</v>
      </c>
      <c r="G8" s="156" t="s">
        <v>58</v>
      </c>
      <c r="H8" s="156" t="s">
        <v>59</v>
      </c>
      <c r="I8" s="156" t="s">
        <v>60</v>
      </c>
      <c r="J8" s="156" t="s">
        <v>61</v>
      </c>
      <c r="K8" s="586"/>
      <c r="L8" s="586"/>
      <c r="M8" s="593"/>
      <c r="N8" s="594"/>
      <c r="O8" s="37" t="s">
        <v>62</v>
      </c>
      <c r="P8" s="37" t="s">
        <v>63</v>
      </c>
      <c r="Q8" s="586"/>
      <c r="R8" s="586"/>
      <c r="S8" s="586"/>
      <c r="T8" s="586"/>
      <c r="U8" s="586"/>
      <c r="V8" s="586"/>
      <c r="W8" s="157" t="s">
        <v>1161</v>
      </c>
      <c r="X8" s="157" t="s">
        <v>1122</v>
      </c>
      <c r="Y8" s="157" t="s">
        <v>1167</v>
      </c>
      <c r="Z8" s="158" t="s">
        <v>64</v>
      </c>
      <c r="AA8" s="159" t="str">
        <f>AA6&amp;": Programado Actividad"</f>
        <v>Ene-Mar: Programado Actividad</v>
      </c>
      <c r="AB8" s="159" t="str">
        <f>AA6&amp;": Ejecutado Actividad"</f>
        <v>Ene-Mar: Ejecutado Actividad</v>
      </c>
      <c r="AC8" s="159" t="s">
        <v>1168</v>
      </c>
      <c r="AD8" s="188" t="s">
        <v>1169</v>
      </c>
      <c r="AE8" s="159" t="s">
        <v>1200</v>
      </c>
      <c r="AF8" s="159" t="str">
        <f>AF6&amp;": Programado Actividad"</f>
        <v>Abr-Jun: Programado Actividad</v>
      </c>
      <c r="AG8" s="159" t="str">
        <f>AF6&amp;": Ejecutado Actividad"</f>
        <v>Abr-Jun: Ejecutado Actividad</v>
      </c>
      <c r="AH8" s="159" t="s">
        <v>1168</v>
      </c>
      <c r="AI8" s="188" t="s">
        <v>1169</v>
      </c>
      <c r="AJ8" s="159" t="s">
        <v>1200</v>
      </c>
      <c r="AK8" s="159" t="str">
        <f>AK6&amp;": Programado Actividad"</f>
        <v>Jul-Sep: Programado Actividad</v>
      </c>
      <c r="AL8" s="159" t="str">
        <f>AK6&amp;": Ejecutado Actividad"</f>
        <v>Jul-Sep: Ejecutado Actividad</v>
      </c>
      <c r="AM8" s="159" t="s">
        <v>1168</v>
      </c>
      <c r="AN8" s="188" t="s">
        <v>1169</v>
      </c>
      <c r="AO8" s="159" t="s">
        <v>1200</v>
      </c>
      <c r="AP8" s="159" t="str">
        <f>AP6&amp;": Programado Actividad"</f>
        <v>Oct-Dic: Programado Actividad</v>
      </c>
      <c r="AQ8" s="159" t="str">
        <f>AP6&amp;": EjecutadoActividad"</f>
        <v>Oct-Dic: EjecutadoActividad</v>
      </c>
      <c r="AR8" s="159" t="s">
        <v>1168</v>
      </c>
      <c r="AS8" s="159" t="s">
        <v>1170</v>
      </c>
      <c r="AT8" s="159" t="s">
        <v>1200</v>
      </c>
      <c r="AU8" s="220" t="s">
        <v>65</v>
      </c>
      <c r="AV8" s="220" t="s">
        <v>66</v>
      </c>
      <c r="AW8" s="220" t="s">
        <v>67</v>
      </c>
      <c r="AX8" s="36"/>
      <c r="AY8" s="160" t="s">
        <v>1173</v>
      </c>
      <c r="AZ8" s="160" t="s">
        <v>1174</v>
      </c>
      <c r="BA8" s="160" t="s">
        <v>1175</v>
      </c>
    </row>
    <row r="9" spans="1:73" ht="188.25" customHeight="1" x14ac:dyDescent="0.3">
      <c r="A9" s="39" t="s">
        <v>666</v>
      </c>
      <c r="B9" s="39" t="s">
        <v>667</v>
      </c>
      <c r="C9" s="39" t="s">
        <v>703</v>
      </c>
      <c r="D9" s="39" t="s">
        <v>1252</v>
      </c>
      <c r="E9" s="278"/>
      <c r="F9" s="40" t="s">
        <v>678</v>
      </c>
      <c r="G9" s="40" t="s">
        <v>679</v>
      </c>
      <c r="H9" s="278" t="s">
        <v>805</v>
      </c>
      <c r="I9" s="40" t="s">
        <v>749</v>
      </c>
      <c r="J9" s="278" t="s">
        <v>805</v>
      </c>
      <c r="K9" s="40" t="s">
        <v>1275</v>
      </c>
      <c r="L9" s="40" t="s">
        <v>1253</v>
      </c>
      <c r="M9" s="278"/>
      <c r="N9" s="278"/>
      <c r="O9" s="278"/>
      <c r="P9" s="278"/>
      <c r="Q9" s="278" t="s">
        <v>69</v>
      </c>
      <c r="R9" s="40" t="s">
        <v>1254</v>
      </c>
      <c r="S9" s="278">
        <v>2402034</v>
      </c>
      <c r="T9" s="40" t="s">
        <v>1255</v>
      </c>
      <c r="U9" s="589">
        <v>275</v>
      </c>
      <c r="V9" s="589" t="s">
        <v>875</v>
      </c>
      <c r="W9" s="278">
        <v>1</v>
      </c>
      <c r="X9" s="40" t="str">
        <f>+'[1]2. Tareas'!B8</f>
        <v>Implementar 60km de mantenimiento de señalización y/o demarcación en cicloinfraestructura en la ciudad</v>
      </c>
      <c r="Y9" s="281">
        <f>+'Anexo_Hoja de vida Indicado '!B13</f>
        <v>7.55</v>
      </c>
      <c r="Z9" s="237" t="s">
        <v>698</v>
      </c>
      <c r="AA9" s="41">
        <v>0</v>
      </c>
      <c r="AB9" s="41">
        <v>0</v>
      </c>
      <c r="AC9" s="280">
        <f>+IFERROR(AB9/AA9,0)</f>
        <v>0</v>
      </c>
      <c r="AD9" s="41" t="s">
        <v>1214</v>
      </c>
      <c r="AE9" s="41" t="s">
        <v>1214</v>
      </c>
      <c r="AF9" s="41">
        <v>0</v>
      </c>
      <c r="AG9" s="41">
        <v>0</v>
      </c>
      <c r="AH9" s="280">
        <f>+IFERROR(AG9/AF9,0)</f>
        <v>0</v>
      </c>
      <c r="AI9" s="41" t="s">
        <v>1214</v>
      </c>
      <c r="AJ9" s="41" t="s">
        <v>1214</v>
      </c>
      <c r="AK9" s="281">
        <v>4</v>
      </c>
      <c r="AL9" s="281">
        <v>4</v>
      </c>
      <c r="AM9" s="280">
        <f>+IFERROR(AL9/AK9,0)</f>
        <v>1</v>
      </c>
      <c r="AN9" s="282" t="s">
        <v>1256</v>
      </c>
      <c r="AO9" s="282" t="s">
        <v>1257</v>
      </c>
      <c r="AP9" s="281">
        <v>3.55</v>
      </c>
      <c r="AQ9" s="281">
        <v>3.55</v>
      </c>
      <c r="AR9" s="280">
        <f>+IFERROR(AQ9/AP9,0)</f>
        <v>1</v>
      </c>
      <c r="AS9" s="282" t="s">
        <v>1269</v>
      </c>
      <c r="AT9" s="282" t="s">
        <v>1266</v>
      </c>
      <c r="AU9" s="282" t="s">
        <v>1273</v>
      </c>
      <c r="AV9" s="282" t="s">
        <v>805</v>
      </c>
      <c r="AW9" s="282" t="s">
        <v>1258</v>
      </c>
      <c r="AX9" s="175"/>
      <c r="AY9" s="283">
        <f>+AK9+AP9+AF9+AA9</f>
        <v>7.55</v>
      </c>
      <c r="AZ9" s="283">
        <f>+AL9+AQ9+AG9+AB9</f>
        <v>7.55</v>
      </c>
      <c r="BA9" s="42">
        <f>+AZ9/AY9</f>
        <v>1</v>
      </c>
      <c r="BB9" s="175"/>
      <c r="BC9" s="175"/>
      <c r="BD9" s="175"/>
      <c r="BE9" s="175"/>
      <c r="BF9" s="175"/>
      <c r="BG9" s="175"/>
      <c r="BH9" s="175"/>
      <c r="BI9" s="175"/>
      <c r="BJ9" s="175"/>
      <c r="BK9" s="175"/>
      <c r="BL9" s="175"/>
      <c r="BM9" s="175"/>
      <c r="BN9" s="175"/>
      <c r="BO9" s="175"/>
      <c r="BP9" s="175"/>
      <c r="BQ9" s="175"/>
      <c r="BR9" s="175"/>
      <c r="BS9" s="175"/>
      <c r="BT9" s="175"/>
      <c r="BU9" s="175"/>
    </row>
    <row r="10" spans="1:73" ht="184.5" customHeight="1" x14ac:dyDescent="0.3">
      <c r="A10" s="39" t="s">
        <v>666</v>
      </c>
      <c r="B10" s="39" t="s">
        <v>667</v>
      </c>
      <c r="C10" s="39" t="s">
        <v>703</v>
      </c>
      <c r="D10" s="39" t="s">
        <v>1252</v>
      </c>
      <c r="E10" s="278"/>
      <c r="F10" s="40" t="s">
        <v>678</v>
      </c>
      <c r="G10" s="40" t="s">
        <v>679</v>
      </c>
      <c r="H10" s="278" t="s">
        <v>805</v>
      </c>
      <c r="I10" s="40" t="s">
        <v>749</v>
      </c>
      <c r="J10" s="278" t="s">
        <v>805</v>
      </c>
      <c r="K10" s="40" t="s">
        <v>1275</v>
      </c>
      <c r="L10" s="40" t="s">
        <v>1253</v>
      </c>
      <c r="M10" s="278"/>
      <c r="N10" s="278"/>
      <c r="O10" s="278"/>
      <c r="P10" s="278"/>
      <c r="Q10" s="278" t="s">
        <v>69</v>
      </c>
      <c r="R10" s="40" t="s">
        <v>1254</v>
      </c>
      <c r="S10" s="278">
        <v>2402033</v>
      </c>
      <c r="T10" s="40" t="s">
        <v>1259</v>
      </c>
      <c r="U10" s="590"/>
      <c r="V10" s="590"/>
      <c r="W10" s="278">
        <v>2</v>
      </c>
      <c r="X10" s="40" t="str">
        <f>+'[1]2. Tareas'!B12</f>
        <v>Implementar 28 km de señalización y/o demarcación de cicloinfraestructura en la ciudad</v>
      </c>
      <c r="Y10" s="281">
        <f>+'Anexo_Hoja de vida Indicado '!B52</f>
        <v>1.46</v>
      </c>
      <c r="Z10" s="237" t="s">
        <v>698</v>
      </c>
      <c r="AA10" s="41">
        <v>0</v>
      </c>
      <c r="AB10" s="41">
        <v>0</v>
      </c>
      <c r="AC10" s="280">
        <f>+IFERROR(AB10/AA10,0)</f>
        <v>0</v>
      </c>
      <c r="AD10" s="41" t="s">
        <v>1214</v>
      </c>
      <c r="AE10" s="41" t="s">
        <v>1214</v>
      </c>
      <c r="AF10" s="41">
        <v>0</v>
      </c>
      <c r="AG10" s="41">
        <v>0</v>
      </c>
      <c r="AH10" s="280">
        <f>+IFERROR(AG10/AF10,0)</f>
        <v>0</v>
      </c>
      <c r="AI10" s="41" t="s">
        <v>1214</v>
      </c>
      <c r="AJ10" s="41" t="s">
        <v>1214</v>
      </c>
      <c r="AK10" s="279">
        <v>0</v>
      </c>
      <c r="AL10" s="281">
        <v>0</v>
      </c>
      <c r="AM10" s="280">
        <f>+IFERROR(AL10/AK10,0)</f>
        <v>0</v>
      </c>
      <c r="AN10" s="282" t="s">
        <v>1260</v>
      </c>
      <c r="AO10" s="238" t="s">
        <v>1214</v>
      </c>
      <c r="AP10" s="281">
        <v>1.46</v>
      </c>
      <c r="AQ10" s="281">
        <v>1.46</v>
      </c>
      <c r="AR10" s="280">
        <f>+IFERROR(AQ10/AP10,0)</f>
        <v>1</v>
      </c>
      <c r="AS10" s="373" t="s">
        <v>1274</v>
      </c>
      <c r="AT10" s="282" t="s">
        <v>1266</v>
      </c>
      <c r="AU10" s="282" t="s">
        <v>1272</v>
      </c>
      <c r="AV10" s="282" t="s">
        <v>805</v>
      </c>
      <c r="AW10" s="282" t="s">
        <v>1258</v>
      </c>
      <c r="AX10" s="175"/>
      <c r="AY10" s="283">
        <f>+AK10+AP10+AF10+AA10</f>
        <v>1.46</v>
      </c>
      <c r="AZ10" s="283">
        <f>+AL10+AQ10+AG10+AB10</f>
        <v>1.46</v>
      </c>
      <c r="BA10" s="42">
        <f t="shared" ref="BA10" si="0">+AZ10/AY10</f>
        <v>1</v>
      </c>
      <c r="BB10" s="175"/>
      <c r="BC10" s="175"/>
      <c r="BD10" s="175"/>
      <c r="BE10" s="175"/>
      <c r="BF10" s="175"/>
      <c r="BG10" s="175"/>
      <c r="BH10" s="175"/>
      <c r="BI10" s="175"/>
      <c r="BJ10" s="175"/>
      <c r="BK10" s="175"/>
      <c r="BL10" s="175"/>
      <c r="BM10" s="175"/>
      <c r="BN10" s="175"/>
      <c r="BO10" s="175"/>
      <c r="BP10" s="175"/>
      <c r="BQ10" s="175"/>
      <c r="BR10" s="175"/>
      <c r="BS10" s="175"/>
      <c r="BT10" s="175"/>
      <c r="BU10" s="175"/>
    </row>
  </sheetData>
  <mergeCells count="33">
    <mergeCell ref="AY5:BA5"/>
    <mergeCell ref="F6:R6"/>
    <mergeCell ref="U6:U8"/>
    <mergeCell ref="V6:V8"/>
    <mergeCell ref="W6:Z7"/>
    <mergeCell ref="AA6:AE7"/>
    <mergeCell ref="AY6:BA7"/>
    <mergeCell ref="AF6:AJ7"/>
    <mergeCell ref="AK6:AO7"/>
    <mergeCell ref="AP6:AT7"/>
    <mergeCell ref="AU6:AW7"/>
    <mergeCell ref="O7:P7"/>
    <mergeCell ref="Q7:R8"/>
    <mergeCell ref="S7:S8"/>
    <mergeCell ref="L7:L8"/>
    <mergeCell ref="F7:J7"/>
    <mergeCell ref="U9:U10"/>
    <mergeCell ref="V9:V10"/>
    <mergeCell ref="T7:T8"/>
    <mergeCell ref="K7:K8"/>
    <mergeCell ref="M7:N8"/>
    <mergeCell ref="A1:B4"/>
    <mergeCell ref="C1:Q1"/>
    <mergeCell ref="C2:Q2"/>
    <mergeCell ref="C3:Q3"/>
    <mergeCell ref="C4:J4"/>
    <mergeCell ref="K4:Q4"/>
    <mergeCell ref="A6:E6"/>
    <mergeCell ref="A7:A8"/>
    <mergeCell ref="B7:B8"/>
    <mergeCell ref="C7:C8"/>
    <mergeCell ref="D7:D8"/>
    <mergeCell ref="E7:E8"/>
  </mergeCells>
  <dataValidations xWindow="314" yWindow="405" count="40">
    <dataValidation type="list" allowBlank="1" showErrorMessage="1" sqref="X5:AG5" xr:uid="{00000000-0002-0000-0300-000000000000}">
      <formula1>Meses</formula1>
    </dataValidation>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AB)." sqref="D7:D8" xr:uid="{00000000-0002-0000-0300-000001000000}"/>
    <dataValidation allowBlank="1" showInputMessage="1" showErrorMessage="1" prompt="Usar la  lista desplegable, en la fila se despliegan los objetivos  de Gestión Ambiental, de Calidad, de Seguridad y Salud en el trabajo y Antisoborno, por lo que se debe priorizar y escoger sólo uno según aplique a la actividad." sqref="C7:C8" xr:uid="{00000000-0002-0000-0300-000002000000}"/>
    <dataValidation allowBlank="1" showInputMessage="1" showErrorMessage="1" prompt="Escoja el objetivo estratégico de la lista desplegable conforme a la meta." sqref="C7" xr:uid="{00000000-0002-0000-0300-000003000000}"/>
    <dataValidation allowBlank="1" showInputMessage="1" showErrorMessage="1" prompt="Seleccionar el Indicador de Producto al cual está asociada la actividad proyecto de inversión. Si la actividad no aporta registrar N.A._x000a_La estructura PMR de la entidad se encuentra en el excel de seguimiento mensual de los indicadores PMR." sqref="I8" xr:uid="{00000000-0002-0000-0300-000004000000}"/>
    <dataValidation allowBlank="1" showInputMessage="1" showErrorMessage="1" prompt="Seleccionar el Producto al cual está asociada la actividad proyecto de inversión. Si la actividad no aporta registrar N.A. _x000a_La estructura PMR de la entidad se encuentra en el excel de seguimiento mensual de los indicadores PMR." sqref="H8" xr:uid="{00000000-0002-0000-0300-000005000000}"/>
    <dataValidation allowBlank="1" showInputMessage="1" showErrorMessage="1" prompt="Seleccionar el Indicador Objetivo al cual está asociada la meta PDD. Si la meta no aporta registrar N.A. _x000a_La estructura PMR de la entidad se encuentra en el excel de seguimiento mensual de los indicadores PMR." sqref="G8" xr:uid="{00000000-0002-0000-0300-000006000000}"/>
    <dataValidation allowBlank="1" showInputMessage="1" showErrorMessage="1" prompt="Seleccionar el Objetivo al cual está asociada la meta PDD. Si la meta no aporta registrar N.A. _x000a_La estructura PMR de la entidad se encuentra en el excel de seguimiento mensual de los indicadores PMR." sqref="F8" xr:uid="{00000000-0002-0000-0300-000007000000}"/>
    <dataValidation allowBlank="1" showInputMessage="1" showErrorMessage="1" prompt="Relacionar el o los trazadores presupuestales a los cuales está asociada la actividad proyecto de inversión: (Equidad de género TPIEG, grupos étnicos TPGE, discapacidad TPPD, Juventud TPJ, Cultura Ciudadana TPCC) o N.A." sqref="J8" xr:uid="{00000000-0002-0000-0300-000008000000}"/>
    <dataValidation allowBlank="1" showInputMessage="1" showErrorMessage="1" prompt="Corresponde al ODS Primario al cual está relacionada la meta PDD. Esta información será diligenciada por la OAPI conforme a la matriz final definida conjuntamente con la SDP." sqref="K7:K8" xr:uid="{00000000-0002-0000-0300-000009000000}"/>
    <dataValidation allowBlank="1" showInputMessage="1" showErrorMessage="1" prompt="Corresponde a la meta del ODS Primario al cual está relacionada la meta PDD. Esta información será diligenciada por la Oficina Asesora de Planeación Institucional." sqref="L7:L8" xr:uid="{00000000-0002-0000-0300-00000A000000}"/>
    <dataValidation allowBlank="1" showInputMessage="1" showErrorMessage="1" prompt="Validar si la meta PDD y/o actividad proyecto de inversión aportan a los Resultdos y/o Productos de política pública en los que participa la entidad. Anteponga Meta PDD y/o actividad PI, según el caso. Ver pestaña de &quot;Listas&quot;. " sqref="Q7:R8" xr:uid="{00000000-0002-0000-0300-00000B000000}"/>
    <dataValidation allowBlank="1" showInputMessage="1" showErrorMessage="1" prompt="Relacionar el nombre del indicador del Producto al cual le aporta la actividad proyecto de inversión. Si la actividad no aporta diligenciar con N.A. Los productos se encuentran relacionados en el formato de reporte de proyectos en SPI de cada proyecto." sqref="T7:T8" xr:uid="{00000000-0002-0000-0300-00000C000000}"/>
    <dataValidation allowBlank="1" showInputMessage="1" showErrorMessage="1" prompt="Relacionar el código del Producto al cual le aporta la actividad proyecto de inversión. Si la actividad no aporta diligenciar con N.A. Los productos se encuentran relacionados en el formato de reporte de proyectos en SPI de cada proyecto." sqref="S7:S8" xr:uid="{00000000-0002-0000-0300-00000D000000}"/>
    <dataValidation allowBlank="1" showInputMessage="1" showErrorMessage="1" prompt="Relacionar el nombre de la meta plan de desarrollo - PDD tal y como se aparece en el sistema SEGPLAN." sqref="V6:V8" xr:uid="{00000000-0002-0000-0300-00000E000000}"/>
    <dataValidation allowBlank="1" showInputMessage="1" showErrorMessage="1" prompt="Relacionar el número de la meta plan de desarrollo - PDD tal y como se aparece en el sistema SEGPLAN." sqref="U6:U8" xr:uid="{00000000-0002-0000-0300-00000F000000}"/>
    <dataValidation allowBlank="1" showInputMessage="1" showErrorMessage="1" prompt="Al corte del avance físico de la actividad presente retraso, describir el mismo, indicando las causas, y las estrategias que se adelantarán para superar la situación. Los retrasos en las tareas al corte, se relacionan en el campo de avances y logros." sqref="AV8" xr:uid="{00000000-0002-0000-0300-000010000000}"/>
    <dataValidation allowBlank="1" showInputMessage="1" showErrorMessage="1" prompt="Corresponde a la magnitud ejecutada para el cuarto trimestre. Tener presente si ésta depende o no del avance de las actividades de la pestaña 2." sqref="AQ8" xr:uid="{00000000-0002-0000-0300-000011000000}"/>
    <dataValidation allowBlank="1" showInputMessage="1" showErrorMessage="1" prompt="Corresponde a la magnitud programada para el cuarto trimestre. Tener presente si ésta depende o no del avance de las actividades de la pestaña 2." sqref="AP8" xr:uid="{00000000-0002-0000-0300-000012000000}"/>
    <dataValidation allowBlank="1" showInputMessage="1" showErrorMessage="1" prompt="Corresponde a la magnitud programada para el tercer trimestre. Tener presente si ésta depende o no del avance de las actividades de la pestaña 2." sqref="AK8" xr:uid="{00000000-0002-0000-0300-000013000000}"/>
    <dataValidation allowBlank="1" showInputMessage="1" showErrorMessage="1" prompt="Corresponde a la magnitud ejecutada para el tercer trimestre. Tener presente si ésta depende o no del avance de las actividades de la pestaña 2." sqref="AL8" xr:uid="{00000000-0002-0000-0300-000014000000}"/>
    <dataValidation allowBlank="1" showInputMessage="1" showErrorMessage="1" prompt="Corresponde a los avances, logros y beneficios de la activid. obtenidos ACUMULADOS al corte.Si el avance físico de la activ. NO depende de las tareas y subtareas, describa de manera general y acumulada el avance de éstas, conforme a su avance cuantitativo" sqref="AU8" xr:uid="{00000000-0002-0000-0300-000015000000}"/>
    <dataValidation allowBlank="1" showInputMessage="1" showErrorMessage="1" prompt="Corresponde a la población beneficiada con la ejecución de la actividad, (especificar tipo de población, grupo etáreo, condición, enfoque diferencial y de género). Tener presente la población objetivo identificada en la formulación del proyecto." sqref="AW8" xr:uid="{00000000-0002-0000-0300-000016000000}"/>
    <dataValidation allowBlank="1" showInputMessage="1" showErrorMessage="1" prompt="Si la respuesta es NO, el avance en magnitud de la actividad se debe alimentar de forma manual según corresponda._x000a_Si la respuesta es SI, el avance en la magnitud de la actividad  corresponde a la sumatoria de avance de las tareas, pestaña 2._x000a_" sqref="Z8" xr:uid="{00000000-0002-0000-0300-000017000000}"/>
    <dataValidation allowBlank="1" showInputMessage="1" showErrorMessage="1" prompt="Ingrese la magnitud  programada en la vigencia para el cumplimiento de la actividad." sqref="Y8" xr:uid="{00000000-0002-0000-0300-000018000000}"/>
    <dataValidation allowBlank="1" showInputMessage="1" showErrorMessage="1" prompt="Muestra los resultados de la ejecución frente a la programación" sqref="AM8 AC8 BA8 AR8 AH8" xr:uid="{00000000-0002-0000-0300-000019000000}"/>
    <dataValidation allowBlank="1" showInputMessage="1" showErrorMessage="1" prompt="Corresponde a la magnitud TOTAL ejecutada en la vigencia." sqref="AZ8" xr:uid="{00000000-0002-0000-0300-00001A000000}"/>
    <dataValidation allowBlank="1" showInputMessage="1" showErrorMessage="1" prompt="Corresponde a la magnitud TOTAL programada para la vigencia. Debe guardar coherencia con la magnitud relacionada en la columna Z." sqref="AY8" xr:uid="{00000000-0002-0000-0300-00001B000000}"/>
    <dataValidation allowBlank="1" showInputMessage="1" showErrorMessage="1" prompt="Relacione el link de la carpeta donde se cargarán las evidencias que dan cuenta de la gestión trimestral. " sqref="AO8 AE8 AJ8 AT8" xr:uid="{00000000-0002-0000-0300-00001C000000}"/>
    <dataValidation allowBlank="1" showInputMessage="1" showErrorMessage="1" prompt="Descripción cualitativa del avance físico de la actividad. Si éste NO depende de las tareas y subtareas, describa de manera general el avance de éstas, conforme al reporte cuantitativo, precisando resultados y calidad de bienes y servicios entregados." sqref="AN8 AS8 AD8 AI8" xr:uid="{00000000-0002-0000-0300-00001D000000}"/>
    <dataValidation allowBlank="1" showInputMessage="1" showErrorMessage="1" prompt="Escoja el componente de la lista desplegable conforme a la actividad." sqref="A7:B8" xr:uid="{00000000-0002-0000-0300-00001E000000}"/>
    <dataValidation allowBlank="1" showInputMessage="1" showErrorMessage="1" prompt="Corresponde a la magnitud programada para el primer trimestre. Tener presente si ésta depende o no del avance de las actividades de la pestaña 2." sqref="AA8" xr:uid="{00000000-0002-0000-0300-00001F000000}"/>
    <dataValidation allowBlank="1" showInputMessage="1" showErrorMessage="1" prompt="Corresponde a la magnitud ejecutada para el primer trimestre. Tener presente si ésta depende o no del avance de las actividades de la pestaña 2." sqref="AB8" xr:uid="{00000000-0002-0000-0300-000020000000}"/>
    <dataValidation allowBlank="1" showInputMessage="1" showErrorMessage="1" prompt="Corresponde a la magnitud programada para el segundo trimestre. Tener presente si ésta depende o no del avance de las actividades de la pestaña 2." sqref="AF8" xr:uid="{00000000-0002-0000-0300-000021000000}"/>
    <dataValidation allowBlank="1" showInputMessage="1" showErrorMessage="1" prompt="Corresponde a la magnitud ejecutada para el segundo trimestre. Tener presente si ésta depende o no del avance de las actividades de la pestaña 2." sqref="AG8" xr:uid="{00000000-0002-0000-0300-000022000000}"/>
    <dataValidation allowBlank="1" showInputMessage="1" showErrorMessage="1" prompt="Relacionar el nombre de la actividad del proyecto. Debe guardar coherencia con el registrado en la hoja de vida de indicador." sqref="X8" xr:uid="{00000000-0002-0000-0300-000023000000}"/>
    <dataValidation allowBlank="1" showInputMessage="1" showErrorMessage="1" prompt="Relacionar el código de la actividad. El código es asignado por SEGPLAN, y debe guardar coherencia con el registrado en la hoja de vidad de indicador._x000a_" sqref="W8" xr:uid="{00000000-0002-0000-0300-000024000000}"/>
    <dataValidation type="textLength" operator="lessThanOrEqual" allowBlank="1" showInputMessage="1" showErrorMessage="1" errorTitle="Error" error="Esta celda no puede superar los 1000 caracteres, incluyendo espacios." sqref="AI9:AJ10 AN9:AO10 AD9:AE10 AT9:AT10" xr:uid="{00000000-0002-0000-0300-000025000000}">
      <formula1>1000</formula1>
    </dataValidation>
    <dataValidation type="textLength" operator="lessThanOrEqual" allowBlank="1" showInputMessage="1" showErrorMessage="1" errorTitle="Error" error="Esta celda no puede superar los 3000 caracteres, incluyendo espacios." sqref="AU9:AU10" xr:uid="{00000000-0002-0000-0300-000026000000}">
      <formula1>3000</formula1>
    </dataValidation>
    <dataValidation type="textLength" operator="lessThanOrEqual" showInputMessage="1" showErrorMessage="1" errorTitle="Error" error="Esta celda no puede superar los 1000 caracteres, incluyendo espacios." sqref="AV9:AW10" xr:uid="{00000000-0002-0000-0300-000027000000}">
      <formula1>1000</formula1>
    </dataValidation>
  </dataValidations>
  <pageMargins left="0.7" right="0.7" top="0.75" bottom="0.75" header="0" footer="0"/>
  <pageSetup paperSize="9" orientation="portrait" r:id="rId1"/>
  <colBreaks count="1" manualBreakCount="1">
    <brk id="10" min="4" max="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pageSetUpPr fitToPage="1"/>
  </sheetPr>
  <dimension ref="A1:AE19"/>
  <sheetViews>
    <sheetView showGridLines="0" topLeftCell="E15" zoomScale="110" zoomScaleNormal="110" workbookViewId="0">
      <selection activeCell="G22" sqref="G22"/>
    </sheetView>
  </sheetViews>
  <sheetFormatPr baseColWidth="10" defaultColWidth="14.44140625" defaultRowHeight="15" customHeight="1" outlineLevelCol="1" x14ac:dyDescent="0.3"/>
  <cols>
    <col min="1" max="1" width="26.109375" customWidth="1"/>
    <col min="2" max="2" width="12.5546875" customWidth="1"/>
    <col min="3" max="3" width="26.6640625" customWidth="1"/>
    <col min="4" max="4" width="11.109375" customWidth="1"/>
    <col min="5" max="5" width="13.44140625" customWidth="1"/>
    <col min="6" max="6" width="17.109375" style="177" customWidth="1"/>
    <col min="7" max="8" width="15.6640625" customWidth="1"/>
    <col min="9" max="9" width="22.44140625" customWidth="1"/>
    <col min="10" max="11" width="20.5546875" hidden="1" customWidth="1" outlineLevel="1"/>
    <col min="12" max="13" width="20.5546875" customWidth="1" outlineLevel="1"/>
    <col min="14" max="14" width="20.5546875" customWidth="1"/>
    <col min="15" max="15" width="15.5546875" customWidth="1"/>
    <col min="16" max="17" width="17.5546875" hidden="1" customWidth="1" outlineLevel="1"/>
    <col min="18" max="19" width="17.5546875" customWidth="1" outlineLevel="1"/>
    <col min="20" max="20" width="17.5546875" customWidth="1"/>
    <col min="21" max="21" width="19.88671875" customWidth="1"/>
    <col min="22" max="27" width="18.6640625" hidden="1" customWidth="1" outlineLevel="1"/>
    <col min="28" max="28" width="18.6640625" hidden="1" customWidth="1" collapsed="1"/>
    <col min="29" max="29" width="18.6640625" hidden="1" customWidth="1"/>
    <col min="30" max="30" width="15.109375" style="245" hidden="1" customWidth="1"/>
    <col min="31" max="31" width="0" style="245" hidden="1" customWidth="1"/>
    <col min="32" max="16384" width="14.44140625" style="245"/>
  </cols>
  <sheetData>
    <row r="1" spans="1:31" ht="23.25" customHeight="1" x14ac:dyDescent="0.3">
      <c r="A1" s="374"/>
      <c r="B1" s="375"/>
      <c r="C1" s="380" t="s">
        <v>0</v>
      </c>
      <c r="D1" s="381"/>
      <c r="E1" s="381"/>
      <c r="F1" s="381"/>
      <c r="G1" s="381"/>
      <c r="H1" s="381"/>
      <c r="I1" s="381"/>
      <c r="J1" s="381"/>
      <c r="K1" s="381"/>
      <c r="L1" s="381"/>
      <c r="M1" s="381"/>
      <c r="N1" s="381"/>
      <c r="O1" s="381"/>
      <c r="P1" s="381"/>
      <c r="Q1" s="382"/>
      <c r="R1" s="25"/>
      <c r="S1" s="25"/>
      <c r="T1" s="25"/>
      <c r="U1" s="25"/>
      <c r="V1" s="25"/>
      <c r="W1" s="25"/>
    </row>
    <row r="2" spans="1:31" ht="23.25" customHeight="1" x14ac:dyDescent="0.3">
      <c r="A2" s="376"/>
      <c r="B2" s="377"/>
      <c r="C2" s="380" t="s">
        <v>1</v>
      </c>
      <c r="D2" s="381"/>
      <c r="E2" s="381"/>
      <c r="F2" s="381"/>
      <c r="G2" s="381"/>
      <c r="H2" s="381"/>
      <c r="I2" s="381"/>
      <c r="J2" s="381"/>
      <c r="K2" s="381"/>
      <c r="L2" s="381"/>
      <c r="M2" s="381"/>
      <c r="N2" s="381"/>
      <c r="O2" s="381"/>
      <c r="P2" s="381"/>
      <c r="Q2" s="382"/>
      <c r="R2" s="25"/>
      <c r="S2" s="25"/>
      <c r="T2" s="25"/>
      <c r="U2" s="25"/>
      <c r="V2" s="25"/>
      <c r="W2" s="25"/>
    </row>
    <row r="3" spans="1:31" ht="23.25" customHeight="1" x14ac:dyDescent="0.3">
      <c r="A3" s="376"/>
      <c r="B3" s="377"/>
      <c r="C3" s="380" t="s">
        <v>2</v>
      </c>
      <c r="D3" s="381"/>
      <c r="E3" s="381"/>
      <c r="F3" s="381"/>
      <c r="G3" s="381"/>
      <c r="H3" s="381"/>
      <c r="I3" s="381"/>
      <c r="J3" s="381"/>
      <c r="K3" s="381"/>
      <c r="L3" s="381"/>
      <c r="M3" s="381"/>
      <c r="N3" s="381"/>
      <c r="O3" s="381"/>
      <c r="P3" s="381"/>
      <c r="Q3" s="382"/>
      <c r="R3" s="25"/>
      <c r="S3" s="25"/>
      <c r="T3" s="25"/>
      <c r="U3" s="25"/>
      <c r="V3" s="25"/>
      <c r="W3" s="25"/>
    </row>
    <row r="4" spans="1:31" ht="23.25" customHeight="1" x14ac:dyDescent="0.3">
      <c r="A4" s="378"/>
      <c r="B4" s="379"/>
      <c r="C4" s="380" t="s">
        <v>3</v>
      </c>
      <c r="D4" s="381"/>
      <c r="E4" s="381"/>
      <c r="F4" s="381"/>
      <c r="G4" s="381"/>
      <c r="H4" s="381"/>
      <c r="I4" s="381"/>
      <c r="J4" s="382"/>
      <c r="K4" s="383" t="s">
        <v>1202</v>
      </c>
      <c r="L4" s="384"/>
      <c r="M4" s="384"/>
      <c r="N4" s="384"/>
      <c r="O4" s="384"/>
      <c r="P4" s="384"/>
      <c r="Q4" s="385"/>
      <c r="R4" s="25"/>
      <c r="S4" s="25"/>
      <c r="T4" s="25"/>
      <c r="U4" s="25"/>
      <c r="V4" s="25"/>
      <c r="W4" s="25"/>
    </row>
    <row r="5" spans="1:31" ht="15.75" customHeight="1" x14ac:dyDescent="0.3">
      <c r="A5" s="43"/>
      <c r="B5" s="43"/>
      <c r="C5" s="43"/>
      <c r="D5" s="43"/>
      <c r="E5" s="43"/>
      <c r="F5" s="176"/>
      <c r="G5" s="43"/>
      <c r="H5" s="43"/>
      <c r="I5" s="43"/>
      <c r="J5" s="25"/>
      <c r="K5" s="25"/>
      <c r="L5" s="25"/>
      <c r="M5" s="25"/>
      <c r="N5" s="25"/>
      <c r="O5" s="25"/>
      <c r="P5" s="25"/>
      <c r="Q5" s="25"/>
      <c r="R5" s="25"/>
      <c r="S5" s="25"/>
      <c r="T5" s="25"/>
      <c r="U5" s="25"/>
      <c r="V5" s="25"/>
      <c r="W5" s="25"/>
      <c r="X5" s="25"/>
      <c r="Y5" s="25"/>
      <c r="Z5" s="25"/>
      <c r="AA5" s="25"/>
      <c r="AB5" s="25"/>
      <c r="AC5" s="25"/>
      <c r="AD5" s="246"/>
    </row>
    <row r="6" spans="1:31" ht="12.75" customHeight="1" x14ac:dyDescent="0.3">
      <c r="A6" s="43"/>
      <c r="B6" s="44"/>
      <c r="C6" s="43" t="s">
        <v>1140</v>
      </c>
      <c r="D6" s="43"/>
      <c r="E6" s="43"/>
      <c r="F6" s="176"/>
      <c r="G6" s="43"/>
      <c r="H6" s="43"/>
      <c r="I6" s="43"/>
      <c r="J6" s="43"/>
      <c r="K6" s="43"/>
      <c r="L6" s="43"/>
      <c r="M6" s="43"/>
      <c r="N6" s="43"/>
      <c r="O6" s="43"/>
      <c r="P6" s="43"/>
      <c r="Q6" s="43"/>
      <c r="R6" s="43"/>
      <c r="S6" s="43"/>
      <c r="T6" s="43"/>
      <c r="U6" s="43"/>
      <c r="V6" s="43"/>
      <c r="W6" s="43"/>
      <c r="X6" s="43"/>
      <c r="Y6" s="43"/>
      <c r="Z6" s="43"/>
      <c r="AA6" s="43"/>
      <c r="AB6" s="43"/>
      <c r="AC6" s="43"/>
      <c r="AD6" s="247"/>
    </row>
    <row r="7" spans="1:31" ht="24.75" customHeight="1" x14ac:dyDescent="0.3">
      <c r="A7" s="32"/>
      <c r="B7" s="32"/>
      <c r="C7" s="32"/>
      <c r="D7" s="32"/>
      <c r="E7" s="32"/>
      <c r="F7" s="602" t="s">
        <v>70</v>
      </c>
      <c r="G7" s="390"/>
      <c r="H7" s="391"/>
      <c r="I7" s="603" t="s">
        <v>71</v>
      </c>
      <c r="J7" s="390"/>
      <c r="K7" s="390"/>
      <c r="L7" s="390"/>
      <c r="M7" s="390"/>
      <c r="N7" s="390"/>
      <c r="O7" s="391"/>
      <c r="P7" s="604" t="s">
        <v>72</v>
      </c>
      <c r="Q7" s="390"/>
      <c r="R7" s="390"/>
      <c r="S7" s="390"/>
      <c r="T7" s="390"/>
      <c r="U7" s="391"/>
      <c r="V7" s="605" t="s">
        <v>73</v>
      </c>
      <c r="W7" s="606"/>
      <c r="X7" s="606"/>
      <c r="Y7" s="606"/>
      <c r="Z7" s="606"/>
      <c r="AA7" s="606"/>
      <c r="AB7" s="606"/>
      <c r="AC7" s="606"/>
      <c r="AD7" s="607"/>
    </row>
    <row r="8" spans="1:31" ht="45" customHeight="1" x14ac:dyDescent="0.3">
      <c r="A8" s="163" t="s">
        <v>74</v>
      </c>
      <c r="B8" s="163" t="s">
        <v>1161</v>
      </c>
      <c r="C8" s="163" t="s">
        <v>1122</v>
      </c>
      <c r="D8" s="239" t="s">
        <v>75</v>
      </c>
      <c r="E8" s="240" t="s">
        <v>76</v>
      </c>
      <c r="F8" s="241" t="s">
        <v>77</v>
      </c>
      <c r="G8" s="239" t="s">
        <v>78</v>
      </c>
      <c r="H8" s="239" t="s">
        <v>79</v>
      </c>
      <c r="I8" s="161" t="s">
        <v>80</v>
      </c>
      <c r="J8" s="242" t="s">
        <v>35</v>
      </c>
      <c r="K8" s="242" t="s">
        <v>36</v>
      </c>
      <c r="L8" s="242" t="s">
        <v>37</v>
      </c>
      <c r="M8" s="242" t="s">
        <v>38</v>
      </c>
      <c r="N8" s="242" t="s">
        <v>1179</v>
      </c>
      <c r="O8" s="242" t="s">
        <v>81</v>
      </c>
      <c r="P8" s="243" t="s">
        <v>35</v>
      </c>
      <c r="Q8" s="243" t="s">
        <v>36</v>
      </c>
      <c r="R8" s="243" t="s">
        <v>37</v>
      </c>
      <c r="S8" s="243" t="s">
        <v>38</v>
      </c>
      <c r="T8" s="243" t="s">
        <v>1180</v>
      </c>
      <c r="U8" s="243" t="s">
        <v>1181</v>
      </c>
      <c r="V8" s="244" t="s">
        <v>82</v>
      </c>
      <c r="W8" s="244" t="s">
        <v>83</v>
      </c>
      <c r="X8" s="244" t="s">
        <v>84</v>
      </c>
      <c r="Y8" s="244" t="s">
        <v>85</v>
      </c>
      <c r="Z8" s="244" t="s">
        <v>86</v>
      </c>
      <c r="AA8" s="244" t="s">
        <v>87</v>
      </c>
      <c r="AB8" s="244" t="s">
        <v>88</v>
      </c>
      <c r="AC8" s="244" t="s">
        <v>89</v>
      </c>
      <c r="AD8" s="162" t="s">
        <v>90</v>
      </c>
    </row>
    <row r="9" spans="1:31" s="285" customFormat="1" ht="21.75" customHeight="1" x14ac:dyDescent="0.3">
      <c r="A9" s="611" t="s">
        <v>1261</v>
      </c>
      <c r="B9" s="614">
        <f>'[1]2. Tareas'!A8</f>
        <v>1</v>
      </c>
      <c r="C9" s="614" t="str">
        <f>'[1]2. Tareas'!B8</f>
        <v>Implementar 60km de mantenimiento de señalización y/o demarcación en cicloinfraestructura en la ciudad</v>
      </c>
      <c r="D9" s="617" t="s">
        <v>659</v>
      </c>
      <c r="E9" s="309">
        <v>2024</v>
      </c>
      <c r="F9" s="366">
        <f>+'3. Actividades Proyecto'!AY9</f>
        <v>7.55</v>
      </c>
      <c r="G9" s="370">
        <f>+'3. Actividades Proyecto'!AZ9</f>
        <v>7.55</v>
      </c>
      <c r="H9" s="310">
        <f>+IFERROR(G9/F9,0)</f>
        <v>1</v>
      </c>
      <c r="I9" s="311">
        <v>274403000</v>
      </c>
      <c r="J9" s="312"/>
      <c r="K9" s="313"/>
      <c r="L9" s="313">
        <v>175728000</v>
      </c>
      <c r="M9" s="313">
        <v>78940000</v>
      </c>
      <c r="N9" s="313">
        <f>SUM(J9:M9)</f>
        <v>254668000</v>
      </c>
      <c r="O9" s="314">
        <f>+IFERROR(N9/I9,0)</f>
        <v>0.92808023235897563</v>
      </c>
      <c r="P9" s="313"/>
      <c r="Q9" s="313"/>
      <c r="R9" s="313"/>
      <c r="S9" s="313">
        <v>67001133</v>
      </c>
      <c r="T9" s="313">
        <f>SUM(P9:S9)</f>
        <v>67001133</v>
      </c>
      <c r="U9" s="314">
        <f>+IFERROR(T9/N9,0)</f>
        <v>0.26309207674305368</v>
      </c>
      <c r="V9" s="312"/>
      <c r="W9" s="312"/>
      <c r="X9" s="313"/>
      <c r="Y9" s="313"/>
      <c r="Z9" s="313"/>
      <c r="AA9" s="313"/>
      <c r="AB9" s="313">
        <f t="shared" ref="AB9:AB18" si="0">V9-AA9</f>
        <v>0</v>
      </c>
      <c r="AC9" s="313">
        <f t="shared" ref="AC9:AC18" si="1">W9+X9+Y9+Z9</f>
        <v>0</v>
      </c>
      <c r="AD9" s="310">
        <f t="shared" ref="AD9:AD19" si="2">IFERROR(AC9/AB9,AC9)</f>
        <v>0</v>
      </c>
      <c r="AE9" s="284"/>
    </row>
    <row r="10" spans="1:31" s="285" customFormat="1" ht="21.75" customHeight="1" x14ac:dyDescent="0.3">
      <c r="A10" s="612"/>
      <c r="B10" s="615"/>
      <c r="C10" s="615"/>
      <c r="D10" s="615"/>
      <c r="E10" s="297">
        <v>2025</v>
      </c>
      <c r="F10" s="367">
        <v>17</v>
      </c>
      <c r="G10" s="293">
        <v>0</v>
      </c>
      <c r="H10" s="295">
        <f>+IFERROR(G10/F10,0)</f>
        <v>0</v>
      </c>
      <c r="I10" s="300">
        <v>520000000</v>
      </c>
      <c r="J10" s="301"/>
      <c r="K10" s="301"/>
      <c r="L10" s="301"/>
      <c r="M10" s="301"/>
      <c r="N10" s="302">
        <f>SUM(J10:M10)</f>
        <v>0</v>
      </c>
      <c r="O10" s="296">
        <f>+IFERROR(N10/I10,)</f>
        <v>0</v>
      </c>
      <c r="P10" s="301"/>
      <c r="Q10" s="301"/>
      <c r="R10" s="301"/>
      <c r="S10" s="301"/>
      <c r="T10" s="302">
        <f>SUM(P10:S10)</f>
        <v>0</v>
      </c>
      <c r="U10" s="296">
        <f>+IFERROR(T10/I10,)</f>
        <v>0</v>
      </c>
      <c r="V10" s="301"/>
      <c r="W10" s="301"/>
      <c r="X10" s="301"/>
      <c r="Y10" s="301"/>
      <c r="Z10" s="301"/>
      <c r="AA10" s="302"/>
      <c r="AB10" s="302">
        <f t="shared" si="0"/>
        <v>0</v>
      </c>
      <c r="AC10" s="302">
        <f t="shared" si="1"/>
        <v>0</v>
      </c>
      <c r="AD10" s="294">
        <f t="shared" si="2"/>
        <v>0</v>
      </c>
      <c r="AE10" s="284"/>
    </row>
    <row r="11" spans="1:31" customFormat="1" ht="21.75" customHeight="1" x14ac:dyDescent="0.3">
      <c r="A11" s="612"/>
      <c r="B11" s="615"/>
      <c r="C11" s="615"/>
      <c r="D11" s="615"/>
      <c r="E11" s="297">
        <v>2026</v>
      </c>
      <c r="F11" s="367">
        <v>19</v>
      </c>
      <c r="G11" s="293">
        <v>0</v>
      </c>
      <c r="H11" s="295">
        <f t="shared" ref="H11:H12" si="3">+IFERROR(G11/F11,0)</f>
        <v>0</v>
      </c>
      <c r="I11" s="300">
        <v>550000000</v>
      </c>
      <c r="J11" s="301"/>
      <c r="K11" s="305"/>
      <c r="L11" s="301"/>
      <c r="M11" s="301"/>
      <c r="N11" s="302">
        <f>SUM(J11:M11)</f>
        <v>0</v>
      </c>
      <c r="O11" s="296">
        <f>+IFERROR(N11/I11,)</f>
        <v>0</v>
      </c>
      <c r="P11" s="301"/>
      <c r="Q11" s="301"/>
      <c r="R11" s="301"/>
      <c r="S11" s="301"/>
      <c r="T11" s="302">
        <f>SUM(P11:S11)</f>
        <v>0</v>
      </c>
      <c r="U11" s="296">
        <f t="shared" ref="U11:U12" si="4">+IFERROR(T11/I11,)</f>
        <v>0</v>
      </c>
      <c r="V11" s="301"/>
      <c r="W11" s="301"/>
      <c r="X11" s="301"/>
      <c r="Y11" s="301"/>
      <c r="Z11" s="301"/>
      <c r="AA11" s="302"/>
      <c r="AB11" s="302">
        <f t="shared" si="0"/>
        <v>0</v>
      </c>
      <c r="AC11" s="302">
        <f t="shared" si="1"/>
        <v>0</v>
      </c>
      <c r="AD11" s="294">
        <f t="shared" si="2"/>
        <v>0</v>
      </c>
      <c r="AE11" s="284"/>
    </row>
    <row r="12" spans="1:31" customFormat="1" ht="21.75" customHeight="1" x14ac:dyDescent="0.3">
      <c r="A12" s="612"/>
      <c r="B12" s="615"/>
      <c r="C12" s="615"/>
      <c r="D12" s="615"/>
      <c r="E12" s="297">
        <v>2027</v>
      </c>
      <c r="F12" s="367">
        <v>16.45</v>
      </c>
      <c r="G12" s="293">
        <v>0</v>
      </c>
      <c r="H12" s="295">
        <f t="shared" si="3"/>
        <v>0</v>
      </c>
      <c r="I12" s="300">
        <v>906000000</v>
      </c>
      <c r="J12" s="301"/>
      <c r="K12" s="301"/>
      <c r="L12" s="301"/>
      <c r="M12" s="301"/>
      <c r="N12" s="302">
        <f>SUM(J12:M12)</f>
        <v>0</v>
      </c>
      <c r="O12" s="296">
        <f>+IFERROR(N12/I12,)</f>
        <v>0</v>
      </c>
      <c r="P12" s="301"/>
      <c r="Q12" s="301"/>
      <c r="R12" s="301"/>
      <c r="S12" s="301"/>
      <c r="T12" s="302">
        <f>SUM(P12:S12)</f>
        <v>0</v>
      </c>
      <c r="U12" s="296">
        <f t="shared" si="4"/>
        <v>0</v>
      </c>
      <c r="V12" s="301"/>
      <c r="W12" s="301"/>
      <c r="X12" s="301"/>
      <c r="Y12" s="301"/>
      <c r="Z12" s="301"/>
      <c r="AA12" s="302"/>
      <c r="AB12" s="302">
        <f t="shared" si="0"/>
        <v>0</v>
      </c>
      <c r="AC12" s="302">
        <f t="shared" si="1"/>
        <v>0</v>
      </c>
      <c r="AD12" s="294">
        <f t="shared" si="2"/>
        <v>0</v>
      </c>
      <c r="AE12" s="284"/>
    </row>
    <row r="13" spans="1:31" customFormat="1" ht="21.75" customHeight="1" x14ac:dyDescent="0.3">
      <c r="A13" s="613"/>
      <c r="B13" s="616"/>
      <c r="C13" s="616"/>
      <c r="D13" s="616"/>
      <c r="E13" s="286" t="s">
        <v>1262</v>
      </c>
      <c r="F13" s="365">
        <f t="shared" ref="F13:G13" si="5">F9+F10+F11+F12</f>
        <v>60</v>
      </c>
      <c r="G13" s="287">
        <f t="shared" si="5"/>
        <v>7.55</v>
      </c>
      <c r="H13" s="288">
        <f>IFERROR(G13/F13,"")</f>
        <v>0.12583333333333332</v>
      </c>
      <c r="I13" s="289">
        <f t="shared" ref="I13:M13" si="6">SUM(I9:I12)</f>
        <v>2250403000</v>
      </c>
      <c r="J13" s="304">
        <f t="shared" si="6"/>
        <v>0</v>
      </c>
      <c r="K13" s="304">
        <f t="shared" si="6"/>
        <v>0</v>
      </c>
      <c r="L13" s="304">
        <f t="shared" si="6"/>
        <v>175728000</v>
      </c>
      <c r="M13" s="304">
        <f t="shared" si="6"/>
        <v>78940000</v>
      </c>
      <c r="N13" s="303">
        <f t="shared" ref="N13:N18" si="7">SUM(J13+K13+L13+M13)</f>
        <v>254668000</v>
      </c>
      <c r="O13" s="306">
        <f t="shared" ref="O13:O19" si="8">N13/I13</f>
        <v>0.11316550857779696</v>
      </c>
      <c r="P13" s="304">
        <f t="shared" ref="P13:AA13" si="9">SUM(P9:P12)</f>
        <v>0</v>
      </c>
      <c r="Q13" s="304">
        <f t="shared" si="9"/>
        <v>0</v>
      </c>
      <c r="R13" s="304">
        <f t="shared" si="9"/>
        <v>0</v>
      </c>
      <c r="S13" s="304">
        <f t="shared" si="9"/>
        <v>67001133</v>
      </c>
      <c r="T13" s="304">
        <f t="shared" si="9"/>
        <v>67001133</v>
      </c>
      <c r="U13" s="290">
        <f>+T13/N13</f>
        <v>0.26309207674305368</v>
      </c>
      <c r="V13" s="304">
        <f t="shared" si="9"/>
        <v>0</v>
      </c>
      <c r="W13" s="304">
        <f t="shared" si="9"/>
        <v>0</v>
      </c>
      <c r="X13" s="304">
        <f t="shared" si="9"/>
        <v>0</v>
      </c>
      <c r="Y13" s="304">
        <f t="shared" si="9"/>
        <v>0</v>
      </c>
      <c r="Z13" s="304">
        <f t="shared" si="9"/>
        <v>0</v>
      </c>
      <c r="AA13" s="304">
        <f t="shared" si="9"/>
        <v>0</v>
      </c>
      <c r="AB13" s="307">
        <f t="shared" si="0"/>
        <v>0</v>
      </c>
      <c r="AC13" s="307">
        <f t="shared" si="1"/>
        <v>0</v>
      </c>
      <c r="AD13" s="308">
        <f t="shared" si="2"/>
        <v>0</v>
      </c>
      <c r="AE13" s="284"/>
    </row>
    <row r="14" spans="1:31" customFormat="1" ht="21.75" customHeight="1" x14ac:dyDescent="0.3">
      <c r="A14" s="611" t="s">
        <v>1263</v>
      </c>
      <c r="B14" s="614">
        <f>+'[1]3. Actividades'!W10</f>
        <v>2</v>
      </c>
      <c r="C14" s="614" t="str">
        <f>+'[1]3. Actividades'!X10</f>
        <v>Implementar 28 km de señalización y/o demarcación de cicloinfraestructura en la ciudad</v>
      </c>
      <c r="D14" s="617" t="s">
        <v>659</v>
      </c>
      <c r="E14" s="309">
        <v>2024</v>
      </c>
      <c r="F14" s="349">
        <v>1.46</v>
      </c>
      <c r="G14" s="349">
        <f>+'3. Actividades Proyecto'!AZ10</f>
        <v>1.46</v>
      </c>
      <c r="H14" s="310">
        <f>+IFERROR(G14/F14,0)</f>
        <v>1</v>
      </c>
      <c r="I14" s="315">
        <v>202350000</v>
      </c>
      <c r="J14" s="312"/>
      <c r="K14" s="313"/>
      <c r="L14" s="313"/>
      <c r="M14" s="313">
        <v>192980000</v>
      </c>
      <c r="N14" s="313">
        <f>SUM(J14:M14)</f>
        <v>192980000</v>
      </c>
      <c r="O14" s="314">
        <f>+IFERROR(N14/I14,0)</f>
        <v>0.9536940943909068</v>
      </c>
      <c r="P14" s="313"/>
      <c r="Q14" s="313"/>
      <c r="R14" s="313"/>
      <c r="S14" s="313">
        <v>86445466</v>
      </c>
      <c r="T14" s="313">
        <f>SUM(P14:S14)</f>
        <v>86445466</v>
      </c>
      <c r="U14" s="314">
        <f>+IFERROR(T14/N14,0)</f>
        <v>0.44795038864130998</v>
      </c>
      <c r="V14" s="312"/>
      <c r="W14" s="312"/>
      <c r="X14" s="313"/>
      <c r="Y14" s="313"/>
      <c r="Z14" s="313"/>
      <c r="AA14" s="313"/>
      <c r="AB14" s="313">
        <f t="shared" si="0"/>
        <v>0</v>
      </c>
      <c r="AC14" s="313">
        <f t="shared" si="1"/>
        <v>0</v>
      </c>
      <c r="AD14" s="310">
        <f t="shared" si="2"/>
        <v>0</v>
      </c>
      <c r="AE14" s="284"/>
    </row>
    <row r="15" spans="1:31" s="285" customFormat="1" ht="21.75" customHeight="1" x14ac:dyDescent="0.3">
      <c r="A15" s="612"/>
      <c r="B15" s="615"/>
      <c r="C15" s="615"/>
      <c r="D15" s="615"/>
      <c r="E15" s="297">
        <v>2025</v>
      </c>
      <c r="F15" s="364">
        <v>8</v>
      </c>
      <c r="G15" s="293">
        <v>0</v>
      </c>
      <c r="H15" s="295">
        <f>+IFERROR(G15/F15,0)</f>
        <v>0</v>
      </c>
      <c r="I15" s="299">
        <v>540000000</v>
      </c>
      <c r="J15" s="301"/>
      <c r="K15" s="301"/>
      <c r="L15" s="301"/>
      <c r="M15" s="301"/>
      <c r="N15" s="302">
        <f>SUM(J15:M15)</f>
        <v>0</v>
      </c>
      <c r="O15" s="296">
        <f>+IFERROR(N15/I15,)</f>
        <v>0</v>
      </c>
      <c r="P15" s="301"/>
      <c r="Q15" s="301"/>
      <c r="R15" s="301"/>
      <c r="S15" s="301"/>
      <c r="T15" s="302">
        <f>SUM(P15:S15)</f>
        <v>0</v>
      </c>
      <c r="U15" s="296">
        <f>+IFERROR(T15/I15,)</f>
        <v>0</v>
      </c>
      <c r="V15" s="301"/>
      <c r="W15" s="301"/>
      <c r="X15" s="301"/>
      <c r="Y15" s="301"/>
      <c r="Z15" s="301"/>
      <c r="AA15" s="302"/>
      <c r="AB15" s="302">
        <f t="shared" si="0"/>
        <v>0</v>
      </c>
      <c r="AC15" s="302">
        <f t="shared" si="1"/>
        <v>0</v>
      </c>
      <c r="AD15" s="294">
        <f t="shared" si="2"/>
        <v>0</v>
      </c>
      <c r="AE15" s="284"/>
    </row>
    <row r="16" spans="1:31" customFormat="1" ht="21.75" customHeight="1" x14ac:dyDescent="0.3">
      <c r="A16" s="612"/>
      <c r="B16" s="615"/>
      <c r="C16" s="615"/>
      <c r="D16" s="615"/>
      <c r="E16" s="297">
        <v>2026</v>
      </c>
      <c r="F16" s="364">
        <v>8</v>
      </c>
      <c r="G16" s="293">
        <v>0</v>
      </c>
      <c r="H16" s="295">
        <f t="shared" ref="H16:H17" si="10">+IFERROR(G16/F16,0)</f>
        <v>0</v>
      </c>
      <c r="I16" s="298">
        <v>680000000</v>
      </c>
      <c r="J16" s="301"/>
      <c r="K16" s="305"/>
      <c r="L16" s="301"/>
      <c r="M16" s="301"/>
      <c r="N16" s="302">
        <f>SUM(J16:M16)</f>
        <v>0</v>
      </c>
      <c r="O16" s="296">
        <f>+IFERROR(N16/I16,)</f>
        <v>0</v>
      </c>
      <c r="P16" s="301"/>
      <c r="Q16" s="301"/>
      <c r="R16" s="301"/>
      <c r="S16" s="301"/>
      <c r="T16" s="302">
        <f>SUM(P16:S16)</f>
        <v>0</v>
      </c>
      <c r="U16" s="296">
        <f t="shared" ref="U16:U17" si="11">+IFERROR(T16/I16,)</f>
        <v>0</v>
      </c>
      <c r="V16" s="301"/>
      <c r="W16" s="301"/>
      <c r="X16" s="301"/>
      <c r="Y16" s="301"/>
      <c r="Z16" s="301"/>
      <c r="AA16" s="302"/>
      <c r="AB16" s="302">
        <f t="shared" si="0"/>
        <v>0</v>
      </c>
      <c r="AC16" s="302">
        <f t="shared" si="1"/>
        <v>0</v>
      </c>
      <c r="AD16" s="294">
        <f t="shared" si="2"/>
        <v>0</v>
      </c>
      <c r="AE16" s="284"/>
    </row>
    <row r="17" spans="1:31" customFormat="1" ht="21.75" customHeight="1" x14ac:dyDescent="0.3">
      <c r="A17" s="612"/>
      <c r="B17" s="615"/>
      <c r="C17" s="615"/>
      <c r="D17" s="615"/>
      <c r="E17" s="297">
        <v>2027</v>
      </c>
      <c r="F17" s="364">
        <v>10.54</v>
      </c>
      <c r="G17" s="293">
        <v>0</v>
      </c>
      <c r="H17" s="295">
        <f t="shared" si="10"/>
        <v>0</v>
      </c>
      <c r="I17" s="298">
        <v>684000000</v>
      </c>
      <c r="J17" s="301"/>
      <c r="K17" s="301"/>
      <c r="L17" s="301"/>
      <c r="M17" s="301"/>
      <c r="N17" s="302">
        <f>SUM(J17:M17)</f>
        <v>0</v>
      </c>
      <c r="O17" s="296">
        <f>+IFERROR(N17/I17,)</f>
        <v>0</v>
      </c>
      <c r="P17" s="301"/>
      <c r="Q17" s="301"/>
      <c r="R17" s="301"/>
      <c r="S17" s="301"/>
      <c r="T17" s="302">
        <f>SUM(P17:S17)</f>
        <v>0</v>
      </c>
      <c r="U17" s="296">
        <f t="shared" si="11"/>
        <v>0</v>
      </c>
      <c r="V17" s="301"/>
      <c r="W17" s="301"/>
      <c r="X17" s="301"/>
      <c r="Y17" s="301"/>
      <c r="Z17" s="301"/>
      <c r="AA17" s="302"/>
      <c r="AB17" s="302">
        <f t="shared" si="0"/>
        <v>0</v>
      </c>
      <c r="AC17" s="302">
        <f t="shared" si="1"/>
        <v>0</v>
      </c>
      <c r="AD17" s="294">
        <f t="shared" si="2"/>
        <v>0</v>
      </c>
      <c r="AE17" s="284"/>
    </row>
    <row r="18" spans="1:31" customFormat="1" ht="21.75" customHeight="1" x14ac:dyDescent="0.3">
      <c r="A18" s="613"/>
      <c r="B18" s="616"/>
      <c r="C18" s="616"/>
      <c r="D18" s="616"/>
      <c r="E18" s="286" t="s">
        <v>1262</v>
      </c>
      <c r="F18" s="365">
        <f t="shared" ref="F18:G18" si="12">F14+F15+F16+F17</f>
        <v>28</v>
      </c>
      <c r="G18" s="371">
        <f t="shared" si="12"/>
        <v>1.46</v>
      </c>
      <c r="H18" s="288">
        <f t="shared" ref="H18" si="13">IFERROR(G18/F18,"")</f>
        <v>5.2142857142857144E-2</v>
      </c>
      <c r="I18" s="289">
        <f t="shared" ref="I18:M18" si="14">SUM(I14:I17)</f>
        <v>2106350000</v>
      </c>
      <c r="J18" s="304">
        <f t="shared" si="14"/>
        <v>0</v>
      </c>
      <c r="K18" s="304">
        <f t="shared" si="14"/>
        <v>0</v>
      </c>
      <c r="L18" s="304">
        <f t="shared" si="14"/>
        <v>0</v>
      </c>
      <c r="M18" s="304">
        <f t="shared" si="14"/>
        <v>192980000</v>
      </c>
      <c r="N18" s="303">
        <f t="shared" si="7"/>
        <v>192980000</v>
      </c>
      <c r="O18" s="306">
        <f t="shared" si="8"/>
        <v>9.1618202103164237E-2</v>
      </c>
      <c r="P18" s="304">
        <f t="shared" ref="P18:T18" si="15">SUM(P14:P17)</f>
        <v>0</v>
      </c>
      <c r="Q18" s="304">
        <f t="shared" si="15"/>
        <v>0</v>
      </c>
      <c r="R18" s="304">
        <f t="shared" si="15"/>
        <v>0</v>
      </c>
      <c r="S18" s="304">
        <f t="shared" si="15"/>
        <v>86445466</v>
      </c>
      <c r="T18" s="304">
        <f t="shared" si="15"/>
        <v>86445466</v>
      </c>
      <c r="U18" s="290">
        <f>+IFERROR(T18/N18,0)</f>
        <v>0.44795038864130998</v>
      </c>
      <c r="V18" s="304">
        <f t="shared" ref="V18:AA18" si="16">SUM(V14:V17)</f>
        <v>0</v>
      </c>
      <c r="W18" s="304">
        <f t="shared" si="16"/>
        <v>0</v>
      </c>
      <c r="X18" s="304">
        <f t="shared" si="16"/>
        <v>0</v>
      </c>
      <c r="Y18" s="304">
        <f t="shared" si="16"/>
        <v>0</v>
      </c>
      <c r="Z18" s="304">
        <f t="shared" si="16"/>
        <v>0</v>
      </c>
      <c r="AA18" s="304">
        <f t="shared" si="16"/>
        <v>0</v>
      </c>
      <c r="AB18" s="307">
        <f t="shared" si="0"/>
        <v>0</v>
      </c>
      <c r="AC18" s="307">
        <f t="shared" si="1"/>
        <v>0</v>
      </c>
      <c r="AD18" s="308">
        <f t="shared" si="2"/>
        <v>0</v>
      </c>
      <c r="AE18" s="284"/>
    </row>
    <row r="19" spans="1:31" customFormat="1" ht="28.5" customHeight="1" x14ac:dyDescent="0.3">
      <c r="A19" s="25"/>
      <c r="B19" s="25"/>
      <c r="C19" s="25"/>
      <c r="D19" s="25"/>
      <c r="E19" s="291" t="s">
        <v>1201</v>
      </c>
      <c r="F19" s="608">
        <f>+'1. Generalidades'!L22</f>
        <v>2024</v>
      </c>
      <c r="G19" s="609"/>
      <c r="H19" s="610"/>
      <c r="I19" s="292">
        <f>+SUMIFS(I9:I18,$E$9:$E$18,$F$19)</f>
        <v>476753000</v>
      </c>
      <c r="J19" s="303">
        <f>+SUMIFS(J9:J18,$E$9:$E$18,$F$19)</f>
        <v>0</v>
      </c>
      <c r="K19" s="303">
        <f>+SUMIFS(K9:K18,$E$9:$E$18,$F$19)</f>
        <v>0</v>
      </c>
      <c r="L19" s="303">
        <f>+SUMIFS(L9:L18,$E$9:$E$18,$F$19)</f>
        <v>175728000</v>
      </c>
      <c r="M19" s="303">
        <f>+SUMIFS(M9:M18,$E$9:$E$18,$F$19)</f>
        <v>271920000</v>
      </c>
      <c r="N19" s="303">
        <f t="shared" ref="N19" si="17">+N13+N18</f>
        <v>447648000</v>
      </c>
      <c r="O19" s="306">
        <f t="shared" si="8"/>
        <v>0.93895161645548109</v>
      </c>
      <c r="P19" s="303">
        <f>+SUMIFS(P9:P18,$E$9:$E$18,$F$19)</f>
        <v>0</v>
      </c>
      <c r="Q19" s="303">
        <f>+SUMIFS(Q9:Q18,$E$9:$E$18,$F$19)</f>
        <v>0</v>
      </c>
      <c r="R19" s="303">
        <f>+SUMIFS(R9:R18,$E$9:$E$18,$F$19)</f>
        <v>0</v>
      </c>
      <c r="S19" s="369">
        <f>+SUMIFS(S9:S18,$E$9:$E$18,$F$19)</f>
        <v>153446599</v>
      </c>
      <c r="T19" s="369">
        <f>+SUMIFS(T9:T18,$E$9:$E$18,$F$19)</f>
        <v>153446599</v>
      </c>
      <c r="U19" s="290">
        <f>+T19/I19</f>
        <v>0.32185764746105427</v>
      </c>
      <c r="V19" s="303">
        <f t="shared" ref="V19:AC19" si="18">+SUMIFS(V9:V18,$E$9:$E$18,$F$19)</f>
        <v>0</v>
      </c>
      <c r="W19" s="303">
        <f t="shared" si="18"/>
        <v>0</v>
      </c>
      <c r="X19" s="303">
        <f t="shared" si="18"/>
        <v>0</v>
      </c>
      <c r="Y19" s="303">
        <f t="shared" si="18"/>
        <v>0</v>
      </c>
      <c r="Z19" s="303">
        <f t="shared" si="18"/>
        <v>0</v>
      </c>
      <c r="AA19" s="303">
        <f t="shared" si="18"/>
        <v>0</v>
      </c>
      <c r="AB19" s="303">
        <f t="shared" si="18"/>
        <v>0</v>
      </c>
      <c r="AC19" s="303">
        <f t="shared" si="18"/>
        <v>0</v>
      </c>
      <c r="AD19" s="308">
        <f t="shared" si="2"/>
        <v>0</v>
      </c>
      <c r="AE19" s="25"/>
    </row>
  </sheetData>
  <mergeCells count="19">
    <mergeCell ref="V7:AD7"/>
    <mergeCell ref="F19:H19"/>
    <mergeCell ref="A9:A13"/>
    <mergeCell ref="A14:A18"/>
    <mergeCell ref="B14:B18"/>
    <mergeCell ref="C14:C18"/>
    <mergeCell ref="D14:D18"/>
    <mergeCell ref="B9:B13"/>
    <mergeCell ref="C9:C13"/>
    <mergeCell ref="D9:D13"/>
    <mergeCell ref="A1:B4"/>
    <mergeCell ref="F7:H7"/>
    <mergeCell ref="I7:O7"/>
    <mergeCell ref="C1:Q1"/>
    <mergeCell ref="C2:Q2"/>
    <mergeCell ref="C3:Q3"/>
    <mergeCell ref="C4:J4"/>
    <mergeCell ref="K4:Q4"/>
    <mergeCell ref="P7:U7"/>
  </mergeCells>
  <dataValidations count="21">
    <dataValidation allowBlank="1" showInputMessage="1" showErrorMessage="1" prompt="Relacione el tipo de anualización de las metas según corresponda: indicador tipo suma, tipo constante, tipo creciente, tipo decreciente._x000a_" sqref="D8" xr:uid="{00000000-0002-0000-0400-000000000000}"/>
    <dataValidation allowBlank="1" showInputMessage="1" showErrorMessage="1" prompt="Relacionar el objetivo específico al cual está asociada la actividad proyecto de inversión. Esta información se encuentra en la Ficha de formulación del proyecto." sqref="A8" xr:uid="{00000000-0002-0000-0400-000001000000}"/>
    <dataValidation allowBlank="1" showInputMessage="1" showErrorMessage="1" promptTitle="VIGENCIA" prompt="Años que comprenden el plan de desarrollo actual. " sqref="E8" xr:uid="{00000000-0002-0000-0400-000002000000}"/>
    <dataValidation allowBlank="1" showInputMessage="1" showErrorMessage="1" prompt="Muestra los resultados de la ejecución de giros de las reservas, frente al total de la reservas constituidas." sqref="AD8" xr:uid="{00000000-0002-0000-0400-000003000000}"/>
    <dataValidation allowBlank="1" showInputMessage="1" showErrorMessage="1" prompt="Muestra los resultados de la ejecución de giros, frente al total de recursos comprometidos." sqref="U8" xr:uid="{00000000-0002-0000-0400-000004000000}"/>
    <dataValidation allowBlank="1" showInputMessage="1" showErrorMessage="1" prompt="Corresponde al presupuesto total girado en la vigencia. " sqref="T8" xr:uid="{00000000-0002-0000-0400-000005000000}"/>
    <dataValidation allowBlank="1" showInputMessage="1" showErrorMessage="1" prompt="Muestra los resultados de la ejecución del presupuesto frente a la programación." sqref="O8" xr:uid="{00000000-0002-0000-0400-000006000000}"/>
    <dataValidation allowBlank="1" showInputMessage="1" showErrorMessage="1" prompt="Corresponde al presupuesto total ejecutado en la vigencia. Debe guardar coherencia con el Plan Anual de Adquisiciones. " sqref="N8" xr:uid="{00000000-0002-0000-0400-000007000000}"/>
    <dataValidation allowBlank="1" showInputMessage="1" showErrorMessage="1" prompt="Ingrese las reservas definitivas después de anulaciones. Debe coincidir con la Herramienta Financiera" sqref="AB8" xr:uid="{00000000-0002-0000-0400-000008000000}"/>
    <dataValidation allowBlank="1" showInputMessage="1" showErrorMessage="1" prompt="Debe coincidir con la Herramienta Financiera_PAA" sqref="AA8" xr:uid="{00000000-0002-0000-0400-000009000000}"/>
    <dataValidation allowBlank="1" showInputMessage="1" showErrorMessage="1" prompt="Corresponde a los recursos girados de la reserva en el período" sqref="W8:Z8" xr:uid="{00000000-0002-0000-0400-00000A000000}"/>
    <dataValidation allowBlank="1" showInputMessage="1" showErrorMessage="1" prompt="RESERVA PRESUPUESTAL:_x000a_Indica los saldos de los compromisos y las obligaciones pendientes de autorización de pago con cargo al presupuesto de la vigencia anterior" sqref="V8" xr:uid="{00000000-0002-0000-0400-00000B000000}"/>
    <dataValidation allowBlank="1" showInputMessage="1" showErrorMessage="1" prompt="Corresponde al valor total de  los recursos girados para la meta en el período (GIROS)_x000a_" sqref="P8:Q8" xr:uid="{00000000-0002-0000-0400-00000C000000}"/>
    <dataValidation allowBlank="1" showInputMessage="1" showErrorMessage="1" prompt="Corresponde al presupuesto programado para la vigencia, éste depende de las modificaciones presupuestales que se haya presentado. Debe guardar coherencia con el Plan Anual de Adquisiciones. Todo ajuste presupuestal debe estar avalado por la OAPI. " sqref="I8" xr:uid="{00000000-0002-0000-0400-00000D000000}"/>
    <dataValidation allowBlank="1" showInputMessage="1" showErrorMessage="1" promptTitle="MAGNITUD PROGRAMADA" prompt="Transcriba, literalmente, la magnitud según como se encuentra en Ficha EBI. " sqref="F8" xr:uid="{00000000-0002-0000-0400-00000E000000}"/>
    <dataValidation allowBlank="1" showInputMessage="1" showErrorMessage="1" promptTitle="MAGNITUD EJECUTADA" prompt="Ingrese la magnitud alcanzada al periodo del reporte (acumulado)" sqref="G8" xr:uid="{00000000-0002-0000-0400-00000F000000}"/>
    <dataValidation allowBlank="1" showInputMessage="1" showErrorMessage="1" prompt="Ingrese el presupuesto ejecutado al periodo del reporte. _x000a_" sqref="J8:M8" xr:uid="{00000000-0002-0000-0400-000010000000}"/>
    <dataValidation allowBlank="1" showInputMessage="1" showErrorMessage="1" prompt="Corresponde al total de los giros de la reserva en la vigencia_x000a_" sqref="AC8" xr:uid="{00000000-0002-0000-0400-000011000000}"/>
    <dataValidation allowBlank="1" showInputMessage="1" showErrorMessage="1" prompt="Corresponde al valor total de  los recursos girados para la actividad en el período (GIROS)_x000a_" sqref="R8:S8" xr:uid="{00000000-0002-0000-0400-000012000000}"/>
    <dataValidation allowBlank="1" showInputMessage="1" showErrorMessage="1" prompt="Relacionar el nombre de la actividad del proyecto. Debe guardar coherencia con el registrado en la hoja de vida de indicador." sqref="C8" xr:uid="{00000000-0002-0000-0400-000013000000}"/>
    <dataValidation allowBlank="1" showInputMessage="1" showErrorMessage="1" prompt="Relacionar el código de la actividad. El código es asignado por SEGPLAN, y debe guardar coherencia con el registrado en la hoja de vidad de indicador._x000a_" sqref="B8" xr:uid="{00000000-0002-0000-0400-000014000000}"/>
  </dataValidations>
  <pageMargins left="0.70866141732283472" right="0.70866141732283472" top="0.74803149606299213" bottom="0.74803149606299213" header="0" footer="0"/>
  <pageSetup paperSize="9"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S61"/>
  <sheetViews>
    <sheetView showGridLines="0" zoomScale="70" zoomScaleNormal="70" workbookViewId="0">
      <selection activeCell="K4" sqref="K4:Q4"/>
    </sheetView>
  </sheetViews>
  <sheetFormatPr baseColWidth="10" defaultColWidth="14.44140625" defaultRowHeight="15" customHeight="1" x14ac:dyDescent="0.3"/>
  <cols>
    <col min="2" max="2" width="54.88671875" customWidth="1"/>
    <col min="3" max="6" width="30.88671875" customWidth="1"/>
    <col min="7" max="10" width="11.109375" customWidth="1"/>
    <col min="11" max="11" width="23.88671875" customWidth="1"/>
    <col min="12" max="12" width="109.6640625" customWidth="1"/>
    <col min="13" max="13" width="32.5546875" customWidth="1"/>
    <col min="14" max="14" width="59.44140625" customWidth="1"/>
    <col min="15" max="15" width="7.5546875" customWidth="1"/>
    <col min="16" max="16" width="23.44140625" customWidth="1"/>
    <col min="17" max="19" width="19.33203125" customWidth="1"/>
    <col min="20" max="27" width="10.6640625" customWidth="1"/>
  </cols>
  <sheetData>
    <row r="1" spans="1:19" ht="17.25" customHeight="1" x14ac:dyDescent="0.3">
      <c r="A1" s="374"/>
      <c r="B1" s="375"/>
      <c r="C1" s="380" t="s">
        <v>0</v>
      </c>
      <c r="D1" s="381"/>
      <c r="E1" s="381"/>
      <c r="F1" s="381"/>
      <c r="G1" s="381"/>
      <c r="H1" s="381"/>
      <c r="I1" s="381"/>
      <c r="J1" s="381"/>
      <c r="K1" s="381"/>
      <c r="L1" s="381"/>
      <c r="M1" s="381"/>
      <c r="N1" s="381"/>
      <c r="O1" s="381"/>
      <c r="P1" s="381"/>
      <c r="Q1" s="382"/>
    </row>
    <row r="2" spans="1:19" ht="17.25" customHeight="1" x14ac:dyDescent="0.3">
      <c r="A2" s="376"/>
      <c r="B2" s="377"/>
      <c r="C2" s="380" t="s">
        <v>1</v>
      </c>
      <c r="D2" s="381"/>
      <c r="E2" s="381"/>
      <c r="F2" s="381"/>
      <c r="G2" s="381"/>
      <c r="H2" s="381"/>
      <c r="I2" s="381"/>
      <c r="J2" s="381"/>
      <c r="K2" s="381"/>
      <c r="L2" s="381"/>
      <c r="M2" s="381"/>
      <c r="N2" s="381"/>
      <c r="O2" s="381"/>
      <c r="P2" s="381"/>
      <c r="Q2" s="382"/>
    </row>
    <row r="3" spans="1:19" ht="17.25" customHeight="1" x14ac:dyDescent="0.3">
      <c r="A3" s="376"/>
      <c r="B3" s="377"/>
      <c r="C3" s="380" t="s">
        <v>2</v>
      </c>
      <c r="D3" s="381"/>
      <c r="E3" s="381"/>
      <c r="F3" s="381"/>
      <c r="G3" s="381"/>
      <c r="H3" s="381"/>
      <c r="I3" s="381"/>
      <c r="J3" s="381"/>
      <c r="K3" s="381"/>
      <c r="L3" s="381"/>
      <c r="M3" s="381"/>
      <c r="N3" s="381"/>
      <c r="O3" s="381"/>
      <c r="P3" s="381"/>
      <c r="Q3" s="382"/>
    </row>
    <row r="4" spans="1:19" ht="17.25" customHeight="1" x14ac:dyDescent="0.3">
      <c r="A4" s="378"/>
      <c r="B4" s="379"/>
      <c r="C4" s="380" t="s">
        <v>3</v>
      </c>
      <c r="D4" s="381"/>
      <c r="E4" s="381"/>
      <c r="F4" s="381"/>
      <c r="G4" s="381"/>
      <c r="H4" s="381"/>
      <c r="I4" s="381"/>
      <c r="J4" s="382"/>
      <c r="K4" s="383" t="s">
        <v>1202</v>
      </c>
      <c r="L4" s="384"/>
      <c r="M4" s="384"/>
      <c r="N4" s="384"/>
      <c r="O4" s="384"/>
      <c r="P4" s="384"/>
      <c r="Q4" s="385"/>
    </row>
    <row r="6" spans="1:19" ht="20.25" customHeight="1" x14ac:dyDescent="0.3">
      <c r="B6" s="46"/>
      <c r="C6" s="46"/>
      <c r="D6" s="46"/>
      <c r="E6" s="46"/>
      <c r="F6" s="46"/>
      <c r="G6" s="47"/>
      <c r="H6" s="47"/>
      <c r="I6" s="47"/>
      <c r="J6" s="47"/>
      <c r="K6" s="25"/>
      <c r="L6" s="25"/>
      <c r="M6" s="25"/>
      <c r="N6" s="25"/>
      <c r="O6" s="25"/>
      <c r="P6" s="25"/>
      <c r="Q6" s="25"/>
      <c r="R6" s="25"/>
      <c r="S6" s="25"/>
    </row>
    <row r="7" spans="1:19" ht="20.25" customHeight="1" x14ac:dyDescent="0.3">
      <c r="B7" s="28"/>
      <c r="C7" s="28"/>
      <c r="D7" s="28"/>
      <c r="E7" s="28"/>
      <c r="F7" s="28"/>
      <c r="G7" s="641" t="s">
        <v>91</v>
      </c>
      <c r="H7" s="571"/>
      <c r="I7" s="571"/>
      <c r="J7" s="622"/>
      <c r="K7" s="620" t="s">
        <v>92</v>
      </c>
      <c r="L7" s="571"/>
      <c r="M7" s="571"/>
      <c r="N7" s="572"/>
      <c r="O7" s="48"/>
      <c r="P7" s="621" t="s">
        <v>93</v>
      </c>
      <c r="Q7" s="571"/>
      <c r="R7" s="571"/>
      <c r="S7" s="622"/>
    </row>
    <row r="8" spans="1:19" ht="89.25" customHeight="1" x14ac:dyDescent="0.3">
      <c r="A8" s="155" t="s">
        <v>1161</v>
      </c>
      <c r="B8" s="155" t="s">
        <v>1182</v>
      </c>
      <c r="C8" s="155" t="s">
        <v>1176</v>
      </c>
      <c r="D8" s="155" t="s">
        <v>1183</v>
      </c>
      <c r="E8" s="155" t="s">
        <v>1184</v>
      </c>
      <c r="F8" s="155" t="s">
        <v>1185</v>
      </c>
      <c r="G8" s="155" t="s">
        <v>94</v>
      </c>
      <c r="H8" s="155" t="s">
        <v>95</v>
      </c>
      <c r="I8" s="155" t="s">
        <v>96</v>
      </c>
      <c r="J8" s="155" t="s">
        <v>97</v>
      </c>
      <c r="K8" s="163" t="s">
        <v>98</v>
      </c>
      <c r="L8" s="164" t="s">
        <v>99</v>
      </c>
      <c r="M8" s="164" t="s">
        <v>100</v>
      </c>
      <c r="N8" s="164" t="s">
        <v>101</v>
      </c>
      <c r="O8" s="49"/>
      <c r="P8" s="165" t="s">
        <v>76</v>
      </c>
      <c r="Q8" s="165" t="s">
        <v>102</v>
      </c>
      <c r="R8" s="165" t="s">
        <v>103</v>
      </c>
      <c r="S8" s="50" t="s">
        <v>104</v>
      </c>
    </row>
    <row r="9" spans="1:19" ht="81.75" customHeight="1" x14ac:dyDescent="0.3">
      <c r="A9" s="618">
        <v>1</v>
      </c>
      <c r="B9" s="619" t="str">
        <f>+'4.Magnitud_Presupuesto'!C14</f>
        <v>Implementar 28 km de señalización y/o demarcación de cicloinfraestructura en la ciudad</v>
      </c>
      <c r="C9" s="623">
        <v>2203</v>
      </c>
      <c r="D9" s="626" t="s">
        <v>875</v>
      </c>
      <c r="E9" s="629">
        <v>4127</v>
      </c>
      <c r="F9" s="629">
        <f>+'[1]Anexo_Hoja de vida Indicador'!C87</f>
        <v>0</v>
      </c>
      <c r="G9" s="633">
        <v>0</v>
      </c>
      <c r="H9" s="633">
        <v>0</v>
      </c>
      <c r="I9" s="633">
        <v>0</v>
      </c>
      <c r="J9" s="633">
        <v>1.46</v>
      </c>
      <c r="K9" s="638" t="s">
        <v>1264</v>
      </c>
      <c r="L9" s="634" t="s">
        <v>1271</v>
      </c>
      <c r="M9" s="635" t="s">
        <v>1214</v>
      </c>
      <c r="N9" s="630" t="s">
        <v>1265</v>
      </c>
      <c r="O9" s="248"/>
      <c r="P9" s="316">
        <v>2024</v>
      </c>
      <c r="Q9" s="360">
        <f>+'4.Magnitud_Presupuesto'!F14</f>
        <v>1.46</v>
      </c>
      <c r="R9" s="317">
        <f>+'4.Magnitud_Presupuesto'!G14</f>
        <v>1.46</v>
      </c>
      <c r="S9" s="318">
        <f t="shared" ref="S9:S13" si="0">+R9/Q9</f>
        <v>1</v>
      </c>
    </row>
    <row r="10" spans="1:19" ht="81.75" customHeight="1" x14ac:dyDescent="0.3">
      <c r="A10" s="618"/>
      <c r="B10" s="619"/>
      <c r="C10" s="624"/>
      <c r="D10" s="627"/>
      <c r="E10" s="627"/>
      <c r="F10" s="627"/>
      <c r="G10" s="627"/>
      <c r="H10" s="627"/>
      <c r="I10" s="627"/>
      <c r="J10" s="627"/>
      <c r="K10" s="639"/>
      <c r="L10" s="631"/>
      <c r="M10" s="636"/>
      <c r="N10" s="631"/>
      <c r="O10" s="248"/>
      <c r="P10" s="319">
        <v>2025</v>
      </c>
      <c r="Q10" s="361">
        <f>+'4.Magnitud_Presupuesto'!F15</f>
        <v>8</v>
      </c>
      <c r="R10" s="320"/>
      <c r="S10" s="321">
        <f t="shared" si="0"/>
        <v>0</v>
      </c>
    </row>
    <row r="11" spans="1:19" ht="81.75" customHeight="1" x14ac:dyDescent="0.3">
      <c r="A11" s="618">
        <v>2</v>
      </c>
      <c r="B11" s="619" t="str">
        <f>+'4.Magnitud_Presupuesto'!C9</f>
        <v>Implementar 60km de mantenimiento de señalización y/o demarcación en cicloinfraestructura en la ciudad</v>
      </c>
      <c r="C11" s="624"/>
      <c r="D11" s="627"/>
      <c r="E11" s="627"/>
      <c r="F11" s="627"/>
      <c r="G11" s="627"/>
      <c r="H11" s="627"/>
      <c r="I11" s="627"/>
      <c r="J11" s="627"/>
      <c r="K11" s="639"/>
      <c r="L11" s="631"/>
      <c r="M11" s="636"/>
      <c r="N11" s="631"/>
      <c r="O11" s="248"/>
      <c r="P11" s="51">
        <v>2026</v>
      </c>
      <c r="Q11" s="362">
        <f>+'4.Magnitud_Presupuesto'!F16</f>
        <v>8</v>
      </c>
      <c r="R11" s="52">
        <f t="shared" ref="R11:R12" si="1">G11+H11+I11+J11</f>
        <v>0</v>
      </c>
      <c r="S11" s="45">
        <f t="shared" si="0"/>
        <v>0</v>
      </c>
    </row>
    <row r="12" spans="1:19" ht="81.75" customHeight="1" x14ac:dyDescent="0.3">
      <c r="A12" s="618"/>
      <c r="B12" s="619"/>
      <c r="C12" s="624"/>
      <c r="D12" s="627"/>
      <c r="E12" s="627"/>
      <c r="F12" s="627"/>
      <c r="G12" s="627"/>
      <c r="H12" s="627"/>
      <c r="I12" s="627"/>
      <c r="J12" s="627"/>
      <c r="K12" s="639"/>
      <c r="L12" s="631"/>
      <c r="M12" s="636"/>
      <c r="N12" s="631"/>
      <c r="O12" s="248"/>
      <c r="P12" s="51">
        <v>2027</v>
      </c>
      <c r="Q12" s="362">
        <f>+'4.Magnitud_Presupuesto'!F17</f>
        <v>10.54</v>
      </c>
      <c r="R12" s="52">
        <f t="shared" si="1"/>
        <v>0</v>
      </c>
      <c r="S12" s="45">
        <f t="shared" si="0"/>
        <v>0</v>
      </c>
    </row>
    <row r="13" spans="1:19" ht="81.75" customHeight="1" x14ac:dyDescent="0.3">
      <c r="A13" s="618"/>
      <c r="B13" s="619"/>
      <c r="C13" s="625"/>
      <c r="D13" s="628"/>
      <c r="E13" s="628"/>
      <c r="F13" s="628"/>
      <c r="G13" s="628"/>
      <c r="H13" s="628"/>
      <c r="I13" s="628"/>
      <c r="J13" s="628"/>
      <c r="K13" s="640"/>
      <c r="L13" s="632"/>
      <c r="M13" s="637"/>
      <c r="N13" s="632"/>
      <c r="O13" s="248"/>
      <c r="P13" s="53" t="s">
        <v>105</v>
      </c>
      <c r="Q13" s="363">
        <f>SUM(Q9:Q12)</f>
        <v>28</v>
      </c>
      <c r="R13" s="363">
        <f>SUM(R9:R12)</f>
        <v>1.46</v>
      </c>
      <c r="S13" s="54">
        <f t="shared" si="0"/>
        <v>5.2142857142857144E-2</v>
      </c>
    </row>
    <row r="14" spans="1:19" ht="12.75" customHeight="1" x14ac:dyDescent="0.3">
      <c r="B14" s="56" t="s">
        <v>106</v>
      </c>
      <c r="C14" s="25"/>
      <c r="D14" s="25"/>
      <c r="E14" s="25"/>
      <c r="F14" s="25"/>
      <c r="G14" s="47"/>
      <c r="H14" s="47"/>
      <c r="I14" s="47"/>
      <c r="J14" s="47"/>
      <c r="K14" s="25"/>
      <c r="L14" s="55"/>
      <c r="M14" s="55"/>
      <c r="N14" s="55"/>
      <c r="O14" s="25"/>
      <c r="P14" s="25"/>
      <c r="Q14" s="25"/>
      <c r="R14" s="25"/>
      <c r="S14" s="25"/>
    </row>
    <row r="15" spans="1:19" ht="12.75" customHeight="1" x14ac:dyDescent="0.3">
      <c r="B15" s="25" t="s">
        <v>107</v>
      </c>
      <c r="C15" s="25"/>
      <c r="D15" s="25"/>
      <c r="E15" s="25"/>
      <c r="F15" s="25"/>
      <c r="G15" s="47"/>
      <c r="H15" s="47"/>
      <c r="I15" s="47"/>
      <c r="J15" s="47"/>
      <c r="K15" s="25"/>
      <c r="L15" s="55"/>
      <c r="M15" s="55"/>
      <c r="N15" s="55"/>
      <c r="O15" s="25"/>
      <c r="P15" s="25"/>
      <c r="Q15" s="25"/>
      <c r="R15" s="25"/>
      <c r="S15" s="25"/>
    </row>
    <row r="16" spans="1:19" ht="11.25" customHeight="1" x14ac:dyDescent="0.3">
      <c r="B16" s="25" t="s">
        <v>108</v>
      </c>
      <c r="C16" s="25"/>
      <c r="D16" s="25"/>
      <c r="E16" s="25"/>
      <c r="F16" s="25"/>
      <c r="G16" s="47"/>
      <c r="H16" s="47"/>
      <c r="I16" s="47"/>
      <c r="J16" s="47"/>
      <c r="K16" s="25"/>
      <c r="L16" s="55"/>
      <c r="M16" s="55"/>
      <c r="N16" s="55"/>
      <c r="O16" s="25"/>
      <c r="P16" s="25"/>
      <c r="Q16" s="25"/>
      <c r="R16" s="25"/>
      <c r="S16" s="25"/>
    </row>
    <row r="17" spans="2:19" ht="12.75" customHeight="1" x14ac:dyDescent="0.3">
      <c r="B17" s="25" t="s">
        <v>109</v>
      </c>
      <c r="C17" s="25"/>
      <c r="D17" s="25"/>
      <c r="E17" s="25"/>
      <c r="F17" s="25"/>
      <c r="G17" s="47"/>
      <c r="H17" s="47"/>
      <c r="I17" s="47"/>
      <c r="J17" s="47"/>
      <c r="K17" s="25"/>
      <c r="L17" s="55"/>
      <c r="M17" s="55"/>
      <c r="N17" s="55"/>
      <c r="O17" s="25"/>
      <c r="P17" s="25"/>
      <c r="Q17" s="25"/>
      <c r="R17" s="25"/>
      <c r="S17" s="25"/>
    </row>
    <row r="18" spans="2:19" ht="12.75" customHeight="1" x14ac:dyDescent="0.3">
      <c r="B18" s="25"/>
      <c r="C18" s="25"/>
      <c r="D18" s="25"/>
      <c r="E18" s="25"/>
      <c r="F18" s="25"/>
      <c r="G18" s="47"/>
      <c r="H18" s="47"/>
      <c r="I18" s="47"/>
      <c r="J18" s="47"/>
      <c r="K18" s="25"/>
      <c r="L18" s="55"/>
      <c r="M18" s="55"/>
      <c r="N18" s="55"/>
      <c r="O18" s="25"/>
      <c r="P18" s="25"/>
      <c r="Q18" s="25"/>
      <c r="R18" s="25"/>
      <c r="S18" s="25"/>
    </row>
    <row r="19" spans="2:19" ht="12.75" customHeight="1" x14ac:dyDescent="0.3">
      <c r="B19" s="56" t="s">
        <v>110</v>
      </c>
      <c r="C19" s="25"/>
      <c r="D19" s="25"/>
      <c r="E19" s="25"/>
      <c r="F19" s="25"/>
      <c r="G19" s="47"/>
      <c r="H19" s="47"/>
      <c r="I19" s="47"/>
      <c r="J19" s="47"/>
      <c r="K19" s="25"/>
      <c r="L19" s="55"/>
      <c r="M19" s="55"/>
      <c r="N19" s="55"/>
      <c r="O19" s="25"/>
      <c r="P19" s="25"/>
      <c r="Q19" s="25"/>
      <c r="R19" s="25"/>
      <c r="S19" s="25"/>
    </row>
    <row r="20" spans="2:19" ht="12.75" customHeight="1" x14ac:dyDescent="0.3">
      <c r="B20" s="25" t="s">
        <v>111</v>
      </c>
      <c r="C20" s="25"/>
      <c r="D20" s="25"/>
      <c r="E20" s="25"/>
      <c r="F20" s="25"/>
      <c r="G20" s="47"/>
      <c r="H20" s="47"/>
      <c r="I20" s="47"/>
      <c r="J20" s="47"/>
      <c r="K20" s="25"/>
      <c r="L20" s="55"/>
      <c r="M20" s="55"/>
      <c r="N20" s="55"/>
      <c r="O20" s="25"/>
      <c r="P20" s="25"/>
      <c r="Q20" s="25"/>
      <c r="R20" s="25"/>
      <c r="S20" s="25"/>
    </row>
    <row r="21" spans="2:19" ht="12.75" customHeight="1" x14ac:dyDescent="0.3">
      <c r="B21" s="25" t="s">
        <v>112</v>
      </c>
      <c r="C21" s="25"/>
      <c r="D21" s="25"/>
      <c r="E21" s="25"/>
      <c r="F21" s="25"/>
      <c r="G21" s="47"/>
      <c r="H21" s="47"/>
      <c r="I21" s="47"/>
      <c r="J21" s="47"/>
      <c r="K21" s="25"/>
      <c r="L21" s="55"/>
      <c r="M21" s="55"/>
      <c r="N21" s="55"/>
      <c r="O21" s="25"/>
      <c r="P21" s="25"/>
      <c r="Q21" s="25"/>
      <c r="R21" s="25"/>
      <c r="S21" s="25"/>
    </row>
    <row r="22" spans="2:19" ht="12.75" customHeight="1" x14ac:dyDescent="0.3">
      <c r="B22" s="25" t="s">
        <v>113</v>
      </c>
      <c r="C22" s="25"/>
      <c r="D22" s="25"/>
      <c r="E22" s="25"/>
      <c r="F22" s="25"/>
      <c r="G22" s="47"/>
      <c r="H22" s="47"/>
      <c r="I22" s="47"/>
      <c r="J22" s="47"/>
      <c r="K22" s="25"/>
      <c r="L22" s="55"/>
      <c r="M22" s="55"/>
      <c r="N22" s="55"/>
      <c r="O22" s="25"/>
      <c r="P22" s="25"/>
      <c r="Q22" s="25"/>
      <c r="R22" s="25"/>
      <c r="S22" s="25"/>
    </row>
    <row r="23" spans="2:19" ht="12.75" customHeight="1" x14ac:dyDescent="0.3">
      <c r="B23" s="25" t="s">
        <v>114</v>
      </c>
      <c r="C23" s="25"/>
      <c r="D23" s="25"/>
      <c r="E23" s="25"/>
      <c r="F23" s="25"/>
      <c r="G23" s="47"/>
      <c r="H23" s="47"/>
      <c r="I23" s="47"/>
      <c r="J23" s="47"/>
      <c r="K23" s="25"/>
      <c r="L23" s="55"/>
      <c r="M23" s="55"/>
      <c r="N23" s="55"/>
      <c r="O23" s="25"/>
      <c r="P23" s="25"/>
      <c r="Q23" s="25"/>
      <c r="R23" s="25"/>
      <c r="S23" s="25"/>
    </row>
    <row r="24" spans="2:19" ht="12.75" customHeight="1" x14ac:dyDescent="0.3">
      <c r="B24" s="25"/>
      <c r="C24" s="25"/>
      <c r="D24" s="25"/>
      <c r="E24" s="25"/>
      <c r="F24" s="25"/>
      <c r="G24" s="47"/>
      <c r="H24" s="47"/>
      <c r="I24" s="47"/>
      <c r="J24" s="47"/>
      <c r="K24" s="25"/>
      <c r="L24" s="55"/>
      <c r="M24" s="55"/>
      <c r="N24" s="55"/>
      <c r="O24" s="25"/>
      <c r="P24" s="25"/>
      <c r="Q24" s="25"/>
      <c r="R24" s="25"/>
      <c r="S24" s="25"/>
    </row>
    <row r="25" spans="2:19" ht="12.75" customHeight="1" x14ac:dyDescent="0.3">
      <c r="B25" s="56" t="s">
        <v>115</v>
      </c>
      <c r="C25" s="25"/>
      <c r="D25" s="25"/>
      <c r="E25" s="25"/>
      <c r="F25" s="25"/>
      <c r="G25" s="47"/>
      <c r="H25" s="47"/>
      <c r="I25" s="47"/>
      <c r="J25" s="47"/>
      <c r="K25" s="25"/>
      <c r="L25" s="55"/>
      <c r="M25" s="55"/>
      <c r="N25" s="55"/>
      <c r="O25" s="25"/>
      <c r="P25" s="25"/>
      <c r="Q25" s="25"/>
      <c r="R25" s="25"/>
      <c r="S25" s="25"/>
    </row>
    <row r="26" spans="2:19" ht="12.75" customHeight="1" x14ac:dyDescent="0.3">
      <c r="B26" s="25" t="s">
        <v>116</v>
      </c>
    </row>
    <row r="27" spans="2:19" ht="12.75" customHeight="1" x14ac:dyDescent="0.3">
      <c r="B27" s="25" t="s">
        <v>117</v>
      </c>
    </row>
    <row r="28" spans="2:19" ht="12.75" customHeight="1" x14ac:dyDescent="0.3">
      <c r="B28" s="25" t="s">
        <v>118</v>
      </c>
    </row>
    <row r="29" spans="2:19" ht="12.75" customHeight="1" x14ac:dyDescent="0.3">
      <c r="B29" s="25" t="s">
        <v>119</v>
      </c>
    </row>
    <row r="30" spans="2:19" ht="12.75" customHeight="1" x14ac:dyDescent="0.3">
      <c r="B30" s="25"/>
    </row>
    <row r="31" spans="2:19" ht="12.75" customHeight="1" x14ac:dyDescent="0.3">
      <c r="B31" s="56" t="s">
        <v>120</v>
      </c>
    </row>
    <row r="32" spans="2:19" ht="12.75" customHeight="1" x14ac:dyDescent="0.3">
      <c r="B32" s="25" t="s">
        <v>116</v>
      </c>
    </row>
    <row r="33" spans="2:2" ht="12.75" customHeight="1" x14ac:dyDescent="0.3">
      <c r="B33" s="25" t="s">
        <v>121</v>
      </c>
    </row>
    <row r="34" spans="2:2" ht="12.75" customHeight="1" x14ac:dyDescent="0.3">
      <c r="B34" s="25" t="s">
        <v>122</v>
      </c>
    </row>
    <row r="35" spans="2:2" ht="12.75" customHeight="1" x14ac:dyDescent="0.3">
      <c r="B35" s="25" t="s">
        <v>123</v>
      </c>
    </row>
    <row r="36" spans="2:2" ht="12.75" customHeight="1" x14ac:dyDescent="0.3">
      <c r="B36" s="25" t="s">
        <v>124</v>
      </c>
    </row>
    <row r="37" spans="2:2" ht="12.75" customHeight="1" x14ac:dyDescent="0.3">
      <c r="B37" s="25" t="s">
        <v>125</v>
      </c>
    </row>
    <row r="38" spans="2:2" ht="12.75" customHeight="1" x14ac:dyDescent="0.3">
      <c r="B38" s="25" t="s">
        <v>126</v>
      </c>
    </row>
    <row r="39" spans="2:2" ht="12.75" customHeight="1" x14ac:dyDescent="0.3">
      <c r="B39" s="25" t="s">
        <v>127</v>
      </c>
    </row>
    <row r="40" spans="2:2" ht="12.75" customHeight="1" x14ac:dyDescent="0.3">
      <c r="B40" s="25" t="s">
        <v>125</v>
      </c>
    </row>
    <row r="41" spans="2:2" ht="12.75" customHeight="1" x14ac:dyDescent="0.3">
      <c r="B41" s="25" t="s">
        <v>128</v>
      </c>
    </row>
    <row r="42" spans="2:2" ht="12.75" customHeight="1" x14ac:dyDescent="0.3">
      <c r="B42" s="25" t="s">
        <v>129</v>
      </c>
    </row>
    <row r="43" spans="2:2" ht="12.75" customHeight="1" x14ac:dyDescent="0.3">
      <c r="B43" s="25"/>
    </row>
    <row r="44" spans="2:2" ht="12.75" customHeight="1" x14ac:dyDescent="0.3">
      <c r="B44" s="56" t="s">
        <v>130</v>
      </c>
    </row>
    <row r="45" spans="2:2" ht="12.75" customHeight="1" x14ac:dyDescent="0.3">
      <c r="B45" s="25" t="s">
        <v>116</v>
      </c>
    </row>
    <row r="46" spans="2:2" ht="12.75" customHeight="1" x14ac:dyDescent="0.3">
      <c r="B46" s="25" t="s">
        <v>131</v>
      </c>
    </row>
    <row r="47" spans="2:2" ht="12.75" customHeight="1" x14ac:dyDescent="0.3">
      <c r="B47" s="25" t="s">
        <v>132</v>
      </c>
    </row>
    <row r="48" spans="2:2" ht="12.75" customHeight="1" x14ac:dyDescent="0.3">
      <c r="B48" s="25" t="s">
        <v>133</v>
      </c>
    </row>
    <row r="49" spans="2:2" ht="12.75" customHeight="1" x14ac:dyDescent="0.3">
      <c r="B49" s="25"/>
    </row>
    <row r="50" spans="2:2" ht="12.75" customHeight="1" x14ac:dyDescent="0.3">
      <c r="B50" s="56" t="s">
        <v>134</v>
      </c>
    </row>
    <row r="51" spans="2:2" ht="12.75" customHeight="1" x14ac:dyDescent="0.3">
      <c r="B51" s="25" t="s">
        <v>116</v>
      </c>
    </row>
    <row r="52" spans="2:2" ht="12.75" customHeight="1" x14ac:dyDescent="0.3">
      <c r="B52" s="25" t="s">
        <v>135</v>
      </c>
    </row>
    <row r="53" spans="2:2" ht="12.75" customHeight="1" x14ac:dyDescent="0.3">
      <c r="B53" s="25" t="s">
        <v>122</v>
      </c>
    </row>
    <row r="54" spans="2:2" ht="12.75" customHeight="1" x14ac:dyDescent="0.3">
      <c r="B54" s="25" t="s">
        <v>136</v>
      </c>
    </row>
    <row r="55" spans="2:2" ht="12.75" customHeight="1" x14ac:dyDescent="0.3">
      <c r="B55" s="25" t="s">
        <v>137</v>
      </c>
    </row>
    <row r="56" spans="2:2" ht="12.75" customHeight="1" x14ac:dyDescent="0.3">
      <c r="B56" s="25" t="s">
        <v>125</v>
      </c>
    </row>
    <row r="57" spans="2:2" ht="12.75" customHeight="1" x14ac:dyDescent="0.3">
      <c r="B57" s="25" t="s">
        <v>138</v>
      </c>
    </row>
    <row r="58" spans="2:2" ht="12.75" customHeight="1" x14ac:dyDescent="0.3">
      <c r="B58" s="25" t="s">
        <v>139</v>
      </c>
    </row>
    <row r="59" spans="2:2" ht="12.75" customHeight="1" x14ac:dyDescent="0.3">
      <c r="B59" s="25" t="s">
        <v>125</v>
      </c>
    </row>
    <row r="60" spans="2:2" ht="12.75" customHeight="1" x14ac:dyDescent="0.3">
      <c r="B60" s="25" t="s">
        <v>140</v>
      </c>
    </row>
    <row r="61" spans="2:2" ht="12.75" customHeight="1" x14ac:dyDescent="0.3">
      <c r="B61" s="25" t="s">
        <v>141</v>
      </c>
    </row>
  </sheetData>
  <mergeCells count="25">
    <mergeCell ref="K7:N7"/>
    <mergeCell ref="P7:S7"/>
    <mergeCell ref="C9:C13"/>
    <mergeCell ref="D9:D13"/>
    <mergeCell ref="E9:E13"/>
    <mergeCell ref="N9:N13"/>
    <mergeCell ref="F9:F13"/>
    <mergeCell ref="G9:G13"/>
    <mergeCell ref="L9:L13"/>
    <mergeCell ref="M9:M13"/>
    <mergeCell ref="H9:H13"/>
    <mergeCell ref="I9:I13"/>
    <mergeCell ref="J9:J13"/>
    <mergeCell ref="K9:K13"/>
    <mergeCell ref="G7:J7"/>
    <mergeCell ref="C1:Q1"/>
    <mergeCell ref="C2:Q2"/>
    <mergeCell ref="C3:Q3"/>
    <mergeCell ref="C4:J4"/>
    <mergeCell ref="K4:Q4"/>
    <mergeCell ref="A9:A10"/>
    <mergeCell ref="A11:A13"/>
    <mergeCell ref="B9:B10"/>
    <mergeCell ref="B11:B13"/>
    <mergeCell ref="A1:B4"/>
  </mergeCells>
  <dataValidations count="13">
    <dataValidation allowBlank="1" showInputMessage="1" showErrorMessage="1" prompt="Relacionar el nombre de la(s) actividad(s) del proyecto de inversión asociadas a la meta plan de desarrollo._x000a_Resalte en gris la actividad proyecto de inversión que le aporta  al avance físico de la meta PDD." sqref="B8" xr:uid="{00000000-0002-0000-0500-000000000000}"/>
    <dataValidation allowBlank="1" showInputMessage="1" showErrorMessage="1" prompt="Relacionar los beneficios y/o impactos que se genera en la ciudad, en la ciudadanía o la Entidad de los logros y avances que se ha obtenido y adelantado al corte del reporte._x000a_Nota: Los beneficios se redactan en pasado." sqref="N8" xr:uid="{00000000-0002-0000-0500-000001000000}"/>
    <dataValidation allowBlank="1" showInputMessage="1" showErrorMessage="1" prompt="Relacionar las situaciones que han dificultado el logro de las actividades asociadas al cumplimiento del meta plan de desarrollo y su solución._x000a_Use un lenguaje claro." sqref="M8" xr:uid="{00000000-0002-0000-0500-000002000000}"/>
    <dataValidation allowBlank="1" showInputMessage="1" showErrorMessage="1" prompt="Tenga en cuenta que: El reporte cualitativo debe explicar las cifras reportadas.  Recuerde que un externo va a leer la información, por lo cual, evite términos técnicos, siglas. Use un lenguaje claro._x000a_" sqref="L8" xr:uid="{00000000-0002-0000-0500-000003000000}"/>
    <dataValidation allowBlank="1" showInputMessage="1" showErrorMessage="1" prompt="Relacionar en este campo el área/dependencia/ proyecto de inversión responsable de reportar la información de avance en magnitud de la meta PDD. (No utilice siglas)" sqref="K8" xr:uid="{00000000-0002-0000-0500-000004000000}"/>
    <dataValidation allowBlank="1" showInputMessage="1" showErrorMessage="1" prompt="Relacionar la ejecución de la meta para el periodo de reporte, de acuerdo a la unidades de la magnitud de la meta plan de desarrollo." sqref="G8:J8" xr:uid="{00000000-0002-0000-0500-000005000000}"/>
    <dataValidation allowBlank="1" showInputMessage="1" showErrorMessage="1" prompt="Relacionar el nombre del indicador tal y como se aparece en el sistema SEGPLAN._x000a_" sqref="F8" xr:uid="{00000000-0002-0000-0500-000006000000}"/>
    <dataValidation allowBlank="1" showInputMessage="1" showErrorMessage="1" prompt="Relacionar el número del indicador tal y como se aparece en el sistema SEGPLAN." sqref="E8" xr:uid="{00000000-0002-0000-0500-000007000000}"/>
    <dataValidation allowBlank="1" showInputMessage="1" showErrorMessage="1" prompt="Relacionar el nombre de la meta plan de desarrollo tal y como se aparece en el sistema SEGPLAN." sqref="D8" xr:uid="{00000000-0002-0000-0500-000008000000}"/>
    <dataValidation allowBlank="1" showInputMessage="1" showErrorMessage="1" prompt="Relacionar el número de la meta plan de desarrollo tal y como se aparece en el sistema SEGPLAN." sqref="C8" xr:uid="{00000000-0002-0000-0500-000009000000}"/>
    <dataValidation allowBlank="1" showInputMessage="1" showErrorMessage="1" prompt="Reportar la magnitud alcanzada al periodo del reporte." sqref="R8" xr:uid="{00000000-0002-0000-0500-00000A000000}"/>
    <dataValidation allowBlank="1" showInputMessage="1" showErrorMessage="1" prompt="Relacionar la magnitud por año esta programación debe coincidir con SEGPLAN._x000a_Nota: En caso de ser necesario realice su actualización al comienzo de cada vigencia." sqref="Q8" xr:uid="{00000000-0002-0000-0500-00000B000000}"/>
    <dataValidation allowBlank="1" showInputMessage="1" showErrorMessage="1" prompt="Relacionar el código de la actividad. El código es asignado por SEGPLAN, y debe guardar coherencia con el registrado en la hoja de vidad de indicador._x000a_" sqref="A8" xr:uid="{00000000-0002-0000-0500-00000C000000}"/>
  </dataValidations>
  <pageMargins left="0.70866141732283472" right="0.70866141732283472" top="0.74803149606299213" bottom="0.74803149606299213" header="0" footer="0"/>
  <pageSetup scale="41"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B2:D187"/>
  <sheetViews>
    <sheetView workbookViewId="0"/>
  </sheetViews>
  <sheetFormatPr baseColWidth="10" defaultColWidth="14.44140625" defaultRowHeight="15" customHeight="1" x14ac:dyDescent="0.3"/>
  <cols>
    <col min="1" max="1" width="4.44140625" customWidth="1"/>
    <col min="2" max="2" width="3.33203125" customWidth="1"/>
    <col min="3" max="3" width="9.109375" customWidth="1"/>
    <col min="4" max="4" width="198.6640625" customWidth="1"/>
    <col min="5" max="26" width="9.109375" customWidth="1"/>
  </cols>
  <sheetData>
    <row r="2" spans="2:4" ht="14.25" customHeight="1" x14ac:dyDescent="0.3">
      <c r="B2" s="642">
        <v>1</v>
      </c>
      <c r="C2" s="645" t="s">
        <v>142</v>
      </c>
      <c r="D2" s="646"/>
    </row>
    <row r="3" spans="2:4" ht="14.4" x14ac:dyDescent="0.3">
      <c r="B3" s="643"/>
      <c r="C3" s="57">
        <v>1</v>
      </c>
      <c r="D3" s="58" t="s">
        <v>143</v>
      </c>
    </row>
    <row r="4" spans="2:4" ht="14.4" x14ac:dyDescent="0.3">
      <c r="B4" s="643"/>
      <c r="C4" s="57">
        <v>2</v>
      </c>
      <c r="D4" s="58" t="s">
        <v>144</v>
      </c>
    </row>
    <row r="5" spans="2:4" ht="14.4" x14ac:dyDescent="0.3">
      <c r="B5" s="643"/>
      <c r="C5" s="57">
        <v>3</v>
      </c>
      <c r="D5" s="58" t="s">
        <v>145</v>
      </c>
    </row>
    <row r="6" spans="2:4" ht="22.8" x14ac:dyDescent="0.3">
      <c r="B6" s="643"/>
      <c r="C6" s="57">
        <v>4</v>
      </c>
      <c r="D6" s="58" t="s">
        <v>146</v>
      </c>
    </row>
    <row r="7" spans="2:4" ht="14.4" x14ac:dyDescent="0.3">
      <c r="B7" s="643"/>
      <c r="C7" s="57">
        <v>5</v>
      </c>
      <c r="D7" s="58" t="s">
        <v>147</v>
      </c>
    </row>
    <row r="8" spans="2:4" ht="22.8" x14ac:dyDescent="0.3">
      <c r="B8" s="643"/>
      <c r="C8" s="57">
        <v>6</v>
      </c>
      <c r="D8" s="58" t="s">
        <v>148</v>
      </c>
    </row>
    <row r="9" spans="2:4" ht="22.8" x14ac:dyDescent="0.3">
      <c r="B9" s="644"/>
      <c r="C9" s="57">
        <v>7</v>
      </c>
      <c r="D9" s="58" t="s">
        <v>149</v>
      </c>
    </row>
    <row r="10" spans="2:4" ht="14.4" x14ac:dyDescent="0.3">
      <c r="B10" s="642">
        <v>2</v>
      </c>
      <c r="C10" s="645" t="s">
        <v>150</v>
      </c>
      <c r="D10" s="646"/>
    </row>
    <row r="11" spans="2:4" ht="14.4" x14ac:dyDescent="0.3">
      <c r="B11" s="643"/>
      <c r="C11" s="57">
        <v>8</v>
      </c>
      <c r="D11" s="58" t="s">
        <v>151</v>
      </c>
    </row>
    <row r="12" spans="2:4" ht="22.8" x14ac:dyDescent="0.3">
      <c r="B12" s="643"/>
      <c r="C12" s="57">
        <v>9</v>
      </c>
      <c r="D12" s="58" t="s">
        <v>152</v>
      </c>
    </row>
    <row r="13" spans="2:4" ht="22.8" x14ac:dyDescent="0.3">
      <c r="B13" s="643"/>
      <c r="C13" s="57">
        <v>10</v>
      </c>
      <c r="D13" s="58" t="s">
        <v>153</v>
      </c>
    </row>
    <row r="14" spans="2:4" ht="22.8" x14ac:dyDescent="0.3">
      <c r="B14" s="643"/>
      <c r="C14" s="57">
        <v>11</v>
      </c>
      <c r="D14" s="58" t="s">
        <v>154</v>
      </c>
    </row>
    <row r="15" spans="2:4" ht="22.8" x14ac:dyDescent="0.3">
      <c r="B15" s="643"/>
      <c r="C15" s="57">
        <v>12</v>
      </c>
      <c r="D15" s="58" t="s">
        <v>155</v>
      </c>
    </row>
    <row r="16" spans="2:4" ht="22.8" x14ac:dyDescent="0.3">
      <c r="B16" s="643"/>
      <c r="C16" s="57">
        <v>13</v>
      </c>
      <c r="D16" s="58" t="s">
        <v>156</v>
      </c>
    </row>
    <row r="17" spans="2:4" ht="22.8" x14ac:dyDescent="0.3">
      <c r="B17" s="643"/>
      <c r="C17" s="57">
        <v>14</v>
      </c>
      <c r="D17" s="58" t="s">
        <v>157</v>
      </c>
    </row>
    <row r="18" spans="2:4" ht="22.8" x14ac:dyDescent="0.3">
      <c r="B18" s="644"/>
      <c r="C18" s="57">
        <v>15</v>
      </c>
      <c r="D18" s="58" t="s">
        <v>158</v>
      </c>
    </row>
    <row r="19" spans="2:4" ht="14.4" x14ac:dyDescent="0.3">
      <c r="B19" s="642">
        <v>3</v>
      </c>
      <c r="C19" s="645" t="s">
        <v>159</v>
      </c>
      <c r="D19" s="646"/>
    </row>
    <row r="20" spans="2:4" ht="14.4" x14ac:dyDescent="0.3">
      <c r="B20" s="643"/>
      <c r="C20" s="57">
        <v>16</v>
      </c>
      <c r="D20" s="58" t="s">
        <v>160</v>
      </c>
    </row>
    <row r="21" spans="2:4" ht="15.75" customHeight="1" x14ac:dyDescent="0.3">
      <c r="B21" s="643"/>
      <c r="C21" s="57">
        <v>17</v>
      </c>
      <c r="D21" s="58" t="s">
        <v>161</v>
      </c>
    </row>
    <row r="22" spans="2:4" ht="15.75" customHeight="1" x14ac:dyDescent="0.3">
      <c r="B22" s="643"/>
      <c r="C22" s="57">
        <v>18</v>
      </c>
      <c r="D22" s="58" t="s">
        <v>162</v>
      </c>
    </row>
    <row r="23" spans="2:4" ht="15.75" customHeight="1" x14ac:dyDescent="0.3">
      <c r="B23" s="643"/>
      <c r="C23" s="57">
        <v>19</v>
      </c>
      <c r="D23" s="58" t="s">
        <v>163</v>
      </c>
    </row>
    <row r="24" spans="2:4" ht="15.75" customHeight="1" x14ac:dyDescent="0.3">
      <c r="B24" s="643"/>
      <c r="C24" s="57">
        <v>20</v>
      </c>
      <c r="D24" s="58" t="s">
        <v>164</v>
      </c>
    </row>
    <row r="25" spans="2:4" ht="15.75" customHeight="1" x14ac:dyDescent="0.3">
      <c r="B25" s="643"/>
      <c r="C25" s="59">
        <v>21</v>
      </c>
      <c r="D25" s="60" t="s">
        <v>165</v>
      </c>
    </row>
    <row r="26" spans="2:4" ht="15.75" customHeight="1" x14ac:dyDescent="0.3">
      <c r="B26" s="643"/>
      <c r="C26" s="57">
        <v>22</v>
      </c>
      <c r="D26" s="58" t="s">
        <v>166</v>
      </c>
    </row>
    <row r="27" spans="2:4" ht="15.75" customHeight="1" x14ac:dyDescent="0.3">
      <c r="B27" s="643"/>
      <c r="C27" s="57">
        <v>23</v>
      </c>
      <c r="D27" s="58" t="s">
        <v>167</v>
      </c>
    </row>
    <row r="28" spans="2:4" ht="15.75" customHeight="1" x14ac:dyDescent="0.3">
      <c r="B28" s="643"/>
      <c r="C28" s="57">
        <v>24</v>
      </c>
      <c r="D28" s="58" t="s">
        <v>168</v>
      </c>
    </row>
    <row r="29" spans="2:4" ht="15.75" customHeight="1" x14ac:dyDescent="0.3">
      <c r="B29" s="643"/>
      <c r="C29" s="57">
        <v>25</v>
      </c>
      <c r="D29" s="58" t="s">
        <v>169</v>
      </c>
    </row>
    <row r="30" spans="2:4" ht="15.75" customHeight="1" x14ac:dyDescent="0.3">
      <c r="B30" s="643"/>
      <c r="C30" s="57">
        <v>26</v>
      </c>
      <c r="D30" s="58" t="s">
        <v>170</v>
      </c>
    </row>
    <row r="31" spans="2:4" ht="15.75" customHeight="1" x14ac:dyDescent="0.3">
      <c r="B31" s="643"/>
      <c r="C31" s="57">
        <v>27</v>
      </c>
      <c r="D31" s="58" t="s">
        <v>171</v>
      </c>
    </row>
    <row r="32" spans="2:4" ht="15.75" customHeight="1" x14ac:dyDescent="0.3">
      <c r="B32" s="644"/>
      <c r="C32" s="57">
        <v>28</v>
      </c>
      <c r="D32" s="58" t="s">
        <v>172</v>
      </c>
    </row>
    <row r="33" spans="2:4" ht="15.75" customHeight="1" x14ac:dyDescent="0.3">
      <c r="B33" s="642">
        <v>4</v>
      </c>
      <c r="C33" s="645" t="s">
        <v>173</v>
      </c>
      <c r="D33" s="646"/>
    </row>
    <row r="34" spans="2:4" ht="15.75" customHeight="1" x14ac:dyDescent="0.3">
      <c r="B34" s="643"/>
      <c r="C34" s="57">
        <v>29</v>
      </c>
      <c r="D34" s="58" t="s">
        <v>174</v>
      </c>
    </row>
    <row r="35" spans="2:4" ht="15.75" customHeight="1" x14ac:dyDescent="0.3">
      <c r="B35" s="643"/>
      <c r="C35" s="57">
        <v>30</v>
      </c>
      <c r="D35" s="58" t="s">
        <v>175</v>
      </c>
    </row>
    <row r="36" spans="2:4" ht="15.75" customHeight="1" x14ac:dyDescent="0.3">
      <c r="B36" s="643"/>
      <c r="C36" s="57">
        <v>31</v>
      </c>
      <c r="D36" s="58" t="s">
        <v>176</v>
      </c>
    </row>
    <row r="37" spans="2:4" ht="15.75" customHeight="1" x14ac:dyDescent="0.3">
      <c r="B37" s="643"/>
      <c r="C37" s="57">
        <v>32</v>
      </c>
      <c r="D37" s="58" t="s">
        <v>177</v>
      </c>
    </row>
    <row r="38" spans="2:4" ht="15.75" customHeight="1" x14ac:dyDescent="0.3">
      <c r="B38" s="643"/>
      <c r="C38" s="57">
        <v>33</v>
      </c>
      <c r="D38" s="58" t="s">
        <v>178</v>
      </c>
    </row>
    <row r="39" spans="2:4" ht="15.75" customHeight="1" x14ac:dyDescent="0.3">
      <c r="B39" s="643"/>
      <c r="C39" s="57">
        <v>34</v>
      </c>
      <c r="D39" s="58" t="s">
        <v>179</v>
      </c>
    </row>
    <row r="40" spans="2:4" ht="15.75" customHeight="1" x14ac:dyDescent="0.3">
      <c r="B40" s="643"/>
      <c r="C40" s="57">
        <v>35</v>
      </c>
      <c r="D40" s="58" t="s">
        <v>180</v>
      </c>
    </row>
    <row r="41" spans="2:4" ht="15.75" customHeight="1" x14ac:dyDescent="0.3">
      <c r="B41" s="643"/>
      <c r="C41" s="57">
        <v>36</v>
      </c>
      <c r="D41" s="58" t="s">
        <v>181</v>
      </c>
    </row>
    <row r="42" spans="2:4" ht="15.75" customHeight="1" x14ac:dyDescent="0.3">
      <c r="B42" s="643"/>
      <c r="C42" s="57">
        <v>37</v>
      </c>
      <c r="D42" s="58" t="s">
        <v>182</v>
      </c>
    </row>
    <row r="43" spans="2:4" ht="15.75" customHeight="1" x14ac:dyDescent="0.3">
      <c r="B43" s="644"/>
      <c r="C43" s="57">
        <v>38</v>
      </c>
      <c r="D43" s="58" t="s">
        <v>183</v>
      </c>
    </row>
    <row r="44" spans="2:4" ht="15.75" customHeight="1" x14ac:dyDescent="0.3">
      <c r="B44" s="642">
        <v>5</v>
      </c>
      <c r="C44" s="645" t="s">
        <v>184</v>
      </c>
      <c r="D44" s="646"/>
    </row>
    <row r="45" spans="2:4" ht="15.75" customHeight="1" x14ac:dyDescent="0.3">
      <c r="B45" s="643"/>
      <c r="C45" s="57">
        <v>39</v>
      </c>
      <c r="D45" s="58" t="s">
        <v>185</v>
      </c>
    </row>
    <row r="46" spans="2:4" ht="15.75" customHeight="1" x14ac:dyDescent="0.3">
      <c r="B46" s="643"/>
      <c r="C46" s="57">
        <v>40</v>
      </c>
      <c r="D46" s="58" t="s">
        <v>186</v>
      </c>
    </row>
    <row r="47" spans="2:4" ht="15.75" customHeight="1" x14ac:dyDescent="0.3">
      <c r="B47" s="643"/>
      <c r="C47" s="57">
        <v>41</v>
      </c>
      <c r="D47" s="58" t="s">
        <v>187</v>
      </c>
    </row>
    <row r="48" spans="2:4" ht="15.75" customHeight="1" x14ac:dyDescent="0.3">
      <c r="B48" s="643"/>
      <c r="C48" s="57">
        <v>42</v>
      </c>
      <c r="D48" s="58" t="s">
        <v>188</v>
      </c>
    </row>
    <row r="49" spans="2:4" ht="15.75" customHeight="1" x14ac:dyDescent="0.3">
      <c r="B49" s="643"/>
      <c r="C49" s="57">
        <v>43</v>
      </c>
      <c r="D49" s="58" t="s">
        <v>189</v>
      </c>
    </row>
    <row r="50" spans="2:4" ht="15.75" customHeight="1" x14ac:dyDescent="0.3">
      <c r="B50" s="643"/>
      <c r="C50" s="57">
        <v>44</v>
      </c>
      <c r="D50" s="58" t="s">
        <v>190</v>
      </c>
    </row>
    <row r="51" spans="2:4" ht="15.75" customHeight="1" x14ac:dyDescent="0.3">
      <c r="B51" s="643"/>
      <c r="C51" s="57">
        <v>45</v>
      </c>
      <c r="D51" s="58" t="s">
        <v>191</v>
      </c>
    </row>
    <row r="52" spans="2:4" ht="15.75" customHeight="1" x14ac:dyDescent="0.3">
      <c r="B52" s="643"/>
      <c r="C52" s="57">
        <v>46</v>
      </c>
      <c r="D52" s="58" t="s">
        <v>192</v>
      </c>
    </row>
    <row r="53" spans="2:4" ht="15.75" customHeight="1" x14ac:dyDescent="0.3">
      <c r="B53" s="644"/>
      <c r="C53" s="57">
        <v>47</v>
      </c>
      <c r="D53" s="58" t="s">
        <v>193</v>
      </c>
    </row>
    <row r="54" spans="2:4" ht="15.75" customHeight="1" x14ac:dyDescent="0.3">
      <c r="B54" s="642">
        <v>6</v>
      </c>
      <c r="C54" s="645" t="s">
        <v>194</v>
      </c>
      <c r="D54" s="646"/>
    </row>
    <row r="55" spans="2:4" ht="15.75" customHeight="1" x14ac:dyDescent="0.3">
      <c r="B55" s="643"/>
      <c r="C55" s="57">
        <v>48</v>
      </c>
      <c r="D55" s="58" t="s">
        <v>195</v>
      </c>
    </row>
    <row r="56" spans="2:4" ht="15.75" customHeight="1" x14ac:dyDescent="0.3">
      <c r="B56" s="643"/>
      <c r="C56" s="57">
        <v>49</v>
      </c>
      <c r="D56" s="58" t="s">
        <v>196</v>
      </c>
    </row>
    <row r="57" spans="2:4" ht="15.75" customHeight="1" x14ac:dyDescent="0.3">
      <c r="B57" s="643"/>
      <c r="C57" s="57">
        <v>50</v>
      </c>
      <c r="D57" s="58" t="s">
        <v>197</v>
      </c>
    </row>
    <row r="58" spans="2:4" ht="15.75" customHeight="1" x14ac:dyDescent="0.3">
      <c r="B58" s="643"/>
      <c r="C58" s="57">
        <v>51</v>
      </c>
      <c r="D58" s="58" t="s">
        <v>198</v>
      </c>
    </row>
    <row r="59" spans="2:4" ht="15.75" customHeight="1" x14ac:dyDescent="0.3">
      <c r="B59" s="643"/>
      <c r="C59" s="57">
        <v>52</v>
      </c>
      <c r="D59" s="58" t="s">
        <v>199</v>
      </c>
    </row>
    <row r="60" spans="2:4" ht="15.75" customHeight="1" x14ac:dyDescent="0.3">
      <c r="B60" s="643"/>
      <c r="C60" s="57">
        <v>53</v>
      </c>
      <c r="D60" s="58" t="s">
        <v>200</v>
      </c>
    </row>
    <row r="61" spans="2:4" ht="15.75" customHeight="1" x14ac:dyDescent="0.3">
      <c r="B61" s="643"/>
      <c r="C61" s="57">
        <v>54</v>
      </c>
      <c r="D61" s="58" t="s">
        <v>201</v>
      </c>
    </row>
    <row r="62" spans="2:4" ht="15.75" customHeight="1" x14ac:dyDescent="0.3">
      <c r="B62" s="644"/>
      <c r="C62" s="57">
        <v>55</v>
      </c>
      <c r="D62" s="58" t="s">
        <v>202</v>
      </c>
    </row>
    <row r="63" spans="2:4" ht="15.75" customHeight="1" x14ac:dyDescent="0.3">
      <c r="B63" s="642">
        <v>7</v>
      </c>
      <c r="C63" s="645" t="s">
        <v>203</v>
      </c>
      <c r="D63" s="646"/>
    </row>
    <row r="64" spans="2:4" ht="15.75" customHeight="1" x14ac:dyDescent="0.3">
      <c r="B64" s="643"/>
      <c r="C64" s="57">
        <v>56</v>
      </c>
      <c r="D64" s="58" t="s">
        <v>204</v>
      </c>
    </row>
    <row r="65" spans="2:4" ht="15.75" customHeight="1" x14ac:dyDescent="0.3">
      <c r="B65" s="643"/>
      <c r="C65" s="57">
        <v>57</v>
      </c>
      <c r="D65" s="58" t="s">
        <v>205</v>
      </c>
    </row>
    <row r="66" spans="2:4" ht="15.75" customHeight="1" x14ac:dyDescent="0.3">
      <c r="B66" s="643"/>
      <c r="C66" s="57">
        <v>58</v>
      </c>
      <c r="D66" s="58" t="s">
        <v>206</v>
      </c>
    </row>
    <row r="67" spans="2:4" ht="15.75" customHeight="1" x14ac:dyDescent="0.3">
      <c r="B67" s="643"/>
      <c r="C67" s="57">
        <v>59</v>
      </c>
      <c r="D67" s="58" t="s">
        <v>207</v>
      </c>
    </row>
    <row r="68" spans="2:4" ht="15.75" customHeight="1" x14ac:dyDescent="0.3">
      <c r="B68" s="644"/>
      <c r="C68" s="57">
        <v>60</v>
      </c>
      <c r="D68" s="58" t="s">
        <v>208</v>
      </c>
    </row>
    <row r="69" spans="2:4" ht="15.75" customHeight="1" x14ac:dyDescent="0.3">
      <c r="B69" s="642">
        <v>8</v>
      </c>
      <c r="C69" s="645" t="s">
        <v>209</v>
      </c>
      <c r="D69" s="646"/>
    </row>
    <row r="70" spans="2:4" ht="15.75" customHeight="1" x14ac:dyDescent="0.3">
      <c r="B70" s="643"/>
      <c r="C70" s="57">
        <v>61</v>
      </c>
      <c r="D70" s="58" t="s">
        <v>210</v>
      </c>
    </row>
    <row r="71" spans="2:4" ht="15.75" customHeight="1" x14ac:dyDescent="0.3">
      <c r="B71" s="643"/>
      <c r="C71" s="57">
        <v>62</v>
      </c>
      <c r="D71" s="58" t="s">
        <v>211</v>
      </c>
    </row>
    <row r="72" spans="2:4" ht="15.75" customHeight="1" x14ac:dyDescent="0.3">
      <c r="B72" s="643"/>
      <c r="C72" s="57">
        <v>63</v>
      </c>
      <c r="D72" s="58" t="s">
        <v>212</v>
      </c>
    </row>
    <row r="73" spans="2:4" ht="15.75" customHeight="1" x14ac:dyDescent="0.3">
      <c r="B73" s="643"/>
      <c r="C73" s="57">
        <v>64</v>
      </c>
      <c r="D73" s="58" t="s">
        <v>213</v>
      </c>
    </row>
    <row r="74" spans="2:4" ht="15.75" customHeight="1" x14ac:dyDescent="0.3">
      <c r="B74" s="643"/>
      <c r="C74" s="57">
        <v>65</v>
      </c>
      <c r="D74" s="58" t="s">
        <v>214</v>
      </c>
    </row>
    <row r="75" spans="2:4" ht="15.75" customHeight="1" x14ac:dyDescent="0.3">
      <c r="B75" s="643"/>
      <c r="C75" s="57">
        <v>66</v>
      </c>
      <c r="D75" s="58" t="s">
        <v>215</v>
      </c>
    </row>
    <row r="76" spans="2:4" ht="15.75" customHeight="1" x14ac:dyDescent="0.3">
      <c r="B76" s="643"/>
      <c r="C76" s="57">
        <v>67</v>
      </c>
      <c r="D76" s="58" t="s">
        <v>216</v>
      </c>
    </row>
    <row r="77" spans="2:4" ht="15.75" customHeight="1" x14ac:dyDescent="0.3">
      <c r="B77" s="643"/>
      <c r="C77" s="57">
        <v>68</v>
      </c>
      <c r="D77" s="58" t="s">
        <v>217</v>
      </c>
    </row>
    <row r="78" spans="2:4" ht="15.75" customHeight="1" x14ac:dyDescent="0.3">
      <c r="B78" s="643"/>
      <c r="C78" s="57">
        <v>69</v>
      </c>
      <c r="D78" s="58" t="s">
        <v>218</v>
      </c>
    </row>
    <row r="79" spans="2:4" ht="15.75" customHeight="1" x14ac:dyDescent="0.3">
      <c r="B79" s="643"/>
      <c r="C79" s="57">
        <v>70</v>
      </c>
      <c r="D79" s="58" t="s">
        <v>219</v>
      </c>
    </row>
    <row r="80" spans="2:4" ht="15.75" customHeight="1" x14ac:dyDescent="0.3">
      <c r="B80" s="643"/>
      <c r="C80" s="57">
        <v>71</v>
      </c>
      <c r="D80" s="58" t="s">
        <v>220</v>
      </c>
    </row>
    <row r="81" spans="2:4" ht="15.75" customHeight="1" x14ac:dyDescent="0.3">
      <c r="B81" s="644"/>
      <c r="C81" s="57">
        <v>72</v>
      </c>
      <c r="D81" s="58" t="s">
        <v>221</v>
      </c>
    </row>
    <row r="82" spans="2:4" ht="15.75" customHeight="1" x14ac:dyDescent="0.3">
      <c r="B82" s="642">
        <v>9</v>
      </c>
      <c r="C82" s="645" t="s">
        <v>222</v>
      </c>
      <c r="D82" s="646"/>
    </row>
    <row r="83" spans="2:4" ht="15.75" customHeight="1" x14ac:dyDescent="0.3">
      <c r="B83" s="643"/>
      <c r="C83" s="57">
        <v>73</v>
      </c>
      <c r="D83" s="58" t="s">
        <v>223</v>
      </c>
    </row>
    <row r="84" spans="2:4" ht="15.75" customHeight="1" x14ac:dyDescent="0.3">
      <c r="B84" s="643"/>
      <c r="C84" s="57">
        <v>74</v>
      </c>
      <c r="D84" s="58" t="s">
        <v>224</v>
      </c>
    </row>
    <row r="85" spans="2:4" ht="15.75" customHeight="1" x14ac:dyDescent="0.3">
      <c r="B85" s="643"/>
      <c r="C85" s="57">
        <v>75</v>
      </c>
      <c r="D85" s="58" t="s">
        <v>225</v>
      </c>
    </row>
    <row r="86" spans="2:4" ht="15.75" customHeight="1" x14ac:dyDescent="0.3">
      <c r="B86" s="643"/>
      <c r="C86" s="57">
        <v>76</v>
      </c>
      <c r="D86" s="58" t="s">
        <v>226</v>
      </c>
    </row>
    <row r="87" spans="2:4" ht="15.75" customHeight="1" x14ac:dyDescent="0.3">
      <c r="B87" s="643"/>
      <c r="C87" s="57">
        <v>77</v>
      </c>
      <c r="D87" s="58" t="s">
        <v>227</v>
      </c>
    </row>
    <row r="88" spans="2:4" ht="15.75" customHeight="1" x14ac:dyDescent="0.3">
      <c r="B88" s="643"/>
      <c r="C88" s="57">
        <v>78</v>
      </c>
      <c r="D88" s="58" t="s">
        <v>228</v>
      </c>
    </row>
    <row r="89" spans="2:4" ht="15.75" customHeight="1" x14ac:dyDescent="0.3">
      <c r="B89" s="643"/>
      <c r="C89" s="57">
        <v>79</v>
      </c>
      <c r="D89" s="58" t="s">
        <v>229</v>
      </c>
    </row>
    <row r="90" spans="2:4" ht="15.75" customHeight="1" x14ac:dyDescent="0.3">
      <c r="B90" s="644"/>
      <c r="C90" s="57">
        <v>80</v>
      </c>
      <c r="D90" s="58" t="s">
        <v>230</v>
      </c>
    </row>
    <row r="91" spans="2:4" ht="15.75" customHeight="1" x14ac:dyDescent="0.3">
      <c r="B91" s="642">
        <v>10</v>
      </c>
      <c r="C91" s="645" t="s">
        <v>231</v>
      </c>
      <c r="D91" s="646"/>
    </row>
    <row r="92" spans="2:4" ht="15.75" customHeight="1" x14ac:dyDescent="0.3">
      <c r="B92" s="643"/>
      <c r="C92" s="57">
        <v>81</v>
      </c>
      <c r="D92" s="58" t="s">
        <v>232</v>
      </c>
    </row>
    <row r="93" spans="2:4" ht="15.75" customHeight="1" x14ac:dyDescent="0.3">
      <c r="B93" s="643"/>
      <c r="C93" s="57">
        <v>82</v>
      </c>
      <c r="D93" s="58" t="s">
        <v>233</v>
      </c>
    </row>
    <row r="94" spans="2:4" ht="15.75" customHeight="1" x14ac:dyDescent="0.3">
      <c r="B94" s="643"/>
      <c r="C94" s="57">
        <v>83</v>
      </c>
      <c r="D94" s="58" t="s">
        <v>234</v>
      </c>
    </row>
    <row r="95" spans="2:4" ht="15.75" customHeight="1" x14ac:dyDescent="0.3">
      <c r="B95" s="643"/>
      <c r="C95" s="57">
        <v>84</v>
      </c>
      <c r="D95" s="58" t="s">
        <v>235</v>
      </c>
    </row>
    <row r="96" spans="2:4" ht="15.75" customHeight="1" x14ac:dyDescent="0.3">
      <c r="B96" s="643"/>
      <c r="C96" s="57">
        <v>85</v>
      </c>
      <c r="D96" s="58" t="s">
        <v>236</v>
      </c>
    </row>
    <row r="97" spans="2:4" ht="15.75" customHeight="1" x14ac:dyDescent="0.3">
      <c r="B97" s="643"/>
      <c r="C97" s="57">
        <v>86</v>
      </c>
      <c r="D97" s="58" t="s">
        <v>237</v>
      </c>
    </row>
    <row r="98" spans="2:4" ht="15.75" customHeight="1" x14ac:dyDescent="0.3">
      <c r="B98" s="643"/>
      <c r="C98" s="57">
        <v>87</v>
      </c>
      <c r="D98" s="58" t="s">
        <v>238</v>
      </c>
    </row>
    <row r="99" spans="2:4" ht="15.75" customHeight="1" x14ac:dyDescent="0.3">
      <c r="B99" s="643"/>
      <c r="C99" s="57">
        <v>88</v>
      </c>
      <c r="D99" s="58" t="s">
        <v>239</v>
      </c>
    </row>
    <row r="100" spans="2:4" ht="15.75" customHeight="1" x14ac:dyDescent="0.3">
      <c r="B100" s="643"/>
      <c r="C100" s="57">
        <v>89</v>
      </c>
      <c r="D100" s="58" t="s">
        <v>240</v>
      </c>
    </row>
    <row r="101" spans="2:4" ht="15.75" customHeight="1" x14ac:dyDescent="0.3">
      <c r="B101" s="644"/>
      <c r="C101" s="57">
        <v>90</v>
      </c>
      <c r="D101" s="58" t="s">
        <v>241</v>
      </c>
    </row>
    <row r="102" spans="2:4" ht="15.75" customHeight="1" x14ac:dyDescent="0.3">
      <c r="B102" s="642">
        <v>11</v>
      </c>
      <c r="C102" s="645" t="s">
        <v>242</v>
      </c>
      <c r="D102" s="646"/>
    </row>
    <row r="103" spans="2:4" ht="15.75" customHeight="1" x14ac:dyDescent="0.3">
      <c r="B103" s="643"/>
      <c r="C103" s="59">
        <v>91</v>
      </c>
      <c r="D103" s="60" t="s">
        <v>243</v>
      </c>
    </row>
    <row r="104" spans="2:4" ht="15.75" customHeight="1" x14ac:dyDescent="0.3">
      <c r="B104" s="643"/>
      <c r="C104" s="59">
        <v>92</v>
      </c>
      <c r="D104" s="60" t="s">
        <v>244</v>
      </c>
    </row>
    <row r="105" spans="2:4" ht="15.75" customHeight="1" x14ac:dyDescent="0.3">
      <c r="B105" s="643"/>
      <c r="C105" s="57">
        <v>93</v>
      </c>
      <c r="D105" s="58" t="s">
        <v>245</v>
      </c>
    </row>
    <row r="106" spans="2:4" ht="15.75" customHeight="1" x14ac:dyDescent="0.3">
      <c r="B106" s="643"/>
      <c r="C106" s="57">
        <v>94</v>
      </c>
      <c r="D106" s="58" t="s">
        <v>246</v>
      </c>
    </row>
    <row r="107" spans="2:4" ht="15.75" customHeight="1" x14ac:dyDescent="0.3">
      <c r="B107" s="643"/>
      <c r="C107" s="57">
        <v>95</v>
      </c>
      <c r="D107" s="58" t="s">
        <v>247</v>
      </c>
    </row>
    <row r="108" spans="2:4" ht="15.75" customHeight="1" x14ac:dyDescent="0.3">
      <c r="B108" s="643"/>
      <c r="C108" s="57">
        <v>96</v>
      </c>
      <c r="D108" s="58" t="s">
        <v>248</v>
      </c>
    </row>
    <row r="109" spans="2:4" ht="15.75" customHeight="1" x14ac:dyDescent="0.3">
      <c r="B109" s="643"/>
      <c r="C109" s="57">
        <v>97</v>
      </c>
      <c r="D109" s="58" t="s">
        <v>249</v>
      </c>
    </row>
    <row r="110" spans="2:4" ht="15.75" customHeight="1" x14ac:dyDescent="0.3">
      <c r="B110" s="643"/>
      <c r="C110" s="57">
        <v>98</v>
      </c>
      <c r="D110" s="58" t="s">
        <v>250</v>
      </c>
    </row>
    <row r="111" spans="2:4" ht="15.75" customHeight="1" x14ac:dyDescent="0.3">
      <c r="B111" s="643"/>
      <c r="C111" s="57">
        <v>99</v>
      </c>
      <c r="D111" s="58" t="s">
        <v>251</v>
      </c>
    </row>
    <row r="112" spans="2:4" ht="15.75" customHeight="1" x14ac:dyDescent="0.3">
      <c r="B112" s="644"/>
      <c r="C112" s="57">
        <v>100</v>
      </c>
      <c r="D112" s="58" t="s">
        <v>252</v>
      </c>
    </row>
    <row r="113" spans="2:4" ht="15.75" customHeight="1" x14ac:dyDescent="0.3">
      <c r="B113" s="642">
        <v>12</v>
      </c>
      <c r="C113" s="645" t="s">
        <v>253</v>
      </c>
      <c r="D113" s="646"/>
    </row>
    <row r="114" spans="2:4" ht="15.75" customHeight="1" x14ac:dyDescent="0.3">
      <c r="B114" s="643"/>
      <c r="C114" s="57">
        <v>101</v>
      </c>
      <c r="D114" s="58" t="s">
        <v>254</v>
      </c>
    </row>
    <row r="115" spans="2:4" ht="15.75" customHeight="1" x14ac:dyDescent="0.3">
      <c r="B115" s="643"/>
      <c r="C115" s="57">
        <v>102</v>
      </c>
      <c r="D115" s="58" t="s">
        <v>255</v>
      </c>
    </row>
    <row r="116" spans="2:4" ht="15.75" customHeight="1" x14ac:dyDescent="0.3">
      <c r="B116" s="643"/>
      <c r="C116" s="57">
        <v>103</v>
      </c>
      <c r="D116" s="58" t="s">
        <v>256</v>
      </c>
    </row>
    <row r="117" spans="2:4" ht="15.75" customHeight="1" x14ac:dyDescent="0.3">
      <c r="B117" s="643"/>
      <c r="C117" s="57">
        <v>104</v>
      </c>
      <c r="D117" s="58" t="s">
        <v>257</v>
      </c>
    </row>
    <row r="118" spans="2:4" ht="15.75" customHeight="1" x14ac:dyDescent="0.3">
      <c r="B118" s="643"/>
      <c r="C118" s="57">
        <v>105</v>
      </c>
      <c r="D118" s="58" t="s">
        <v>258</v>
      </c>
    </row>
    <row r="119" spans="2:4" ht="15.75" customHeight="1" x14ac:dyDescent="0.3">
      <c r="B119" s="643"/>
      <c r="C119" s="57">
        <v>106</v>
      </c>
      <c r="D119" s="58" t="s">
        <v>259</v>
      </c>
    </row>
    <row r="120" spans="2:4" ht="15.75" customHeight="1" x14ac:dyDescent="0.3">
      <c r="B120" s="643"/>
      <c r="C120" s="57">
        <v>107</v>
      </c>
      <c r="D120" s="58" t="s">
        <v>260</v>
      </c>
    </row>
    <row r="121" spans="2:4" ht="15.75" customHeight="1" x14ac:dyDescent="0.3">
      <c r="B121" s="643"/>
      <c r="C121" s="57">
        <v>108</v>
      </c>
      <c r="D121" s="58" t="s">
        <v>261</v>
      </c>
    </row>
    <row r="122" spans="2:4" ht="15.75" customHeight="1" x14ac:dyDescent="0.3">
      <c r="B122" s="643"/>
      <c r="C122" s="57">
        <v>109</v>
      </c>
      <c r="D122" s="58" t="s">
        <v>262</v>
      </c>
    </row>
    <row r="123" spans="2:4" ht="15.75" customHeight="1" x14ac:dyDescent="0.3">
      <c r="B123" s="643"/>
      <c r="C123" s="57">
        <v>110</v>
      </c>
      <c r="D123" s="58" t="s">
        <v>263</v>
      </c>
    </row>
    <row r="124" spans="2:4" ht="15.75" customHeight="1" x14ac:dyDescent="0.3">
      <c r="B124" s="644"/>
      <c r="C124" s="57">
        <v>111</v>
      </c>
      <c r="D124" s="58" t="s">
        <v>264</v>
      </c>
    </row>
    <row r="125" spans="2:4" ht="15.75" customHeight="1" x14ac:dyDescent="0.3">
      <c r="B125" s="642">
        <v>13</v>
      </c>
      <c r="C125" s="645" t="s">
        <v>265</v>
      </c>
      <c r="D125" s="646"/>
    </row>
    <row r="126" spans="2:4" ht="15.75" customHeight="1" x14ac:dyDescent="0.3">
      <c r="B126" s="643"/>
      <c r="C126" s="57">
        <v>112</v>
      </c>
      <c r="D126" s="58" t="s">
        <v>266</v>
      </c>
    </row>
    <row r="127" spans="2:4" ht="15.75" customHeight="1" x14ac:dyDescent="0.3">
      <c r="B127" s="643"/>
      <c r="C127" s="57">
        <v>113</v>
      </c>
      <c r="D127" s="58" t="s">
        <v>267</v>
      </c>
    </row>
    <row r="128" spans="2:4" ht="15.75" customHeight="1" x14ac:dyDescent="0.3">
      <c r="B128" s="643"/>
      <c r="C128" s="57">
        <v>114</v>
      </c>
      <c r="D128" s="58" t="s">
        <v>268</v>
      </c>
    </row>
    <row r="129" spans="2:4" ht="15.75" customHeight="1" x14ac:dyDescent="0.3">
      <c r="B129" s="643"/>
      <c r="C129" s="57">
        <v>115</v>
      </c>
      <c r="D129" s="58" t="s">
        <v>269</v>
      </c>
    </row>
    <row r="130" spans="2:4" ht="15.75" customHeight="1" x14ac:dyDescent="0.3">
      <c r="B130" s="644"/>
      <c r="C130" s="57">
        <v>116</v>
      </c>
      <c r="D130" s="58" t="s">
        <v>270</v>
      </c>
    </row>
    <row r="131" spans="2:4" ht="15.75" customHeight="1" x14ac:dyDescent="0.3">
      <c r="B131" s="642">
        <v>14</v>
      </c>
      <c r="C131" s="645" t="s">
        <v>271</v>
      </c>
      <c r="D131" s="646"/>
    </row>
    <row r="132" spans="2:4" ht="15.75" customHeight="1" x14ac:dyDescent="0.3">
      <c r="B132" s="643"/>
      <c r="C132" s="57">
        <v>117</v>
      </c>
      <c r="D132" s="58" t="s">
        <v>272</v>
      </c>
    </row>
    <row r="133" spans="2:4" ht="15.75" customHeight="1" x14ac:dyDescent="0.3">
      <c r="B133" s="643"/>
      <c r="C133" s="57">
        <v>118</v>
      </c>
      <c r="D133" s="58" t="s">
        <v>273</v>
      </c>
    </row>
    <row r="134" spans="2:4" ht="15.75" customHeight="1" x14ac:dyDescent="0.3">
      <c r="B134" s="643"/>
      <c r="C134" s="57">
        <v>119</v>
      </c>
      <c r="D134" s="58" t="s">
        <v>274</v>
      </c>
    </row>
    <row r="135" spans="2:4" ht="15.75" customHeight="1" x14ac:dyDescent="0.3">
      <c r="B135" s="643"/>
      <c r="C135" s="57">
        <v>120</v>
      </c>
      <c r="D135" s="58" t="s">
        <v>275</v>
      </c>
    </row>
    <row r="136" spans="2:4" ht="15.75" customHeight="1" x14ac:dyDescent="0.3">
      <c r="B136" s="643"/>
      <c r="C136" s="57">
        <v>121</v>
      </c>
      <c r="D136" s="58" t="s">
        <v>276</v>
      </c>
    </row>
    <row r="137" spans="2:4" ht="15.75" customHeight="1" x14ac:dyDescent="0.3">
      <c r="B137" s="643"/>
      <c r="C137" s="57">
        <v>122</v>
      </c>
      <c r="D137" s="58" t="s">
        <v>277</v>
      </c>
    </row>
    <row r="138" spans="2:4" ht="15.75" customHeight="1" x14ac:dyDescent="0.3">
      <c r="B138" s="643"/>
      <c r="C138" s="57">
        <v>123</v>
      </c>
      <c r="D138" s="58" t="s">
        <v>278</v>
      </c>
    </row>
    <row r="139" spans="2:4" ht="15.75" customHeight="1" x14ac:dyDescent="0.3">
      <c r="B139" s="643"/>
      <c r="C139" s="57">
        <v>124</v>
      </c>
      <c r="D139" s="58" t="s">
        <v>279</v>
      </c>
    </row>
    <row r="140" spans="2:4" ht="15.75" customHeight="1" x14ac:dyDescent="0.3">
      <c r="B140" s="643"/>
      <c r="C140" s="57">
        <v>125</v>
      </c>
      <c r="D140" s="58" t="s">
        <v>280</v>
      </c>
    </row>
    <row r="141" spans="2:4" ht="15.75" customHeight="1" x14ac:dyDescent="0.3">
      <c r="B141" s="644"/>
      <c r="C141" s="57">
        <v>126</v>
      </c>
      <c r="D141" s="58" t="s">
        <v>281</v>
      </c>
    </row>
    <row r="142" spans="2:4" ht="15.75" customHeight="1" x14ac:dyDescent="0.3">
      <c r="B142" s="642">
        <v>15</v>
      </c>
      <c r="C142" s="645" t="s">
        <v>282</v>
      </c>
      <c r="D142" s="646"/>
    </row>
    <row r="143" spans="2:4" ht="15.75" customHeight="1" x14ac:dyDescent="0.3">
      <c r="B143" s="643"/>
      <c r="C143" s="57">
        <v>127</v>
      </c>
      <c r="D143" s="58" t="s">
        <v>283</v>
      </c>
    </row>
    <row r="144" spans="2:4" ht="15.75" customHeight="1" x14ac:dyDescent="0.3">
      <c r="B144" s="643"/>
      <c r="C144" s="57">
        <v>128</v>
      </c>
      <c r="D144" s="58" t="s">
        <v>284</v>
      </c>
    </row>
    <row r="145" spans="2:4" ht="15.75" customHeight="1" x14ac:dyDescent="0.3">
      <c r="B145" s="643"/>
      <c r="C145" s="57">
        <v>129</v>
      </c>
      <c r="D145" s="58" t="s">
        <v>285</v>
      </c>
    </row>
    <row r="146" spans="2:4" ht="15.75" customHeight="1" x14ac:dyDescent="0.3">
      <c r="B146" s="643"/>
      <c r="C146" s="57">
        <v>130</v>
      </c>
      <c r="D146" s="58" t="s">
        <v>286</v>
      </c>
    </row>
    <row r="147" spans="2:4" ht="15.75" customHeight="1" x14ac:dyDescent="0.3">
      <c r="B147" s="643"/>
      <c r="C147" s="57">
        <v>131</v>
      </c>
      <c r="D147" s="58" t="s">
        <v>287</v>
      </c>
    </row>
    <row r="148" spans="2:4" ht="15.75" customHeight="1" x14ac:dyDescent="0.3">
      <c r="B148" s="643"/>
      <c r="C148" s="57">
        <v>132</v>
      </c>
      <c r="D148" s="58" t="s">
        <v>288</v>
      </c>
    </row>
    <row r="149" spans="2:4" ht="15.75" customHeight="1" x14ac:dyDescent="0.3">
      <c r="B149" s="643"/>
      <c r="C149" s="57">
        <v>133</v>
      </c>
      <c r="D149" s="58" t="s">
        <v>289</v>
      </c>
    </row>
    <row r="150" spans="2:4" ht="15.75" customHeight="1" x14ac:dyDescent="0.3">
      <c r="B150" s="643"/>
      <c r="C150" s="57">
        <v>134</v>
      </c>
      <c r="D150" s="58" t="s">
        <v>290</v>
      </c>
    </row>
    <row r="151" spans="2:4" ht="15.75" customHeight="1" x14ac:dyDescent="0.3">
      <c r="B151" s="643"/>
      <c r="C151" s="57">
        <v>135</v>
      </c>
      <c r="D151" s="58" t="s">
        <v>291</v>
      </c>
    </row>
    <row r="152" spans="2:4" ht="15.75" customHeight="1" x14ac:dyDescent="0.3">
      <c r="B152" s="643"/>
      <c r="C152" s="57">
        <v>136</v>
      </c>
      <c r="D152" s="58" t="s">
        <v>292</v>
      </c>
    </row>
    <row r="153" spans="2:4" ht="15.75" customHeight="1" x14ac:dyDescent="0.3">
      <c r="B153" s="643"/>
      <c r="C153" s="57">
        <v>137</v>
      </c>
      <c r="D153" s="58" t="s">
        <v>293</v>
      </c>
    </row>
    <row r="154" spans="2:4" ht="15.75" customHeight="1" x14ac:dyDescent="0.3">
      <c r="B154" s="644"/>
      <c r="C154" s="57">
        <v>138</v>
      </c>
      <c r="D154" s="58" t="s">
        <v>294</v>
      </c>
    </row>
    <row r="155" spans="2:4" ht="15.75" customHeight="1" x14ac:dyDescent="0.3">
      <c r="B155" s="642">
        <v>16</v>
      </c>
      <c r="C155" s="645" t="s">
        <v>295</v>
      </c>
      <c r="D155" s="646"/>
    </row>
    <row r="156" spans="2:4" ht="15.75" customHeight="1" x14ac:dyDescent="0.3">
      <c r="B156" s="643"/>
      <c r="C156" s="57">
        <v>139</v>
      </c>
      <c r="D156" s="61" t="s">
        <v>296</v>
      </c>
    </row>
    <row r="157" spans="2:4" ht="15.75" customHeight="1" x14ac:dyDescent="0.3">
      <c r="B157" s="643"/>
      <c r="C157" s="57">
        <v>140</v>
      </c>
      <c r="D157" s="58" t="s">
        <v>297</v>
      </c>
    </row>
    <row r="158" spans="2:4" ht="15.75" customHeight="1" x14ac:dyDescent="0.3">
      <c r="B158" s="643"/>
      <c r="C158" s="57">
        <v>141</v>
      </c>
      <c r="D158" s="58" t="s">
        <v>298</v>
      </c>
    </row>
    <row r="159" spans="2:4" ht="15.75" customHeight="1" x14ac:dyDescent="0.3">
      <c r="B159" s="643"/>
      <c r="C159" s="57">
        <v>142</v>
      </c>
      <c r="D159" s="58" t="s">
        <v>299</v>
      </c>
    </row>
    <row r="160" spans="2:4" ht="15.75" customHeight="1" x14ac:dyDescent="0.3">
      <c r="B160" s="643"/>
      <c r="C160" s="59">
        <v>143</v>
      </c>
      <c r="D160" s="60" t="s">
        <v>300</v>
      </c>
    </row>
    <row r="161" spans="2:4" ht="15.75" customHeight="1" x14ac:dyDescent="0.3">
      <c r="B161" s="643"/>
      <c r="C161" s="59">
        <v>144</v>
      </c>
      <c r="D161" s="60" t="s">
        <v>301</v>
      </c>
    </row>
    <row r="162" spans="2:4" ht="15.75" customHeight="1" x14ac:dyDescent="0.3">
      <c r="B162" s="643"/>
      <c r="C162" s="59">
        <v>145</v>
      </c>
      <c r="D162" s="60" t="s">
        <v>302</v>
      </c>
    </row>
    <row r="163" spans="2:4" ht="15.75" customHeight="1" x14ac:dyDescent="0.3">
      <c r="B163" s="643"/>
      <c r="C163" s="57">
        <v>146</v>
      </c>
      <c r="D163" s="58" t="s">
        <v>303</v>
      </c>
    </row>
    <row r="164" spans="2:4" ht="15.75" customHeight="1" x14ac:dyDescent="0.3">
      <c r="B164" s="643"/>
      <c r="C164" s="57">
        <v>147</v>
      </c>
      <c r="D164" s="58" t="s">
        <v>304</v>
      </c>
    </row>
    <row r="165" spans="2:4" ht="15.75" customHeight="1" x14ac:dyDescent="0.3">
      <c r="B165" s="643"/>
      <c r="C165" s="59">
        <v>148</v>
      </c>
      <c r="D165" s="60" t="s">
        <v>305</v>
      </c>
    </row>
    <row r="166" spans="2:4" ht="15.75" customHeight="1" x14ac:dyDescent="0.3">
      <c r="B166" s="643"/>
      <c r="C166" s="57">
        <v>149</v>
      </c>
      <c r="D166" s="58" t="s">
        <v>306</v>
      </c>
    </row>
    <row r="167" spans="2:4" ht="15.75" customHeight="1" x14ac:dyDescent="0.3">
      <c r="B167" s="644"/>
      <c r="C167" s="57">
        <v>150</v>
      </c>
      <c r="D167" s="58" t="s">
        <v>307</v>
      </c>
    </row>
    <row r="168" spans="2:4" ht="15.75" customHeight="1" x14ac:dyDescent="0.3">
      <c r="B168" s="642">
        <v>17</v>
      </c>
      <c r="C168" s="645" t="s">
        <v>308</v>
      </c>
      <c r="D168" s="646"/>
    </row>
    <row r="169" spans="2:4" ht="15.75" customHeight="1" x14ac:dyDescent="0.3">
      <c r="B169" s="643"/>
      <c r="C169" s="57">
        <v>151</v>
      </c>
      <c r="D169" s="58" t="s">
        <v>309</v>
      </c>
    </row>
    <row r="170" spans="2:4" ht="15.75" customHeight="1" x14ac:dyDescent="0.3">
      <c r="B170" s="643"/>
      <c r="C170" s="57">
        <v>152</v>
      </c>
      <c r="D170" s="58" t="s">
        <v>310</v>
      </c>
    </row>
    <row r="171" spans="2:4" ht="15.75" customHeight="1" x14ac:dyDescent="0.3">
      <c r="B171" s="643"/>
      <c r="C171" s="57">
        <v>153</v>
      </c>
      <c r="D171" s="58" t="s">
        <v>311</v>
      </c>
    </row>
    <row r="172" spans="2:4" ht="15.75" customHeight="1" x14ac:dyDescent="0.3">
      <c r="B172" s="643"/>
      <c r="C172" s="57">
        <v>154</v>
      </c>
      <c r="D172" s="58" t="s">
        <v>312</v>
      </c>
    </row>
    <row r="173" spans="2:4" ht="15.75" customHeight="1" x14ac:dyDescent="0.3">
      <c r="B173" s="643"/>
      <c r="C173" s="57">
        <v>155</v>
      </c>
      <c r="D173" s="58" t="s">
        <v>313</v>
      </c>
    </row>
    <row r="174" spans="2:4" ht="15.75" customHeight="1" x14ac:dyDescent="0.3">
      <c r="B174" s="643"/>
      <c r="C174" s="57">
        <v>156</v>
      </c>
      <c r="D174" s="58" t="s">
        <v>314</v>
      </c>
    </row>
    <row r="175" spans="2:4" ht="15.75" customHeight="1" x14ac:dyDescent="0.3">
      <c r="B175" s="643"/>
      <c r="C175" s="57">
        <v>157</v>
      </c>
      <c r="D175" s="58" t="s">
        <v>315</v>
      </c>
    </row>
    <row r="176" spans="2:4" ht="15.75" customHeight="1" x14ac:dyDescent="0.3">
      <c r="B176" s="643"/>
      <c r="C176" s="57">
        <v>158</v>
      </c>
      <c r="D176" s="58" t="s">
        <v>316</v>
      </c>
    </row>
    <row r="177" spans="2:4" ht="15.75" customHeight="1" x14ac:dyDescent="0.3">
      <c r="B177" s="643"/>
      <c r="C177" s="57">
        <v>159</v>
      </c>
      <c r="D177" s="58" t="s">
        <v>317</v>
      </c>
    </row>
    <row r="178" spans="2:4" ht="15.75" customHeight="1" x14ac:dyDescent="0.3">
      <c r="B178" s="643"/>
      <c r="C178" s="57">
        <v>160</v>
      </c>
      <c r="D178" s="58" t="s">
        <v>318</v>
      </c>
    </row>
    <row r="179" spans="2:4" ht="15.75" customHeight="1" x14ac:dyDescent="0.3">
      <c r="B179" s="643"/>
      <c r="C179" s="57">
        <v>161</v>
      </c>
      <c r="D179" s="58" t="s">
        <v>319</v>
      </c>
    </row>
    <row r="180" spans="2:4" ht="15.75" customHeight="1" x14ac:dyDescent="0.3">
      <c r="B180" s="643"/>
      <c r="C180" s="57">
        <v>162</v>
      </c>
      <c r="D180" s="58" t="s">
        <v>320</v>
      </c>
    </row>
    <row r="181" spans="2:4" ht="15.75" customHeight="1" x14ac:dyDescent="0.3">
      <c r="B181" s="643"/>
      <c r="C181" s="57">
        <v>163</v>
      </c>
      <c r="D181" s="58" t="s">
        <v>321</v>
      </c>
    </row>
    <row r="182" spans="2:4" ht="15.75" customHeight="1" x14ac:dyDescent="0.3">
      <c r="B182" s="643"/>
      <c r="C182" s="57">
        <v>164</v>
      </c>
      <c r="D182" s="58" t="s">
        <v>322</v>
      </c>
    </row>
    <row r="183" spans="2:4" ht="15.75" customHeight="1" x14ac:dyDescent="0.3">
      <c r="B183" s="643"/>
      <c r="C183" s="57">
        <v>165</v>
      </c>
      <c r="D183" s="58" t="s">
        <v>323</v>
      </c>
    </row>
    <row r="184" spans="2:4" ht="15.75" customHeight="1" x14ac:dyDescent="0.3">
      <c r="B184" s="643"/>
      <c r="C184" s="57">
        <v>166</v>
      </c>
      <c r="D184" s="58" t="s">
        <v>324</v>
      </c>
    </row>
    <row r="185" spans="2:4" ht="15.75" customHeight="1" x14ac:dyDescent="0.3">
      <c r="B185" s="643"/>
      <c r="C185" s="57">
        <v>167</v>
      </c>
      <c r="D185" s="58" t="s">
        <v>325</v>
      </c>
    </row>
    <row r="186" spans="2:4" ht="15.75" customHeight="1" x14ac:dyDescent="0.3">
      <c r="B186" s="643"/>
      <c r="C186" s="57">
        <v>168</v>
      </c>
      <c r="D186" s="58" t="s">
        <v>326</v>
      </c>
    </row>
    <row r="187" spans="2:4" ht="15.75" customHeight="1" x14ac:dyDescent="0.3">
      <c r="B187" s="644"/>
      <c r="C187" s="57">
        <v>169</v>
      </c>
      <c r="D187" s="58" t="s">
        <v>327</v>
      </c>
    </row>
  </sheetData>
  <mergeCells count="34">
    <mergeCell ref="C142:D142"/>
    <mergeCell ref="C155:D155"/>
    <mergeCell ref="C168:D168"/>
    <mergeCell ref="C44:D44"/>
    <mergeCell ref="C54:D54"/>
    <mergeCell ref="C63:D63"/>
    <mergeCell ref="C69:D69"/>
    <mergeCell ref="C82:D82"/>
    <mergeCell ref="C91:D91"/>
    <mergeCell ref="C102:D102"/>
    <mergeCell ref="B142:B154"/>
    <mergeCell ref="B155:B167"/>
    <mergeCell ref="B168:B187"/>
    <mergeCell ref="B33:B43"/>
    <mergeCell ref="B44:B53"/>
    <mergeCell ref="B54:B62"/>
    <mergeCell ref="B63:B68"/>
    <mergeCell ref="B69:B81"/>
    <mergeCell ref="B82:B90"/>
    <mergeCell ref="B91:B101"/>
    <mergeCell ref="C33:D33"/>
    <mergeCell ref="B102:B112"/>
    <mergeCell ref="B113:B124"/>
    <mergeCell ref="B125:B130"/>
    <mergeCell ref="B131:B141"/>
    <mergeCell ref="C113:D113"/>
    <mergeCell ref="C125:D125"/>
    <mergeCell ref="C131:D131"/>
    <mergeCell ref="B2:B9"/>
    <mergeCell ref="C2:D2"/>
    <mergeCell ref="B10:B18"/>
    <mergeCell ref="C10:D10"/>
    <mergeCell ref="B19:B32"/>
    <mergeCell ref="C19:D19"/>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T77"/>
  <sheetViews>
    <sheetView zoomScale="70" zoomScaleNormal="70" workbookViewId="0">
      <selection activeCell="A27" sqref="A27"/>
    </sheetView>
  </sheetViews>
  <sheetFormatPr baseColWidth="10" defaultColWidth="14.44140625" defaultRowHeight="15" customHeight="1" x14ac:dyDescent="0.3"/>
  <cols>
    <col min="1" max="1" width="65.33203125" customWidth="1"/>
    <col min="2" max="2" width="11.44140625" customWidth="1"/>
    <col min="3" max="3" width="63.44140625" customWidth="1"/>
    <col min="4" max="5" width="11.44140625" customWidth="1"/>
    <col min="6" max="6" width="18.88671875" customWidth="1"/>
    <col min="7" max="7" width="11.44140625" customWidth="1"/>
    <col min="8" max="11" width="20.6640625" customWidth="1"/>
    <col min="12" max="12" width="35" customWidth="1"/>
    <col min="13" max="16" width="11.44140625" customWidth="1"/>
    <col min="17" max="17" width="15.88671875" customWidth="1"/>
    <col min="18" max="20" width="11.44140625" customWidth="1"/>
    <col min="21" max="26" width="10.6640625" customWidth="1"/>
  </cols>
  <sheetData>
    <row r="1" spans="1:20" ht="16.5" customHeight="1" x14ac:dyDescent="0.3">
      <c r="A1" s="62" t="s">
        <v>328</v>
      </c>
      <c r="B1" s="63"/>
      <c r="C1" s="62" t="s">
        <v>329</v>
      </c>
      <c r="D1" s="64"/>
      <c r="E1" s="65" t="s">
        <v>330</v>
      </c>
      <c r="F1" s="65" t="s">
        <v>331</v>
      </c>
      <c r="G1" s="63"/>
      <c r="H1" s="653" t="s">
        <v>332</v>
      </c>
      <c r="I1" s="654"/>
      <c r="J1" s="654"/>
      <c r="K1" s="655"/>
      <c r="L1" s="656" t="s">
        <v>333</v>
      </c>
      <c r="M1" s="654"/>
      <c r="N1" s="654"/>
      <c r="O1" s="655"/>
      <c r="P1" s="66"/>
      <c r="Q1" s="657" t="s">
        <v>334</v>
      </c>
      <c r="R1" s="654"/>
      <c r="S1" s="654"/>
      <c r="T1" s="655"/>
    </row>
    <row r="2" spans="1:20" ht="12" customHeight="1" x14ac:dyDescent="0.3">
      <c r="A2" s="67" t="s">
        <v>335</v>
      </c>
      <c r="B2" s="63"/>
      <c r="C2" s="68" t="s">
        <v>336</v>
      </c>
      <c r="D2" s="64"/>
      <c r="E2" s="69">
        <v>1</v>
      </c>
      <c r="F2" s="69" t="s">
        <v>337</v>
      </c>
      <c r="G2" s="63"/>
      <c r="H2" s="647" t="s">
        <v>338</v>
      </c>
      <c r="I2" s="648"/>
      <c r="J2" s="648"/>
      <c r="K2" s="649"/>
      <c r="L2" s="63"/>
      <c r="M2" s="65">
        <v>2012</v>
      </c>
      <c r="N2" s="65"/>
      <c r="O2" s="65"/>
      <c r="P2" s="63"/>
      <c r="Q2" s="65"/>
      <c r="R2" s="70" t="s">
        <v>339</v>
      </c>
      <c r="S2" s="70" t="s">
        <v>340</v>
      </c>
      <c r="T2" s="70" t="s">
        <v>341</v>
      </c>
    </row>
    <row r="3" spans="1:20" ht="12" customHeight="1" x14ac:dyDescent="0.3">
      <c r="A3" s="67" t="s">
        <v>342</v>
      </c>
      <c r="B3" s="63"/>
      <c r="C3" s="68" t="s">
        <v>343</v>
      </c>
      <c r="D3" s="64"/>
      <c r="E3" s="69"/>
      <c r="F3" s="69"/>
      <c r="G3" s="63"/>
      <c r="H3" s="71"/>
      <c r="I3" s="72"/>
      <c r="J3" s="72"/>
      <c r="K3" s="73"/>
      <c r="L3" s="63"/>
      <c r="M3" s="65"/>
      <c r="N3" s="65"/>
      <c r="O3" s="65"/>
      <c r="P3" s="63"/>
      <c r="Q3" s="65"/>
      <c r="R3" s="70"/>
      <c r="S3" s="70"/>
      <c r="T3" s="70"/>
    </row>
    <row r="4" spans="1:20" ht="12" customHeight="1" x14ac:dyDescent="0.3">
      <c r="A4" s="67" t="s">
        <v>344</v>
      </c>
      <c r="B4" s="63"/>
      <c r="C4" s="68" t="s">
        <v>345</v>
      </c>
      <c r="D4" s="64"/>
      <c r="E4" s="69"/>
      <c r="F4" s="69"/>
      <c r="G4" s="63"/>
      <c r="H4" s="71"/>
      <c r="I4" s="72"/>
      <c r="J4" s="72"/>
      <c r="K4" s="73"/>
      <c r="L4" s="63"/>
      <c r="M4" s="65"/>
      <c r="N4" s="65"/>
      <c r="O4" s="65"/>
      <c r="P4" s="63"/>
      <c r="Q4" s="65"/>
      <c r="R4" s="70"/>
      <c r="S4" s="70"/>
      <c r="T4" s="70"/>
    </row>
    <row r="5" spans="1:20" ht="12" customHeight="1" x14ac:dyDescent="0.3">
      <c r="A5" s="67" t="s">
        <v>346</v>
      </c>
      <c r="B5" s="63"/>
      <c r="C5" s="68" t="s">
        <v>347</v>
      </c>
      <c r="D5" s="64"/>
      <c r="E5" s="69">
        <v>2</v>
      </c>
      <c r="F5" s="69" t="s">
        <v>348</v>
      </c>
      <c r="G5" s="63"/>
      <c r="H5" s="658" t="s">
        <v>349</v>
      </c>
      <c r="I5" s="74">
        <v>2017</v>
      </c>
      <c r="J5" s="75"/>
      <c r="K5" s="76"/>
      <c r="L5" s="63"/>
      <c r="M5" s="77" t="s">
        <v>339</v>
      </c>
      <c r="N5" s="77" t="s">
        <v>340</v>
      </c>
      <c r="O5" s="77" t="s">
        <v>341</v>
      </c>
      <c r="P5" s="63"/>
      <c r="Q5" s="78" t="s">
        <v>350</v>
      </c>
      <c r="R5" s="79">
        <v>479830</v>
      </c>
      <c r="S5" s="79">
        <v>222331</v>
      </c>
      <c r="T5" s="79">
        <v>257499</v>
      </c>
    </row>
    <row r="6" spans="1:20" ht="12" customHeight="1" x14ac:dyDescent="0.3">
      <c r="A6" s="67" t="s">
        <v>351</v>
      </c>
      <c r="B6" s="63"/>
      <c r="C6" s="68" t="s">
        <v>352</v>
      </c>
      <c r="D6" s="64"/>
      <c r="E6" s="69">
        <v>3</v>
      </c>
      <c r="F6" s="69" t="s">
        <v>353</v>
      </c>
      <c r="G6" s="63"/>
      <c r="H6" s="659"/>
      <c r="I6" s="80" t="s">
        <v>339</v>
      </c>
      <c r="J6" s="81" t="s">
        <v>340</v>
      </c>
      <c r="K6" s="82" t="s">
        <v>341</v>
      </c>
      <c r="L6" s="63"/>
      <c r="M6" s="79">
        <v>7571345</v>
      </c>
      <c r="N6" s="79">
        <v>3653868</v>
      </c>
      <c r="O6" s="79">
        <v>3917477</v>
      </c>
      <c r="P6" s="63"/>
      <c r="Q6" s="78" t="s">
        <v>354</v>
      </c>
      <c r="R6" s="79">
        <v>135160</v>
      </c>
      <c r="S6" s="79">
        <v>62795</v>
      </c>
      <c r="T6" s="79">
        <v>72365</v>
      </c>
    </row>
    <row r="7" spans="1:20" ht="12.75" customHeight="1" x14ac:dyDescent="0.3">
      <c r="A7" s="63"/>
      <c r="B7" s="63"/>
      <c r="C7" s="68" t="s">
        <v>355</v>
      </c>
      <c r="D7" s="64"/>
      <c r="E7" s="69">
        <v>4</v>
      </c>
      <c r="F7" s="69" t="s">
        <v>356</v>
      </c>
      <c r="G7" s="63"/>
      <c r="H7" s="83" t="s">
        <v>357</v>
      </c>
      <c r="I7" s="84"/>
      <c r="J7" s="85"/>
      <c r="K7" s="86"/>
      <c r="L7" s="63"/>
      <c r="M7" s="87">
        <v>120482</v>
      </c>
      <c r="N7" s="87">
        <v>61704</v>
      </c>
      <c r="O7" s="87">
        <v>58778</v>
      </c>
      <c r="P7" s="63"/>
      <c r="Q7" s="78" t="s">
        <v>358</v>
      </c>
      <c r="R7" s="79">
        <v>109955</v>
      </c>
      <c r="S7" s="79">
        <v>55153</v>
      </c>
      <c r="T7" s="79">
        <v>54802</v>
      </c>
    </row>
    <row r="8" spans="1:20" ht="12" customHeight="1" x14ac:dyDescent="0.3">
      <c r="A8" s="62" t="s">
        <v>359</v>
      </c>
      <c r="B8" s="63"/>
      <c r="C8" s="68" t="s">
        <v>360</v>
      </c>
      <c r="D8" s="64"/>
      <c r="E8" s="69">
        <v>5</v>
      </c>
      <c r="F8" s="69" t="s">
        <v>361</v>
      </c>
      <c r="G8" s="63"/>
      <c r="H8" s="88" t="s">
        <v>339</v>
      </c>
      <c r="I8" s="89">
        <v>8080734</v>
      </c>
      <c r="J8" s="89">
        <v>3912910</v>
      </c>
      <c r="K8" s="89">
        <v>4167824</v>
      </c>
      <c r="L8" s="63"/>
      <c r="M8" s="87">
        <v>120064</v>
      </c>
      <c r="N8" s="87">
        <v>61454</v>
      </c>
      <c r="O8" s="87">
        <v>58610</v>
      </c>
      <c r="P8" s="63"/>
      <c r="Q8" s="78" t="s">
        <v>362</v>
      </c>
      <c r="R8" s="79">
        <v>409257</v>
      </c>
      <c r="S8" s="79">
        <v>199566</v>
      </c>
      <c r="T8" s="79">
        <v>209691</v>
      </c>
    </row>
    <row r="9" spans="1:20" ht="12" customHeight="1" x14ac:dyDescent="0.3">
      <c r="A9" s="78" t="s">
        <v>363</v>
      </c>
      <c r="B9" s="63"/>
      <c r="C9" s="63"/>
      <c r="D9" s="64"/>
      <c r="E9" s="69">
        <v>6</v>
      </c>
      <c r="F9" s="69" t="s">
        <v>364</v>
      </c>
      <c r="G9" s="63"/>
      <c r="H9" s="90" t="s">
        <v>365</v>
      </c>
      <c r="I9" s="91">
        <v>607390</v>
      </c>
      <c r="J9" s="91">
        <v>312062</v>
      </c>
      <c r="K9" s="91">
        <v>295328</v>
      </c>
      <c r="L9" s="63"/>
      <c r="M9" s="87">
        <v>119780</v>
      </c>
      <c r="N9" s="87">
        <v>61272</v>
      </c>
      <c r="O9" s="87">
        <v>58508</v>
      </c>
      <c r="P9" s="63"/>
      <c r="Q9" s="78" t="s">
        <v>366</v>
      </c>
      <c r="R9" s="79">
        <v>400686</v>
      </c>
      <c r="S9" s="79">
        <v>197911</v>
      </c>
      <c r="T9" s="79">
        <v>202775</v>
      </c>
    </row>
    <row r="10" spans="1:20" ht="12" customHeight="1" x14ac:dyDescent="0.3">
      <c r="A10" s="78" t="s">
        <v>367</v>
      </c>
      <c r="B10" s="63"/>
      <c r="C10" s="63"/>
      <c r="D10" s="64"/>
      <c r="E10" s="69">
        <v>7</v>
      </c>
      <c r="F10" s="69" t="s">
        <v>368</v>
      </c>
      <c r="G10" s="63"/>
      <c r="H10" s="90" t="s">
        <v>369</v>
      </c>
      <c r="I10" s="91">
        <v>601914</v>
      </c>
      <c r="J10" s="91">
        <v>308936</v>
      </c>
      <c r="K10" s="91">
        <v>292978</v>
      </c>
      <c r="L10" s="63"/>
      <c r="M10" s="87">
        <v>119273</v>
      </c>
      <c r="N10" s="87">
        <v>61064</v>
      </c>
      <c r="O10" s="87">
        <v>58209</v>
      </c>
      <c r="P10" s="63"/>
      <c r="Q10" s="78" t="s">
        <v>370</v>
      </c>
      <c r="R10" s="79">
        <v>201593</v>
      </c>
      <c r="S10" s="79">
        <v>99557</v>
      </c>
      <c r="T10" s="79">
        <v>102036</v>
      </c>
    </row>
    <row r="11" spans="1:20" ht="12" customHeight="1" x14ac:dyDescent="0.3">
      <c r="A11" s="78" t="s">
        <v>371</v>
      </c>
      <c r="B11" s="63"/>
      <c r="C11" s="62" t="s">
        <v>372</v>
      </c>
      <c r="D11" s="64"/>
      <c r="E11" s="69">
        <v>8</v>
      </c>
      <c r="F11" s="69" t="s">
        <v>373</v>
      </c>
      <c r="G11" s="63"/>
      <c r="H11" s="90" t="s">
        <v>374</v>
      </c>
      <c r="I11" s="91">
        <v>602967</v>
      </c>
      <c r="J11" s="91">
        <v>308654</v>
      </c>
      <c r="K11" s="91">
        <v>294313</v>
      </c>
      <c r="L11" s="63"/>
      <c r="M11" s="87">
        <v>118935</v>
      </c>
      <c r="N11" s="87">
        <v>60931</v>
      </c>
      <c r="O11" s="87">
        <v>58004</v>
      </c>
      <c r="P11" s="63"/>
      <c r="Q11" s="78" t="s">
        <v>375</v>
      </c>
      <c r="R11" s="79">
        <v>597522</v>
      </c>
      <c r="S11" s="79">
        <v>292176</v>
      </c>
      <c r="T11" s="79">
        <v>305346</v>
      </c>
    </row>
    <row r="12" spans="1:20" ht="12" customHeight="1" x14ac:dyDescent="0.3">
      <c r="A12" s="78" t="s">
        <v>376</v>
      </c>
      <c r="B12" s="63"/>
      <c r="C12" s="68" t="s">
        <v>377</v>
      </c>
      <c r="D12" s="64"/>
      <c r="E12" s="69">
        <v>9</v>
      </c>
      <c r="F12" s="69" t="s">
        <v>378</v>
      </c>
      <c r="G12" s="63"/>
      <c r="H12" s="90" t="s">
        <v>379</v>
      </c>
      <c r="I12" s="91">
        <v>632370</v>
      </c>
      <c r="J12" s="91">
        <v>321173</v>
      </c>
      <c r="K12" s="91">
        <v>311197</v>
      </c>
      <c r="L12" s="63"/>
      <c r="M12" s="87">
        <v>118833</v>
      </c>
      <c r="N12" s="87">
        <v>60903</v>
      </c>
      <c r="O12" s="87">
        <v>57930</v>
      </c>
      <c r="P12" s="63"/>
      <c r="Q12" s="78" t="s">
        <v>380</v>
      </c>
      <c r="R12" s="79">
        <v>1030623</v>
      </c>
      <c r="S12" s="79">
        <v>502287</v>
      </c>
      <c r="T12" s="79">
        <v>528336</v>
      </c>
    </row>
    <row r="13" spans="1:20" ht="12" customHeight="1" x14ac:dyDescent="0.3">
      <c r="A13" s="78" t="s">
        <v>381</v>
      </c>
      <c r="B13" s="63"/>
      <c r="C13" s="68" t="s">
        <v>382</v>
      </c>
      <c r="D13" s="64"/>
      <c r="E13" s="69">
        <v>10</v>
      </c>
      <c r="F13" s="69" t="s">
        <v>383</v>
      </c>
      <c r="G13" s="63"/>
      <c r="H13" s="90" t="s">
        <v>384</v>
      </c>
      <c r="I13" s="91">
        <v>672749</v>
      </c>
      <c r="J13" s="91">
        <v>339928</v>
      </c>
      <c r="K13" s="91">
        <v>332821</v>
      </c>
      <c r="L13" s="63"/>
      <c r="M13" s="87">
        <v>118730</v>
      </c>
      <c r="N13" s="87">
        <v>60874</v>
      </c>
      <c r="O13" s="87">
        <v>57856</v>
      </c>
      <c r="P13" s="63"/>
      <c r="Q13" s="78" t="s">
        <v>385</v>
      </c>
      <c r="R13" s="79">
        <v>353859</v>
      </c>
      <c r="S13" s="79">
        <v>167533</v>
      </c>
      <c r="T13" s="79">
        <v>186326</v>
      </c>
    </row>
    <row r="14" spans="1:20" ht="12" customHeight="1" x14ac:dyDescent="0.3">
      <c r="A14" s="78" t="s">
        <v>386</v>
      </c>
      <c r="B14" s="63"/>
      <c r="C14" s="68" t="s">
        <v>387</v>
      </c>
      <c r="D14" s="64"/>
      <c r="E14" s="69">
        <v>11</v>
      </c>
      <c r="F14" s="69" t="s">
        <v>388</v>
      </c>
      <c r="G14" s="63"/>
      <c r="H14" s="90" t="s">
        <v>389</v>
      </c>
      <c r="I14" s="91">
        <v>650902</v>
      </c>
      <c r="J14" s="91">
        <v>329064</v>
      </c>
      <c r="K14" s="91">
        <v>321838</v>
      </c>
      <c r="L14" s="63"/>
      <c r="M14" s="87">
        <v>118696</v>
      </c>
      <c r="N14" s="87">
        <v>60878</v>
      </c>
      <c r="O14" s="87">
        <v>57818</v>
      </c>
      <c r="P14" s="63"/>
      <c r="Q14" s="78" t="s">
        <v>390</v>
      </c>
      <c r="R14" s="79">
        <v>851299</v>
      </c>
      <c r="S14" s="79">
        <v>406597</v>
      </c>
      <c r="T14" s="79">
        <v>444702</v>
      </c>
    </row>
    <row r="15" spans="1:20" ht="12" customHeight="1" x14ac:dyDescent="0.3">
      <c r="A15" s="78" t="s">
        <v>391</v>
      </c>
      <c r="B15" s="63"/>
      <c r="C15" s="68" t="s">
        <v>392</v>
      </c>
      <c r="D15" s="64"/>
      <c r="E15" s="69">
        <v>12</v>
      </c>
      <c r="F15" s="69" t="s">
        <v>393</v>
      </c>
      <c r="G15" s="63"/>
      <c r="H15" s="90" t="s">
        <v>394</v>
      </c>
      <c r="I15" s="91">
        <v>651442</v>
      </c>
      <c r="J15" s="91">
        <v>316050</v>
      </c>
      <c r="K15" s="91">
        <v>335392</v>
      </c>
      <c r="L15" s="63"/>
      <c r="M15" s="87">
        <v>119101</v>
      </c>
      <c r="N15" s="87">
        <v>61076</v>
      </c>
      <c r="O15" s="87">
        <v>58025</v>
      </c>
      <c r="P15" s="63"/>
      <c r="Q15" s="78" t="s">
        <v>395</v>
      </c>
      <c r="R15" s="79">
        <v>1094488</v>
      </c>
      <c r="S15" s="79">
        <v>518960</v>
      </c>
      <c r="T15" s="79">
        <v>575528</v>
      </c>
    </row>
    <row r="16" spans="1:20" ht="12" customHeight="1" x14ac:dyDescent="0.3">
      <c r="A16" s="78" t="s">
        <v>396</v>
      </c>
      <c r="B16" s="63"/>
      <c r="C16" s="68" t="s">
        <v>397</v>
      </c>
      <c r="D16" s="64"/>
      <c r="E16" s="69">
        <v>13</v>
      </c>
      <c r="F16" s="69" t="s">
        <v>398</v>
      </c>
      <c r="G16" s="63"/>
      <c r="H16" s="90" t="s">
        <v>399</v>
      </c>
      <c r="I16" s="91">
        <v>640060</v>
      </c>
      <c r="J16" s="91">
        <v>303971</v>
      </c>
      <c r="K16" s="91">
        <v>336089</v>
      </c>
      <c r="L16" s="63"/>
      <c r="M16" s="87">
        <v>119856</v>
      </c>
      <c r="N16" s="87">
        <v>61418</v>
      </c>
      <c r="O16" s="87">
        <v>58438</v>
      </c>
      <c r="P16" s="63"/>
      <c r="Q16" s="78" t="s">
        <v>400</v>
      </c>
      <c r="R16" s="79">
        <v>234948</v>
      </c>
      <c r="S16" s="79">
        <v>112703</v>
      </c>
      <c r="T16" s="79">
        <v>122245</v>
      </c>
    </row>
    <row r="17" spans="1:20" ht="12" customHeight="1" x14ac:dyDescent="0.3">
      <c r="A17" s="78" t="s">
        <v>401</v>
      </c>
      <c r="B17" s="63"/>
      <c r="C17" s="68" t="s">
        <v>402</v>
      </c>
      <c r="D17" s="64"/>
      <c r="E17" s="69">
        <v>14</v>
      </c>
      <c r="F17" s="69" t="s">
        <v>403</v>
      </c>
      <c r="G17" s="63"/>
      <c r="H17" s="90" t="s">
        <v>404</v>
      </c>
      <c r="I17" s="91">
        <v>563389</v>
      </c>
      <c r="J17" s="91">
        <v>268367</v>
      </c>
      <c r="K17" s="91">
        <v>295022</v>
      </c>
      <c r="L17" s="63"/>
      <c r="M17" s="87">
        <v>121019</v>
      </c>
      <c r="N17" s="87">
        <v>61921</v>
      </c>
      <c r="O17" s="87">
        <v>59098</v>
      </c>
      <c r="P17" s="63"/>
      <c r="Q17" s="78" t="s">
        <v>405</v>
      </c>
      <c r="R17" s="79">
        <v>147933</v>
      </c>
      <c r="S17" s="79">
        <v>68544</v>
      </c>
      <c r="T17" s="79">
        <v>79389</v>
      </c>
    </row>
    <row r="18" spans="1:20" ht="12" customHeight="1" x14ac:dyDescent="0.3">
      <c r="A18" s="78" t="s">
        <v>406</v>
      </c>
      <c r="B18" s="63"/>
      <c r="C18" s="68" t="s">
        <v>407</v>
      </c>
      <c r="D18" s="64"/>
      <c r="E18" s="69">
        <v>15</v>
      </c>
      <c r="F18" s="69" t="s">
        <v>408</v>
      </c>
      <c r="G18" s="63"/>
      <c r="H18" s="90" t="s">
        <v>409</v>
      </c>
      <c r="I18" s="91">
        <v>519261</v>
      </c>
      <c r="J18" s="91">
        <v>244556</v>
      </c>
      <c r="K18" s="91">
        <v>274705</v>
      </c>
      <c r="L18" s="63"/>
      <c r="M18" s="87">
        <v>122272</v>
      </c>
      <c r="N18" s="87">
        <v>62471</v>
      </c>
      <c r="O18" s="87">
        <v>59801</v>
      </c>
      <c r="P18" s="63"/>
      <c r="Q18" s="78" t="s">
        <v>410</v>
      </c>
      <c r="R18" s="79">
        <v>98209</v>
      </c>
      <c r="S18" s="79">
        <v>49277</v>
      </c>
      <c r="T18" s="79">
        <v>48932</v>
      </c>
    </row>
    <row r="19" spans="1:20" ht="12" customHeight="1" x14ac:dyDescent="0.3">
      <c r="A19" s="62" t="s">
        <v>411</v>
      </c>
      <c r="B19" s="63"/>
      <c r="C19" s="68" t="s">
        <v>412</v>
      </c>
      <c r="D19" s="64"/>
      <c r="E19" s="69">
        <v>16</v>
      </c>
      <c r="F19" s="69" t="s">
        <v>413</v>
      </c>
      <c r="G19" s="63"/>
      <c r="H19" s="90" t="s">
        <v>414</v>
      </c>
      <c r="I19" s="91">
        <v>503389</v>
      </c>
      <c r="J19" s="91">
        <v>233302</v>
      </c>
      <c r="K19" s="91">
        <v>270087</v>
      </c>
      <c r="L19" s="63"/>
      <c r="M19" s="87">
        <v>123722</v>
      </c>
      <c r="N19" s="87">
        <v>63080</v>
      </c>
      <c r="O19" s="87">
        <v>60642</v>
      </c>
      <c r="P19" s="63"/>
      <c r="Q19" s="78" t="s">
        <v>415</v>
      </c>
      <c r="R19" s="79">
        <v>108457</v>
      </c>
      <c r="S19" s="79">
        <v>52580</v>
      </c>
      <c r="T19" s="79">
        <v>55877</v>
      </c>
    </row>
    <row r="20" spans="1:20" ht="12" customHeight="1" x14ac:dyDescent="0.3">
      <c r="A20" s="92" t="s">
        <v>416</v>
      </c>
      <c r="B20" s="63"/>
      <c r="C20" s="68" t="s">
        <v>417</v>
      </c>
      <c r="D20" s="64"/>
      <c r="E20" s="69">
        <v>17</v>
      </c>
      <c r="F20" s="69" t="s">
        <v>418</v>
      </c>
      <c r="G20" s="63"/>
      <c r="H20" s="90" t="s">
        <v>419</v>
      </c>
      <c r="I20" s="91">
        <v>439872</v>
      </c>
      <c r="J20" s="91">
        <v>200142</v>
      </c>
      <c r="K20" s="91">
        <v>239730</v>
      </c>
      <c r="L20" s="63"/>
      <c r="M20" s="87">
        <v>125124</v>
      </c>
      <c r="N20" s="87">
        <v>63639</v>
      </c>
      <c r="O20" s="87">
        <v>61485</v>
      </c>
      <c r="P20" s="63"/>
      <c r="Q20" s="78" t="s">
        <v>420</v>
      </c>
      <c r="R20" s="79">
        <v>258212</v>
      </c>
      <c r="S20" s="79">
        <v>125944</v>
      </c>
      <c r="T20" s="79">
        <v>132268</v>
      </c>
    </row>
    <row r="21" spans="1:20" ht="12" customHeight="1" x14ac:dyDescent="0.3">
      <c r="A21" s="92" t="s">
        <v>421</v>
      </c>
      <c r="B21" s="63"/>
      <c r="C21" s="68" t="s">
        <v>422</v>
      </c>
      <c r="D21" s="64"/>
      <c r="E21" s="69">
        <v>18</v>
      </c>
      <c r="F21" s="69" t="s">
        <v>423</v>
      </c>
      <c r="G21" s="63"/>
      <c r="H21" s="90" t="s">
        <v>424</v>
      </c>
      <c r="I21" s="91">
        <v>341916</v>
      </c>
      <c r="J21" s="91">
        <v>152813</v>
      </c>
      <c r="K21" s="91">
        <v>189103</v>
      </c>
      <c r="L21" s="63"/>
      <c r="M21" s="87">
        <v>126598</v>
      </c>
      <c r="N21" s="87">
        <v>64282</v>
      </c>
      <c r="O21" s="87">
        <v>62316</v>
      </c>
      <c r="P21" s="63"/>
      <c r="Q21" s="78" t="s">
        <v>425</v>
      </c>
      <c r="R21" s="79">
        <v>24160</v>
      </c>
      <c r="S21" s="79">
        <v>12726</v>
      </c>
      <c r="T21" s="79">
        <v>11434</v>
      </c>
    </row>
    <row r="22" spans="1:20" ht="12" customHeight="1" x14ac:dyDescent="0.3">
      <c r="A22" s="92" t="s">
        <v>426</v>
      </c>
      <c r="B22" s="63"/>
      <c r="C22" s="68" t="s">
        <v>427</v>
      </c>
      <c r="D22" s="64"/>
      <c r="E22" s="69">
        <v>19</v>
      </c>
      <c r="F22" s="69" t="s">
        <v>428</v>
      </c>
      <c r="G22" s="63"/>
      <c r="H22" s="90" t="s">
        <v>429</v>
      </c>
      <c r="I22" s="91">
        <v>253646</v>
      </c>
      <c r="J22" s="91">
        <v>111646</v>
      </c>
      <c r="K22" s="91">
        <v>142000</v>
      </c>
      <c r="L22" s="63"/>
      <c r="M22" s="87">
        <v>128143</v>
      </c>
      <c r="N22" s="87">
        <v>65043</v>
      </c>
      <c r="O22" s="87">
        <v>63100</v>
      </c>
      <c r="P22" s="63"/>
      <c r="Q22" s="78" t="s">
        <v>430</v>
      </c>
      <c r="R22" s="79">
        <v>377272</v>
      </c>
      <c r="S22" s="79">
        <v>184951</v>
      </c>
      <c r="T22" s="79">
        <v>192321</v>
      </c>
    </row>
    <row r="23" spans="1:20" ht="12" customHeight="1" x14ac:dyDescent="0.3">
      <c r="A23" s="92" t="s">
        <v>431</v>
      </c>
      <c r="B23" s="63"/>
      <c r="C23" s="68" t="s">
        <v>432</v>
      </c>
      <c r="D23" s="64"/>
      <c r="E23" s="69">
        <v>20</v>
      </c>
      <c r="F23" s="69" t="s">
        <v>433</v>
      </c>
      <c r="G23" s="63"/>
      <c r="H23" s="90" t="s">
        <v>434</v>
      </c>
      <c r="I23" s="91">
        <v>177853</v>
      </c>
      <c r="J23" s="91">
        <v>76747</v>
      </c>
      <c r="K23" s="91">
        <v>101106</v>
      </c>
      <c r="L23" s="63"/>
      <c r="M23" s="87">
        <v>129625</v>
      </c>
      <c r="N23" s="87">
        <v>65820</v>
      </c>
      <c r="O23" s="87">
        <v>63805</v>
      </c>
      <c r="P23" s="63"/>
      <c r="Q23" s="78" t="s">
        <v>435</v>
      </c>
      <c r="R23" s="79">
        <v>651586</v>
      </c>
      <c r="S23" s="79">
        <v>319009</v>
      </c>
      <c r="T23" s="79">
        <v>332577</v>
      </c>
    </row>
    <row r="24" spans="1:20" ht="12" customHeight="1" x14ac:dyDescent="0.3">
      <c r="A24" s="92" t="s">
        <v>436</v>
      </c>
      <c r="B24" s="63"/>
      <c r="C24" s="68" t="s">
        <v>437</v>
      </c>
      <c r="D24" s="64"/>
      <c r="E24" s="69">
        <v>55</v>
      </c>
      <c r="F24" s="69" t="s">
        <v>438</v>
      </c>
      <c r="G24" s="63"/>
      <c r="H24" s="90" t="s">
        <v>439</v>
      </c>
      <c r="I24" s="91">
        <v>113108</v>
      </c>
      <c r="J24" s="91">
        <v>45521</v>
      </c>
      <c r="K24" s="91">
        <v>67587</v>
      </c>
      <c r="L24" s="63"/>
      <c r="M24" s="87">
        <v>131107</v>
      </c>
      <c r="N24" s="87">
        <v>66558</v>
      </c>
      <c r="O24" s="87">
        <v>64549</v>
      </c>
      <c r="P24" s="63"/>
      <c r="Q24" s="78" t="s">
        <v>440</v>
      </c>
      <c r="R24" s="79">
        <v>6296</v>
      </c>
      <c r="S24" s="79">
        <v>3268</v>
      </c>
      <c r="T24" s="79">
        <v>3028</v>
      </c>
    </row>
    <row r="25" spans="1:20" ht="12" customHeight="1" x14ac:dyDescent="0.3">
      <c r="A25" s="92" t="s">
        <v>441</v>
      </c>
      <c r="B25" s="63"/>
      <c r="C25" s="92" t="s">
        <v>442</v>
      </c>
      <c r="D25" s="64"/>
      <c r="E25" s="69">
        <v>66</v>
      </c>
      <c r="F25" s="69" t="s">
        <v>443</v>
      </c>
      <c r="G25" s="63"/>
      <c r="H25" s="90" t="s">
        <v>444</v>
      </c>
      <c r="I25" s="91">
        <v>108506</v>
      </c>
      <c r="J25" s="91">
        <v>39978</v>
      </c>
      <c r="K25" s="91">
        <v>68528</v>
      </c>
      <c r="L25" s="63"/>
      <c r="M25" s="87">
        <v>132790</v>
      </c>
      <c r="N25" s="87">
        <v>67353</v>
      </c>
      <c r="O25" s="87">
        <v>65437</v>
      </c>
      <c r="P25" s="63"/>
      <c r="Q25" s="93" t="s">
        <v>339</v>
      </c>
      <c r="R25" s="87">
        <f t="shared" ref="R25:T25" si="0">SUM(R5:R24)</f>
        <v>7571345</v>
      </c>
      <c r="S25" s="87">
        <f t="shared" si="0"/>
        <v>3653868</v>
      </c>
      <c r="T25" s="87">
        <f t="shared" si="0"/>
        <v>3917477</v>
      </c>
    </row>
    <row r="26" spans="1:20" ht="12" customHeight="1" x14ac:dyDescent="0.3">
      <c r="A26" s="92" t="s">
        <v>445</v>
      </c>
      <c r="B26" s="63"/>
      <c r="C26" s="68" t="s">
        <v>446</v>
      </c>
      <c r="D26" s="64"/>
      <c r="E26" s="69">
        <v>77</v>
      </c>
      <c r="F26" s="69" t="s">
        <v>447</v>
      </c>
      <c r="G26" s="63"/>
      <c r="H26" s="63"/>
      <c r="I26" s="63"/>
      <c r="J26" s="63"/>
      <c r="K26" s="63"/>
      <c r="L26" s="63"/>
      <c r="M26" s="87">
        <v>133340</v>
      </c>
      <c r="N26" s="87">
        <v>67602</v>
      </c>
      <c r="O26" s="87">
        <v>65738</v>
      </c>
      <c r="P26" s="63"/>
      <c r="Q26" s="63"/>
      <c r="R26" s="63"/>
      <c r="S26" s="63"/>
      <c r="T26" s="63"/>
    </row>
    <row r="27" spans="1:20" ht="12" customHeight="1" x14ac:dyDescent="0.3">
      <c r="A27" s="92" t="s">
        <v>448</v>
      </c>
      <c r="B27" s="63"/>
      <c r="C27" s="68" t="s">
        <v>449</v>
      </c>
      <c r="D27" s="64"/>
      <c r="E27" s="69">
        <v>88</v>
      </c>
      <c r="F27" s="69" t="s">
        <v>450</v>
      </c>
      <c r="G27" s="63"/>
      <c r="H27" s="63"/>
      <c r="I27" s="63"/>
      <c r="J27" s="63"/>
      <c r="K27" s="63"/>
      <c r="L27" s="63"/>
      <c r="M27" s="87">
        <v>132165</v>
      </c>
      <c r="N27" s="87">
        <v>67024</v>
      </c>
      <c r="O27" s="87">
        <v>65141</v>
      </c>
      <c r="P27" s="63"/>
      <c r="Q27" s="660" t="s">
        <v>451</v>
      </c>
      <c r="R27" s="661"/>
      <c r="S27" s="661"/>
      <c r="T27" s="662"/>
    </row>
    <row r="28" spans="1:20" ht="12" customHeight="1" x14ac:dyDescent="0.3">
      <c r="A28" s="94" t="s">
        <v>452</v>
      </c>
      <c r="B28" s="63"/>
      <c r="C28" s="68" t="s">
        <v>453</v>
      </c>
      <c r="D28" s="64"/>
      <c r="E28" s="69">
        <v>98</v>
      </c>
      <c r="F28" s="69" t="s">
        <v>454</v>
      </c>
      <c r="G28" s="63"/>
      <c r="H28" s="63"/>
      <c r="I28" s="63"/>
      <c r="J28" s="63"/>
      <c r="K28" s="63"/>
      <c r="L28" s="63"/>
      <c r="M28" s="87">
        <v>129957</v>
      </c>
      <c r="N28" s="87">
        <v>65924</v>
      </c>
      <c r="O28" s="87">
        <v>64033</v>
      </c>
      <c r="P28" s="63"/>
      <c r="Q28" s="647" t="s">
        <v>338</v>
      </c>
      <c r="R28" s="648"/>
      <c r="S28" s="648"/>
      <c r="T28" s="649"/>
    </row>
    <row r="29" spans="1:20" ht="12" customHeight="1" x14ac:dyDescent="0.3">
      <c r="A29" s="95" t="s">
        <v>455</v>
      </c>
      <c r="B29" s="63"/>
      <c r="C29" s="68" t="s">
        <v>456</v>
      </c>
      <c r="D29" s="64"/>
      <c r="E29" s="96"/>
      <c r="F29" s="96"/>
      <c r="G29" s="63"/>
      <c r="H29" s="63"/>
      <c r="I29" s="63"/>
      <c r="J29" s="63"/>
      <c r="K29" s="63"/>
      <c r="L29" s="63"/>
      <c r="M29" s="87">
        <v>127797</v>
      </c>
      <c r="N29" s="87">
        <v>64838</v>
      </c>
      <c r="O29" s="87">
        <v>62959</v>
      </c>
      <c r="P29" s="63"/>
      <c r="Q29" s="658" t="s">
        <v>349</v>
      </c>
      <c r="R29" s="650">
        <v>2015</v>
      </c>
      <c r="S29" s="651"/>
      <c r="T29" s="652"/>
    </row>
    <row r="30" spans="1:20" ht="12" customHeight="1" x14ac:dyDescent="0.3">
      <c r="A30" s="95" t="s">
        <v>457</v>
      </c>
      <c r="B30" s="63"/>
      <c r="C30" s="68" t="s">
        <v>458</v>
      </c>
      <c r="D30" s="64"/>
      <c r="E30" s="96"/>
      <c r="F30" s="96"/>
      <c r="G30" s="63"/>
      <c r="H30" s="63"/>
      <c r="I30" s="63"/>
      <c r="J30" s="63"/>
      <c r="K30" s="63"/>
      <c r="L30" s="63"/>
      <c r="M30" s="87">
        <v>125232</v>
      </c>
      <c r="N30" s="87">
        <v>63602</v>
      </c>
      <c r="O30" s="87">
        <v>61630</v>
      </c>
      <c r="P30" s="63"/>
      <c r="Q30" s="659"/>
      <c r="R30" s="80" t="s">
        <v>339</v>
      </c>
      <c r="S30" s="81" t="s">
        <v>340</v>
      </c>
      <c r="T30" s="82" t="s">
        <v>341</v>
      </c>
    </row>
    <row r="31" spans="1:20" ht="12" customHeight="1" x14ac:dyDescent="0.3">
      <c r="A31" s="95" t="s">
        <v>459</v>
      </c>
      <c r="B31" s="63"/>
      <c r="C31" s="68" t="s">
        <v>460</v>
      </c>
      <c r="D31" s="64"/>
      <c r="E31" s="96"/>
      <c r="F31" s="96"/>
      <c r="G31" s="63"/>
      <c r="H31" s="63"/>
      <c r="I31" s="63"/>
      <c r="J31" s="63"/>
      <c r="K31" s="63"/>
      <c r="L31" s="63"/>
      <c r="M31" s="87">
        <v>124055</v>
      </c>
      <c r="N31" s="87">
        <v>62761</v>
      </c>
      <c r="O31" s="87">
        <v>61294</v>
      </c>
      <c r="P31" s="63"/>
      <c r="Q31" s="83" t="s">
        <v>357</v>
      </c>
      <c r="R31" s="84"/>
      <c r="S31" s="85"/>
      <c r="T31" s="86"/>
    </row>
    <row r="32" spans="1:20" ht="12" customHeight="1" x14ac:dyDescent="0.3">
      <c r="A32" s="95" t="s">
        <v>461</v>
      </c>
      <c r="B32" s="63"/>
      <c r="C32" s="68" t="s">
        <v>462</v>
      </c>
      <c r="D32" s="64"/>
      <c r="E32" s="96"/>
      <c r="F32" s="96"/>
      <c r="G32" s="63"/>
      <c r="H32" s="63"/>
      <c r="I32" s="63"/>
      <c r="J32" s="63"/>
      <c r="K32" s="63"/>
      <c r="L32" s="63"/>
      <c r="M32" s="87">
        <v>125190</v>
      </c>
      <c r="N32" s="87">
        <v>62619</v>
      </c>
      <c r="O32" s="87">
        <v>62571</v>
      </c>
      <c r="P32" s="63"/>
      <c r="Q32" s="97" t="s">
        <v>339</v>
      </c>
      <c r="R32" s="98">
        <v>7878783</v>
      </c>
      <c r="S32" s="99">
        <v>3810013</v>
      </c>
      <c r="T32" s="100">
        <v>4068770</v>
      </c>
    </row>
    <row r="33" spans="1:20" ht="12" customHeight="1" x14ac:dyDescent="0.3">
      <c r="A33" s="94" t="s">
        <v>463</v>
      </c>
      <c r="B33" s="63"/>
      <c r="C33" s="68" t="s">
        <v>464</v>
      </c>
      <c r="D33" s="64"/>
      <c r="E33" s="96"/>
      <c r="F33" s="96"/>
      <c r="G33" s="63"/>
      <c r="H33" s="63"/>
      <c r="I33" s="63"/>
      <c r="J33" s="63"/>
      <c r="K33" s="63"/>
      <c r="L33" s="63"/>
      <c r="M33" s="87">
        <v>127692</v>
      </c>
      <c r="N33" s="87">
        <v>62895</v>
      </c>
      <c r="O33" s="87">
        <v>64797</v>
      </c>
      <c r="P33" s="63"/>
      <c r="Q33" s="101" t="s">
        <v>365</v>
      </c>
      <c r="R33" s="102">
        <v>603230</v>
      </c>
      <c r="S33" s="103">
        <v>309432</v>
      </c>
      <c r="T33" s="104">
        <v>293798</v>
      </c>
    </row>
    <row r="34" spans="1:20" ht="12" customHeight="1" x14ac:dyDescent="0.3">
      <c r="A34" s="105" t="s">
        <v>465</v>
      </c>
      <c r="B34" s="63"/>
      <c r="C34" s="68" t="s">
        <v>466</v>
      </c>
      <c r="D34" s="64"/>
      <c r="E34" s="96"/>
      <c r="F34" s="96"/>
      <c r="G34" s="63"/>
      <c r="H34" s="63"/>
      <c r="I34" s="63"/>
      <c r="J34" s="63"/>
      <c r="K34" s="63"/>
      <c r="L34" s="63"/>
      <c r="M34" s="87">
        <v>129742</v>
      </c>
      <c r="N34" s="87">
        <v>62993</v>
      </c>
      <c r="O34" s="87">
        <v>66749</v>
      </c>
      <c r="P34" s="63"/>
      <c r="Q34" s="101" t="s">
        <v>369</v>
      </c>
      <c r="R34" s="102">
        <v>598182</v>
      </c>
      <c r="S34" s="103">
        <v>306434</v>
      </c>
      <c r="T34" s="104">
        <v>291748</v>
      </c>
    </row>
    <row r="35" spans="1:20" ht="12" customHeight="1" x14ac:dyDescent="0.3">
      <c r="A35" s="105" t="s">
        <v>467</v>
      </c>
      <c r="B35" s="63"/>
      <c r="C35" s="62" t="s">
        <v>468</v>
      </c>
      <c r="D35" s="64"/>
      <c r="E35" s="96"/>
      <c r="F35" s="96"/>
      <c r="G35" s="63"/>
      <c r="H35" s="63"/>
      <c r="I35" s="63"/>
      <c r="J35" s="63"/>
      <c r="K35" s="63"/>
      <c r="L35" s="63"/>
      <c r="M35" s="87">
        <v>131768</v>
      </c>
      <c r="N35" s="87">
        <v>63030</v>
      </c>
      <c r="O35" s="87">
        <v>68738</v>
      </c>
      <c r="P35" s="63"/>
      <c r="Q35" s="101" t="s">
        <v>374</v>
      </c>
      <c r="R35" s="102">
        <v>605068</v>
      </c>
      <c r="S35" s="103">
        <v>309819</v>
      </c>
      <c r="T35" s="104">
        <v>295249</v>
      </c>
    </row>
    <row r="36" spans="1:20" ht="12" customHeight="1" x14ac:dyDescent="0.3">
      <c r="A36" s="105" t="s">
        <v>469</v>
      </c>
      <c r="B36" s="63"/>
      <c r="C36" s="68" t="s">
        <v>360</v>
      </c>
      <c r="D36" s="64"/>
      <c r="E36" s="96"/>
      <c r="F36" s="96"/>
      <c r="G36" s="63"/>
      <c r="H36" s="63"/>
      <c r="I36" s="63"/>
      <c r="J36" s="63"/>
      <c r="K36" s="63"/>
      <c r="L36" s="63"/>
      <c r="M36" s="87">
        <v>132712</v>
      </c>
      <c r="N36" s="87">
        <v>62862</v>
      </c>
      <c r="O36" s="87">
        <v>69850</v>
      </c>
      <c r="P36" s="63"/>
      <c r="Q36" s="101" t="s">
        <v>379</v>
      </c>
      <c r="R36" s="102">
        <v>642476</v>
      </c>
      <c r="S36" s="103">
        <v>325752</v>
      </c>
      <c r="T36" s="104">
        <v>316724</v>
      </c>
    </row>
    <row r="37" spans="1:20" ht="12" customHeight="1" x14ac:dyDescent="0.3">
      <c r="A37" s="105" t="s">
        <v>470</v>
      </c>
      <c r="B37" s="63"/>
      <c r="C37" s="68" t="s">
        <v>471</v>
      </c>
      <c r="D37" s="64"/>
      <c r="E37" s="96"/>
      <c r="F37" s="96"/>
      <c r="G37" s="63"/>
      <c r="H37" s="63"/>
      <c r="I37" s="63"/>
      <c r="J37" s="63"/>
      <c r="K37" s="63"/>
      <c r="L37" s="63"/>
      <c r="M37" s="87">
        <v>131882</v>
      </c>
      <c r="N37" s="87">
        <v>62354</v>
      </c>
      <c r="O37" s="87">
        <v>69528</v>
      </c>
      <c r="P37" s="63"/>
      <c r="Q37" s="101" t="s">
        <v>384</v>
      </c>
      <c r="R37" s="102">
        <v>669960</v>
      </c>
      <c r="S37" s="103">
        <v>338888</v>
      </c>
      <c r="T37" s="104">
        <v>331072</v>
      </c>
    </row>
    <row r="38" spans="1:20" ht="12" customHeight="1" x14ac:dyDescent="0.3">
      <c r="A38" s="105" t="s">
        <v>472</v>
      </c>
      <c r="B38" s="63"/>
      <c r="C38" s="68" t="s">
        <v>473</v>
      </c>
      <c r="D38" s="64"/>
      <c r="E38" s="96"/>
      <c r="F38" s="96"/>
      <c r="G38" s="63"/>
      <c r="H38" s="63"/>
      <c r="I38" s="63"/>
      <c r="J38" s="63"/>
      <c r="K38" s="63"/>
      <c r="L38" s="63"/>
      <c r="M38" s="87">
        <v>129823</v>
      </c>
      <c r="N38" s="87">
        <v>61588</v>
      </c>
      <c r="O38" s="87">
        <v>68235</v>
      </c>
      <c r="P38" s="63"/>
      <c r="Q38" s="101" t="s">
        <v>389</v>
      </c>
      <c r="R38" s="102">
        <v>635633</v>
      </c>
      <c r="S38" s="103">
        <v>319048</v>
      </c>
      <c r="T38" s="104">
        <v>316585</v>
      </c>
    </row>
    <row r="39" spans="1:20" ht="12" customHeight="1" x14ac:dyDescent="0.3">
      <c r="A39" s="105" t="s">
        <v>474</v>
      </c>
      <c r="B39" s="63"/>
      <c r="C39" s="68" t="s">
        <v>475</v>
      </c>
      <c r="D39" s="106"/>
      <c r="E39" s="96"/>
      <c r="F39" s="96"/>
      <c r="G39" s="63"/>
      <c r="H39" s="63"/>
      <c r="I39" s="63"/>
      <c r="J39" s="63"/>
      <c r="K39" s="63"/>
      <c r="L39" s="63"/>
      <c r="M39" s="87">
        <v>127922</v>
      </c>
      <c r="N39" s="87">
        <v>60850</v>
      </c>
      <c r="O39" s="87">
        <v>67072</v>
      </c>
      <c r="P39" s="63"/>
      <c r="Q39" s="101" t="s">
        <v>394</v>
      </c>
      <c r="R39" s="102">
        <v>657874</v>
      </c>
      <c r="S39" s="103">
        <v>313458</v>
      </c>
      <c r="T39" s="104">
        <v>344416</v>
      </c>
    </row>
    <row r="40" spans="1:20" ht="12" customHeight="1" x14ac:dyDescent="0.3">
      <c r="A40" s="62" t="s">
        <v>476</v>
      </c>
      <c r="B40" s="63"/>
      <c r="C40" s="68" t="s">
        <v>477</v>
      </c>
      <c r="D40" s="64"/>
      <c r="E40" s="96"/>
      <c r="F40" s="96"/>
      <c r="G40" s="63"/>
      <c r="H40" s="63"/>
      <c r="I40" s="63"/>
      <c r="J40" s="63"/>
      <c r="K40" s="63"/>
      <c r="L40" s="63"/>
      <c r="M40" s="87">
        <v>126082</v>
      </c>
      <c r="N40" s="87">
        <v>60165</v>
      </c>
      <c r="O40" s="87">
        <v>65917</v>
      </c>
      <c r="P40" s="63"/>
      <c r="Q40" s="101" t="s">
        <v>399</v>
      </c>
      <c r="R40" s="102">
        <v>614779</v>
      </c>
      <c r="S40" s="103">
        <v>293158</v>
      </c>
      <c r="T40" s="104">
        <v>321621</v>
      </c>
    </row>
    <row r="41" spans="1:20" ht="12" customHeight="1" x14ac:dyDescent="0.3">
      <c r="A41" s="68" t="s">
        <v>478</v>
      </c>
      <c r="B41" s="63"/>
      <c r="C41" s="107" t="s">
        <v>479</v>
      </c>
      <c r="D41" s="64"/>
      <c r="E41" s="96"/>
      <c r="F41" s="96"/>
      <c r="G41" s="63"/>
      <c r="H41" s="63"/>
      <c r="I41" s="63"/>
      <c r="J41" s="63"/>
      <c r="K41" s="63"/>
      <c r="L41" s="63"/>
      <c r="M41" s="87"/>
      <c r="N41" s="87"/>
      <c r="O41" s="87"/>
      <c r="P41" s="63"/>
      <c r="Q41" s="101"/>
      <c r="R41" s="102"/>
      <c r="S41" s="103"/>
      <c r="T41" s="104"/>
    </row>
    <row r="42" spans="1:20" ht="12" customHeight="1" x14ac:dyDescent="0.3">
      <c r="A42" s="68" t="s">
        <v>480</v>
      </c>
      <c r="B42" s="63"/>
      <c r="C42" s="108" t="s">
        <v>481</v>
      </c>
      <c r="D42" s="64"/>
      <c r="E42" s="96"/>
      <c r="F42" s="96"/>
      <c r="G42" s="63"/>
      <c r="H42" s="63"/>
      <c r="I42" s="63"/>
      <c r="J42" s="63"/>
      <c r="K42" s="63"/>
      <c r="L42" s="63"/>
      <c r="M42" s="87"/>
      <c r="N42" s="87"/>
      <c r="O42" s="87"/>
      <c r="P42" s="63"/>
      <c r="Q42" s="101"/>
      <c r="R42" s="102"/>
      <c r="S42" s="103"/>
      <c r="T42" s="104"/>
    </row>
    <row r="43" spans="1:20" ht="12" customHeight="1" x14ac:dyDescent="0.3">
      <c r="A43" s="68" t="s">
        <v>482</v>
      </c>
      <c r="B43" s="63"/>
      <c r="C43" s="64"/>
      <c r="D43" s="64"/>
      <c r="E43" s="96"/>
      <c r="F43" s="96"/>
      <c r="G43" s="63"/>
      <c r="H43" s="63"/>
      <c r="I43" s="63"/>
      <c r="J43" s="63"/>
      <c r="K43" s="63"/>
      <c r="L43" s="63"/>
      <c r="M43" s="87"/>
      <c r="N43" s="87"/>
      <c r="O43" s="87"/>
      <c r="P43" s="63"/>
      <c r="Q43" s="101"/>
      <c r="R43" s="102"/>
      <c r="S43" s="103"/>
      <c r="T43" s="104"/>
    </row>
    <row r="44" spans="1:20" ht="12" customHeight="1" x14ac:dyDescent="0.3">
      <c r="A44" s="68" t="s">
        <v>483</v>
      </c>
      <c r="B44" s="63"/>
      <c r="C44" s="64"/>
      <c r="D44" s="64"/>
      <c r="E44" s="96"/>
      <c r="F44" s="96"/>
      <c r="G44" s="63"/>
      <c r="H44" s="63"/>
      <c r="I44" s="63"/>
      <c r="J44" s="63"/>
      <c r="K44" s="63"/>
      <c r="L44" s="63"/>
      <c r="M44" s="87"/>
      <c r="N44" s="87"/>
      <c r="O44" s="87"/>
      <c r="P44" s="63"/>
      <c r="Q44" s="101"/>
      <c r="R44" s="102"/>
      <c r="S44" s="103"/>
      <c r="T44" s="104"/>
    </row>
    <row r="45" spans="1:20" ht="12" customHeight="1" x14ac:dyDescent="0.3">
      <c r="A45" s="68" t="s">
        <v>484</v>
      </c>
      <c r="B45" s="63"/>
      <c r="C45" s="63"/>
      <c r="D45" s="64"/>
      <c r="E45" s="96"/>
      <c r="F45" s="96"/>
      <c r="G45" s="63"/>
      <c r="H45" s="63"/>
      <c r="I45" s="63"/>
      <c r="J45" s="63"/>
      <c r="K45" s="63"/>
      <c r="L45" s="63"/>
      <c r="M45" s="87">
        <v>123600</v>
      </c>
      <c r="N45" s="87">
        <v>59117</v>
      </c>
      <c r="O45" s="87">
        <v>64483</v>
      </c>
      <c r="P45" s="63"/>
      <c r="Q45" s="101" t="s">
        <v>404</v>
      </c>
      <c r="R45" s="102">
        <v>536343</v>
      </c>
      <c r="S45" s="103">
        <v>254902</v>
      </c>
      <c r="T45" s="104">
        <v>281441</v>
      </c>
    </row>
    <row r="46" spans="1:20" ht="12" customHeight="1" x14ac:dyDescent="0.3">
      <c r="A46" s="62" t="s">
        <v>485</v>
      </c>
      <c r="B46" s="63"/>
      <c r="C46" s="63"/>
      <c r="D46" s="64"/>
      <c r="E46" s="96"/>
      <c r="F46" s="96"/>
      <c r="G46" s="63"/>
      <c r="H46" s="63"/>
      <c r="I46" s="63"/>
      <c r="J46" s="63"/>
      <c r="K46" s="63"/>
      <c r="L46" s="63"/>
      <c r="M46" s="87"/>
      <c r="N46" s="87"/>
      <c r="O46" s="87"/>
      <c r="P46" s="63"/>
      <c r="Q46" s="101"/>
      <c r="R46" s="102"/>
      <c r="S46" s="103"/>
      <c r="T46" s="104"/>
    </row>
    <row r="47" spans="1:20" ht="12" customHeight="1" x14ac:dyDescent="0.3">
      <c r="A47" s="68" t="s">
        <v>486</v>
      </c>
      <c r="B47" s="63"/>
      <c r="C47" s="63"/>
      <c r="D47" s="64"/>
      <c r="E47" s="96"/>
      <c r="F47" s="96"/>
      <c r="G47" s="63"/>
      <c r="H47" s="63"/>
      <c r="I47" s="63"/>
      <c r="J47" s="63"/>
      <c r="K47" s="63"/>
      <c r="L47" s="63"/>
      <c r="M47" s="87"/>
      <c r="N47" s="87"/>
      <c r="O47" s="87"/>
      <c r="P47" s="63"/>
      <c r="Q47" s="101"/>
      <c r="R47" s="102"/>
      <c r="S47" s="103"/>
      <c r="T47" s="104"/>
    </row>
    <row r="48" spans="1:20" ht="12" customHeight="1" x14ac:dyDescent="0.3">
      <c r="A48" s="68" t="s">
        <v>487</v>
      </c>
      <c r="B48" s="63"/>
      <c r="C48" s="63"/>
      <c r="D48" s="64"/>
      <c r="E48" s="96"/>
      <c r="F48" s="96"/>
      <c r="G48" s="63"/>
      <c r="H48" s="63"/>
      <c r="I48" s="63"/>
      <c r="J48" s="63"/>
      <c r="K48" s="63"/>
      <c r="L48" s="63"/>
      <c r="M48" s="87"/>
      <c r="N48" s="87"/>
      <c r="O48" s="87"/>
      <c r="P48" s="63"/>
      <c r="Q48" s="101"/>
      <c r="R48" s="102"/>
      <c r="S48" s="103"/>
      <c r="T48" s="104"/>
    </row>
    <row r="49" spans="1:20" ht="12" customHeight="1" x14ac:dyDescent="0.3">
      <c r="A49" s="109" t="s">
        <v>488</v>
      </c>
      <c r="B49" s="63"/>
      <c r="C49" s="63"/>
      <c r="D49" s="64"/>
      <c r="E49" s="96"/>
      <c r="F49" s="96"/>
      <c r="G49" s="63"/>
      <c r="H49" s="63"/>
      <c r="I49" s="63"/>
      <c r="J49" s="63"/>
      <c r="K49" s="63"/>
      <c r="L49" s="63"/>
      <c r="M49" s="87">
        <v>120324</v>
      </c>
      <c r="N49" s="87">
        <v>57551</v>
      </c>
      <c r="O49" s="87">
        <v>62773</v>
      </c>
      <c r="P49" s="63"/>
      <c r="Q49" s="101" t="s">
        <v>409</v>
      </c>
      <c r="R49" s="102">
        <v>516837</v>
      </c>
      <c r="S49" s="103">
        <v>242123</v>
      </c>
      <c r="T49" s="104">
        <v>274714</v>
      </c>
    </row>
    <row r="50" spans="1:20" ht="12" customHeight="1" x14ac:dyDescent="0.3">
      <c r="A50" s="78" t="s">
        <v>489</v>
      </c>
      <c r="B50" s="63"/>
      <c r="C50" s="64"/>
      <c r="D50" s="64"/>
      <c r="E50" s="96"/>
      <c r="F50" s="96"/>
      <c r="G50" s="63"/>
      <c r="H50" s="63"/>
      <c r="I50" s="63"/>
      <c r="J50" s="63"/>
      <c r="K50" s="63"/>
      <c r="L50" s="63"/>
      <c r="M50" s="87">
        <v>116606</v>
      </c>
      <c r="N50" s="87">
        <v>55686</v>
      </c>
      <c r="O50" s="87">
        <v>60920</v>
      </c>
      <c r="P50" s="63"/>
      <c r="Q50" s="101" t="s">
        <v>414</v>
      </c>
      <c r="R50" s="102">
        <v>489703</v>
      </c>
      <c r="S50" s="103">
        <v>225926</v>
      </c>
      <c r="T50" s="104">
        <v>263777</v>
      </c>
    </row>
    <row r="51" spans="1:20" ht="12" customHeight="1" x14ac:dyDescent="0.3">
      <c r="A51" s="78" t="s">
        <v>490</v>
      </c>
      <c r="B51" s="63"/>
      <c r="C51" s="64"/>
      <c r="D51" s="64"/>
      <c r="E51" s="96"/>
      <c r="F51" s="96"/>
      <c r="G51" s="63"/>
      <c r="H51" s="63"/>
      <c r="I51" s="63"/>
      <c r="J51" s="63"/>
      <c r="K51" s="63"/>
      <c r="L51" s="63"/>
      <c r="M51" s="87">
        <v>112852</v>
      </c>
      <c r="N51" s="87">
        <v>53849</v>
      </c>
      <c r="O51" s="87">
        <v>59003</v>
      </c>
      <c r="P51" s="63"/>
      <c r="Q51" s="101" t="s">
        <v>419</v>
      </c>
      <c r="R51" s="102">
        <v>406084</v>
      </c>
      <c r="S51" s="103">
        <v>183930</v>
      </c>
      <c r="T51" s="104">
        <v>222154</v>
      </c>
    </row>
    <row r="52" spans="1:20" ht="12" customHeight="1" x14ac:dyDescent="0.3">
      <c r="A52" s="62" t="s">
        <v>491</v>
      </c>
      <c r="B52" s="63"/>
      <c r="C52" s="64"/>
      <c r="D52" s="64"/>
      <c r="E52" s="96"/>
      <c r="F52" s="96"/>
      <c r="G52" s="63"/>
      <c r="H52" s="63"/>
      <c r="I52" s="63"/>
      <c r="J52" s="63"/>
      <c r="K52" s="63"/>
      <c r="L52" s="63"/>
      <c r="M52" s="87">
        <v>97001</v>
      </c>
      <c r="N52" s="87">
        <v>44730</v>
      </c>
      <c r="O52" s="87">
        <v>52271</v>
      </c>
      <c r="P52" s="63"/>
      <c r="Q52" s="63"/>
      <c r="R52" s="63"/>
      <c r="S52" s="63"/>
      <c r="T52" s="63"/>
    </row>
    <row r="53" spans="1:20" ht="12" customHeight="1" x14ac:dyDescent="0.3">
      <c r="A53" s="109" t="s">
        <v>492</v>
      </c>
      <c r="B53" s="63"/>
      <c r="C53" s="64"/>
      <c r="D53" s="64"/>
      <c r="E53" s="96"/>
      <c r="F53" s="96"/>
      <c r="G53" s="63"/>
      <c r="H53" s="63"/>
      <c r="I53" s="63"/>
      <c r="J53" s="63"/>
      <c r="K53" s="63"/>
      <c r="L53" s="63"/>
      <c r="M53" s="87">
        <v>93445</v>
      </c>
      <c r="N53" s="87">
        <v>42931</v>
      </c>
      <c r="O53" s="87">
        <v>50514</v>
      </c>
      <c r="P53" s="63"/>
      <c r="Q53" s="63"/>
      <c r="R53" s="63"/>
      <c r="S53" s="63"/>
      <c r="T53" s="63"/>
    </row>
    <row r="54" spans="1:20" ht="12" customHeight="1" x14ac:dyDescent="0.3">
      <c r="A54" s="109" t="s">
        <v>493</v>
      </c>
      <c r="B54" s="63"/>
      <c r="C54" s="64"/>
      <c r="D54" s="64"/>
      <c r="E54" s="96"/>
      <c r="F54" s="96"/>
      <c r="G54" s="63"/>
      <c r="H54" s="63"/>
      <c r="I54" s="63"/>
      <c r="J54" s="63"/>
      <c r="K54" s="63"/>
      <c r="L54" s="63"/>
      <c r="M54" s="87">
        <v>89853</v>
      </c>
      <c r="N54" s="87">
        <v>41126</v>
      </c>
      <c r="O54" s="87">
        <v>48727</v>
      </c>
      <c r="P54" s="63"/>
      <c r="Q54" s="63"/>
      <c r="R54" s="63"/>
      <c r="S54" s="63"/>
      <c r="T54" s="63"/>
    </row>
    <row r="55" spans="1:20" ht="12" customHeight="1" x14ac:dyDescent="0.3">
      <c r="A55" s="62" t="s">
        <v>494</v>
      </c>
      <c r="B55" s="63"/>
      <c r="C55" s="64"/>
      <c r="D55" s="64"/>
      <c r="E55" s="96"/>
      <c r="F55" s="96"/>
      <c r="G55" s="63"/>
      <c r="H55" s="63"/>
      <c r="I55" s="63"/>
      <c r="J55" s="63"/>
      <c r="K55" s="63"/>
      <c r="L55" s="63"/>
      <c r="M55" s="87">
        <v>66807</v>
      </c>
      <c r="N55" s="87">
        <v>30117</v>
      </c>
      <c r="O55" s="87">
        <v>36690</v>
      </c>
      <c r="P55" s="63"/>
      <c r="Q55" s="63"/>
      <c r="R55" s="63"/>
      <c r="S55" s="63"/>
      <c r="T55" s="63"/>
    </row>
    <row r="56" spans="1:20" ht="12" customHeight="1" x14ac:dyDescent="0.3">
      <c r="A56" s="109" t="s">
        <v>495</v>
      </c>
      <c r="B56" s="63"/>
      <c r="C56" s="64"/>
      <c r="D56" s="64"/>
      <c r="E56" s="96"/>
      <c r="F56" s="96"/>
      <c r="G56" s="63"/>
      <c r="H56" s="63"/>
      <c r="I56" s="63"/>
      <c r="J56" s="63"/>
      <c r="K56" s="63"/>
      <c r="L56" s="63"/>
      <c r="M56" s="87">
        <v>63071</v>
      </c>
      <c r="N56" s="87">
        <v>28387</v>
      </c>
      <c r="O56" s="87">
        <v>34684</v>
      </c>
      <c r="P56" s="63"/>
      <c r="Q56" s="63"/>
      <c r="R56" s="63"/>
      <c r="S56" s="63"/>
      <c r="T56" s="63"/>
    </row>
    <row r="57" spans="1:20" ht="12" customHeight="1" x14ac:dyDescent="0.3">
      <c r="A57" s="109" t="s">
        <v>496</v>
      </c>
      <c r="B57" s="63"/>
      <c r="C57" s="64"/>
      <c r="D57" s="64"/>
      <c r="E57" s="96"/>
      <c r="F57" s="96"/>
      <c r="G57" s="63"/>
      <c r="H57" s="63"/>
      <c r="I57" s="63"/>
      <c r="J57" s="63"/>
      <c r="K57" s="63"/>
      <c r="L57" s="63"/>
      <c r="M57" s="87">
        <v>59761</v>
      </c>
      <c r="N57" s="87">
        <v>26856</v>
      </c>
      <c r="O57" s="87">
        <v>32905</v>
      </c>
      <c r="P57" s="63"/>
      <c r="Q57" s="63"/>
      <c r="R57" s="63"/>
      <c r="S57" s="63"/>
      <c r="T57" s="63"/>
    </row>
    <row r="58" spans="1:20" ht="12" customHeight="1" x14ac:dyDescent="0.3">
      <c r="A58" s="109" t="s">
        <v>497</v>
      </c>
      <c r="B58" s="63"/>
      <c r="C58" s="64"/>
      <c r="D58" s="64"/>
      <c r="E58" s="96"/>
      <c r="F58" s="96"/>
      <c r="G58" s="63"/>
      <c r="H58" s="63"/>
      <c r="I58" s="63"/>
      <c r="J58" s="63"/>
      <c r="K58" s="63"/>
      <c r="L58" s="63"/>
      <c r="M58" s="87">
        <v>56749</v>
      </c>
      <c r="N58" s="87">
        <v>25466</v>
      </c>
      <c r="O58" s="87">
        <v>31283</v>
      </c>
      <c r="P58" s="63"/>
      <c r="Q58" s="63"/>
      <c r="R58" s="63"/>
      <c r="S58" s="63"/>
      <c r="T58" s="63"/>
    </row>
    <row r="59" spans="1:20" ht="16.5" customHeight="1" x14ac:dyDescent="0.3">
      <c r="A59" s="63"/>
      <c r="B59" s="63"/>
      <c r="C59" s="64"/>
      <c r="D59" s="64"/>
      <c r="E59" s="96"/>
      <c r="F59" s="96"/>
      <c r="G59" s="63"/>
      <c r="H59" s="63"/>
      <c r="I59" s="63"/>
      <c r="J59" s="63"/>
      <c r="K59" s="63"/>
      <c r="L59" s="63"/>
      <c r="M59" s="87">
        <v>53748</v>
      </c>
      <c r="N59" s="87">
        <v>24086</v>
      </c>
      <c r="O59" s="87">
        <v>29662</v>
      </c>
      <c r="P59" s="63"/>
      <c r="Q59" s="63"/>
      <c r="R59" s="63"/>
      <c r="S59" s="63"/>
      <c r="T59" s="63"/>
    </row>
    <row r="60" spans="1:20" ht="16.5" customHeight="1" x14ac:dyDescent="0.3">
      <c r="A60" s="63"/>
      <c r="B60" s="63"/>
      <c r="C60" s="64"/>
      <c r="D60" s="64"/>
      <c r="E60" s="96"/>
      <c r="F60" s="96"/>
      <c r="G60" s="63"/>
      <c r="H60" s="63"/>
      <c r="I60" s="63"/>
      <c r="J60" s="63"/>
      <c r="K60" s="63"/>
      <c r="L60" s="63"/>
      <c r="M60" s="87">
        <v>50833</v>
      </c>
      <c r="N60" s="87">
        <v>22745</v>
      </c>
      <c r="O60" s="87">
        <v>28088</v>
      </c>
      <c r="P60" s="63"/>
      <c r="Q60" s="63"/>
      <c r="R60" s="63"/>
      <c r="S60" s="63"/>
      <c r="T60" s="63"/>
    </row>
    <row r="61" spans="1:20" ht="16.5" customHeight="1" x14ac:dyDescent="0.3">
      <c r="A61" s="63"/>
      <c r="B61" s="63"/>
      <c r="C61" s="64"/>
      <c r="D61" s="64"/>
      <c r="E61" s="96"/>
      <c r="F61" s="96"/>
      <c r="G61" s="63"/>
      <c r="H61" s="63"/>
      <c r="I61" s="63"/>
      <c r="J61" s="63"/>
      <c r="K61" s="63"/>
      <c r="L61" s="63"/>
      <c r="M61" s="87">
        <v>47916</v>
      </c>
      <c r="N61" s="87">
        <v>21407</v>
      </c>
      <c r="O61" s="87">
        <v>26509</v>
      </c>
      <c r="P61" s="63"/>
      <c r="Q61" s="63"/>
      <c r="R61" s="63"/>
      <c r="S61" s="63"/>
      <c r="T61" s="63"/>
    </row>
    <row r="62" spans="1:20" ht="16.5" customHeight="1" x14ac:dyDescent="0.3">
      <c r="A62" s="63"/>
      <c r="B62" s="63"/>
      <c r="C62" s="64"/>
      <c r="D62" s="64"/>
      <c r="E62" s="96"/>
      <c r="F62" s="96"/>
      <c r="G62" s="63"/>
      <c r="H62" s="63"/>
      <c r="I62" s="63"/>
      <c r="J62" s="63"/>
      <c r="K62" s="63"/>
      <c r="L62" s="63"/>
      <c r="M62" s="87">
        <v>44929</v>
      </c>
      <c r="N62" s="87">
        <v>20042</v>
      </c>
      <c r="O62" s="87">
        <v>24887</v>
      </c>
      <c r="P62" s="63"/>
      <c r="Q62" s="63"/>
      <c r="R62" s="63"/>
      <c r="S62" s="63"/>
      <c r="T62" s="63"/>
    </row>
    <row r="63" spans="1:20" ht="16.5" customHeight="1" x14ac:dyDescent="0.3">
      <c r="A63" s="63"/>
      <c r="B63" s="63"/>
      <c r="C63" s="64"/>
      <c r="D63" s="64"/>
      <c r="E63" s="96"/>
      <c r="F63" s="96"/>
      <c r="G63" s="63"/>
      <c r="H63" s="63"/>
      <c r="I63" s="63"/>
      <c r="J63" s="63"/>
      <c r="K63" s="63"/>
      <c r="L63" s="63"/>
      <c r="M63" s="87">
        <v>41939</v>
      </c>
      <c r="N63" s="87">
        <v>18676</v>
      </c>
      <c r="O63" s="87">
        <v>23263</v>
      </c>
      <c r="P63" s="63"/>
      <c r="Q63" s="63"/>
      <c r="R63" s="63"/>
      <c r="S63" s="63"/>
      <c r="T63" s="63"/>
    </row>
    <row r="64" spans="1:20" ht="16.5" customHeight="1" x14ac:dyDescent="0.3">
      <c r="A64" s="63"/>
      <c r="B64" s="63"/>
      <c r="C64" s="64"/>
      <c r="D64" s="64"/>
      <c r="E64" s="96"/>
      <c r="F64" s="96"/>
      <c r="G64" s="63"/>
      <c r="H64" s="63"/>
      <c r="I64" s="63"/>
      <c r="J64" s="63"/>
      <c r="K64" s="63"/>
      <c r="L64" s="63"/>
      <c r="M64" s="87">
        <v>39086</v>
      </c>
      <c r="N64" s="87">
        <v>17369</v>
      </c>
      <c r="O64" s="87">
        <v>21717</v>
      </c>
      <c r="P64" s="63"/>
      <c r="Q64" s="63"/>
      <c r="R64" s="63"/>
      <c r="S64" s="63"/>
      <c r="T64" s="63"/>
    </row>
    <row r="65" spans="13:15" ht="16.5" customHeight="1" x14ac:dyDescent="0.3">
      <c r="M65" s="87">
        <v>36348</v>
      </c>
      <c r="N65" s="87">
        <v>16117</v>
      </c>
      <c r="O65" s="87">
        <v>20231</v>
      </c>
    </row>
    <row r="66" spans="13:15" ht="16.5" customHeight="1" x14ac:dyDescent="0.3">
      <c r="M66" s="87">
        <v>33755</v>
      </c>
      <c r="N66" s="87">
        <v>14898</v>
      </c>
      <c r="O66" s="87">
        <v>18857</v>
      </c>
    </row>
    <row r="67" spans="13:15" ht="16.5" customHeight="1" x14ac:dyDescent="0.3">
      <c r="M67" s="87">
        <v>31333</v>
      </c>
      <c r="N67" s="87">
        <v>13708</v>
      </c>
      <c r="O67" s="87">
        <v>17625</v>
      </c>
    </row>
    <row r="68" spans="13:15" ht="16.5" customHeight="1" x14ac:dyDescent="0.3">
      <c r="M68" s="87">
        <v>28832</v>
      </c>
      <c r="N68" s="87">
        <v>12440</v>
      </c>
      <c r="O68" s="87">
        <v>16392</v>
      </c>
    </row>
    <row r="69" spans="13:15" ht="16.5" customHeight="1" x14ac:dyDescent="0.3">
      <c r="M69" s="87">
        <v>26662</v>
      </c>
      <c r="N69" s="87">
        <v>11342</v>
      </c>
      <c r="O69" s="87">
        <v>15320</v>
      </c>
    </row>
    <row r="70" spans="13:15" ht="16.5" customHeight="1" x14ac:dyDescent="0.3">
      <c r="M70" s="87">
        <v>24625</v>
      </c>
      <c r="N70" s="87">
        <v>10306</v>
      </c>
      <c r="O70" s="87">
        <v>14319</v>
      </c>
    </row>
    <row r="71" spans="13:15" ht="16.5" customHeight="1" x14ac:dyDescent="0.3">
      <c r="M71" s="87">
        <v>22734</v>
      </c>
      <c r="N71" s="87">
        <v>9334</v>
      </c>
      <c r="O71" s="87">
        <v>13400</v>
      </c>
    </row>
    <row r="72" spans="13:15" ht="16.5" customHeight="1" x14ac:dyDescent="0.3">
      <c r="M72" s="87">
        <v>20994</v>
      </c>
      <c r="N72" s="87">
        <v>8432</v>
      </c>
      <c r="O72" s="87">
        <v>12562</v>
      </c>
    </row>
    <row r="73" spans="13:15" ht="16.5" customHeight="1" x14ac:dyDescent="0.3">
      <c r="M73" s="87">
        <v>19408</v>
      </c>
      <c r="N73" s="87">
        <v>7603</v>
      </c>
      <c r="O73" s="87">
        <v>11805</v>
      </c>
    </row>
    <row r="74" spans="13:15" ht="16.5" customHeight="1" x14ac:dyDescent="0.3">
      <c r="M74" s="87">
        <v>17988</v>
      </c>
      <c r="N74" s="87">
        <v>7002</v>
      </c>
      <c r="O74" s="87">
        <v>10986</v>
      </c>
    </row>
    <row r="75" spans="13:15" ht="16.5" customHeight="1" x14ac:dyDescent="0.3">
      <c r="M75" s="87">
        <v>16675</v>
      </c>
      <c r="N75" s="87">
        <v>6510</v>
      </c>
      <c r="O75" s="87">
        <v>10165</v>
      </c>
    </row>
    <row r="76" spans="13:15" ht="16.5" customHeight="1" x14ac:dyDescent="0.3">
      <c r="M76" s="87">
        <v>15472</v>
      </c>
      <c r="N76" s="87">
        <v>6134</v>
      </c>
      <c r="O76" s="87">
        <v>9338</v>
      </c>
    </row>
    <row r="77" spans="13:15" ht="16.5" customHeight="1" x14ac:dyDescent="0.3">
      <c r="M77" s="78">
        <v>89747</v>
      </c>
      <c r="N77" s="78">
        <v>33084</v>
      </c>
      <c r="O77" s="78">
        <v>56663</v>
      </c>
    </row>
  </sheetData>
  <mergeCells count="9">
    <mergeCell ref="Q28:T28"/>
    <mergeCell ref="R29:T29"/>
    <mergeCell ref="H1:K1"/>
    <mergeCell ref="L1:O1"/>
    <mergeCell ref="Q1:T1"/>
    <mergeCell ref="H2:K2"/>
    <mergeCell ref="H5:H6"/>
    <mergeCell ref="Q27:T27"/>
    <mergeCell ref="Q29:Q30"/>
  </mergeCells>
  <dataValidations count="1">
    <dataValidation type="list" allowBlank="1" showErrorMessage="1" sqref="A12" xr:uid="{00000000-0002-0000-0700-000000000000}">
      <formula1>$A$15:$A$50</formula1>
    </dataValidation>
  </dataValidation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38030"/>
  </sheetPr>
  <dimension ref="B2:F30"/>
  <sheetViews>
    <sheetView showGridLines="0" workbookViewId="0"/>
  </sheetViews>
  <sheetFormatPr baseColWidth="10" defaultColWidth="14.44140625" defaultRowHeight="15" customHeight="1" x14ac:dyDescent="0.3"/>
  <cols>
    <col min="1" max="1" width="6.6640625" customWidth="1"/>
    <col min="2" max="2" width="56.33203125" customWidth="1"/>
    <col min="3" max="3" width="145.5546875" customWidth="1"/>
    <col min="4" max="4" width="11.44140625" customWidth="1"/>
    <col min="5" max="6" width="11.44140625" hidden="1" customWidth="1"/>
    <col min="7" max="26" width="10.6640625" customWidth="1"/>
  </cols>
  <sheetData>
    <row r="2" spans="2:3" ht="24" customHeight="1" x14ac:dyDescent="0.35">
      <c r="B2" s="663" t="s">
        <v>498</v>
      </c>
      <c r="C2" s="388"/>
    </row>
    <row r="3" spans="2:3" ht="24" customHeight="1" x14ac:dyDescent="0.4">
      <c r="B3" s="110"/>
      <c r="C3" s="110"/>
    </row>
    <row r="4" spans="2:3" ht="24" customHeight="1" x14ac:dyDescent="0.3">
      <c r="B4" s="111" t="s">
        <v>499</v>
      </c>
      <c r="C4" s="112" t="s">
        <v>500</v>
      </c>
    </row>
    <row r="5" spans="2:3" ht="24" customHeight="1" x14ac:dyDescent="0.3">
      <c r="B5" s="113" t="s">
        <v>501</v>
      </c>
      <c r="C5" s="114" t="s">
        <v>502</v>
      </c>
    </row>
    <row r="6" spans="2:3" ht="24" customHeight="1" x14ac:dyDescent="0.3">
      <c r="B6" s="113" t="s">
        <v>503</v>
      </c>
      <c r="C6" s="114" t="s">
        <v>504</v>
      </c>
    </row>
    <row r="7" spans="2:3" ht="24" customHeight="1" x14ac:dyDescent="0.3">
      <c r="B7" s="113" t="s">
        <v>505</v>
      </c>
      <c r="C7" s="114" t="s">
        <v>506</v>
      </c>
    </row>
    <row r="8" spans="2:3" ht="24" customHeight="1" x14ac:dyDescent="0.3">
      <c r="B8" s="113" t="s">
        <v>507</v>
      </c>
      <c r="C8" s="115" t="s">
        <v>508</v>
      </c>
    </row>
    <row r="9" spans="2:3" ht="24" customHeight="1" x14ac:dyDescent="0.3">
      <c r="B9" s="113" t="s">
        <v>509</v>
      </c>
      <c r="C9" s="115" t="s">
        <v>510</v>
      </c>
    </row>
    <row r="10" spans="2:3" ht="24" customHeight="1" x14ac:dyDescent="0.3">
      <c r="B10" s="113" t="s">
        <v>511</v>
      </c>
      <c r="C10" s="115" t="s">
        <v>512</v>
      </c>
    </row>
    <row r="11" spans="2:3" ht="24" customHeight="1" x14ac:dyDescent="0.3">
      <c r="B11" s="116" t="s">
        <v>513</v>
      </c>
      <c r="C11" s="114" t="s">
        <v>514</v>
      </c>
    </row>
    <row r="12" spans="2:3" ht="24" customHeight="1" x14ac:dyDescent="0.3">
      <c r="B12" s="116" t="s">
        <v>515</v>
      </c>
      <c r="C12" s="114" t="s">
        <v>516</v>
      </c>
    </row>
    <row r="13" spans="2:3" ht="24" customHeight="1" x14ac:dyDescent="0.3">
      <c r="B13" s="116" t="s">
        <v>517</v>
      </c>
      <c r="C13" s="114" t="s">
        <v>518</v>
      </c>
    </row>
    <row r="14" spans="2:3" ht="24" customHeight="1" x14ac:dyDescent="0.3">
      <c r="B14" s="117"/>
      <c r="C14" s="114"/>
    </row>
    <row r="15" spans="2:3" ht="24" customHeight="1" x14ac:dyDescent="0.3">
      <c r="B15" s="116" t="s">
        <v>519</v>
      </c>
      <c r="C15" s="114" t="s">
        <v>520</v>
      </c>
    </row>
    <row r="16" spans="2:3" ht="24" customHeight="1" x14ac:dyDescent="0.3">
      <c r="B16" s="116" t="s">
        <v>521</v>
      </c>
      <c r="C16" s="114" t="s">
        <v>522</v>
      </c>
    </row>
    <row r="17" spans="2:3" ht="24" customHeight="1" x14ac:dyDescent="0.3">
      <c r="B17" s="116" t="s">
        <v>523</v>
      </c>
      <c r="C17" s="114" t="s">
        <v>524</v>
      </c>
    </row>
    <row r="18" spans="2:3" ht="24" customHeight="1" x14ac:dyDescent="0.3">
      <c r="B18" s="116" t="s">
        <v>525</v>
      </c>
      <c r="C18" s="114" t="s">
        <v>526</v>
      </c>
    </row>
    <row r="19" spans="2:3" ht="24" customHeight="1" x14ac:dyDescent="0.3">
      <c r="B19" s="116" t="s">
        <v>527</v>
      </c>
      <c r="C19" s="114" t="s">
        <v>528</v>
      </c>
    </row>
    <row r="20" spans="2:3" ht="24" customHeight="1" x14ac:dyDescent="0.3">
      <c r="B20" s="116" t="s">
        <v>529</v>
      </c>
      <c r="C20" s="114" t="s">
        <v>530</v>
      </c>
    </row>
    <row r="21" spans="2:3" ht="24" customHeight="1" x14ac:dyDescent="0.3">
      <c r="B21" s="116" t="s">
        <v>531</v>
      </c>
      <c r="C21" s="114" t="s">
        <v>532</v>
      </c>
    </row>
    <row r="22" spans="2:3" ht="24" customHeight="1" x14ac:dyDescent="0.3">
      <c r="B22" s="116" t="s">
        <v>533</v>
      </c>
      <c r="C22" s="114" t="s">
        <v>534</v>
      </c>
    </row>
    <row r="23" spans="2:3" ht="24" customHeight="1" x14ac:dyDescent="0.3">
      <c r="B23" s="116" t="s">
        <v>535</v>
      </c>
      <c r="C23" s="114" t="s">
        <v>536</v>
      </c>
    </row>
    <row r="24" spans="2:3" ht="24" customHeight="1" x14ac:dyDescent="0.3">
      <c r="B24" s="116" t="s">
        <v>537</v>
      </c>
      <c r="C24" s="114" t="s">
        <v>538</v>
      </c>
    </row>
    <row r="25" spans="2:3" ht="24" customHeight="1" x14ac:dyDescent="0.3">
      <c r="B25" s="116" t="s">
        <v>539</v>
      </c>
      <c r="C25" s="114" t="s">
        <v>540</v>
      </c>
    </row>
    <row r="26" spans="2:3" ht="24" customHeight="1" x14ac:dyDescent="0.3">
      <c r="B26" s="116" t="s">
        <v>541</v>
      </c>
      <c r="C26" s="114" t="s">
        <v>542</v>
      </c>
    </row>
    <row r="27" spans="2:3" ht="24" customHeight="1" x14ac:dyDescent="0.3">
      <c r="B27" s="116" t="s">
        <v>543</v>
      </c>
      <c r="C27" s="114" t="s">
        <v>544</v>
      </c>
    </row>
    <row r="28" spans="2:3" ht="24" customHeight="1" x14ac:dyDescent="0.3">
      <c r="B28" s="116" t="s">
        <v>545</v>
      </c>
      <c r="C28" s="114" t="s">
        <v>546</v>
      </c>
    </row>
    <row r="29" spans="2:3" ht="24" customHeight="1" x14ac:dyDescent="0.3">
      <c r="B29" s="116" t="s">
        <v>547</v>
      </c>
      <c r="C29" s="114" t="s">
        <v>548</v>
      </c>
    </row>
    <row r="30" spans="2:3" ht="24" customHeight="1" x14ac:dyDescent="0.3">
      <c r="B30" s="118" t="s">
        <v>549</v>
      </c>
      <c r="C30" s="119" t="s">
        <v>550</v>
      </c>
    </row>
  </sheetData>
  <mergeCells count="1">
    <mergeCell ref="B2:C2"/>
  </mergeCells>
  <pageMargins left="0.25" right="0.25" top="0.75" bottom="0.75" header="0" footer="0"/>
  <pageSetup scale="5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1. Generalidades</vt:lpstr>
      <vt:lpstr>Anexo_Hoja de vida Indicado </vt:lpstr>
      <vt:lpstr>2.Actividad_tareas_subtareas</vt:lpstr>
      <vt:lpstr>3. Actividades Proyecto</vt:lpstr>
      <vt:lpstr>4.Magnitud_Presupuesto</vt:lpstr>
      <vt:lpstr>5. Metas_PDD</vt:lpstr>
      <vt:lpstr>ANEXO_ODS</vt:lpstr>
      <vt:lpstr>ANEXO_VARIABLES</vt:lpstr>
      <vt:lpstr>GLOSARIO</vt:lpstr>
      <vt:lpstr>INSTRUCCIÓN DE DILIGENCIAMIENTO</vt:lpstr>
      <vt:lpstr>6. Territorialización</vt:lpstr>
      <vt:lpstr>INSTRUCTIVO DE DILIGENCIAMIENTO</vt:lpstr>
      <vt:lpstr>LISTAS_1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Mijail Enrique Montiel Sandoval</cp:lastModifiedBy>
  <dcterms:created xsi:type="dcterms:W3CDTF">2016-09-13T14:01:46Z</dcterms:created>
  <dcterms:modified xsi:type="dcterms:W3CDTF">2025-04-04T14:44:55Z</dcterms:modified>
</cp:coreProperties>
</file>