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C:\Users\oasanchez\Desktop\Teletrabajo\Seguimiento Mapa de Riesgos\OCTUBRE 2020 Con corte a 31082020\"/>
    </mc:Choice>
  </mc:AlternateContent>
  <xr:revisionPtr revIDLastSave="0" documentId="13_ncr:1_{CFFCE8D5-9652-4895-90DE-74C0169753CF}" xr6:coauthVersionLast="45" xr6:coauthVersionMax="45" xr10:uidLastSave="{00000000-0000-0000-0000-000000000000}"/>
  <workbookProtection workbookAlgorithmName="SHA-512" workbookHashValue="XAaTEK/mtMSwf20ZcqG3fnwjzNkymTJyyUCFMDNwnZn2NfOct2Pt/rihxumlExGKwrCUOnQL8T1q0kiCqU3eRg==" workbookSaltValue="2WPnRqM/9w7bE8wY8eYnFw==" workbookSpinCount="100000" lockStructure="1"/>
  <bookViews>
    <workbookView xWindow="-120" yWindow="-120" windowWidth="20730" windowHeight="11160" tabRatio="797" activeTab="3" xr2:uid="{00000000-000D-0000-FFFF-FFFF00000000}"/>
  </bookViews>
  <sheets>
    <sheet name="POLÍTICA" sheetId="33" r:id="rId1"/>
    <sheet name="IDENTIFICACIÓN Y VALORACIÓN" sheetId="38" r:id="rId2"/>
    <sheet name="CONTROLES EXISTENTES" sheetId="36" r:id="rId3"/>
    <sheet name="TRATAMIENTO Y MONITOREO" sheetId="40" r:id="rId4"/>
    <sheet name="PLAN DE CONTINGENCIA" sheetId="37" r:id="rId5"/>
    <sheet name="EVALUACIÓN DE CONTROLES" sheetId="42" r:id="rId6"/>
    <sheet name="3. IMPACTO RIESGOS CORRUPCIÓN" sheetId="30" state="hidden" r:id="rId7"/>
  </sheets>
  <externalReferences>
    <externalReference r:id="rId8"/>
  </externalReferences>
  <definedNames>
    <definedName name="_xlnm._FilterDatabase" localSheetId="2" hidden="1">'CONTROLES EXISTENTES'!$A$2:$Y$234</definedName>
    <definedName name="_xlnm._FilterDatabase" localSheetId="1" hidden="1">'IDENTIFICACIÓN Y VALORACIÓN'!$A$8:$Q$89</definedName>
    <definedName name="_xlnm._FilterDatabase" localSheetId="4" hidden="1">'PLAN DE CONTINGENCIA'!$A$3:$G$57</definedName>
    <definedName name="_xlnm._FilterDatabase" localSheetId="3" hidden="1">'TRATAMIENTO Y MONITOREO'!$A$7:$AH$27</definedName>
    <definedName name="_xlnm.Print_Area" localSheetId="6">'3. IMPACTO RIESGOS CORRUPCIÓN'!$A$1:$AX$35</definedName>
    <definedName name="BAJA">#REF!</definedName>
    <definedName name="MODERADO__5">#REF!</definedName>
    <definedName name="RARA_VEZ_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40" l="1"/>
  <c r="D194" i="40" l="1"/>
  <c r="AB183" i="42" l="1"/>
  <c r="Y183" i="42"/>
  <c r="O183" i="42"/>
  <c r="P183" i="42" s="1"/>
  <c r="Q183" i="42" s="1"/>
  <c r="AB182" i="42"/>
  <c r="Y182" i="42"/>
  <c r="O182" i="42"/>
  <c r="P182" i="42" s="1"/>
  <c r="Q182" i="42" s="1"/>
  <c r="X182" i="42" s="1"/>
  <c r="AB181" i="42"/>
  <c r="O181" i="42"/>
  <c r="P181" i="42" s="1"/>
  <c r="Q181" i="42" s="1"/>
  <c r="AB180" i="42"/>
  <c r="Y180" i="42"/>
  <c r="O180" i="42"/>
  <c r="P180" i="42" s="1"/>
  <c r="Q180" i="42" s="1"/>
  <c r="AB179" i="42"/>
  <c r="Y179" i="42"/>
  <c r="O179" i="42"/>
  <c r="P179" i="42" s="1"/>
  <c r="Q179" i="42" s="1"/>
  <c r="U179" i="42" s="1"/>
  <c r="AB178" i="42"/>
  <c r="Y178" i="42"/>
  <c r="O178" i="42"/>
  <c r="P178" i="42" s="1"/>
  <c r="Q178" i="42" s="1"/>
  <c r="AB177" i="42"/>
  <c r="Y177" i="42"/>
  <c r="O177" i="42"/>
  <c r="P177" i="42" s="1"/>
  <c r="A177" i="42"/>
  <c r="AB176" i="42"/>
  <c r="Y176" i="42"/>
  <c r="O176" i="42"/>
  <c r="P176" i="42" s="1"/>
  <c r="Q176" i="42" s="1"/>
  <c r="AB175" i="42"/>
  <c r="Y175" i="42"/>
  <c r="O175" i="42"/>
  <c r="P175" i="42" s="1"/>
  <c r="Q175" i="42" s="1"/>
  <c r="AB174" i="42"/>
  <c r="Y174" i="42"/>
  <c r="O174" i="42"/>
  <c r="P174" i="42" s="1"/>
  <c r="Q174" i="42" s="1"/>
  <c r="AB173" i="42"/>
  <c r="Y173" i="42"/>
  <c r="O173" i="42"/>
  <c r="P173" i="42" s="1"/>
  <c r="Q173" i="42" s="1"/>
  <c r="U173" i="42" s="1"/>
  <c r="AB172" i="42"/>
  <c r="Y172" i="42"/>
  <c r="O172" i="42"/>
  <c r="P172" i="42" s="1"/>
  <c r="Q172" i="42" s="1"/>
  <c r="AB171" i="42"/>
  <c r="O171" i="42"/>
  <c r="P171" i="42" s="1"/>
  <c r="Q171" i="42" s="1"/>
  <c r="AB170" i="42"/>
  <c r="Y170" i="42"/>
  <c r="P170" i="42"/>
  <c r="Q170" i="42" s="1"/>
  <c r="O170" i="42"/>
  <c r="AB169" i="42"/>
  <c r="Y169" i="42"/>
  <c r="O169" i="42"/>
  <c r="P169" i="42" s="1"/>
  <c r="A169" i="42"/>
  <c r="AB168" i="42"/>
  <c r="Y168" i="42"/>
  <c r="U168" i="42"/>
  <c r="O168" i="42"/>
  <c r="P168" i="42" s="1"/>
  <c r="Q168" i="42" s="1"/>
  <c r="X168" i="42" s="1"/>
  <c r="AB167" i="42"/>
  <c r="Y167" i="42"/>
  <c r="O167" i="42"/>
  <c r="P167" i="42" s="1"/>
  <c r="Q167" i="42" s="1"/>
  <c r="U167" i="42" s="1"/>
  <c r="AB166" i="42"/>
  <c r="O166" i="42"/>
  <c r="P166" i="42" s="1"/>
  <c r="Q166" i="42" s="1"/>
  <c r="AB165" i="42"/>
  <c r="Y165" i="42"/>
  <c r="O165" i="42"/>
  <c r="P165" i="42" s="1"/>
  <c r="Q165" i="42" s="1"/>
  <c r="AB164" i="42"/>
  <c r="Y164" i="42"/>
  <c r="O164" i="42"/>
  <c r="P164" i="42" s="1"/>
  <c r="Q164" i="42" s="1"/>
  <c r="AB163" i="42"/>
  <c r="O163" i="42"/>
  <c r="P163" i="42" s="1"/>
  <c r="Q163" i="42" s="1"/>
  <c r="AB162" i="42"/>
  <c r="Y162" i="42"/>
  <c r="O162" i="42"/>
  <c r="P162" i="42" s="1"/>
  <c r="Q162" i="42" s="1"/>
  <c r="A162" i="42"/>
  <c r="AB161" i="42"/>
  <c r="Y161" i="42"/>
  <c r="O161" i="42"/>
  <c r="P161" i="42" s="1"/>
  <c r="Q161" i="42" s="1"/>
  <c r="AB160" i="42"/>
  <c r="Y160" i="42"/>
  <c r="O160" i="42"/>
  <c r="P160" i="42" s="1"/>
  <c r="Q160" i="42" s="1"/>
  <c r="AB159" i="42"/>
  <c r="Y159" i="42"/>
  <c r="O159" i="42"/>
  <c r="P159" i="42" s="1"/>
  <c r="Q159" i="42" s="1"/>
  <c r="AB158" i="42"/>
  <c r="Y158" i="42"/>
  <c r="P158" i="42"/>
  <c r="Q158" i="42" s="1"/>
  <c r="O158" i="42"/>
  <c r="AB157" i="42"/>
  <c r="Y157" i="42"/>
  <c r="O157" i="42"/>
  <c r="P157" i="42" s="1"/>
  <c r="Q157" i="42" s="1"/>
  <c r="AB156" i="42"/>
  <c r="Y156" i="42"/>
  <c r="O156" i="42"/>
  <c r="P156" i="42" s="1"/>
  <c r="Q156" i="42" s="1"/>
  <c r="X156" i="42" s="1"/>
  <c r="AB155" i="42"/>
  <c r="Y155" i="42"/>
  <c r="O155" i="42"/>
  <c r="P155" i="42" s="1"/>
  <c r="Q155" i="42" s="1"/>
  <c r="AB154" i="42"/>
  <c r="P154" i="42"/>
  <c r="Q154" i="42" s="1"/>
  <c r="O154" i="42"/>
  <c r="AB153" i="42"/>
  <c r="O153" i="42"/>
  <c r="P153" i="42" s="1"/>
  <c r="Q153" i="42" s="1"/>
  <c r="U153" i="42" s="1"/>
  <c r="AB152" i="42"/>
  <c r="O152" i="42"/>
  <c r="P152" i="42" s="1"/>
  <c r="A152" i="42"/>
  <c r="AB151" i="42"/>
  <c r="Y151" i="42"/>
  <c r="O151" i="42"/>
  <c r="P151" i="42" s="1"/>
  <c r="Q151" i="42" s="1"/>
  <c r="AB150" i="42"/>
  <c r="O150" i="42"/>
  <c r="P150" i="42" s="1"/>
  <c r="Q150" i="42" s="1"/>
  <c r="AB149" i="42"/>
  <c r="O149" i="42"/>
  <c r="P149" i="42" s="1"/>
  <c r="Q149" i="42" s="1"/>
  <c r="Y148" i="42"/>
  <c r="O148" i="42"/>
  <c r="P148" i="42" s="1"/>
  <c r="Q148" i="42" s="1"/>
  <c r="Y147" i="42"/>
  <c r="O147" i="42"/>
  <c r="P147" i="42" s="1"/>
  <c r="Q147" i="42" s="1"/>
  <c r="U147" i="42" s="1"/>
  <c r="AB145" i="42"/>
  <c r="Y145" i="42"/>
  <c r="O145" i="42"/>
  <c r="P145" i="42" s="1"/>
  <c r="Q145" i="42" s="1"/>
  <c r="Y144" i="42"/>
  <c r="O144" i="42"/>
  <c r="P144" i="42" s="1"/>
  <c r="Q144" i="42" s="1"/>
  <c r="AB143" i="42"/>
  <c r="O143" i="42"/>
  <c r="P143" i="42" s="1"/>
  <c r="Q143" i="42" s="1"/>
  <c r="AB142" i="42"/>
  <c r="O142" i="42"/>
  <c r="P142" i="42" s="1"/>
  <c r="Q142" i="42" s="1"/>
  <c r="Y141" i="42"/>
  <c r="O141" i="42"/>
  <c r="P141" i="42" s="1"/>
  <c r="Q141" i="42" s="1"/>
  <c r="Y140" i="42"/>
  <c r="O140" i="42"/>
  <c r="P140" i="42" s="1"/>
  <c r="Q140" i="42" s="1"/>
  <c r="AB139" i="42"/>
  <c r="O139" i="42"/>
  <c r="P139" i="42" s="1"/>
  <c r="Q139" i="42" s="1"/>
  <c r="AB138" i="42"/>
  <c r="O138" i="42"/>
  <c r="P138" i="42" s="1"/>
  <c r="Q138" i="42" s="1"/>
  <c r="X138" i="42" s="1"/>
  <c r="A138" i="42"/>
  <c r="AB137" i="42"/>
  <c r="Y137" i="42"/>
  <c r="O137" i="42"/>
  <c r="P137" i="42" s="1"/>
  <c r="Q137" i="42" s="1"/>
  <c r="AB136" i="42"/>
  <c r="Y136" i="42"/>
  <c r="O136" i="42"/>
  <c r="P136" i="42" s="1"/>
  <c r="Q136" i="42" s="1"/>
  <c r="AB135" i="42"/>
  <c r="Y135" i="42"/>
  <c r="O135" i="42"/>
  <c r="P135" i="42" s="1"/>
  <c r="Q135" i="42" s="1"/>
  <c r="X135" i="42" s="1"/>
  <c r="AB134" i="42"/>
  <c r="P134" i="42"/>
  <c r="Q134" i="42" s="1"/>
  <c r="O134" i="42"/>
  <c r="Y133" i="42"/>
  <c r="O133" i="42"/>
  <c r="P133" i="42" s="1"/>
  <c r="Q133" i="42" s="1"/>
  <c r="U133" i="42" s="1"/>
  <c r="Y132" i="42"/>
  <c r="O132" i="42"/>
  <c r="P132" i="42" s="1"/>
  <c r="Q132" i="42" s="1"/>
  <c r="U132" i="42" s="1"/>
  <c r="O131" i="42"/>
  <c r="P131" i="42" s="1"/>
  <c r="Q131" i="42" s="1"/>
  <c r="AB130" i="42"/>
  <c r="O130" i="42"/>
  <c r="P130" i="42" s="1"/>
  <c r="Q130" i="42" s="1"/>
  <c r="AB129" i="42"/>
  <c r="O129" i="42"/>
  <c r="P129" i="42" s="1"/>
  <c r="Q129" i="42" s="1"/>
  <c r="AB128" i="42"/>
  <c r="O128" i="42"/>
  <c r="P128" i="42" s="1"/>
  <c r="Q128" i="42" s="1"/>
  <c r="Y127" i="42"/>
  <c r="O127" i="42"/>
  <c r="P127" i="42" s="1"/>
  <c r="Q127" i="42" s="1"/>
  <c r="AB126" i="42"/>
  <c r="O126" i="42"/>
  <c r="P126" i="42" s="1"/>
  <c r="A126" i="42"/>
  <c r="AB125" i="42"/>
  <c r="Y125" i="42"/>
  <c r="O125" i="42"/>
  <c r="P125" i="42" s="1"/>
  <c r="Q125" i="42" s="1"/>
  <c r="AB124" i="42"/>
  <c r="Y124" i="42"/>
  <c r="O124" i="42"/>
  <c r="P124" i="42" s="1"/>
  <c r="Q124" i="42" s="1"/>
  <c r="U124" i="42" s="1"/>
  <c r="V124" i="42" s="1"/>
  <c r="AB123" i="42"/>
  <c r="Y123" i="42"/>
  <c r="O123" i="42"/>
  <c r="P123" i="42" s="1"/>
  <c r="Q123" i="42" s="1"/>
  <c r="AB122" i="42"/>
  <c r="Y122" i="42"/>
  <c r="O122" i="42"/>
  <c r="P122" i="42" s="1"/>
  <c r="Q122" i="42" s="1"/>
  <c r="AB121" i="42"/>
  <c r="Y121" i="42"/>
  <c r="O121" i="42"/>
  <c r="P121" i="42" s="1"/>
  <c r="Q121" i="42" s="1"/>
  <c r="AB120" i="42"/>
  <c r="Y120" i="42"/>
  <c r="O120" i="42"/>
  <c r="P120" i="42" s="1"/>
  <c r="Q120" i="42" s="1"/>
  <c r="X120" i="42" s="1"/>
  <c r="AB119" i="42"/>
  <c r="Y119" i="42"/>
  <c r="P119" i="42"/>
  <c r="Q119" i="42" s="1"/>
  <c r="O119" i="42"/>
  <c r="AB118" i="42"/>
  <c r="Y118" i="42"/>
  <c r="O118" i="42"/>
  <c r="P118" i="42" s="1"/>
  <c r="Q118" i="42" s="1"/>
  <c r="U118" i="42" s="1"/>
  <c r="V118" i="42" s="1"/>
  <c r="AB117" i="42"/>
  <c r="Y117" i="42"/>
  <c r="O117" i="42"/>
  <c r="P117" i="42" s="1"/>
  <c r="Q117" i="42" s="1"/>
  <c r="U117" i="42" s="1"/>
  <c r="Y116" i="42"/>
  <c r="O116" i="42"/>
  <c r="P116" i="42" s="1"/>
  <c r="Q116" i="42" s="1"/>
  <c r="Y115" i="42"/>
  <c r="O115" i="42"/>
  <c r="P115" i="42" s="1"/>
  <c r="Q115" i="42" s="1"/>
  <c r="AB114" i="42"/>
  <c r="O114" i="42"/>
  <c r="P114" i="42" s="1"/>
  <c r="A114" i="42"/>
  <c r="AB113" i="42"/>
  <c r="Y113" i="42"/>
  <c r="O113" i="42"/>
  <c r="P113" i="42" s="1"/>
  <c r="Q113" i="42" s="1"/>
  <c r="AB112" i="42"/>
  <c r="Y112" i="42"/>
  <c r="O112" i="42"/>
  <c r="P112" i="42" s="1"/>
  <c r="Q112" i="42" s="1"/>
  <c r="X112" i="42" s="1"/>
  <c r="AB111" i="42"/>
  <c r="Y111" i="42"/>
  <c r="X111" i="42"/>
  <c r="O111" i="42"/>
  <c r="P111" i="42" s="1"/>
  <c r="Q111" i="42" s="1"/>
  <c r="U111" i="42" s="1"/>
  <c r="AB110" i="42"/>
  <c r="O110" i="42"/>
  <c r="P110" i="42" s="1"/>
  <c r="Q110" i="42" s="1"/>
  <c r="AB109" i="42"/>
  <c r="Y109" i="42"/>
  <c r="O109" i="42"/>
  <c r="P109" i="42" s="1"/>
  <c r="Q109" i="42" s="1"/>
  <c r="AB108" i="42"/>
  <c r="Y108" i="42"/>
  <c r="O108" i="42"/>
  <c r="P108" i="42" s="1"/>
  <c r="Q108" i="42" s="1"/>
  <c r="U108" i="42" s="1"/>
  <c r="Y107" i="42"/>
  <c r="O107" i="42"/>
  <c r="P107" i="42" s="1"/>
  <c r="Q107" i="42" s="1"/>
  <c r="AB106" i="42"/>
  <c r="U106" i="42"/>
  <c r="O106" i="42"/>
  <c r="P106" i="42" s="1"/>
  <c r="Q106" i="42" s="1"/>
  <c r="X106" i="42" s="1"/>
  <c r="Y105" i="42"/>
  <c r="O105" i="42"/>
  <c r="P105" i="42" s="1"/>
  <c r="Q105" i="42" s="1"/>
  <c r="AB104" i="42"/>
  <c r="O104" i="42"/>
  <c r="P104" i="42" s="1"/>
  <c r="Q104" i="42" s="1"/>
  <c r="Y103" i="42"/>
  <c r="O103" i="42"/>
  <c r="P103" i="42" s="1"/>
  <c r="Q103" i="42" s="1"/>
  <c r="X103" i="42" s="1"/>
  <c r="O102" i="42"/>
  <c r="P102" i="42" s="1"/>
  <c r="Q102" i="42" s="1"/>
  <c r="X102" i="42" s="1"/>
  <c r="AB101" i="42"/>
  <c r="O101" i="42"/>
  <c r="P101" i="42" s="1"/>
  <c r="Q101" i="42" s="1"/>
  <c r="AB100" i="42"/>
  <c r="O100" i="42"/>
  <c r="P100" i="42" s="1"/>
  <c r="Q100" i="42" s="1"/>
  <c r="AB99" i="42"/>
  <c r="O99" i="42"/>
  <c r="P99" i="42" s="1"/>
  <c r="Q99" i="42" s="1"/>
  <c r="AB98" i="42"/>
  <c r="O98" i="42"/>
  <c r="P98" i="42" s="1"/>
  <c r="Q98" i="42" s="1"/>
  <c r="AB97" i="42"/>
  <c r="O97" i="42"/>
  <c r="P97" i="42" s="1"/>
  <c r="Q97" i="42" s="1"/>
  <c r="A97" i="42"/>
  <c r="AB96" i="42"/>
  <c r="Y96" i="42"/>
  <c r="X96" i="42"/>
  <c r="U96" i="42"/>
  <c r="V96" i="42" s="1"/>
  <c r="W96" i="42" s="1"/>
  <c r="O96" i="42"/>
  <c r="AB95" i="42"/>
  <c r="Y95" i="42"/>
  <c r="X95" i="42"/>
  <c r="U95" i="42"/>
  <c r="O95" i="42"/>
  <c r="AB94" i="42"/>
  <c r="Y94" i="42"/>
  <c r="X94" i="42"/>
  <c r="U94" i="42"/>
  <c r="V94" i="42" s="1"/>
  <c r="W94" i="42" s="1"/>
  <c r="O94" i="42"/>
  <c r="AB93" i="42"/>
  <c r="Y93" i="42"/>
  <c r="Q93" i="42"/>
  <c r="X93" i="42" s="1"/>
  <c r="O93" i="42"/>
  <c r="AB92" i="42"/>
  <c r="O92" i="42"/>
  <c r="P92" i="42" s="1"/>
  <c r="Q92" i="42" s="1"/>
  <c r="X92" i="42" s="1"/>
  <c r="AB91" i="42"/>
  <c r="O91" i="42"/>
  <c r="P91" i="42" s="1"/>
  <c r="Q91" i="42" s="1"/>
  <c r="U91" i="42" s="1"/>
  <c r="Y91" i="42" s="1"/>
  <c r="AB90" i="42"/>
  <c r="P90" i="42"/>
  <c r="Q90" i="42" s="1"/>
  <c r="O90" i="42"/>
  <c r="AB89" i="42"/>
  <c r="O89" i="42"/>
  <c r="P89" i="42" s="1"/>
  <c r="Q89" i="42" s="1"/>
  <c r="Y88" i="42"/>
  <c r="O88" i="42"/>
  <c r="P88" i="42" s="1"/>
  <c r="Q88" i="42" s="1"/>
  <c r="O87" i="42"/>
  <c r="P87" i="42" s="1"/>
  <c r="Q87" i="42" s="1"/>
  <c r="AB86" i="42"/>
  <c r="O86" i="42"/>
  <c r="P86" i="42" s="1"/>
  <c r="Q86" i="42" s="1"/>
  <c r="X86" i="42" s="1"/>
  <c r="AB85" i="42"/>
  <c r="O85" i="42"/>
  <c r="P85" i="42" s="1"/>
  <c r="AB84" i="42"/>
  <c r="O84" i="42"/>
  <c r="P84" i="42" s="1"/>
  <c r="Q84" i="42" s="1"/>
  <c r="U84" i="42" s="1"/>
  <c r="V84" i="42" s="1"/>
  <c r="A84" i="42"/>
  <c r="AB83" i="42"/>
  <c r="Y83" i="42"/>
  <c r="O83" i="42"/>
  <c r="P83" i="42" s="1"/>
  <c r="Q83" i="42" s="1"/>
  <c r="AB82" i="42"/>
  <c r="Y82" i="42"/>
  <c r="O82" i="42"/>
  <c r="P82" i="42" s="1"/>
  <c r="Q82" i="42" s="1"/>
  <c r="AB81" i="42"/>
  <c r="Y81" i="42"/>
  <c r="O81" i="42"/>
  <c r="P81" i="42" s="1"/>
  <c r="Q81" i="42" s="1"/>
  <c r="AB80" i="42"/>
  <c r="Y80" i="42"/>
  <c r="O80" i="42"/>
  <c r="P80" i="42" s="1"/>
  <c r="Q80" i="42" s="1"/>
  <c r="U80" i="42" s="1"/>
  <c r="V80" i="42" s="1"/>
  <c r="AB79" i="42"/>
  <c r="O79" i="42"/>
  <c r="P79" i="42" s="1"/>
  <c r="Q79" i="42" s="1"/>
  <c r="X79" i="42" s="1"/>
  <c r="Y78" i="42"/>
  <c r="O78" i="42"/>
  <c r="P78" i="42" s="1"/>
  <c r="Q78" i="42" s="1"/>
  <c r="AB77" i="42"/>
  <c r="P77" i="42"/>
  <c r="Q77" i="42" s="1"/>
  <c r="O77" i="42"/>
  <c r="AB76" i="42"/>
  <c r="O76" i="42"/>
  <c r="P76" i="42" s="1"/>
  <c r="Q76" i="42" s="1"/>
  <c r="AB75" i="42"/>
  <c r="O75" i="42"/>
  <c r="P75" i="42" s="1"/>
  <c r="Q75" i="42" s="1"/>
  <c r="X75" i="42" s="1"/>
  <c r="AB74" i="42"/>
  <c r="O74" i="42"/>
  <c r="P74" i="42" s="1"/>
  <c r="Q74" i="42" s="1"/>
  <c r="AB73" i="42"/>
  <c r="O73" i="42"/>
  <c r="P73" i="42" s="1"/>
  <c r="Q73" i="42" s="1"/>
  <c r="X73" i="42" s="1"/>
  <c r="AB72" i="42"/>
  <c r="O72" i="42"/>
  <c r="P72" i="42" s="1"/>
  <c r="Q72" i="42" s="1"/>
  <c r="X72" i="42" s="1"/>
  <c r="AB71" i="42"/>
  <c r="O71" i="42"/>
  <c r="P71" i="42" s="1"/>
  <c r="Q71" i="42" s="1"/>
  <c r="X71" i="42" s="1"/>
  <c r="AB70" i="42"/>
  <c r="O70" i="42"/>
  <c r="P70" i="42" s="1"/>
  <c r="Q70" i="42" s="1"/>
  <c r="AB69" i="42"/>
  <c r="O69" i="42"/>
  <c r="P69" i="42" s="1"/>
  <c r="Q69" i="42" s="1"/>
  <c r="AB68" i="42"/>
  <c r="O68" i="42"/>
  <c r="P68" i="42" s="1"/>
  <c r="Q68" i="42" s="1"/>
  <c r="A68" i="42"/>
  <c r="Y67" i="42"/>
  <c r="O67" i="42"/>
  <c r="P67" i="42" s="1"/>
  <c r="Q67" i="42" s="1"/>
  <c r="X67" i="42" s="1"/>
  <c r="AB66" i="42"/>
  <c r="O66" i="42"/>
  <c r="P66" i="42" s="1"/>
  <c r="Q66" i="42" s="1"/>
  <c r="AB65" i="42"/>
  <c r="O65" i="42"/>
  <c r="P65" i="42" s="1"/>
  <c r="Q65" i="42" s="1"/>
  <c r="AB64" i="42"/>
  <c r="P64" i="42"/>
  <c r="Q64" i="42" s="1"/>
  <c r="O64" i="42"/>
  <c r="Y63" i="42"/>
  <c r="O63" i="42"/>
  <c r="P63" i="42" s="1"/>
  <c r="Q63" i="42" s="1"/>
  <c r="X63" i="42" s="1"/>
  <c r="AB62" i="42"/>
  <c r="O62" i="42"/>
  <c r="P62" i="42" s="1"/>
  <c r="Q62" i="42" s="1"/>
  <c r="Y61" i="42"/>
  <c r="O61" i="42"/>
  <c r="P61" i="42" s="1"/>
  <c r="Q61" i="42" s="1"/>
  <c r="U61" i="42" s="1"/>
  <c r="AB60" i="42"/>
  <c r="O60" i="42"/>
  <c r="P60" i="42" s="1"/>
  <c r="Q60" i="42" s="1"/>
  <c r="Y59" i="42"/>
  <c r="P59" i="42"/>
  <c r="Q59" i="42" s="1"/>
  <c r="X59" i="42" s="1"/>
  <c r="O59" i="42"/>
  <c r="AB58" i="42"/>
  <c r="O58" i="42"/>
  <c r="P58" i="42" s="1"/>
  <c r="Q58" i="42" s="1"/>
  <c r="AB57" i="42"/>
  <c r="O57" i="42"/>
  <c r="P57" i="42" s="1"/>
  <c r="Q57" i="42" s="1"/>
  <c r="AB56" i="42"/>
  <c r="O56" i="42"/>
  <c r="P56" i="42" s="1"/>
  <c r="A56" i="42"/>
  <c r="AB55" i="42"/>
  <c r="Y55" i="42"/>
  <c r="O55" i="42"/>
  <c r="P55" i="42" s="1"/>
  <c r="Q55" i="42" s="1"/>
  <c r="AB54" i="42"/>
  <c r="Y54" i="42"/>
  <c r="O54" i="42"/>
  <c r="P54" i="42" s="1"/>
  <c r="Q54" i="42" s="1"/>
  <c r="AB53" i="42"/>
  <c r="Y53" i="42"/>
  <c r="O53" i="42"/>
  <c r="P53" i="42" s="1"/>
  <c r="Q53" i="42" s="1"/>
  <c r="AB52" i="42"/>
  <c r="Y52" i="42"/>
  <c r="O52" i="42"/>
  <c r="P52" i="42" s="1"/>
  <c r="Q52" i="42" s="1"/>
  <c r="AB51" i="42"/>
  <c r="Y51" i="42"/>
  <c r="O51" i="42"/>
  <c r="P51" i="42" s="1"/>
  <c r="Q51" i="42" s="1"/>
  <c r="X51" i="42" s="1"/>
  <c r="AB50" i="42"/>
  <c r="O50" i="42"/>
  <c r="P50" i="42" s="1"/>
  <c r="Q50" i="42" s="1"/>
  <c r="X50" i="42" s="1"/>
  <c r="AB49" i="42"/>
  <c r="O49" i="42"/>
  <c r="P49" i="42" s="1"/>
  <c r="Q49" i="42" s="1"/>
  <c r="X49" i="42" s="1"/>
  <c r="Y48" i="42"/>
  <c r="O48" i="42"/>
  <c r="P48" i="42" s="1"/>
  <c r="Q48" i="42" s="1"/>
  <c r="Y47" i="42"/>
  <c r="O47" i="42"/>
  <c r="P47" i="42" s="1"/>
  <c r="Q47" i="42" s="1"/>
  <c r="U47" i="42" s="1"/>
  <c r="AB47" i="42" s="1"/>
  <c r="AB46" i="42"/>
  <c r="Q46" i="42"/>
  <c r="U46" i="42" s="1"/>
  <c r="O46" i="42"/>
  <c r="P46" i="42" s="1"/>
  <c r="AB45" i="42"/>
  <c r="O45" i="42"/>
  <c r="P45" i="42" s="1"/>
  <c r="Q45" i="42" s="1"/>
  <c r="AB44" i="42"/>
  <c r="O44" i="42"/>
  <c r="P44" i="42" s="1"/>
  <c r="Q44" i="42" s="1"/>
  <c r="O43" i="42"/>
  <c r="P43" i="42" s="1"/>
  <c r="Q43" i="42" s="1"/>
  <c r="AB42" i="42"/>
  <c r="P42" i="42"/>
  <c r="Q42" i="42" s="1"/>
  <c r="O42" i="42"/>
  <c r="AB41" i="42"/>
  <c r="O41" i="42"/>
  <c r="P41" i="42" s="1"/>
  <c r="Q41" i="42" s="1"/>
  <c r="AB40" i="42"/>
  <c r="O40" i="42"/>
  <c r="P40" i="42" s="1"/>
  <c r="A40" i="42"/>
  <c r="Y39" i="42"/>
  <c r="O39" i="42"/>
  <c r="P39" i="42" s="1"/>
  <c r="Q39" i="42" s="1"/>
  <c r="Y38" i="42"/>
  <c r="O38" i="42"/>
  <c r="P38" i="42" s="1"/>
  <c r="Q38" i="42" s="1"/>
  <c r="Y37" i="42"/>
  <c r="O37" i="42"/>
  <c r="P37" i="42" s="1"/>
  <c r="Q37" i="42" s="1"/>
  <c r="AB36" i="42"/>
  <c r="Q36" i="42"/>
  <c r="X36" i="42" s="1"/>
  <c r="O36" i="42"/>
  <c r="P36" i="42" s="1"/>
  <c r="AB35" i="42"/>
  <c r="Y35" i="42"/>
  <c r="O35" i="42"/>
  <c r="P35" i="42" s="1"/>
  <c r="Q35" i="42" s="1"/>
  <c r="X35" i="42" s="1"/>
  <c r="AB34" i="42"/>
  <c r="O34" i="42"/>
  <c r="P34" i="42" s="1"/>
  <c r="Q34" i="42" s="1"/>
  <c r="AB33" i="42"/>
  <c r="O33" i="42"/>
  <c r="P33" i="42" s="1"/>
  <c r="Q33" i="42" s="1"/>
  <c r="Y32" i="42"/>
  <c r="O32" i="42"/>
  <c r="P32" i="42" s="1"/>
  <c r="Q32" i="42" s="1"/>
  <c r="AB31" i="42"/>
  <c r="O31" i="42"/>
  <c r="P31" i="42" s="1"/>
  <c r="Q31" i="42" s="1"/>
  <c r="U31" i="42" s="1"/>
  <c r="AB30" i="42"/>
  <c r="P30" i="42"/>
  <c r="Q30" i="42" s="1"/>
  <c r="O30" i="42"/>
  <c r="AB29" i="42"/>
  <c r="O29" i="42"/>
  <c r="P29" i="42" s="1"/>
  <c r="Q29" i="42" s="1"/>
  <c r="AB28" i="42"/>
  <c r="Y28" i="42"/>
  <c r="Q28" i="42"/>
  <c r="X28" i="42" s="1"/>
  <c r="O28" i="42"/>
  <c r="P28" i="42" s="1"/>
  <c r="A28" i="42"/>
  <c r="AB27" i="42"/>
  <c r="Y27" i="42"/>
  <c r="O27" i="42"/>
  <c r="P27" i="42" s="1"/>
  <c r="Q27" i="42" s="1"/>
  <c r="AB26" i="42"/>
  <c r="Y26" i="42"/>
  <c r="O26" i="42"/>
  <c r="P26" i="42" s="1"/>
  <c r="Q26" i="42" s="1"/>
  <c r="X26" i="42" s="1"/>
  <c r="AB25" i="42"/>
  <c r="Y25" i="42"/>
  <c r="O25" i="42"/>
  <c r="P25" i="42" s="1"/>
  <c r="Q25" i="42" s="1"/>
  <c r="Y24" i="42"/>
  <c r="O24" i="42"/>
  <c r="P24" i="42" s="1"/>
  <c r="Q24" i="42" s="1"/>
  <c r="U24" i="42" s="1"/>
  <c r="AB24" i="42" s="1"/>
  <c r="AK23" i="42"/>
  <c r="AH23" i="42"/>
  <c r="AG23" i="42"/>
  <c r="AB23" i="42"/>
  <c r="P23" i="42"/>
  <c r="Q23" i="42" s="1"/>
  <c r="X23" i="42" s="1"/>
  <c r="O23" i="42"/>
  <c r="AB22" i="42"/>
  <c r="O22" i="42"/>
  <c r="P22" i="42" s="1"/>
  <c r="Q22" i="42" s="1"/>
  <c r="AK21" i="42"/>
  <c r="AH21" i="42"/>
  <c r="AG21" i="42"/>
  <c r="Y21" i="42"/>
  <c r="O21" i="42"/>
  <c r="P21" i="42" s="1"/>
  <c r="Q21" i="42" s="1"/>
  <c r="X21" i="42" s="1"/>
  <c r="AK20" i="42"/>
  <c r="AH20" i="42"/>
  <c r="AG20" i="42"/>
  <c r="AB20" i="42"/>
  <c r="O20" i="42"/>
  <c r="P20" i="42" s="1"/>
  <c r="Q20" i="42" s="1"/>
  <c r="AK19" i="42"/>
  <c r="AH19" i="42"/>
  <c r="AG19" i="42"/>
  <c r="AB19" i="42"/>
  <c r="O19" i="42"/>
  <c r="P19" i="42" s="1"/>
  <c r="B19" i="42"/>
  <c r="A19" i="42"/>
  <c r="AK18" i="42"/>
  <c r="AH18" i="42"/>
  <c r="AO18" i="42" s="1"/>
  <c r="AG18" i="42"/>
  <c r="AB18" i="42"/>
  <c r="Y18" i="42"/>
  <c r="O18" i="42"/>
  <c r="P18" i="42" s="1"/>
  <c r="Q18" i="42" s="1"/>
  <c r="U18" i="42" s="1"/>
  <c r="V18" i="42" s="1"/>
  <c r="AK17" i="42"/>
  <c r="AH17" i="42"/>
  <c r="AG17" i="42"/>
  <c r="AB17" i="42"/>
  <c r="Y17" i="42"/>
  <c r="P17" i="42"/>
  <c r="Q17" i="42" s="1"/>
  <c r="U17" i="42" s="1"/>
  <c r="V17" i="42" s="1"/>
  <c r="O17" i="42"/>
  <c r="AK16" i="42"/>
  <c r="AH16" i="42"/>
  <c r="AG16" i="42"/>
  <c r="AB16" i="42"/>
  <c r="O16" i="42"/>
  <c r="P16" i="42" s="1"/>
  <c r="Q16" i="42" s="1"/>
  <c r="AK15" i="42"/>
  <c r="AH15" i="42"/>
  <c r="AO15" i="42" s="1"/>
  <c r="AG15" i="42"/>
  <c r="O15" i="42"/>
  <c r="P15" i="42" s="1"/>
  <c r="Q15" i="42" s="1"/>
  <c r="AK14" i="42"/>
  <c r="AH14" i="42"/>
  <c r="AP14" i="42" s="1"/>
  <c r="AG14" i="42"/>
  <c r="AB14" i="42"/>
  <c r="O14" i="42"/>
  <c r="P14" i="42" s="1"/>
  <c r="Q14" i="42" s="1"/>
  <c r="AK13" i="42"/>
  <c r="AH13" i="42"/>
  <c r="AG13" i="42"/>
  <c r="AB13" i="42"/>
  <c r="O13" i="42"/>
  <c r="P13" i="42" s="1"/>
  <c r="Q13" i="42" s="1"/>
  <c r="O12" i="42"/>
  <c r="P12" i="42" s="1"/>
  <c r="Q12" i="42" s="1"/>
  <c r="Y11" i="42"/>
  <c r="O11" i="42"/>
  <c r="P11" i="42" s="1"/>
  <c r="Q11" i="42" s="1"/>
  <c r="O10" i="42"/>
  <c r="P10" i="42" s="1"/>
  <c r="Q10" i="42" s="1"/>
  <c r="AK9" i="42"/>
  <c r="AH9" i="42"/>
  <c r="AO9" i="42" s="1"/>
  <c r="AG9" i="42"/>
  <c r="O9" i="42"/>
  <c r="P9" i="42" s="1"/>
  <c r="Q9" i="42" s="1"/>
  <c r="AK8" i="42"/>
  <c r="AH8" i="42"/>
  <c r="AG8" i="42"/>
  <c r="AB8" i="42"/>
  <c r="O8" i="42"/>
  <c r="P8" i="42" s="1"/>
  <c r="Q8" i="42" s="1"/>
  <c r="AK7" i="42"/>
  <c r="AH7" i="42"/>
  <c r="AG7" i="42"/>
  <c r="Y7" i="42"/>
  <c r="O7" i="42"/>
  <c r="P7" i="42" s="1"/>
  <c r="Q7" i="42" s="1"/>
  <c r="AK6" i="42"/>
  <c r="AH6" i="42"/>
  <c r="AG6" i="42"/>
  <c r="AB6" i="42"/>
  <c r="O6" i="42"/>
  <c r="P6" i="42" s="1"/>
  <c r="Q6" i="42" s="1"/>
  <c r="AK5" i="42"/>
  <c r="AH5" i="42"/>
  <c r="AG5" i="42"/>
  <c r="AB5" i="42"/>
  <c r="O5" i="42"/>
  <c r="P5" i="42" s="1"/>
  <c r="B5" i="42"/>
  <c r="A5" i="42"/>
  <c r="X7" i="42" l="1"/>
  <c r="U7" i="42"/>
  <c r="U63" i="42"/>
  <c r="X153" i="42"/>
  <c r="U99" i="42"/>
  <c r="X99" i="42"/>
  <c r="U76" i="42"/>
  <c r="X76" i="42"/>
  <c r="X43" i="42"/>
  <c r="U43" i="42"/>
  <c r="V43" i="42" s="1"/>
  <c r="Y43" i="42" s="1"/>
  <c r="AC149" i="42"/>
  <c r="AC152" i="42"/>
  <c r="AM19" i="42" s="1"/>
  <c r="AP19" i="42" s="1"/>
  <c r="X179" i="42"/>
  <c r="U102" i="42"/>
  <c r="U120" i="42"/>
  <c r="X68" i="42"/>
  <c r="U68" i="42"/>
  <c r="V68" i="42" s="1"/>
  <c r="U37" i="42"/>
  <c r="V37" i="42" s="1"/>
  <c r="X37" i="42"/>
  <c r="U64" i="42"/>
  <c r="X64" i="42"/>
  <c r="Q85" i="42"/>
  <c r="R84" i="42"/>
  <c r="T84" i="42" s="1"/>
  <c r="U48" i="42"/>
  <c r="X48" i="42"/>
  <c r="U81" i="42"/>
  <c r="V81" i="42" s="1"/>
  <c r="X81" i="42"/>
  <c r="X6" i="42"/>
  <c r="U6" i="42"/>
  <c r="X87" i="42"/>
  <c r="U87" i="42"/>
  <c r="U28" i="42"/>
  <c r="V28" i="42" s="1"/>
  <c r="U36" i="42"/>
  <c r="V36" i="42" s="1"/>
  <c r="U59" i="42"/>
  <c r="AB59" i="42" s="1"/>
  <c r="V63" i="42"/>
  <c r="AB63" i="42" s="1"/>
  <c r="U86" i="42"/>
  <c r="R97" i="42"/>
  <c r="S97" i="42" s="1"/>
  <c r="U156" i="42"/>
  <c r="X80" i="42"/>
  <c r="X84" i="42"/>
  <c r="U93" i="42"/>
  <c r="V93" i="42" s="1"/>
  <c r="U103" i="42"/>
  <c r="X117" i="42"/>
  <c r="X147" i="42"/>
  <c r="AC169" i="42"/>
  <c r="AM21" i="42" s="1"/>
  <c r="AO21" i="42" s="1"/>
  <c r="U182" i="42"/>
  <c r="AC162" i="42"/>
  <c r="AM20" i="42" s="1"/>
  <c r="AP20" i="42" s="1"/>
  <c r="AP15" i="42"/>
  <c r="AP18" i="42"/>
  <c r="AP9" i="42"/>
  <c r="AO14" i="42"/>
  <c r="X10" i="42"/>
  <c r="U10" i="42"/>
  <c r="X25" i="42"/>
  <c r="U25" i="42"/>
  <c r="X34" i="42"/>
  <c r="U34" i="42"/>
  <c r="U41" i="42"/>
  <c r="X41" i="42"/>
  <c r="X58" i="42"/>
  <c r="U58" i="42"/>
  <c r="X74" i="42"/>
  <c r="U74" i="42"/>
  <c r="R19" i="42"/>
  <c r="Q19" i="42"/>
  <c r="X16" i="42"/>
  <c r="U16" i="42"/>
  <c r="Y31" i="42"/>
  <c r="V31" i="42"/>
  <c r="W31" i="42" s="1"/>
  <c r="X38" i="42"/>
  <c r="U38" i="42"/>
  <c r="X44" i="42"/>
  <c r="U44" i="42"/>
  <c r="X53" i="42"/>
  <c r="U53" i="42"/>
  <c r="X83" i="42"/>
  <c r="U83" i="42"/>
  <c r="X9" i="42"/>
  <c r="U9" i="42"/>
  <c r="X11" i="42"/>
  <c r="U11" i="42"/>
  <c r="U69" i="42"/>
  <c r="X69" i="42"/>
  <c r="X55" i="42"/>
  <c r="U55" i="42"/>
  <c r="X8" i="42"/>
  <c r="U8" i="42"/>
  <c r="X15" i="42"/>
  <c r="U15" i="42"/>
  <c r="X29" i="42"/>
  <c r="U29" i="42"/>
  <c r="X32" i="42"/>
  <c r="U32" i="42"/>
  <c r="X39" i="42"/>
  <c r="U39" i="42"/>
  <c r="X42" i="42"/>
  <c r="U42" i="42"/>
  <c r="X45" i="42"/>
  <c r="U45" i="42"/>
  <c r="R56" i="42"/>
  <c r="Q56" i="42"/>
  <c r="X65" i="42"/>
  <c r="U65" i="42"/>
  <c r="X13" i="42"/>
  <c r="U13" i="42"/>
  <c r="X12" i="42"/>
  <c r="U12" i="42"/>
  <c r="X14" i="42"/>
  <c r="U14" i="42"/>
  <c r="X22" i="42"/>
  <c r="U22" i="42"/>
  <c r="X54" i="42"/>
  <c r="U54" i="42"/>
  <c r="U62" i="42"/>
  <c r="X62" i="42"/>
  <c r="U70" i="42"/>
  <c r="X70" i="42"/>
  <c r="R5" i="42"/>
  <c r="Q5" i="42"/>
  <c r="V7" i="42"/>
  <c r="AB7" i="42" s="1"/>
  <c r="U20" i="42"/>
  <c r="X20" i="42"/>
  <c r="V48" i="42"/>
  <c r="W48" i="42" s="1"/>
  <c r="AB48" i="42"/>
  <c r="AC40" i="42" s="1"/>
  <c r="AM8" i="42" s="1"/>
  <c r="U78" i="42"/>
  <c r="X78" i="42"/>
  <c r="U30" i="42"/>
  <c r="X30" i="42"/>
  <c r="U33" i="42"/>
  <c r="X33" i="42"/>
  <c r="R40" i="42"/>
  <c r="Q40" i="42"/>
  <c r="V46" i="42"/>
  <c r="W46" i="42" s="1"/>
  <c r="Y46" i="42"/>
  <c r="X57" i="42"/>
  <c r="U57" i="42"/>
  <c r="X60" i="42"/>
  <c r="U60" i="42"/>
  <c r="X66" i="42"/>
  <c r="U66" i="42"/>
  <c r="Y76" i="42"/>
  <c r="V76" i="42"/>
  <c r="W76" i="42" s="1"/>
  <c r="X82" i="42"/>
  <c r="U82" i="42"/>
  <c r="V61" i="42"/>
  <c r="AB61" i="42" s="1"/>
  <c r="X113" i="42"/>
  <c r="U113" i="42"/>
  <c r="X166" i="42"/>
  <c r="U166" i="42"/>
  <c r="AO19" i="42"/>
  <c r="U21" i="42"/>
  <c r="X46" i="42"/>
  <c r="X47" i="42"/>
  <c r="U75" i="42"/>
  <c r="X101" i="42"/>
  <c r="U101" i="42"/>
  <c r="W28" i="42"/>
  <c r="W68" i="42"/>
  <c r="R126" i="42"/>
  <c r="Q126" i="42"/>
  <c r="X31" i="42"/>
  <c r="X61" i="42"/>
  <c r="V86" i="42"/>
  <c r="W86" i="42" s="1"/>
  <c r="Y86" i="42"/>
  <c r="U88" i="42"/>
  <c r="X88" i="42"/>
  <c r="V95" i="42"/>
  <c r="W95" i="42" s="1"/>
  <c r="U160" i="42"/>
  <c r="X160" i="42"/>
  <c r="AB37" i="42"/>
  <c r="Y68" i="42"/>
  <c r="U90" i="42"/>
  <c r="X90" i="42"/>
  <c r="X123" i="42"/>
  <c r="U123" i="42"/>
  <c r="X136" i="42"/>
  <c r="U136" i="42"/>
  <c r="X158" i="42"/>
  <c r="U158" i="42"/>
  <c r="X27" i="42"/>
  <c r="U27" i="42"/>
  <c r="X52" i="42"/>
  <c r="U52" i="42"/>
  <c r="X77" i="42"/>
  <c r="U77" i="42"/>
  <c r="X85" i="42"/>
  <c r="U85" i="42"/>
  <c r="X107" i="42"/>
  <c r="U107" i="42"/>
  <c r="X121" i="42"/>
  <c r="U121" i="42"/>
  <c r="X141" i="42"/>
  <c r="U141" i="42"/>
  <c r="V156" i="42"/>
  <c r="W156" i="42" s="1"/>
  <c r="R28" i="42"/>
  <c r="U23" i="42"/>
  <c r="V24" i="42"/>
  <c r="W24" i="42" s="1"/>
  <c r="U26" i="42"/>
  <c r="U35" i="42"/>
  <c r="W37" i="42"/>
  <c r="U49" i="42"/>
  <c r="U50" i="42"/>
  <c r="U51" i="42"/>
  <c r="V59" i="42"/>
  <c r="W59" i="42" s="1"/>
  <c r="W63" i="42"/>
  <c r="R68" i="42"/>
  <c r="U71" i="42"/>
  <c r="U72" i="42"/>
  <c r="U73" i="42"/>
  <c r="W80" i="42"/>
  <c r="W81" i="42"/>
  <c r="Y84" i="42"/>
  <c r="W84" i="42"/>
  <c r="X97" i="42"/>
  <c r="U97" i="42"/>
  <c r="U119" i="42"/>
  <c r="X119" i="42"/>
  <c r="U131" i="42"/>
  <c r="X131" i="42"/>
  <c r="T97" i="42"/>
  <c r="X128" i="42"/>
  <c r="U128" i="42"/>
  <c r="X142" i="42"/>
  <c r="U142" i="42"/>
  <c r="U154" i="42"/>
  <c r="X154" i="42"/>
  <c r="V168" i="42"/>
  <c r="W168" i="42" s="1"/>
  <c r="X24" i="42"/>
  <c r="V47" i="42"/>
  <c r="W47" i="42" s="1"/>
  <c r="U67" i="42"/>
  <c r="U79" i="42"/>
  <c r="X89" i="42"/>
  <c r="U89" i="42"/>
  <c r="V103" i="42"/>
  <c r="W103" i="42" s="1"/>
  <c r="AB103" i="42"/>
  <c r="X137" i="42"/>
  <c r="U137" i="42"/>
  <c r="R152" i="42"/>
  <c r="Q152" i="42"/>
  <c r="X157" i="42"/>
  <c r="U157" i="42"/>
  <c r="X91" i="42"/>
  <c r="U105" i="42"/>
  <c r="X105" i="42"/>
  <c r="X144" i="42"/>
  <c r="U144" i="42"/>
  <c r="R162" i="42"/>
  <c r="X164" i="42"/>
  <c r="U164" i="42"/>
  <c r="X176" i="42"/>
  <c r="U176" i="42"/>
  <c r="Y99" i="42"/>
  <c r="V99" i="42"/>
  <c r="W99" i="42" s="1"/>
  <c r="X129" i="42"/>
  <c r="U129" i="42"/>
  <c r="V132" i="42"/>
  <c r="W132" i="42" s="1"/>
  <c r="AB132" i="42"/>
  <c r="U139" i="42"/>
  <c r="X139" i="42"/>
  <c r="X150" i="42"/>
  <c r="U150" i="42"/>
  <c r="X162" i="42"/>
  <c r="U162" i="42"/>
  <c r="X170" i="42"/>
  <c r="U170" i="42"/>
  <c r="V173" i="42"/>
  <c r="W173" i="42" s="1"/>
  <c r="X178" i="42"/>
  <c r="U178" i="42"/>
  <c r="U180" i="42"/>
  <c r="X180" i="42"/>
  <c r="V182" i="42"/>
  <c r="W182" i="42" s="1"/>
  <c r="AD94" i="42"/>
  <c r="AA94" i="42"/>
  <c r="V108" i="42"/>
  <c r="W108" i="42" s="1"/>
  <c r="X110" i="42"/>
  <c r="U110" i="42"/>
  <c r="X116" i="42"/>
  <c r="U116" i="42"/>
  <c r="U125" i="42"/>
  <c r="X125" i="42"/>
  <c r="X132" i="42"/>
  <c r="U134" i="42"/>
  <c r="X134" i="42"/>
  <c r="U148" i="42"/>
  <c r="X148" i="42"/>
  <c r="U155" i="42"/>
  <c r="X155" i="42"/>
  <c r="X159" i="42"/>
  <c r="U159" i="42"/>
  <c r="V167" i="42"/>
  <c r="W167" i="42" s="1"/>
  <c r="X173" i="42"/>
  <c r="U92" i="42"/>
  <c r="X108" i="42"/>
  <c r="U112" i="42"/>
  <c r="R114" i="42"/>
  <c r="Q114" i="42"/>
  <c r="W118" i="42"/>
  <c r="X145" i="42"/>
  <c r="U145" i="42"/>
  <c r="X151" i="42"/>
  <c r="U151" i="42"/>
  <c r="V153" i="42"/>
  <c r="W153" i="42" s="1"/>
  <c r="Y153" i="42"/>
  <c r="U161" i="42"/>
  <c r="X161" i="42"/>
  <c r="X165" i="42"/>
  <c r="U165" i="42"/>
  <c r="X167" i="42"/>
  <c r="AC177" i="42"/>
  <c r="AM23" i="42" s="1"/>
  <c r="X100" i="42"/>
  <c r="U100" i="42"/>
  <c r="V102" i="42"/>
  <c r="Y102" i="42" s="1"/>
  <c r="U104" i="42"/>
  <c r="X104" i="42"/>
  <c r="Y106" i="42"/>
  <c r="V106" i="42"/>
  <c r="W106" i="42" s="1"/>
  <c r="V117" i="42"/>
  <c r="W117" i="42" s="1"/>
  <c r="V120" i="42"/>
  <c r="W120" i="42" s="1"/>
  <c r="X122" i="42"/>
  <c r="U122" i="42"/>
  <c r="X127" i="42"/>
  <c r="U127" i="42"/>
  <c r="X130" i="42"/>
  <c r="U130" i="42"/>
  <c r="R138" i="42"/>
  <c r="U140" i="42"/>
  <c r="X140" i="42"/>
  <c r="R169" i="42"/>
  <c r="Q169" i="42"/>
  <c r="X171" i="42"/>
  <c r="U171" i="42"/>
  <c r="X175" i="42"/>
  <c r="U175" i="42"/>
  <c r="R177" i="42"/>
  <c r="Q177" i="42"/>
  <c r="V179" i="42"/>
  <c r="W179" i="42" s="1"/>
  <c r="X183" i="42"/>
  <c r="U183" i="42"/>
  <c r="X98" i="42"/>
  <c r="U98" i="42"/>
  <c r="U149" i="42"/>
  <c r="X149" i="42"/>
  <c r="X163" i="42"/>
  <c r="U163" i="42"/>
  <c r="U181" i="42"/>
  <c r="X181" i="42"/>
  <c r="V91" i="42"/>
  <c r="W91" i="42" s="1"/>
  <c r="X109" i="42"/>
  <c r="U109" i="42"/>
  <c r="W111" i="42"/>
  <c r="V111" i="42"/>
  <c r="X115" i="42"/>
  <c r="U115" i="42"/>
  <c r="W124" i="42"/>
  <c r="V133" i="42"/>
  <c r="W133" i="42" s="1"/>
  <c r="AB133" i="42"/>
  <c r="U135" i="42"/>
  <c r="X143" i="42"/>
  <c r="U143" i="42"/>
  <c r="W147" i="42"/>
  <c r="V147" i="42"/>
  <c r="AB147" i="42"/>
  <c r="X172" i="42"/>
  <c r="U172" i="42"/>
  <c r="U174" i="42"/>
  <c r="X174" i="42"/>
  <c r="X118" i="42"/>
  <c r="X124" i="42"/>
  <c r="X133" i="42"/>
  <c r="U138" i="42"/>
  <c r="W61" i="42" l="1"/>
  <c r="Y36" i="42"/>
  <c r="S84" i="42"/>
  <c r="W7" i="42"/>
  <c r="AP21" i="42"/>
  <c r="AO20" i="42"/>
  <c r="W93" i="42"/>
  <c r="V6" i="42"/>
  <c r="W6" i="42" s="1"/>
  <c r="Y6" i="42"/>
  <c r="W102" i="42"/>
  <c r="W36" i="42"/>
  <c r="V64" i="42"/>
  <c r="W64" i="42" s="1"/>
  <c r="Y64" i="42"/>
  <c r="AO8" i="42"/>
  <c r="AP8" i="42"/>
  <c r="AD111" i="42"/>
  <c r="AA111" i="42"/>
  <c r="T114" i="42"/>
  <c r="S114" i="42"/>
  <c r="V90" i="42"/>
  <c r="W90" i="42" s="1"/>
  <c r="Y90" i="42"/>
  <c r="Y66" i="42"/>
  <c r="V66" i="42"/>
  <c r="W66" i="42" s="1"/>
  <c r="AB11" i="42"/>
  <c r="AC5" i="42" s="1"/>
  <c r="AM5" i="42" s="1"/>
  <c r="V11" i="42"/>
  <c r="W11" i="42" s="1"/>
  <c r="V53" i="42"/>
  <c r="W53" i="42" s="1"/>
  <c r="V25" i="42"/>
  <c r="W25" i="42" s="1"/>
  <c r="V172" i="42"/>
  <c r="W172" i="42" s="1"/>
  <c r="V135" i="42"/>
  <c r="W135" i="42" s="1"/>
  <c r="V109" i="42"/>
  <c r="W109" i="42" s="1"/>
  <c r="T169" i="42"/>
  <c r="S169" i="42"/>
  <c r="V122" i="42"/>
  <c r="W122" i="42" s="1"/>
  <c r="AO23" i="42"/>
  <c r="AP23" i="42"/>
  <c r="V112" i="42"/>
  <c r="W112" i="42" s="1"/>
  <c r="Y134" i="42"/>
  <c r="V134" i="42"/>
  <c r="W134" i="42" s="1"/>
  <c r="V178" i="42"/>
  <c r="W178" i="42" s="1"/>
  <c r="Y150" i="42"/>
  <c r="V150" i="42"/>
  <c r="W150" i="42" s="1"/>
  <c r="T162" i="42"/>
  <c r="S162" i="42"/>
  <c r="X152" i="42"/>
  <c r="U152" i="42"/>
  <c r="V119" i="42"/>
  <c r="W119" i="42" s="1"/>
  <c r="V72" i="42"/>
  <c r="W72" i="42" s="1"/>
  <c r="Y72" i="42"/>
  <c r="Y85" i="42"/>
  <c r="V85" i="42"/>
  <c r="W85" i="42" s="1"/>
  <c r="V158" i="42"/>
  <c r="W158" i="42" s="1"/>
  <c r="V88" i="42"/>
  <c r="W88" i="42" s="1"/>
  <c r="AB88" i="42"/>
  <c r="AC84" i="42" s="1"/>
  <c r="AD84" i="42" s="1"/>
  <c r="X126" i="42"/>
  <c r="U126" i="42"/>
  <c r="X40" i="42"/>
  <c r="U40" i="42"/>
  <c r="V78" i="42"/>
  <c r="W78" i="42" s="1"/>
  <c r="V54" i="42"/>
  <c r="W54" i="42" s="1"/>
  <c r="V12" i="42"/>
  <c r="W12" i="42" s="1"/>
  <c r="U56" i="42"/>
  <c r="X56" i="42"/>
  <c r="V32" i="42"/>
  <c r="W32" i="42" s="1"/>
  <c r="AB32" i="42"/>
  <c r="Y8" i="42"/>
  <c r="V8" i="42"/>
  <c r="W8" i="42" s="1"/>
  <c r="AD167" i="42"/>
  <c r="AA167" i="42"/>
  <c r="S28" i="42"/>
  <c r="T28" i="42"/>
  <c r="V149" i="42"/>
  <c r="W149" i="42" s="1"/>
  <c r="AD149" i="42" s="1"/>
  <c r="V159" i="42"/>
  <c r="W159" i="42" s="1"/>
  <c r="V144" i="42"/>
  <c r="W144" i="42" s="1"/>
  <c r="T152" i="42"/>
  <c r="S152" i="42"/>
  <c r="Y97" i="42"/>
  <c r="V97" i="42"/>
  <c r="W97" i="42" s="1"/>
  <c r="V71" i="42"/>
  <c r="W71" i="42" s="1"/>
  <c r="Y71" i="42"/>
  <c r="T126" i="42"/>
  <c r="S126" i="42"/>
  <c r="V60" i="42"/>
  <c r="W60" i="42" s="1"/>
  <c r="Y60" i="42"/>
  <c r="S40" i="42"/>
  <c r="T40" i="42"/>
  <c r="S56" i="42"/>
  <c r="T56" i="42"/>
  <c r="V9" i="42"/>
  <c r="W9" i="42" s="1"/>
  <c r="Y44" i="42"/>
  <c r="V44" i="42"/>
  <c r="W44" i="42" s="1"/>
  <c r="Y58" i="42"/>
  <c r="V58" i="42"/>
  <c r="W58" i="42" s="1"/>
  <c r="V180" i="42"/>
  <c r="W180" i="42" s="1"/>
  <c r="Y128" i="42"/>
  <c r="V128" i="42"/>
  <c r="W128" i="42" s="1"/>
  <c r="Y62" i="42"/>
  <c r="V62" i="42"/>
  <c r="W62" i="42" s="1"/>
  <c r="V151" i="42"/>
  <c r="W151" i="42" s="1"/>
  <c r="V140" i="42"/>
  <c r="AB140" i="42" s="1"/>
  <c r="V165" i="42"/>
  <c r="W165" i="42" s="1"/>
  <c r="V137" i="42"/>
  <c r="W137" i="42" s="1"/>
  <c r="V79" i="42"/>
  <c r="Y79" i="42" s="1"/>
  <c r="S68" i="42"/>
  <c r="T68" i="42"/>
  <c r="V35" i="42"/>
  <c r="W35" i="42" s="1"/>
  <c r="AB141" i="42"/>
  <c r="V141" i="42"/>
  <c r="W141" i="42" s="1"/>
  <c r="V77" i="42"/>
  <c r="W77" i="42" s="1"/>
  <c r="Y77" i="42"/>
  <c r="V136" i="42"/>
  <c r="W136" i="42" s="1"/>
  <c r="AB21" i="42"/>
  <c r="AC19" i="42" s="1"/>
  <c r="AM6" i="42" s="1"/>
  <c r="V21" i="42"/>
  <c r="W21" i="42" s="1"/>
  <c r="V82" i="42"/>
  <c r="W82" i="42" s="1"/>
  <c r="X5" i="42"/>
  <c r="U5" i="42"/>
  <c r="Y45" i="42"/>
  <c r="V45" i="42"/>
  <c r="W45" i="42" s="1"/>
  <c r="V29" i="42"/>
  <c r="W29" i="42" s="1"/>
  <c r="Y29" i="42"/>
  <c r="V55" i="42"/>
  <c r="W55" i="42" s="1"/>
  <c r="V16" i="42"/>
  <c r="W16" i="42" s="1"/>
  <c r="Y16" i="42"/>
  <c r="T177" i="42"/>
  <c r="S177" i="42"/>
  <c r="V104" i="42"/>
  <c r="Y104" i="42"/>
  <c r="W104" i="42"/>
  <c r="V98" i="42"/>
  <c r="W98" i="42" s="1"/>
  <c r="Y98" i="42"/>
  <c r="V175" i="42"/>
  <c r="W175" i="42" s="1"/>
  <c r="S138" i="42"/>
  <c r="T138" i="42"/>
  <c r="V145" i="42"/>
  <c r="W145" i="42" s="1"/>
  <c r="Y92" i="42"/>
  <c r="V92" i="42"/>
  <c r="W92" i="42" s="1"/>
  <c r="V125" i="42"/>
  <c r="W125" i="42" s="1"/>
  <c r="V139" i="42"/>
  <c r="W139" i="42" s="1"/>
  <c r="Y139" i="42"/>
  <c r="V67" i="42"/>
  <c r="W67" i="42" s="1"/>
  <c r="V154" i="42"/>
  <c r="W154" i="42" s="1"/>
  <c r="Y154" i="42"/>
  <c r="V26" i="42"/>
  <c r="W26" i="42" s="1"/>
  <c r="Y57" i="42"/>
  <c r="V57" i="42"/>
  <c r="W57" i="42" s="1"/>
  <c r="W33" i="42"/>
  <c r="AD33" i="42" s="1"/>
  <c r="V33" i="42"/>
  <c r="Y33" i="42"/>
  <c r="T5" i="42"/>
  <c r="S5" i="42"/>
  <c r="V22" i="42"/>
  <c r="W22" i="42"/>
  <c r="Y22" i="42"/>
  <c r="AB38" i="42"/>
  <c r="V38" i="42"/>
  <c r="W38" i="42" s="1"/>
  <c r="V10" i="42"/>
  <c r="W10" i="42" s="1"/>
  <c r="V73" i="42"/>
  <c r="Y73" i="42" s="1"/>
  <c r="U177" i="42"/>
  <c r="X177" i="42"/>
  <c r="Y138" i="42"/>
  <c r="V138" i="42"/>
  <c r="W138" i="42" s="1"/>
  <c r="V115" i="42"/>
  <c r="W115" i="42" s="1"/>
  <c r="AB115" i="42"/>
  <c r="W130" i="42"/>
  <c r="V130" i="42"/>
  <c r="Y130" i="42"/>
  <c r="V155" i="42"/>
  <c r="W155" i="42" s="1"/>
  <c r="V116" i="42"/>
  <c r="W116" i="42" s="1"/>
  <c r="V170" i="42"/>
  <c r="W170" i="42" s="1"/>
  <c r="V176" i="42"/>
  <c r="W176" i="42" s="1"/>
  <c r="AB105" i="42"/>
  <c r="V105" i="42"/>
  <c r="W105" i="42" s="1"/>
  <c r="Y142" i="42"/>
  <c r="V142" i="42"/>
  <c r="W142" i="42" s="1"/>
  <c r="V121" i="42"/>
  <c r="W121" i="42" s="1"/>
  <c r="V52" i="42"/>
  <c r="W52" i="42" s="1"/>
  <c r="V123" i="42"/>
  <c r="W123" i="42" s="1"/>
  <c r="V160" i="42"/>
  <c r="W160" i="42" s="1"/>
  <c r="Y101" i="42"/>
  <c r="V101" i="42"/>
  <c r="W101" i="42" s="1"/>
  <c r="V166" i="42"/>
  <c r="W166" i="42" s="1"/>
  <c r="Y166" i="42"/>
  <c r="Y13" i="42"/>
  <c r="V13" i="42"/>
  <c r="W13" i="42" s="1"/>
  <c r="V42" i="42"/>
  <c r="W42" i="42" s="1"/>
  <c r="Y42" i="42"/>
  <c r="X19" i="42"/>
  <c r="U19" i="42"/>
  <c r="V41" i="42"/>
  <c r="W41" i="42" s="1"/>
  <c r="V174" i="42"/>
  <c r="W174" i="42" s="1"/>
  <c r="U169" i="42"/>
  <c r="X169" i="42"/>
  <c r="Y181" i="42"/>
  <c r="Z177" i="42" s="1"/>
  <c r="AL23" i="42" s="1"/>
  <c r="AN23" i="42" s="1"/>
  <c r="V181" i="42"/>
  <c r="W181" i="42" s="1"/>
  <c r="Y171" i="42"/>
  <c r="Z169" i="42" s="1"/>
  <c r="AL21" i="42" s="1"/>
  <c r="AN21" i="42" s="1"/>
  <c r="V171" i="42"/>
  <c r="W171" i="42" s="1"/>
  <c r="V161" i="42"/>
  <c r="W161" i="42" s="1"/>
  <c r="AD182" i="42"/>
  <c r="AA182" i="42"/>
  <c r="AD81" i="42"/>
  <c r="AA81" i="42"/>
  <c r="V51" i="42"/>
  <c r="W51" i="42" s="1"/>
  <c r="V23" i="42"/>
  <c r="W23" i="42" s="1"/>
  <c r="Y23" i="42"/>
  <c r="Y30" i="42"/>
  <c r="V30" i="42"/>
  <c r="W30" i="42" s="1"/>
  <c r="Y20" i="42"/>
  <c r="V20" i="42"/>
  <c r="W20" i="42" s="1"/>
  <c r="Y70" i="42"/>
  <c r="V70" i="42"/>
  <c r="W70" i="42" s="1"/>
  <c r="Y15" i="42"/>
  <c r="V15" i="42"/>
  <c r="W15" i="42" s="1"/>
  <c r="AD15" i="42" s="1"/>
  <c r="V83" i="42"/>
  <c r="W83" i="42" s="1"/>
  <c r="S19" i="42"/>
  <c r="T19" i="42"/>
  <c r="V34" i="42"/>
  <c r="W34" i="42" s="1"/>
  <c r="Y34" i="42"/>
  <c r="Y129" i="42"/>
  <c r="V129" i="42"/>
  <c r="W129" i="42" s="1"/>
  <c r="V49" i="42"/>
  <c r="W49" i="42" s="1"/>
  <c r="V183" i="42"/>
  <c r="W183" i="42" s="1"/>
  <c r="Y143" i="42"/>
  <c r="V143" i="42"/>
  <c r="W143" i="42" s="1"/>
  <c r="V163" i="42"/>
  <c r="Y163" i="42" s="1"/>
  <c r="AB127" i="42"/>
  <c r="AC126" i="42" s="1"/>
  <c r="AM17" i="42" s="1"/>
  <c r="V127" i="42"/>
  <c r="W127" i="42" s="1"/>
  <c r="Y100" i="42"/>
  <c r="V100" i="42"/>
  <c r="W100" i="42" s="1"/>
  <c r="U114" i="42"/>
  <c r="X114" i="42"/>
  <c r="V148" i="42"/>
  <c r="W148" i="42" s="1"/>
  <c r="Y110" i="42"/>
  <c r="V110" i="42"/>
  <c r="W110" i="42" s="1"/>
  <c r="V162" i="42"/>
  <c r="W162" i="42" s="1"/>
  <c r="V164" i="42"/>
  <c r="W164" i="42" s="1"/>
  <c r="V157" i="42"/>
  <c r="W157" i="42" s="1"/>
  <c r="V131" i="42"/>
  <c r="Y131" i="42" s="1"/>
  <c r="V50" i="42"/>
  <c r="W50" i="42" s="1"/>
  <c r="Y50" i="42"/>
  <c r="V107" i="42"/>
  <c r="AB107" i="42" s="1"/>
  <c r="V27" i="42"/>
  <c r="W27" i="42" s="1"/>
  <c r="V75" i="42"/>
  <c r="Y75" i="42" s="1"/>
  <c r="V113" i="42"/>
  <c r="W113" i="42" s="1"/>
  <c r="V14" i="42"/>
  <c r="Y14" i="42" s="1"/>
  <c r="Y65" i="42"/>
  <c r="V65" i="42"/>
  <c r="W65" i="42" s="1"/>
  <c r="V39" i="42"/>
  <c r="AB39" i="42" s="1"/>
  <c r="V69" i="42"/>
  <c r="W69" i="42" s="1"/>
  <c r="Y69" i="42"/>
  <c r="Y74" i="42"/>
  <c r="V74" i="42"/>
  <c r="W74" i="42" s="1"/>
  <c r="W75" i="42" l="1"/>
  <c r="W131" i="42"/>
  <c r="Y49" i="42"/>
  <c r="Y41" i="42"/>
  <c r="W14" i="42"/>
  <c r="Z162" i="42"/>
  <c r="AL20" i="42" s="1"/>
  <c r="AN20" i="42" s="1"/>
  <c r="AQ20" i="42" s="1"/>
  <c r="Z84" i="42"/>
  <c r="AL14" i="42" s="1"/>
  <c r="AN14" i="42" s="1"/>
  <c r="AQ14" i="42" s="1"/>
  <c r="W140" i="42"/>
  <c r="Y149" i="42"/>
  <c r="Z138" i="42" s="1"/>
  <c r="W79" i="42"/>
  <c r="AB78" i="42"/>
  <c r="AC68" i="42" s="1"/>
  <c r="AM13" i="42" s="1"/>
  <c r="AQ21" i="42"/>
  <c r="AB148" i="42"/>
  <c r="AB67" i="42"/>
  <c r="AC56" i="42" s="1"/>
  <c r="AD162" i="42"/>
  <c r="AA162" i="42"/>
  <c r="AD25" i="42"/>
  <c r="AA25" i="42"/>
  <c r="Z68" i="42"/>
  <c r="AD53" i="42"/>
  <c r="AA53" i="42"/>
  <c r="AP5" i="42"/>
  <c r="AO5" i="42"/>
  <c r="AA136" i="42"/>
  <c r="AD136" i="42"/>
  <c r="AD159" i="42"/>
  <c r="AA159" i="42"/>
  <c r="V56" i="42"/>
  <c r="W56" i="42" s="1"/>
  <c r="Y56" i="42"/>
  <c r="Z56" i="42" s="1"/>
  <c r="AL9" i="42" s="1"/>
  <c r="AN9" i="42" s="1"/>
  <c r="AQ9" i="42" s="1"/>
  <c r="V114" i="42"/>
  <c r="Y114" i="42" s="1"/>
  <c r="Z114" i="42" s="1"/>
  <c r="AL16" i="42" s="1"/>
  <c r="AN16" i="42" s="1"/>
  <c r="W114" i="42"/>
  <c r="W163" i="42"/>
  <c r="AQ23" i="42"/>
  <c r="Y19" i="42"/>
  <c r="Z19" i="42" s="1"/>
  <c r="AL6" i="42" s="1"/>
  <c r="AN6" i="42" s="1"/>
  <c r="V19" i="42"/>
  <c r="W19" i="42" s="1"/>
  <c r="AD19" i="42" s="1"/>
  <c r="AO6" i="42"/>
  <c r="AP6" i="42"/>
  <c r="Z97" i="42"/>
  <c r="AL15" i="42" s="1"/>
  <c r="AN15" i="42" s="1"/>
  <c r="AQ15" i="42" s="1"/>
  <c r="V40" i="42"/>
  <c r="W40" i="42" s="1"/>
  <c r="Y40" i="42"/>
  <c r="Z40" i="42" s="1"/>
  <c r="AL8" i="42" s="1"/>
  <c r="AN8" i="42" s="1"/>
  <c r="AQ8" i="42" s="1"/>
  <c r="AD123" i="42"/>
  <c r="AA123" i="42"/>
  <c r="V177" i="42"/>
  <c r="W177" i="42" s="1"/>
  <c r="AD68" i="42"/>
  <c r="V126" i="42"/>
  <c r="W126" i="42" s="1"/>
  <c r="Y126" i="42"/>
  <c r="Z126" i="42" s="1"/>
  <c r="AL17" i="42" s="1"/>
  <c r="AN17" i="42" s="1"/>
  <c r="Y152" i="42"/>
  <c r="Z152" i="42" s="1"/>
  <c r="AL19" i="42" s="1"/>
  <c r="AN19" i="42" s="1"/>
  <c r="AQ19" i="42" s="1"/>
  <c r="V152" i="42"/>
  <c r="W152" i="42" s="1"/>
  <c r="V169" i="42"/>
  <c r="W169" i="42" s="1"/>
  <c r="AB116" i="42"/>
  <c r="AC114" i="42" s="1"/>
  <c r="AM16" i="42" s="1"/>
  <c r="W73" i="42"/>
  <c r="V5" i="42"/>
  <c r="W5" i="42" s="1"/>
  <c r="Y5" i="42"/>
  <c r="Z5" i="42" s="1"/>
  <c r="AL5" i="42" s="1"/>
  <c r="AN5" i="42" s="1"/>
  <c r="W39" i="42"/>
  <c r="W107" i="42"/>
  <c r="AD174" i="42"/>
  <c r="AA174" i="42"/>
  <c r="AB144" i="42"/>
  <c r="AC28" i="42"/>
  <c r="AC97" i="42"/>
  <c r="AD97" i="42" s="1"/>
  <c r="Z28" i="42"/>
  <c r="AO13" i="42"/>
  <c r="AP13" i="42"/>
  <c r="AO17" i="42"/>
  <c r="AP17" i="42"/>
  <c r="AL18" i="42" l="1"/>
  <c r="AN18" i="42" s="1"/>
  <c r="AQ18" i="42" s="1"/>
  <c r="AA138" i="42"/>
  <c r="AA84" i="42"/>
  <c r="AC138" i="42"/>
  <c r="AD138" i="42" s="1"/>
  <c r="AQ6" i="42"/>
  <c r="AQ17" i="42"/>
  <c r="AO16" i="42"/>
  <c r="AP16" i="42"/>
  <c r="AQ16" i="42" s="1"/>
  <c r="AD169" i="42"/>
  <c r="AA169" i="42"/>
  <c r="AA177" i="42"/>
  <c r="AD177" i="42"/>
  <c r="AD5" i="42"/>
  <c r="AA5" i="42"/>
  <c r="AA152" i="42"/>
  <c r="AD152" i="42"/>
  <c r="AD40" i="42"/>
  <c r="AA40" i="42"/>
  <c r="AD114" i="42"/>
  <c r="AA114" i="42"/>
  <c r="AL7" i="42"/>
  <c r="AN7" i="42" s="1"/>
  <c r="AA28" i="42"/>
  <c r="AD126" i="42"/>
  <c r="AA126" i="42"/>
  <c r="AQ5" i="42"/>
  <c r="AA97" i="42"/>
  <c r="AM7" i="42"/>
  <c r="AD28" i="42"/>
  <c r="AD56" i="42"/>
  <c r="AA56" i="42"/>
  <c r="AL13" i="42"/>
  <c r="AN13" i="42" s="1"/>
  <c r="AQ13" i="42" s="1"/>
  <c r="AA68" i="42"/>
  <c r="AP7" i="42" l="1"/>
  <c r="AQ7" i="42" s="1"/>
  <c r="AO7" i="42"/>
  <c r="N13" i="38" l="1"/>
  <c r="N18" i="38"/>
  <c r="N26" i="38"/>
  <c r="N35" i="38"/>
  <c r="N52" i="38"/>
  <c r="N55" i="38"/>
  <c r="N74" i="38"/>
  <c r="N79" i="38"/>
  <c r="N84" i="38"/>
  <c r="N9" i="38"/>
  <c r="I13" i="38"/>
  <c r="I18" i="38"/>
  <c r="I26" i="38"/>
  <c r="I30" i="38"/>
  <c r="I35" i="38"/>
  <c r="I39" i="38"/>
  <c r="I45" i="38"/>
  <c r="I52" i="38"/>
  <c r="I55" i="38"/>
  <c r="I60" i="38"/>
  <c r="I68" i="38"/>
  <c r="I74" i="38"/>
  <c r="I79" i="38"/>
  <c r="I84" i="38"/>
  <c r="I9" i="38"/>
  <c r="H13" i="38"/>
  <c r="H18" i="38"/>
  <c r="H26" i="38"/>
  <c r="H30" i="38"/>
  <c r="H35" i="38"/>
  <c r="H39" i="38"/>
  <c r="H45" i="38"/>
  <c r="H52" i="38"/>
  <c r="H55" i="38"/>
  <c r="H60" i="38"/>
  <c r="H68" i="38"/>
  <c r="H74" i="38"/>
  <c r="H79" i="38"/>
  <c r="H84" i="38"/>
  <c r="H9" i="38"/>
  <c r="J74" i="38" l="1"/>
  <c r="J52" i="38"/>
  <c r="J30" i="38"/>
  <c r="J39" i="38"/>
  <c r="J18" i="38"/>
  <c r="J60" i="38"/>
  <c r="J79" i="38"/>
  <c r="J55" i="38"/>
  <c r="J35" i="38"/>
  <c r="J13" i="38"/>
  <c r="J68" i="38"/>
  <c r="J45" i="38"/>
  <c r="J26" i="38"/>
  <c r="J84" i="38"/>
  <c r="J9" i="38"/>
  <c r="G187" i="40" l="1"/>
  <c r="G167" i="40"/>
  <c r="G138" i="40"/>
  <c r="G110" i="40"/>
  <c r="G54" i="40"/>
  <c r="G29" i="40"/>
  <c r="G194" i="40" l="1"/>
  <c r="G179" i="40"/>
  <c r="G147" i="40"/>
  <c r="G131" i="40"/>
  <c r="G98" i="40"/>
  <c r="G66" i="40"/>
  <c r="G37" i="40"/>
  <c r="G8" i="40"/>
  <c r="C194" i="40" l="1"/>
  <c r="B194" i="40"/>
  <c r="C187" i="40"/>
  <c r="B187" i="40"/>
  <c r="C179" i="40"/>
  <c r="B179" i="40"/>
  <c r="C167" i="40"/>
  <c r="B167" i="40"/>
  <c r="C147" i="40"/>
  <c r="B147" i="40"/>
  <c r="C138" i="40"/>
  <c r="B138" i="40"/>
  <c r="C131" i="40"/>
  <c r="B131" i="40"/>
  <c r="C110" i="40"/>
  <c r="B110" i="40"/>
  <c r="C98" i="40"/>
  <c r="B98" i="40"/>
  <c r="C83" i="40"/>
  <c r="B83" i="40"/>
  <c r="C66" i="40"/>
  <c r="B66" i="40"/>
  <c r="C54" i="40"/>
  <c r="B54" i="40"/>
  <c r="C37" i="40"/>
  <c r="B37" i="40"/>
  <c r="C29" i="40"/>
  <c r="B29" i="40"/>
  <c r="C8" i="40"/>
  <c r="B8" i="40"/>
  <c r="B234" i="36" l="1"/>
  <c r="B232" i="36"/>
  <c r="B231" i="36"/>
  <c r="B230" i="36"/>
  <c r="B228" i="36"/>
  <c r="B226" i="36"/>
  <c r="B225" i="36"/>
  <c r="B224" i="36"/>
  <c r="B223" i="36"/>
  <c r="B222" i="36"/>
  <c r="B220" i="36"/>
  <c r="B216" i="36"/>
  <c r="B215" i="36"/>
  <c r="B214" i="36"/>
  <c r="B209" i="36"/>
  <c r="B208" i="36"/>
  <c r="B207" i="36"/>
  <c r="B204" i="36"/>
  <c r="B202" i="36"/>
  <c r="B200" i="36"/>
  <c r="B197" i="36"/>
  <c r="B194" i="36"/>
  <c r="B193" i="36"/>
  <c r="B192" i="36"/>
  <c r="B190" i="36"/>
  <c r="B189" i="36"/>
  <c r="B185" i="36"/>
  <c r="B183" i="36"/>
  <c r="B161" i="36"/>
  <c r="B153" i="36"/>
  <c r="B157" i="36"/>
  <c r="B159" i="36"/>
  <c r="B151" i="36"/>
  <c r="B147" i="36"/>
  <c r="B146" i="36"/>
  <c r="B145" i="36"/>
  <c r="B137" i="36"/>
  <c r="B126" i="36"/>
  <c r="B131" i="36"/>
  <c r="B133" i="36"/>
  <c r="B136" i="36"/>
  <c r="B124" i="36"/>
  <c r="B114" i="36"/>
  <c r="B107" i="36"/>
  <c r="B111" i="36"/>
  <c r="B113" i="36"/>
  <c r="B105" i="36"/>
  <c r="B98" i="36"/>
  <c r="B94" i="36"/>
  <c r="B97" i="36"/>
  <c r="B92" i="36"/>
  <c r="B82" i="36"/>
  <c r="B76" i="36"/>
  <c r="B78" i="36"/>
  <c r="B81" i="36"/>
  <c r="B74" i="36"/>
  <c r="B68" i="36"/>
  <c r="B63" i="36"/>
  <c r="B66" i="36"/>
  <c r="B61" i="36"/>
  <c r="B57" i="36"/>
  <c r="B46" i="36"/>
  <c r="B49" i="36"/>
  <c r="B51" i="36"/>
  <c r="B53" i="36"/>
  <c r="B54" i="36"/>
  <c r="B55" i="36"/>
  <c r="B42" i="36"/>
  <c r="B41" i="36"/>
  <c r="B36" i="36"/>
  <c r="B38" i="36"/>
  <c r="B40" i="36"/>
  <c r="B35" i="36"/>
  <c r="B33" i="36"/>
  <c r="B21" i="36"/>
  <c r="B23" i="36"/>
  <c r="B4" i="36"/>
  <c r="B3" i="36"/>
  <c r="B57" i="37" l="1"/>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B4" i="37"/>
  <c r="E194" i="40" l="1"/>
  <c r="E187" i="40"/>
  <c r="E179" i="40"/>
  <c r="E167" i="40"/>
  <c r="E147" i="40"/>
  <c r="E138" i="40"/>
  <c r="E131" i="40"/>
  <c r="E110" i="40"/>
  <c r="E98" i="40"/>
  <c r="E83" i="40"/>
  <c r="E66" i="40"/>
  <c r="E54" i="40"/>
  <c r="E37" i="40"/>
  <c r="E29" i="40"/>
  <c r="E8" i="40"/>
  <c r="D187" i="40"/>
  <c r="D179" i="40"/>
  <c r="D167" i="40"/>
  <c r="D147" i="40"/>
  <c r="D138" i="40"/>
  <c r="D131" i="40"/>
  <c r="D110" i="40"/>
  <c r="D98" i="40"/>
  <c r="D83" i="40"/>
  <c r="D66" i="40"/>
  <c r="D54" i="40"/>
  <c r="D37" i="40"/>
  <c r="D8" i="40"/>
  <c r="D29" i="40" l="1"/>
  <c r="P84" i="38" l="1"/>
  <c r="O84" i="38"/>
  <c r="P79" i="38"/>
  <c r="O79" i="38"/>
  <c r="P74" i="38"/>
  <c r="O74" i="38"/>
  <c r="P55" i="38"/>
  <c r="O55" i="38"/>
  <c r="P52" i="38"/>
  <c r="O52" i="38"/>
  <c r="P45" i="38"/>
  <c r="O45" i="38"/>
  <c r="P39" i="38"/>
  <c r="O39" i="38"/>
  <c r="P35" i="38"/>
  <c r="O35" i="38"/>
  <c r="O30" i="38"/>
  <c r="P26" i="38"/>
  <c r="O26" i="38"/>
  <c r="P18" i="38"/>
  <c r="O18" i="38"/>
  <c r="P13" i="38"/>
  <c r="O13" i="38"/>
  <c r="P9" i="38"/>
  <c r="O9" i="38"/>
  <c r="F27" i="30" l="1"/>
  <c r="G27" i="30"/>
  <c r="G28" i="30" s="1"/>
  <c r="H27" i="30"/>
  <c r="I27" i="30"/>
  <c r="I28" i="30" s="1"/>
  <c r="J27" i="30"/>
  <c r="K27" i="30"/>
  <c r="K28" i="30" s="1"/>
  <c r="L27" i="30"/>
  <c r="M27" i="30"/>
  <c r="M28" i="30" s="1"/>
  <c r="N27" i="30"/>
  <c r="O27" i="30"/>
  <c r="O28" i="30" s="1"/>
  <c r="P27" i="30"/>
  <c r="Q27" i="30"/>
  <c r="Q28" i="30" s="1"/>
  <c r="R27" i="30"/>
  <c r="S27" i="30"/>
  <c r="S28" i="30" s="1"/>
  <c r="T27" i="30"/>
  <c r="U27" i="30"/>
  <c r="U28" i="30" s="1"/>
  <c r="V27" i="30"/>
  <c r="W27" i="30"/>
  <c r="W28" i="30" s="1"/>
  <c r="X27" i="30"/>
  <c r="Y27" i="30"/>
  <c r="Y28" i="30" s="1"/>
  <c r="Z27" i="30"/>
  <c r="AA27" i="30"/>
  <c r="AA28" i="30" s="1"/>
  <c r="AB27" i="30"/>
  <c r="AC27" i="30"/>
  <c r="AC28" i="30" s="1"/>
  <c r="AD27" i="30"/>
  <c r="AE27" i="30"/>
  <c r="AE28" i="30" s="1"/>
  <c r="AF27" i="30"/>
  <c r="AG27" i="30"/>
  <c r="AG28" i="30" s="1"/>
  <c r="AH27" i="30"/>
  <c r="AI27" i="30"/>
  <c r="AI28" i="30" s="1"/>
  <c r="AJ27" i="30"/>
  <c r="AK27" i="30"/>
  <c r="AK28" i="30" s="1"/>
  <c r="AL27" i="30"/>
  <c r="AM27" i="30"/>
  <c r="AM28" i="30" s="1"/>
  <c r="AN27" i="30"/>
  <c r="AO27" i="30"/>
  <c r="AO28" i="30" s="1"/>
  <c r="AP27" i="30"/>
  <c r="AQ27" i="30"/>
  <c r="AQ28" i="30" s="1"/>
  <c r="AR27" i="30"/>
  <c r="AS27" i="30"/>
  <c r="AS28" i="30" s="1"/>
  <c r="AT27" i="30"/>
  <c r="E27" i="30"/>
  <c r="E2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Luffi</author>
  </authors>
  <commentList>
    <comment ref="F7" authorId="0" shapeId="0" xr:uid="{00000000-0006-0000-0100-000001000000}">
      <text>
        <r>
          <rPr>
            <b/>
            <sz val="9"/>
            <color indexed="81"/>
            <rFont val="Tahoma"/>
            <family val="2"/>
          </rPr>
          <t xml:space="preserve">La guía de gestión del riesgo del DAFP establece los criterios para el cálculo de probabilidad e impacto
</t>
        </r>
      </text>
    </comment>
    <comment ref="L7" authorId="0" shapeId="0" xr:uid="{00000000-0006-0000-0100-000002000000}">
      <text>
        <r>
          <rPr>
            <b/>
            <sz val="9"/>
            <color indexed="81"/>
            <rFont val="Tahoma"/>
            <family val="2"/>
          </rPr>
          <t xml:space="preserve">De acuerdo con la zona del Mapa de Calor
</t>
        </r>
      </text>
    </comment>
    <comment ref="Q7" authorId="0" shapeId="0" xr:uid="{00000000-0006-0000-0100-000003000000}">
      <text>
        <r>
          <rPr>
            <b/>
            <sz val="9"/>
            <color indexed="81"/>
            <rFont val="Tahoma"/>
            <family val="2"/>
          </rPr>
          <t xml:space="preserve">Después de evaluar controles
</t>
        </r>
      </text>
    </comment>
    <comment ref="B8" authorId="0" shapeId="0" xr:uid="{00000000-0006-0000-0100-000004000000}">
      <text>
        <r>
          <rPr>
            <sz val="9"/>
            <color indexed="81"/>
            <rFont val="Tahoma"/>
            <family val="2"/>
          </rPr>
          <t xml:space="preserve">
La matriz DOFA de la Entidad proporciona información para identificar las causas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78" authorId="0" shapeId="0" xr:uid="{00000000-0006-0000-0200-000001000000}">
      <text>
        <r>
          <rPr>
            <b/>
            <sz val="9"/>
            <color indexed="81"/>
            <rFont val="Tahoma"/>
            <family val="2"/>
          </rPr>
          <t>User:</t>
        </r>
        <r>
          <rPr>
            <sz val="9"/>
            <color indexed="81"/>
            <rFont val="Tahoma"/>
            <family val="2"/>
          </rPr>
          <t xml:space="preserve">
SE MODIFICA ESTE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R4" authorId="0" shapeId="0" xr:uid="{00000000-0006-0000-0500-000001000000}">
      <text>
        <r>
          <rPr>
            <sz val="9"/>
            <color indexed="81"/>
            <rFont val="Tahoma"/>
            <family val="2"/>
          </rPr>
          <t>Ajustar la fórmula según el número de controles que se tenga para cada riesgo</t>
        </r>
      </text>
    </comment>
    <comment ref="AL4" authorId="0" shapeId="0" xr:uid="{00000000-0006-0000-0500-00000200000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xr:uid="{00000000-0006-0000-0500-00000300000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xr:uid="{00000000-0006-0000-0500-00000400000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xr:uid="{00000000-0006-0000-0500-00000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xr:uid="{00000000-0006-0000-0500-00000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xr:uid="{00000000-0006-0000-0500-00000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xr:uid="{00000000-0006-0000-0500-00000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xr:uid="{00000000-0006-0000-0500-00000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xr:uid="{00000000-0006-0000-0500-00000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xr:uid="{00000000-0006-0000-0500-00000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xr:uid="{00000000-0006-0000-0500-00000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81" authorId="0" shapeId="0" xr:uid="{00000000-0006-0000-0500-00000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81" authorId="0" shapeId="0" xr:uid="{00000000-0006-0000-0500-00000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94" authorId="0" shapeId="0" xr:uid="{00000000-0006-0000-0500-00000F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94" authorId="0" shapeId="0" xr:uid="{00000000-0006-0000-0500-000010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11" authorId="0" shapeId="0" xr:uid="{00000000-0006-0000-0500-000011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11" authorId="0" shapeId="0" xr:uid="{00000000-0006-0000-0500-000012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23" authorId="0" shapeId="0" xr:uid="{00000000-0006-0000-0500-000013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23" authorId="0" shapeId="0" xr:uid="{00000000-0006-0000-0500-000014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36" authorId="0" shapeId="0" xr:uid="{00000000-0006-0000-0500-00001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36" authorId="0" shapeId="0" xr:uid="{00000000-0006-0000-0500-00001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49" authorId="0" shapeId="0" xr:uid="{00000000-0006-0000-0500-00001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59" authorId="0" shapeId="0" xr:uid="{00000000-0006-0000-0500-00001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59" authorId="0" shapeId="0" xr:uid="{00000000-0006-0000-0500-00001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67" authorId="0" shapeId="0" xr:uid="{00000000-0006-0000-0500-00001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67" authorId="0" shapeId="0" xr:uid="{00000000-0006-0000-0500-00001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74" authorId="0" shapeId="0" xr:uid="{00000000-0006-0000-0500-00001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74" authorId="0" shapeId="0" xr:uid="{00000000-0006-0000-0500-00001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82" authorId="0" shapeId="0" xr:uid="{00000000-0006-0000-0500-00001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82" authorId="0" shapeId="0" xr:uid="{00000000-0006-0000-0500-00001F00000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C31" authorId="0" shapeId="0" xr:uid="{00000000-0006-0000-0600-000001000000}">
      <text>
        <r>
          <rPr>
            <sz val="9"/>
            <color indexed="81"/>
            <rFont val="Tahoma"/>
            <family val="2"/>
          </rPr>
          <t xml:space="preserve">Para mayor información consute la guía DAFP
</t>
        </r>
      </text>
    </comment>
  </commentList>
</comments>
</file>

<file path=xl/sharedStrings.xml><?xml version="1.0" encoding="utf-8"?>
<sst xmlns="http://schemas.openxmlformats.org/spreadsheetml/2006/main" count="4492" uniqueCount="2765">
  <si>
    <t>PROBABILIDAD</t>
  </si>
  <si>
    <t>IMPACTO</t>
  </si>
  <si>
    <t>MODERADO</t>
  </si>
  <si>
    <t>IMPROBABLE (2)</t>
  </si>
  <si>
    <t>PROBABLE (4)</t>
  </si>
  <si>
    <t>SI</t>
  </si>
  <si>
    <t>NIVEL</t>
  </si>
  <si>
    <t>DESCRIPTOR</t>
  </si>
  <si>
    <t>DESCRIPCIÓN</t>
  </si>
  <si>
    <t>IMPROBABLE</t>
  </si>
  <si>
    <t>POSIBLE</t>
  </si>
  <si>
    <t>PROBABLE</t>
  </si>
  <si>
    <t>CASI SEGURO</t>
  </si>
  <si>
    <t>MAYOR</t>
  </si>
  <si>
    <t>CATASTRÓFICO</t>
  </si>
  <si>
    <t>POSIBLE (3)</t>
  </si>
  <si>
    <t>NO</t>
  </si>
  <si>
    <t>IDENTIFICACIÓN DEL RIESGO</t>
  </si>
  <si>
    <t>FECHA</t>
  </si>
  <si>
    <t>RARA VEZ</t>
  </si>
  <si>
    <t>Preventivo</t>
  </si>
  <si>
    <t>CONTROL DE CAMBIOS</t>
  </si>
  <si>
    <t>VERSIÓN</t>
  </si>
  <si>
    <t>REDUCIR EL RIESGO</t>
  </si>
  <si>
    <t>EVITAR EL RIESGO</t>
  </si>
  <si>
    <t>Gestión</t>
  </si>
  <si>
    <t>Detectivo</t>
  </si>
  <si>
    <t>NP</t>
  </si>
  <si>
    <t>NI</t>
  </si>
  <si>
    <t>NPR</t>
  </si>
  <si>
    <t xml:space="preserve"> OBJETIVO Y ALCANCE</t>
  </si>
  <si>
    <t>Corrupción-Institucionalidad</t>
  </si>
  <si>
    <t>Corrupción-Visibilidad</t>
  </si>
  <si>
    <t>Corrupción-Control y Sanción</t>
  </si>
  <si>
    <t>Corrupción-Delitos de la Admón. Pública</t>
  </si>
  <si>
    <t>Probabilidad</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</si>
  <si>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</si>
  <si>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</si>
  <si>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</si>
  <si>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</si>
  <si>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</si>
  <si>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</si>
  <si>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</si>
  <si>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</si>
  <si>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</si>
  <si>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</si>
  <si>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</si>
  <si>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</si>
  <si>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</si>
  <si>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</si>
  <si>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</si>
  <si>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</si>
  <si>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</si>
  <si>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</si>
  <si>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</si>
  <si>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</si>
  <si>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</si>
  <si>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</si>
  <si>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</si>
  <si>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</si>
  <si>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</si>
  <si>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</si>
  <si>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</si>
  <si>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</si>
  <si>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</si>
  <si>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</si>
  <si>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</si>
  <si>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t>INSIGNIFICANTE (1)</t>
  </si>
  <si>
    <t>CASI SEGURO (5)</t>
  </si>
  <si>
    <t>Fuerte</t>
  </si>
  <si>
    <t>Débil</t>
  </si>
  <si>
    <t>No. de casillas que aporta cada control detectivo</t>
  </si>
  <si>
    <t>ACEPTAR EL RIESGO</t>
  </si>
  <si>
    <t>CONTEXTO DEL RIESGO</t>
  </si>
  <si>
    <t>CARGO RESPONSABLE DEL CONTROL</t>
  </si>
  <si>
    <t>NIVELES DE ACEPTACIÓN Y CRITERIOS PARA LA VALORACIÓN DEL RIESGO</t>
  </si>
  <si>
    <t>En las siguientes hojas se encuentran los instrumentos que desarrollan la política</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</si>
  <si>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</si>
  <si>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</si>
  <si>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</si>
  <si>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</si>
  <si>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</si>
  <si>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</si>
  <si>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</si>
  <si>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</si>
  <si>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</si>
  <si>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</si>
  <si>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</si>
  <si>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</si>
  <si>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</si>
  <si>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</si>
  <si>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</si>
  <si>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</si>
  <si>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</si>
  <si>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</si>
  <si>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</si>
  <si>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</si>
  <si>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</si>
  <si>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</si>
  <si>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</si>
  <si>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</si>
  <si>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12. Designación de colaboradores no competentes o idóneos para el desarrollo de las actividades asignadas.</t>
  </si>
  <si>
    <t xml:space="preserve">¿Afectar el cumplimiento de metas y objetivos de la dependencia? </t>
  </si>
  <si>
    <t xml:space="preserve">¿Dar lugar al detrimento de calidad de vida de la comunidad por la pérdida del bien, servicios o recursos públicos? </t>
  </si>
  <si>
    <t>x</t>
  </si>
  <si>
    <t>EXTREMO</t>
  </si>
  <si>
    <t>ALTO</t>
  </si>
  <si>
    <t>BAJO</t>
  </si>
  <si>
    <t>RARA VEZ (1)</t>
  </si>
  <si>
    <t>MENOR (2)</t>
  </si>
  <si>
    <t>MODERADO (3)</t>
  </si>
  <si>
    <t>MAYOR (4)</t>
  </si>
  <si>
    <t>CATASTRÓFICO (5)</t>
  </si>
  <si>
    <t>3. Formulación de planes, programas o proyectos de movilidad de la ciudad, que no propendan por la sostenibilidad ambiental, económica y social.</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</si>
  <si>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</si>
  <si>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</si>
  <si>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</si>
  <si>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</si>
  <si>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</si>
  <si>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</si>
  <si>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</si>
  <si>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</si>
  <si>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</si>
  <si>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t>2. Formulación e implementación de estrategias, incluyendo la de cursos pedagógicos, que no fomenten la cultura ciudadana para la movilidad y el respeto entre  los usuarios de todas las formas de transporte</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</si>
  <si>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</si>
  <si>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ACCIONES DE TRATAMIENTO DEL RIESGO RESIDUAL</t>
  </si>
  <si>
    <t>PERIODICIDAD DEL CONTROL</t>
  </si>
  <si>
    <t xml:space="preserve">1. Verificar la correcta planeación del anteproyecto de presupuesto. (preventivo)
</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</si>
  <si>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</si>
  <si>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</si>
  <si>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4. Cotejar el  bloqueo en puertos USB  con el fin de mitigar  la transferencia de informacion.(preventivo)</t>
  </si>
  <si>
    <t xml:space="preserve">2. Verificar los conceptos solicitados a la Direccion de Normatividad y conceptos, asi como los derechos de peticion esten atendidos teniendo en cuenta lo dispuesto en la normatividad que regula la materia.(Detectivo)
</t>
  </si>
  <si>
    <t>3. Adelantar las investigaciones disciplinarias por la discriminación y restricción a la participación ciudadana de conformidad con lo dipuesto en la Ley 734 de 2002. (Detectivo)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</si>
  <si>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</si>
  <si>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</si>
  <si>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</si>
  <si>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</si>
  <si>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</si>
  <si>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</si>
  <si>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</si>
  <si>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 xml:space="preserve">1EST. Orientar las acciones de la Secretaría Distrital de Movilidad hacia la visión cero, es decir, la reducción sustancial de víctimas fatales y lesionadas en siniestros de tránsito
</t>
  </si>
  <si>
    <t>6. Verificar el cumplimiento de los requerimientos ambientales de labores efectuadas por terceros para la supervisión, seguimiento y medición del desempeño ambiental (Preventivo)</t>
  </si>
  <si>
    <t xml:space="preserve">5EST. Ser transparente, incluyente, equitativa en género y garantista de la participación e involucramiento ciudadano y del sector privado. 
</t>
  </si>
  <si>
    <t xml:space="preserve">7EST. Prestar servicios eficientes, oportunos y de calidad a la ciudadanía, tanto en gestión como en trámites de la movilidad 
</t>
  </si>
  <si>
    <t>8: Presencia de actos de soborno (dar o recibir dádivas) para favorecimiento propio o de un tercero.</t>
  </si>
  <si>
    <t>MAPA INSTITUCIONAL DE RIESGOS</t>
  </si>
  <si>
    <t>1.0</t>
  </si>
  <si>
    <t>2.0</t>
  </si>
  <si>
    <t xml:space="preserve">POLITICA DE GESTIÓN DEL RIESGO EN LA SDM
</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</si>
  <si>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</si>
  <si>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COMPARTIR EL RIESGO</t>
  </si>
  <si>
    <t>No se adopta ninguna medida que afecte la probabilidad o el impacto del riesgo. (Ningún riesgo de corrupción podrá ser aceptado).
Riesgo residual BAJO o riesgos a los que no se les puedan aplicar controles adicionales.
Seguimiento continuo del riesgo.</t>
  </si>
  <si>
    <t>Se abandonan las actividades que dan lugar al riesgo, es decir, no iniciar o no continuar con la actividad que lo provoca.
Riesgo residual EXTREMO al cual no es viable aplicarle controles.</t>
  </si>
  <si>
    <t>Se adoptan medidas para reducir la probabilidad o el impacto del riesgo, o ambos; por lo general conlleva a la implementación de controles.
Riesgo residual en niveles EXTREMO, ALTO o MODERADO</t>
  </si>
  <si>
    <t>Se reduce la probabilidad o el impacto del riesgo transfiriendo o compartiendo una parte de este a una parte interesada con mayor capacidad de gestionarlo (pólizas de seguros y tercerización).
Los riesgos de corrupción se pueden compartir pero no se puede transferir su responsabilidad.
Riesgo residual en cualquier nivel que es muy díficil reducir a un nivel aceptable.</t>
  </si>
  <si>
    <t>EVALUACIÓN RIESGO INHERENTE</t>
  </si>
  <si>
    <t>OBJETIVO INSTITUCIONAL</t>
  </si>
  <si>
    <t>CAUSA RAÍZ</t>
  </si>
  <si>
    <t>EVENTO POTENCIAL</t>
  </si>
  <si>
    <t>CONSECUENCIAS</t>
  </si>
  <si>
    <t>TIPOLOGÍA 
(Gestión/Corrupción)</t>
  </si>
  <si>
    <t>ZONA DE RIESGO INH</t>
  </si>
  <si>
    <t>ZONA DE RIESGO RES.</t>
  </si>
  <si>
    <t>RIESGO</t>
  </si>
  <si>
    <t>R1</t>
  </si>
  <si>
    <t>R2</t>
  </si>
  <si>
    <t>R3</t>
  </si>
  <si>
    <t>R4</t>
  </si>
  <si>
    <t>R5</t>
  </si>
  <si>
    <t>R6</t>
  </si>
  <si>
    <t>R7</t>
  </si>
  <si>
    <t>R8</t>
  </si>
  <si>
    <t>R9</t>
  </si>
  <si>
    <t>R10</t>
  </si>
  <si>
    <t>R11</t>
  </si>
  <si>
    <t>R12</t>
  </si>
  <si>
    <t>R13</t>
  </si>
  <si>
    <t>R14</t>
  </si>
  <si>
    <t>R15</t>
  </si>
  <si>
    <t>Revisar</t>
  </si>
  <si>
    <t>Evaluar</t>
  </si>
  <si>
    <t>Verificar</t>
  </si>
  <si>
    <t>Cotejar</t>
  </si>
  <si>
    <t>Inspeccionar</t>
  </si>
  <si>
    <t>Examinar</t>
  </si>
  <si>
    <t>Validar</t>
  </si>
  <si>
    <t>Monitorear</t>
  </si>
  <si>
    <t>Seguir</t>
  </si>
  <si>
    <t>Comparar</t>
  </si>
  <si>
    <t>Conciliar</t>
  </si>
  <si>
    <t>TIPO</t>
  </si>
  <si>
    <t>CONTROLES EXISTENTES Y TIPO</t>
  </si>
  <si>
    <t>R1Causa1/Consecuencia1</t>
  </si>
  <si>
    <t>R1Causa2/Consecuencia2</t>
  </si>
  <si>
    <t>R1Causa3/Consecuencia3</t>
  </si>
  <si>
    <t>R1Causa4/Consecuencia4</t>
  </si>
  <si>
    <t>R2Causa1/Consecuencia1</t>
  </si>
  <si>
    <t>R2Causa2/Consecuencia2</t>
  </si>
  <si>
    <t>R2Causa3/Consecuencia3</t>
  </si>
  <si>
    <t>R2Causa4/Consecuencia4</t>
  </si>
  <si>
    <t>R2Causa5/Consecuencia5</t>
  </si>
  <si>
    <t>R3Causa1/Consecuencia1</t>
  </si>
  <si>
    <t>R3Causa2/Consecuencia2</t>
  </si>
  <si>
    <t>R3Causa3/Consecuencia3</t>
  </si>
  <si>
    <t>R3Causa4/Consecuencia4</t>
  </si>
  <si>
    <t>R3Causa5/Consecuencia5</t>
  </si>
  <si>
    <t>R3Causa6/Consecuencia6</t>
  </si>
  <si>
    <t>R3Causa7/Consecuencia7</t>
  </si>
  <si>
    <t>R3Causa8/Consecuencia8</t>
  </si>
  <si>
    <t>R4Causa1/Consecuencia1</t>
  </si>
  <si>
    <t>R4Causa2/Consecuencia2</t>
  </si>
  <si>
    <t>R4Causa3/Consecuencia3</t>
  </si>
  <si>
    <t>R4Causa4/Consecuencia4</t>
  </si>
  <si>
    <t>R5Causa1/Consecuencia1</t>
  </si>
  <si>
    <t>R5Causa2/Consecuencia2</t>
  </si>
  <si>
    <t>R5Causa3/Consecuencia3</t>
  </si>
  <si>
    <t>R5Causa4/Consecuencia4</t>
  </si>
  <si>
    <t>R5Causa5/Consecuencia5</t>
  </si>
  <si>
    <t>R6Causa1/Consecuencia1</t>
  </si>
  <si>
    <t>R6Causa2/Consecuencia2</t>
  </si>
  <si>
    <t>R6Causa3/Consecuencia3</t>
  </si>
  <si>
    <t>R6Causa4/Consecuencia4</t>
  </si>
  <si>
    <t>R7Causa1/Consecuencia1</t>
  </si>
  <si>
    <t>R7Causa2/Consecuencia2</t>
  </si>
  <si>
    <t>R7Causa3/Consecuencia3</t>
  </si>
  <si>
    <t>R7Causa4/Consecuencia4</t>
  </si>
  <si>
    <t>R7Causa5/Consecuencia5</t>
  </si>
  <si>
    <t>R8Causa1/Consecuencia1</t>
  </si>
  <si>
    <t>R8Causa2/Consecuencia2</t>
  </si>
  <si>
    <t>R8Causa3/Consecuencia3</t>
  </si>
  <si>
    <t>R8Causa4/Consecuencia4</t>
  </si>
  <si>
    <t>R8Causa6/Consecuencia6</t>
  </si>
  <si>
    <t>R8Causa7/Consecuencia7</t>
  </si>
  <si>
    <t>R9Causa1/Consecuencia1</t>
  </si>
  <si>
    <t>R9Causa2/Consecuencia2</t>
  </si>
  <si>
    <t>R9Causa3/Consecuencia3</t>
  </si>
  <si>
    <t>R10Causa1/Consecuencia1</t>
  </si>
  <si>
    <t>R10Causa1/Consecuencia4</t>
  </si>
  <si>
    <t>R10Causa1/Consecuencia5</t>
  </si>
  <si>
    <t>R10Causa2/Consecuencia2</t>
  </si>
  <si>
    <t>R10Causa3/Consecuencia3</t>
  </si>
  <si>
    <t>R11Causa1/Consecuencia1</t>
  </si>
  <si>
    <t>R11Causa2/Consecuencia2</t>
  </si>
  <si>
    <t>R11Causa3/Consecuencia3</t>
  </si>
  <si>
    <t>R11Causa4/Consecuencia4</t>
  </si>
  <si>
    <t>R11Causa5/Consecuencia5</t>
  </si>
  <si>
    <t>R11Causa6/Consecuencia6</t>
  </si>
  <si>
    <t>R11Causa7/Consecuencia7</t>
  </si>
  <si>
    <t>R11Causa8/Consecuencia8</t>
  </si>
  <si>
    <t>R12Causa1/Consecuencia1</t>
  </si>
  <si>
    <t>R12Causa2/Consecuencia2</t>
  </si>
  <si>
    <t>R12Causa3/Consecuencia3</t>
  </si>
  <si>
    <t>R12Causa4/Consecuencia4</t>
  </si>
  <si>
    <t>R12Causa5/Consecuencia5</t>
  </si>
  <si>
    <t>R13Causa1/Consecuencia1</t>
  </si>
  <si>
    <t>R13Causa2/Consecuencia2</t>
  </si>
  <si>
    <t>R13Causa3/Consecuencia3</t>
  </si>
  <si>
    <t>R13Causa4/Consecuencia4</t>
  </si>
  <si>
    <t>R13Causa5/Consecuencia5</t>
  </si>
  <si>
    <t>R14Causa1/Consecuencia1</t>
  </si>
  <si>
    <t>R14Causa2/Consecuencia2</t>
  </si>
  <si>
    <t>R14Causa3/Consecuencia3</t>
  </si>
  <si>
    <t>R14Causa4/Consecuencia4</t>
  </si>
  <si>
    <t>R14Causa5/Consecuencia5</t>
  </si>
  <si>
    <t>R15Causa1/Consecuencia1</t>
  </si>
  <si>
    <t>R15Causa2/Consecuencia2</t>
  </si>
  <si>
    <t>R15Causa3/Consecuencia3</t>
  </si>
  <si>
    <t>R15Causa4/Consecuencia4</t>
  </si>
  <si>
    <t>R15Causa5/Consecuencia5</t>
  </si>
  <si>
    <t>R15Causa6/Consecuencia6</t>
  </si>
  <si>
    <t>1. Subsecretario de Gestión de la Movilidad</t>
  </si>
  <si>
    <t xml:space="preserve">2. Jefe de Oficina de Gestion Social </t>
  </si>
  <si>
    <t>5. Director(a) Atención al Ciudadano</t>
  </si>
  <si>
    <t xml:space="preserve">4. Jefe Oficina de Control Disciplinario
4.1 Jefe Oficina Asesora de Planeación Institucional
</t>
  </si>
  <si>
    <t xml:space="preserve">1. Subsecretaria de Gestión Corporativa - Directora de Talento Humano
</t>
  </si>
  <si>
    <t xml:space="preserve">3.1 Director de Contratación.
3.1.2 Director de Contratación.
3.2  Director de Inteligencia para la Movilidad
</t>
  </si>
  <si>
    <t xml:space="preserve">7. Jefe Oficina Asesora de Comunicaciones y Cultura para la Movilidad </t>
  </si>
  <si>
    <t>6.   Jefe de Oficina de Gestión Social</t>
  </si>
  <si>
    <t>5.Director de Representacion Judicial</t>
  </si>
  <si>
    <t xml:space="preserve">3. Jefe de la Oficina Control Disciplinario </t>
  </si>
  <si>
    <t xml:space="preserve">4. Director de Gestión de Cobro </t>
  </si>
  <si>
    <t>5. Jefe Oficina Asesora de Planeación Institucional</t>
  </si>
  <si>
    <t xml:space="preserve">5. Jefe Oficina Asesora de Planeación Institucional
</t>
  </si>
  <si>
    <t>7.  Jefe de la Oficina de Control Disciplinario</t>
  </si>
  <si>
    <t xml:space="preserve">2. Director de Normatividad y conceptos </t>
  </si>
  <si>
    <t xml:space="preserve">7  Jefe de Oficina de Gestion Social </t>
  </si>
  <si>
    <t xml:space="preserve">6. Director de Representacion Judicial. </t>
  </si>
  <si>
    <t>5. Director(a) Atención al Ciudadano.</t>
  </si>
  <si>
    <t>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t>
  </si>
  <si>
    <t>3. Subsecretaria de Gestión Corporativa y Directora de Talento Humano</t>
  </si>
  <si>
    <t xml:space="preserve">1. Subsecretaria de Gestión Corporativa y Directora de Talento Humano
</t>
  </si>
  <si>
    <t>4, Subsecretaria de Gestión Corporativa y Directora de Talento Humano</t>
  </si>
  <si>
    <t>5, Subsecretaria de Gestión Corporativa y Directora de Talento Humano</t>
  </si>
  <si>
    <t>3, Subsecretaria de Gestión Corporativa y Directora de Talento Humano</t>
  </si>
  <si>
    <t>2, Jefe Oficina de Control Disciplinario- Ordenadores del Gasto</t>
  </si>
  <si>
    <t xml:space="preserve">1. Anual
</t>
  </si>
  <si>
    <t>2. Semestral</t>
  </si>
  <si>
    <t>5. Semestral</t>
  </si>
  <si>
    <t xml:space="preserve">1, Cada vez que se realice una provisión de empleo en la entidad.
</t>
  </si>
  <si>
    <t>7. Permanente</t>
  </si>
  <si>
    <t xml:space="preserve">6. Cada vez que se implementa  un proyecto, plan o programa, donde se evidencia un impacto. 
</t>
  </si>
  <si>
    <t>5. Semanal</t>
  </si>
  <si>
    <t>3. Cuatrimestral</t>
  </si>
  <si>
    <t>4. Cada vez que se desarrolla la actividad a controlar.</t>
  </si>
  <si>
    <t xml:space="preserve">5. Permanente
</t>
  </si>
  <si>
    <t>7. Cuatrimestral</t>
  </si>
  <si>
    <t>2.Trimestral</t>
  </si>
  <si>
    <t>2. Trimestral</t>
  </si>
  <si>
    <t>5. Trimestral</t>
  </si>
  <si>
    <t xml:space="preserve">7. Trimestral
</t>
  </si>
  <si>
    <t xml:space="preserve">6.Semanal </t>
  </si>
  <si>
    <t xml:space="preserve">4. Cuatrimestral
</t>
  </si>
  <si>
    <t>5. Mensual</t>
  </si>
  <si>
    <t>3, Cada dos años</t>
  </si>
  <si>
    <t xml:space="preserve">1. Programación anual y seguimientos semestrales
</t>
  </si>
  <si>
    <t xml:space="preserve">5 A demanda - Anual </t>
  </si>
  <si>
    <t xml:space="preserve">4- A demanda - Anual </t>
  </si>
  <si>
    <t>3. Trimestral</t>
  </si>
  <si>
    <t>2. Cuatrimestral</t>
  </si>
  <si>
    <t>6. Trimestral</t>
  </si>
  <si>
    <t xml:space="preserve">3. Mensual
</t>
  </si>
  <si>
    <t xml:space="preserve">4. Mensual
</t>
  </si>
  <si>
    <t xml:space="preserve">1. Procedimientos PE01-PR01, PE01-R02,PE01-R03, PE01-R06   
</t>
  </si>
  <si>
    <t>2. Minuta del Convenio interadministrativo (SENA-SDM)No.04 del 2017, POA</t>
  </si>
  <si>
    <t>5. Instructivo PM04-PR01-IN01</t>
  </si>
  <si>
    <t xml:space="preserve">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t>
  </si>
  <si>
    <t>6. Procedimiento para el diseño, implementación y evaluación de estrategias de mitigación de impactos sociales negativos generados por políticas, planes, programas, proyectos o medidas para la movilidad.</t>
  </si>
  <si>
    <t xml:space="preserve">5.1 Procedimiento Elaboracion seguimiento de PAA y aprobacion de viabilidades presupuestales (PE01-PR06).
</t>
  </si>
  <si>
    <t>3. Procedimiento PV02-PR01</t>
  </si>
  <si>
    <t>2.Procedimiento Gestión Juridica,Instructivo de Normatividad y conceptos</t>
  </si>
  <si>
    <t>4. Procedimiento PV02-PR01</t>
  </si>
  <si>
    <t xml:space="preserve">7. Procedimiento de Participación </t>
  </si>
  <si>
    <t xml:space="preserve">3, PLAN ESTRATÉGICO DE TALENTO HUMANO
</t>
  </si>
  <si>
    <t>3. Procedimiento PE01-PR01 Formulación de proyectos, construcción y seguimiento del Plan de Acción Institucional</t>
  </si>
  <si>
    <t>2. Procedimiento PV02-PR01</t>
  </si>
  <si>
    <t xml:space="preserve">4-PA02-IN04-INSTRUCTIVO DE INSPECCIONES PLANEADAS
 PA02-IN05-INSTRUCTIVO PARA DILIGENCIAR LA MATRIZ DE PELIGROS Y VALORACION DE RIESGOS </t>
  </si>
  <si>
    <t xml:space="preserve">5  PA02-IN04-INSTRUCTIVO DE INSPECCIONES PLANEADAS
 PA02-IN05-INSTRUCTIVO PARA DILIGENCIAR LA MATRIZ DE PELIGROS Y VALORACION DE RIESGOS </t>
  </si>
  <si>
    <t>6. Decreto 1076 de 2015</t>
  </si>
  <si>
    <t xml:space="preserve">1. Procedimiento PV02-PR01
1.1.), 2), 2.1), 3), 4) y 5) Resolución 242 de 2014
</t>
  </si>
  <si>
    <t xml:space="preserve">1. Presentación del Anteproyecto  
</t>
  </si>
  <si>
    <t xml:space="preserve">2. Registro de asistencia a las jornadas 
Formato de actuilización de datos, Plantilla de registro de inscripción, 
/Matriz convocatoria jornadas convenio SENA.(CLM)
</t>
  </si>
  <si>
    <t>5. Instructivo para la Implementación de las Estrategias Pedagógicas y Técnicas Didácticas en los cursos de Pedagogía por Infracción a las Normas de Tránsito y Transporte.</t>
  </si>
  <si>
    <t xml:space="preserve">1. PA02-PR01-F05 FORMATO ENTRENAMIENTO PUESTO DE TRABAJO  diligenciado por cada funcionario con vinculación nueva.
</t>
  </si>
  <si>
    <t>7. Boletines de prensa publicados en página Web, correos electrónicos sobre el monitoreo a los medios de comunicación, videos, audios, fotos de ruedas de prensa.</t>
  </si>
  <si>
    <t xml:space="preserve">6. Cronograma de la Estrategia , listados de asistencias y actas de reunnion.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</si>
  <si>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t>
  </si>
  <si>
    <t>5. Correos electrónicos remitidos a los abogados que llevan procesos judiciales.</t>
  </si>
  <si>
    <t>4. Lista de chequeo donde están los equipos de computo y la revisión con la información física suministrada por el proveedor.</t>
  </si>
  <si>
    <t xml:space="preserve">5.   Lineamientos incorporados en el PAAC    </t>
  </si>
  <si>
    <t xml:space="preserve">
7. Medición de la eficacia de los mecanismos de protección al denunciante.</t>
  </si>
  <si>
    <t>2. POA de Gestión Dirección de Normatividad y conceptos.</t>
  </si>
  <si>
    <t>6. Correo electrónico o memorandos.</t>
  </si>
  <si>
    <t xml:space="preserve">7. Informe Plan Institucional de Participación. </t>
  </si>
  <si>
    <t xml:space="preserve">4, Expedientes y archivo digital compartido. 
</t>
  </si>
  <si>
    <t xml:space="preserve">3. Informe de aplicación de medición  </t>
  </si>
  <si>
    <t xml:space="preserve">1.   PA02-IN07-F01 FORMATO CONCERTACIÓN, SEGUIMIENTO, RETROALIMENTACÓN Y EVALUACIÓN DE LOS ACUERDOS DE GESTIÓN - Seguimiento semestral 
</t>
  </si>
  <si>
    <t>3. Correo electrónico, en el que se informa el resultado del análisis y verificación de los Planes Operativos Anuales realizado por los profesionales de la OAPI, y dirigido al responsable del reporte.</t>
  </si>
  <si>
    <t xml:space="preserve">2. Expedientes y archivo digital compartido. </t>
  </si>
  <si>
    <t xml:space="preserve">4. Formatos establecidos en los instructivos  PA02-IN04-INSTRUCTIVO DE INSPECCIONES PLANEADAS  y  PA02-IN05-INSTRUCTIVO PARA DILIGENCIAR LA MATRIZ DE PELIGROS Y VALORACION DE RIESGOS </t>
  </si>
  <si>
    <t xml:space="preserve">5. Formatos establecidos en los instructivos  PA02-IN04-INSTRUCTIVO DE INSPECCIONES PLANEADAS  y  PA02-IN05-INSTRUCTIVO PARA DILIGENCIAR LA MATRIZ DE PELIGROS Y VALORACION DE RIESGOS </t>
  </si>
  <si>
    <t xml:space="preserve">1. Expedientes y archivo digital compartido. 
1.1.  Hojas de vida, Acta de reunión y Listado de asistencia 
</t>
  </si>
  <si>
    <t xml:space="preserve">3. Piezas comunicativas, listas de asistencia   </t>
  </si>
  <si>
    <t xml:space="preserve">4. Piezas comunicativas, listas de asistencia   </t>
  </si>
  <si>
    <t xml:space="preserve">6. Certificaciones de disposición final </t>
  </si>
  <si>
    <t xml:space="preserve">1.  PA02-IN07 INSTRUCTIVO PARA GESTIÓN DEL RENDIMIENTO 
 PA02-IN07-F01 FORMATO CONCERTACIÓN, SEGUIMIENTO, RETROALIMENTACIÓN Y EVALUACIÓN DE LOS ACUERDOS DE GESTIÓN 
  </t>
  </si>
  <si>
    <t xml:space="preserve">DOCUMENTO EN EL CUAL SE DESCRIBE CÓMO SE APLICA EL CONTROL
</t>
  </si>
  <si>
    <t xml:space="preserve">EVIDENCIA DEL CONTROL
</t>
  </si>
  <si>
    <t>ZONA DE RIESGO RESIDUAL</t>
  </si>
  <si>
    <t xml:space="preserve">TIPO
</t>
  </si>
  <si>
    <t>REPORTE MONITOREO Y REVISIÓN CORTE AGOSTO 31</t>
  </si>
  <si>
    <t xml:space="preserve">REPORTE DE AVANCE DE LAS ACCIONES ADELANTADAS SOBRE EL RIESGO RESIDUAL
</t>
  </si>
  <si>
    <t>CONCLUSIONES SOBRE LA EFICACIA DE LAS ACCIONES</t>
  </si>
  <si>
    <t>¿EFICAZ?</t>
  </si>
  <si>
    <t>EVIDENCIA</t>
  </si>
  <si>
    <t xml:space="preserve">OPCIÓN DE MANEJO </t>
  </si>
  <si>
    <t>REPORTE MONITOREO Y REVISIÓN CORTE DICIEMBRE 31</t>
  </si>
  <si>
    <t>ACCIÓN GENÉRICA SEGÚN LA OPCIÓN DE MANEJO DEL RIESGO</t>
  </si>
  <si>
    <t>ACCIONES ESPECÍFICAS QUE LIDERARÁN LOS RESPONSABLES INVOLUCRADOS EN EL MANEJO DEL RIESGO</t>
  </si>
  <si>
    <t>RESPONSABLE DE CADA ACCIÓN</t>
  </si>
  <si>
    <t>Secretario</t>
  </si>
  <si>
    <t>Jefe Oficina Asesora de Comunicaciones</t>
  </si>
  <si>
    <t>Jefe OTIC</t>
  </si>
  <si>
    <t>Jefe Oficina de Seguridad Vial</t>
  </si>
  <si>
    <t>Jefe Oficina de Gestión Social</t>
  </si>
  <si>
    <t>Jefe Oficina Asesora de Planeación Institucional</t>
  </si>
  <si>
    <t>COMPARTIR / TRANSFERIR EL RIESGO</t>
  </si>
  <si>
    <t>Jefe Oficina de Control Disciplinario</t>
  </si>
  <si>
    <t>Jefe Oficina de Control Interno</t>
  </si>
  <si>
    <t>Subsecretario(a) de Política de Movilidad</t>
  </si>
  <si>
    <t>Director(a) de Inteligencia para La Movilidad</t>
  </si>
  <si>
    <t>Director(a) de Planeación de La Movilidad</t>
  </si>
  <si>
    <t xml:space="preserve">Subdirector(a) de Transporte Público
</t>
  </si>
  <si>
    <t xml:space="preserve">Subdirector(a) de Transporte Privado
</t>
  </si>
  <si>
    <t xml:space="preserve">Subdirector(a) de La Bicicleta y El Peatón
</t>
  </si>
  <si>
    <t xml:space="preserve">Subdirector(a) de Infraestructura
</t>
  </si>
  <si>
    <t xml:space="preserve">Subsecretaría de Gestión de La Movilidad
</t>
  </si>
  <si>
    <t xml:space="preserve">Director(a) de Ingeniería de Tránsito
</t>
  </si>
  <si>
    <t xml:space="preserve">Subdirector(a) de Señalización
</t>
  </si>
  <si>
    <t xml:space="preserve">Subdirector(a) de Planes de Manejo de Tránsito
</t>
  </si>
  <si>
    <t xml:space="preserve">Director(a) de Gestión de Tránsito y Control de Tránsito y Transporte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</si>
  <si>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</si>
  <si>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</si>
  <si>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</si>
  <si>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</si>
  <si>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</si>
  <si>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</si>
  <si>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</si>
  <si>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</si>
  <si>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</si>
  <si>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</si>
  <si>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</si>
  <si>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</si>
  <si>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</si>
  <si>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Subsecretario(a) de Gestión Corporativa
</t>
  </si>
  <si>
    <t xml:space="preserve">Director(a) Administrativa y Financiera
</t>
  </si>
  <si>
    <t xml:space="preserve">Subdirector(a) Financiera
</t>
  </si>
  <si>
    <t xml:space="preserve">Subdirector(a) Administrativa
</t>
  </si>
  <si>
    <t>Director(a) Talento Humano</t>
  </si>
  <si>
    <t xml:space="preserve">2. Mantener el control al seguimiento a  las personas convocadas a las jornadas de socializacion  de servicios Convenio SENA SDM para la inscripcion a las formaciones tecnico tecnologicas y complementarias que se en cuentren disponibles en el portafoilio de servicios
</t>
  </si>
  <si>
    <t xml:space="preserve">4: Iniciar las actuaciones disciplinarias, previa evaluación de la queja.    
4.1 Programar mesa de trabajo con el referente del área y/o directivo correspondiente para alertar sobre la no existencia de acciones relacionadas con cultura ciudadana en los POAS
</t>
  </si>
  <si>
    <t>5. Mantener y realizar seguimiento a los controles definidos  en el instructivo PM04-PR01-IN01.</t>
  </si>
  <si>
    <t>3. Adelantar las investigaciones disciplinarias, que en derecho correspondan.</t>
  </si>
  <si>
    <t xml:space="preserve">2. Mantener el control Existente </t>
  </si>
  <si>
    <t>4. Adelantar las investigaciones diciplinarias, que en derecho correspondan.</t>
  </si>
  <si>
    <t>5.  Implementar  acciones de socialización sobre la oportunidad de respuesta de los requerimientos realizados en la Entidad.</t>
  </si>
  <si>
    <t>4.Se mantienen los controles existentes</t>
  </si>
  <si>
    <t>2,2.1,. Para estas actividades, se mantienen los controles existentes y se les hace seguimiento periódico.</t>
  </si>
  <si>
    <t>4. Para estas actividades, se mantienen los controles existentes y se les hace seguimiento periódico.</t>
  </si>
  <si>
    <t>6. Para estas actividades, se mantienen los controles existentes y se les hace seguimiento periódico.</t>
  </si>
  <si>
    <t>FECHA DE EJECUCIÓN DE CADA ACCIÓN</t>
  </si>
  <si>
    <r>
      <t xml:space="preserve">ACCIÓN DE CONTINGENCIA
</t>
    </r>
    <r>
      <rPr>
        <sz val="11"/>
        <color rgb="FFFF0000"/>
        <rFont val="Arial"/>
        <family val="2"/>
      </rPr>
      <t/>
    </r>
  </si>
  <si>
    <t xml:space="preserve">RESPONSABLE DE LA ACCIÓN
</t>
  </si>
  <si>
    <t>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t>
  </si>
  <si>
    <t>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t>
  </si>
  <si>
    <t xml:space="preserve">1. Ajustar el anteproyecto de presupuesto con una mesa de trabajo de análisis de los directivos, justificando la inconsistencia
</t>
  </si>
  <si>
    <t xml:space="preserve">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</si>
  <si>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 xml:space="preserve">2. Apoyo con la oficina de Comunicaciones en el fomento de la divulgacion en los diferentes medios digitales para de esta manera fortalecer las convocatorias de los servicios de Convenio Sena SDM. </t>
  </si>
  <si>
    <t>3. Comunicado de prensa en respuesta a lo publicado en medios de comunicación, postura de la entidad. 
3.1 Implementar plan de mejoramiento.</t>
  </si>
  <si>
    <t xml:space="preserve">4. Dar el impulso procesal a los expedientes disciplinarios que se radican en la oficina.
4.1 Llevar el tema a Comité Ditrectivo para revisar la situación
</t>
  </si>
  <si>
    <t>5. Solicitar de inmediato a los jefes de la OACCM,  OGS y la OSV, la actualización de los lineamientos que se van a utilizar durante el curso pedagógico.</t>
  </si>
  <si>
    <t>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t>
  </si>
  <si>
    <t>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t>
  </si>
  <si>
    <t xml:space="preserve">1. Realizar nuevamente entrenamiento en el puesto de trabajo, enfatizando los aspectos que se indetifican como debilidades en el  entrenamiento en el puesto de trabajo.
</t>
  </si>
  <si>
    <t xml:space="preserve">4.1 Entrega de herramienta de evaluación
</t>
  </si>
  <si>
    <t>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t>
  </si>
  <si>
    <t xml:space="preserve">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t>
  </si>
  <si>
    <t>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</si>
  <si>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2. Realizar seguimiento trimestral a traves de los poa a la Gestion y contestacion oportuna de los actos administrativos  que se pongan en consideracion de la Direccion de Normatividad y conceptos.</t>
  </si>
  <si>
    <t>2. Coordinar con la Dirección de talento humano para que el tema de la política de Seguridad Digital sea incluido dentro de los programas de inducción y reinducción de funcionarios, en concordancia con MIPG.</t>
  </si>
  <si>
    <t>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t>
  </si>
  <si>
    <t>3, Definición e implementación de plan de intervención, de acuerdo al origen de la situación presentada.</t>
  </si>
  <si>
    <t xml:space="preserve">1. Aplicaciones de procedimientos disciplinarios, discrecinalidad en gestión del talento humano por parte del nominador.
</t>
  </si>
  <si>
    <t>2. Practicar las pruebas dentro de los procesos disiciplinaros adelantados por la Oficina, tendientes a verificar la responsabilidad de los autores.</t>
  </si>
  <si>
    <t>3, Mesas de trabajo en las cuales se establece un plan de intervención</t>
  </si>
  <si>
    <t xml:space="preserve">1.1 Acatar las recomendaciones y acciones que resulten de la investigación de incidente y/o accidente laboral   
1.2  No permitir ejercer su objeto contractual a ningun contratista sin la afiliación de la ARL.
</t>
  </si>
  <si>
    <t xml:space="preserve">4. Mesas de trabajo en las cuales se establece un plan de intervención </t>
  </si>
  <si>
    <t xml:space="preserve">1. Practicar las pruebas dentro de los procesos disiciplinaros adelantados por la Oficina, tendientes a verificar la responsabilidad de los autores.
1.1 -  Suscribir Plan de Mejoramiento ante la Oficina de Control Interno </t>
  </si>
  <si>
    <t xml:space="preserve">2 - 2.1 Suscribir Plan de Mejoramiento ante la Oficina de Control Interno </t>
  </si>
  <si>
    <t xml:space="preserve">3. Suscribir Plan de Mejoramiento ante la Oficina de Control Interno </t>
  </si>
  <si>
    <t xml:space="preserve">4. Suscribir Plan de Mejoramiento ante la Oficina de Control Interno </t>
  </si>
  <si>
    <t xml:space="preserve">6. Suscribir Plan de Mejoramiento ante la Oficina de Control Interno </t>
  </si>
  <si>
    <t xml:space="preserve">1. Subsecretario Gestión de la Movilidad
</t>
  </si>
  <si>
    <t xml:space="preserve">3. Jefe Oficina Control Disciplinario
3.1. Director de Inteligencia y Jefe Oficina de Seguridad Vial
</t>
  </si>
  <si>
    <t>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</si>
  <si>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2. Jefe Oficina de Gestión Social</t>
  </si>
  <si>
    <t>3. Jefe Oficina Asesora de Comunicaciones y Cultura para la Movilidad
3.1 Director(a) atención al Ciudadano</t>
  </si>
  <si>
    <t>4. Jefe Oficina Control Disciplinario
4.1 Jefe Oficina Asesora de Planeación Institucional</t>
  </si>
  <si>
    <t>5. Director(a) atención al Ciudadano</t>
  </si>
  <si>
    <t>2.1 Jefe Oficina de Gestión Social
2.2 Director de la DIM
2.3 Director de Planeación de la Movilidad y Subdirectores
2.4. Jefe Oficina Control Disciplinario</t>
  </si>
  <si>
    <t>3.2  Director de la DIM</t>
  </si>
  <si>
    <t>4.1 Directora de Talento Humano</t>
  </si>
  <si>
    <t xml:space="preserve">1. Director de Talento HUmano
</t>
  </si>
  <si>
    <t xml:space="preserve">5. Gerentes de proyecto
5.1 Subsecretaria de Gestion Juridica
</t>
  </si>
  <si>
    <t xml:space="preserve">6. Jefe Oficina de Gestión Social
</t>
  </si>
  <si>
    <t>4.1 Subdirectora Administrativa
4.2 Subdirectora Administrativa</t>
  </si>
  <si>
    <t xml:space="preserve">2. Director de Normatividad y Conceptos </t>
  </si>
  <si>
    <t>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t>
  </si>
  <si>
    <t>3. Dentro de los seís (6) días siguientes de recibir la queja, cumpliendo los términos que estipula la Ley. 
3.1 Treinta días a partir de la documentación de la materialización el riesgo.</t>
  </si>
  <si>
    <t>4.1 Dias 
4.2. Cinco Días Habiles.
4.3 Treinta días a partir de la documentación de la materialización el riesgo.
4.4 Treinta días a partir de la documentación de la materialización el riesgo.</t>
  </si>
  <si>
    <t>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t>
  </si>
  <si>
    <t>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t>
  </si>
  <si>
    <t>3.  Actas de reuniones, expedientes y archivo compartido.
3.1 Consolicación del Seguimiento al PDSVM y reporte POA de metas asociadas (11 y 12 proyecto de inversión 1004)</t>
  </si>
  <si>
    <t>3. Actas de reparo, expedientes, archivo de la dependencia y aplicativo SIID.
3.1 Actas de la Comisión Intersectorial de Seguridad Vial, de Comité Directivo o mesas de trabajo de la OSV donde se trate el tema.</t>
  </si>
  <si>
    <t xml:space="preserve">1. Mesa de trabajo de análisis
</t>
  </si>
  <si>
    <t>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</si>
  <si>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 xml:space="preserve">1. Acta de Reunión y documentación incial presentada por cada directivo  
</t>
  </si>
  <si>
    <t>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</si>
  <si>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5. Requerimientos via correo electrónico.</t>
  </si>
  <si>
    <t>5. Evidencias de los correo electrónicos enviados.</t>
  </si>
  <si>
    <t>4. Actas de reuniones, expedientes y archivo compartido. 
4.1 Comrpomisos y actas de comité directivo</t>
  </si>
  <si>
    <t>4. Actas de reparo, expedientes, archivo de la dependencia y aplicativo SIID.
4.1 Verificación de los compromisos por parte de los directivos.</t>
  </si>
  <si>
    <t>3. Reuniones y monitoreo de medios
3.1 Reuniones y retroalimentación con los responsables del servicio.</t>
  </si>
  <si>
    <t>3. Medición de impacto en medios(seguimiento a noticias) 
3.1 Actas de reuniones</t>
  </si>
  <si>
    <t xml:space="preserve">2. Revisión del aumento de los Correos Electronicos, llamadas al telefono corporativo y notificaciones de los ClMs sobre el interes de la convocatoria </t>
  </si>
  <si>
    <t>5. un día Hábil</t>
  </si>
  <si>
    <t>4. Dentro de los seís (6) días siguientes de recibir la queja, cumpliendo los términos que estipula la Ley.
4.1. Tres horas</t>
  </si>
  <si>
    <t xml:space="preserve">2. Dias
</t>
  </si>
  <si>
    <t>3. Inmediato 
3.1 Inmediato</t>
  </si>
  <si>
    <t>2.1 Dias 
2.2 días
2.3 Días
2.4 Dentro de los seís (6) días siguientes de recibir la queja, cumpliendo los términos que estipula la Ley.</t>
  </si>
  <si>
    <t>2.1 Se aplicara el instructivo de monitoreo y seguimiento y el formato de verificación de avances 
2.3 mesa de trabajo para evaluar la idoneidad en la reformulación del estudio o concepto.
2.4.  Actas de reuniones, expedientes y archivo compartido.</t>
  </si>
  <si>
    <t>3.2  mesas de trabajo</t>
  </si>
  <si>
    <t>2.1 Informe de resultado de la caracterización,el informe del diseño de la estrategia, actas de reunion, Registro Fotografico. 
2.2 Acta de alcance y/o modificación.
2.3 Estudio o concepto reformulado y aprobado. 
2.4. Actas de reparo, expedientes, archivo de la dependencia y aplicativo SIID.</t>
  </si>
  <si>
    <t>3.2. Acta de alcance y/o modificación.</t>
  </si>
  <si>
    <t xml:space="preserve">5. Dias
5.1 Cuando se requiera </t>
  </si>
  <si>
    <t>4.1 Acuerdo de gestión firmado</t>
  </si>
  <si>
    <t xml:space="preserve">
5. Indicadores
5.1 Mesas de trabajo</t>
  </si>
  <si>
    <t xml:space="preserve">1. Acta de las mesa de trabajo realizada.
</t>
  </si>
  <si>
    <t xml:space="preserve">1. Mesa de trabajo con  los resposanbles del proceso en donde se materializó el riesgo
</t>
  </si>
  <si>
    <t xml:space="preserve">1. 3 Días
</t>
  </si>
  <si>
    <t xml:space="preserve">6. Días
</t>
  </si>
  <si>
    <t xml:space="preserve">6. Se realiza un plan operativo donde se establencen cronogramas y actividades a realizar con los actores afectados.
</t>
  </si>
  <si>
    <t xml:space="preserve">5. Proyectos reformulados con asignación de recursos, vinculando el respectivo componente ambiental.
5.1 Acta mesas de trabajo, listas de asistencia.
</t>
  </si>
  <si>
    <t xml:space="preserve">6, Registro de Asistencia, Actas de Reunion y Registro Fotografico. </t>
  </si>
  <si>
    <t>4.1 Anual</t>
  </si>
  <si>
    <t>4.1 Mesas Técnicas de Trabajo con los grupos especializados del Archivo de Bogotá
4.2. Evaluación de conocimientos al finalizar las jornadas de capacitación</t>
  </si>
  <si>
    <t xml:space="preserve">2. Indicadores de Gestion de la Direccion de Normatividad y conceptos </t>
  </si>
  <si>
    <t>2, Mínimo dos (2) semanas</t>
  </si>
  <si>
    <t>2.  Se realizará reuniones de coordinación Dirección de Talento Humano para la medición de los resultados obtenidos en   los programas de inducción y reinducción de funcionarios, en concordancia con MIPG.</t>
  </si>
  <si>
    <t>2. Actas, listados de asistencia y registro fotográfico de cada una de los programas de inducción y reinducción en lo relacionado Política de Seguridad Digital.</t>
  </si>
  <si>
    <t>2.Director(a) Atención al Ciudadano.
2.1.Director(a) Atención al Ciudadano.</t>
  </si>
  <si>
    <t>2.Una (1)  semana para analizar el cumplimiento de  obligaciones de los colaboradores en los puntos de contacto.
2.1.   Quince(15) Días</t>
  </si>
  <si>
    <t xml:space="preserve">2.Mesas de trabajo sobre el seguimiento de obligaciones de los colaboradores en los puntos de contacto.
2.1.Producto NO conforme tratado/producto NO conforme generados X100. </t>
  </si>
  <si>
    <t>2.  Actas de reunión, listado de asistencias. 
2.1.Actas de reunión, listado de asistencias y  
PE01-PR05-F01. Formato de tratamiento de salidas no conformes.</t>
  </si>
  <si>
    <t>3, Director de Talento Humano</t>
  </si>
  <si>
    <t xml:space="preserve">1. Nominador
</t>
  </si>
  <si>
    <t xml:space="preserve">1, 3 días 
</t>
  </si>
  <si>
    <t xml:space="preserve">1.  Cumplimiento  de los acuerdos de gestión concertados en esl  PA02-IN07-F01 FORMATO CONCERTACIÓN, SEGUIMIENTO, RETROALIMENTACÓN Y EVALUACIÓN DE LOS ACUERDOS DE GESTIÓN
 </t>
  </si>
  <si>
    <t xml:space="preserve">1. PA02-IN07-F01 FORMATO CONCERTACIÓN, SEGUIMIENTO, RETROALIMENTACÓN Y EVALUACIÓN DE LOS ACUERDOS DE GESTIÓN
</t>
  </si>
  <si>
    <t xml:space="preserve">1.1-Director de Talento Humano 
1.2 Director de Contratación. 
</t>
  </si>
  <si>
    <t>2. Jefe Oficina Control Disciplinario</t>
  </si>
  <si>
    <t xml:space="preserve">4. Director de Talento Humano </t>
  </si>
  <si>
    <t xml:space="preserve">5. Director de Talento Humano </t>
  </si>
  <si>
    <t>4. Dos días</t>
  </si>
  <si>
    <t>5. Dos días</t>
  </si>
  <si>
    <t xml:space="preserve">3, Dos días </t>
  </si>
  <si>
    <t xml:space="preserve">1.1-Un día   
1.2 Un día
</t>
  </si>
  <si>
    <t>2. Dentro de los seís (6) días siguientes de recibir la queja, cumpliendo los términos que estipula la Ley.</t>
  </si>
  <si>
    <t>3, Reunión</t>
  </si>
  <si>
    <t xml:space="preserve">1.1 Indicadores
1,2 Reunion - Correo 
</t>
  </si>
  <si>
    <t>2. Actas de reuniones, expedientes y archivo compartido.</t>
  </si>
  <si>
    <t xml:space="preserve">4. Reunión  </t>
  </si>
  <si>
    <t xml:space="preserve">5. Reunión  </t>
  </si>
  <si>
    <t xml:space="preserve">1.1 Informes- listados de asistencia- registro de accidentes 
1,2 Listados de asistencia, actas, corros electronicos 
</t>
  </si>
  <si>
    <t>2. Actas de reparo, expedientes, archivo de la dependencia y aplicativo SIID.</t>
  </si>
  <si>
    <t>1. Jefe Oficina Control Disciplinario
1.1 .  Subdirector (a) Administrativo</t>
  </si>
  <si>
    <t>2 - 2.1  Subdirector (a) Administrativo</t>
  </si>
  <si>
    <t>3. Subdirector (a) Administrativo</t>
  </si>
  <si>
    <t>4. Subdirector (a) Administrativo</t>
  </si>
  <si>
    <t>6. Subdirector (a) Administrativo</t>
  </si>
  <si>
    <t xml:space="preserve">1. Dentro de los seís (6) días siguientes de recibir la queja, cumpliendo los términos que estipula la Ley.
1.1 Seis meses </t>
  </si>
  <si>
    <t xml:space="preserve">1.  Actas de reuniones, expedientes y archivo compartido.
1.1 Reuniones de seguimiento </t>
  </si>
  <si>
    <t xml:space="preserve">1. Actas de reparo, expedientes, archivo de la dependencia y aplicativo SIID.
1.1 Actas de reunión y listados de asistencia </t>
  </si>
  <si>
    <t>2 - 2.1  Seis meses</t>
  </si>
  <si>
    <t>3. Seis meses</t>
  </si>
  <si>
    <t>4. Seis meses</t>
  </si>
  <si>
    <t>6. Seis meses</t>
  </si>
  <si>
    <t xml:space="preserve">2 - 2.1 Reuniones de seguimiento </t>
  </si>
  <si>
    <t xml:space="preserve">3. Reuniones de seguimiento </t>
  </si>
  <si>
    <t xml:space="preserve">4. Reuniones de seguimiento </t>
  </si>
  <si>
    <t xml:space="preserve">6. Reuniones de seguimiento </t>
  </si>
  <si>
    <t xml:space="preserve">2 - 2.1 Actas de reunión y listados de asistencia </t>
  </si>
  <si>
    <t xml:space="preserve">3. Actas de reunión y listados de asistencia </t>
  </si>
  <si>
    <t xml:space="preserve">4. Actas de reunión y listados de asistencia </t>
  </si>
  <si>
    <t xml:space="preserve">6. Actas de reunión y listados de asistencia </t>
  </si>
  <si>
    <t xml:space="preserve">1. Un día una sesión            
</t>
  </si>
  <si>
    <r>
      <t xml:space="preserve">EVIDENCIA DE EJECUCIÓN DE LAS ACCIONES
</t>
    </r>
    <r>
      <rPr>
        <b/>
        <sz val="12"/>
        <rFont val="Arial"/>
        <family val="2"/>
      </rPr>
      <t xml:space="preserve">
</t>
    </r>
  </si>
  <si>
    <t xml:space="preserve">SEGUIMIENTO/ MEDICIÓN DE EFICACIA DE LAS ACCIÓN
</t>
  </si>
  <si>
    <r>
      <t xml:space="preserve">PLAZO PARA IMPLEMENTACIÓN
</t>
    </r>
    <r>
      <rPr>
        <b/>
        <sz val="12"/>
        <color rgb="FFFF0000"/>
        <rFont val="Arial"/>
        <family val="2"/>
      </rPr>
      <t/>
    </r>
  </si>
  <si>
    <t xml:space="preserve">2.1 Jefe Oficina Asesora de Planeación Institucional.
2.2 Director de Normatividad y Conceptos
2.4 Subsecretario de Gestión de la Movilidad 
 2.6, 2.7 Subdirectora de Semaforización
2.8 al 2..10 Subdirector de Señalización. 
2.12 Jefe de Oficina de Seguridad Vial
</t>
  </si>
  <si>
    <r>
      <t>La implementación de esta política contempla los siguientes lineamientos:
a) El análisis del contexto estratégico para la Gestión del Riesgo, se efectua a través de la Matriz DOFA, la cual es el insumo  para la identificación de causas, riesgos y consecuencias y se encuentra publicada en la intranet.
b) Los criterios para calificar tanto la probabilidad como el impacto de los riesgos son los establecidos por la guía metodológica del DAFP para riesgos de gestión y de corrupción.
c) Tratándose de Riesgos de Corrupción, el impacto siempre será negativo; por lo tanto, para estos se descarta la aplicabilidad de los niveles de impacto insignificante y menor.
d) Los niveles de aceptación o tolerancia al riesgo residual que determina la Secretaría Distrital de Movilidad, son los establecidos en la guía metodológica del DAFP para riesgos de gestión y de corrupción,</t>
    </r>
    <r>
      <rPr>
        <sz val="16"/>
        <color rgb="FFFF0000"/>
        <rFont val="Arial"/>
        <family val="2"/>
      </rPr>
      <t xml:space="preserve"> </t>
    </r>
    <r>
      <rPr>
        <sz val="16"/>
        <rFont val="Arial"/>
        <family val="2"/>
      </rPr>
      <t>teniendo en cuenta que, para estos últimos, no se acepta el riesgo y siempre debe conducir a otra de las tres opciones,</t>
    </r>
    <r>
      <rPr>
        <sz val="16"/>
        <color theme="1"/>
        <rFont val="Arial"/>
        <family val="2"/>
      </rPr>
      <t xml:space="preserve"> en concordancia con la siguiente tabla:</t>
    </r>
  </si>
  <si>
    <r>
      <rPr>
        <b/>
        <sz val="16"/>
        <rFont val="Arial"/>
        <family val="2"/>
      </rPr>
      <t xml:space="preserve"> MONITOREO </t>
    </r>
    <r>
      <rPr>
        <b/>
        <sz val="16"/>
        <color theme="1"/>
        <rFont val="Arial"/>
        <family val="2"/>
      </rPr>
      <t>Y SEGUIMIENTO DEL RIESGO</t>
    </r>
  </si>
  <si>
    <r>
      <rPr>
        <b/>
        <u/>
        <sz val="16"/>
        <rFont val="Arial"/>
        <family val="2"/>
      </rPr>
      <t>Revisión de los controles:</t>
    </r>
    <r>
      <rPr>
        <sz val="16"/>
        <rFont val="Arial"/>
        <family val="2"/>
      </rPr>
      <t xml:space="preserve">
- Al evaluar los controles existentes en cada dependencia se debe emplear la hoja definida para tal fin disponible en esta herramienta de trabajo;
- El resultado de la evaluación de cada control genera conclusiones sobre su diseño y solidez, tanto individual como en conjunto para el riesgo, lo cual conlleva, si es necesario, a formular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efectuará un nuevo promedio por evento de riesgo con el fin de identificar aportes adicionales a reducir probabilidad e impacto, respectivamente.
</t>
    </r>
    <r>
      <rPr>
        <b/>
        <u/>
        <sz val="16"/>
        <rFont val="Arial"/>
        <family val="2"/>
      </rPr>
      <t>Gestión de cambios:</t>
    </r>
    <r>
      <rPr>
        <sz val="16"/>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</si>
  <si>
    <r>
      <t xml:space="preserve">2EST. Fomentar la cultura ciudadana y el respeto entre todos los usuarios de todas las formas de transporte, protegiendo en especial los actores vulnerables y los modos activos.
</t>
    </r>
    <r>
      <rPr>
        <b/>
        <sz val="12"/>
        <color rgb="FFFF0000"/>
        <rFont val="Arial"/>
        <family val="2"/>
      </rPr>
      <t xml:space="preserve">
</t>
    </r>
  </si>
  <si>
    <r>
      <t xml:space="preserve">5EST. Ser transparente, incluyente, equitativa en género y garantista de la participación e involucramiento ciudadano y del sector privado. 
</t>
    </r>
    <r>
      <rPr>
        <b/>
        <sz val="12"/>
        <color rgb="FFFF0000"/>
        <rFont val="Arial"/>
        <family val="2"/>
      </rPr>
      <t xml:space="preserve">
</t>
    </r>
  </si>
  <si>
    <t>3. Revisar que las estreategias de educación ambiental ejecutadas al interior de la Entidad sean acordes con los programas de gestión ambiental, para la toma de conciencia sobre el adecuado uso los recursos naturales (Preventivo)</t>
  </si>
  <si>
    <t>4. Revisar que las estreategias de educación ambiental ejecutadas al interior de la Entidad sean acordes con los programas de gestión ambiental, para la toma de conciencia sobre el adecuado uso los recursos naturales (Preventivo)</t>
  </si>
  <si>
    <t xml:space="preserve">f)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hay oportunidad de mejora, con el fin de formular nuevas acciones de tratamiento que pueden consistir en fortalecer, modificar o generar nuevos controles, lo cual deberá quedar evidenciado en el mapa de riesgos institucional para el periodo de monitoreo y revisión siguiente a reportar.
g)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h) Los términos y definiciones relacionados con la Administración del Riesgo, son los establecidos en el glosario de la entidad, la guía metodológica de riesgos del DAFP y la norma ISO 31000:2009.
</t>
  </si>
  <si>
    <r>
      <rPr>
        <b/>
        <u/>
        <sz val="16"/>
        <rFont val="Arial"/>
        <family val="2"/>
      </rPr>
      <t>Consideraciones generales:</t>
    </r>
    <r>
      <rPr>
        <sz val="16"/>
        <rFont val="Arial"/>
        <family val="2"/>
      </rPr>
      <t xml:space="preserve">
a) La metodología e instrucciones para la gestión de los riesgos en la SDM se desarrollan en el presente documento.
b) Con corte a 30 de abril, 31 de agosto y 31 de diciembre de cada vigencia, se comunica y publica el monitoreo y revisión al mapa de riesgos institucional en la Intranet y página web de la SDM, para conocimiento de las partes interesadas y seguimiento por parte de la OCI como tercera línea de defensa. En aras de dar cumplimiento a estas fechas, todos los responsables involucrados en los riesgos deberán remitir el reporte a la OAPI a más tardar una semana antes de la fechas de corte mencionadas con el fin de efectuar apropiadamente su revisión y consolidación. 
c) Los lideres de proceso como primera línea de defensa deben efectuar por autocontrol un seguimiento bimestral a los controles y acciones correspondientes a los riesgos en los cuales participan, a fin de contar con la información y evidencias actualizadas y así facilitar el reporte mencionado tanto a la segunda como a la tercera línea de defensa,  para su correspondiente monitoreo y evaluación independiente. Dichas evidencias deberán ser cargadas en la carpeta Drive destinada para tal fin.
d) Tanto en la construcción del mapa de riesgos como en su tratamiento, cada riesgo involucra a varias dependencias que deben reportar de manera unificada la información a la segunda línea de defensa y esto exige consensos entre los responsables que allí participan.</t>
    </r>
    <r>
      <rPr>
        <u/>
        <sz val="16"/>
        <rFont val="Arial"/>
        <family val="2"/>
      </rPr>
      <t xml:space="preserve">
</t>
    </r>
    <r>
      <rPr>
        <sz val="16"/>
        <rFont val="Arial"/>
        <family val="2"/>
      </rPr>
      <t xml:space="preserve">e) Las responsabilidades con respecto a la gestión del riesgo institucional se definen en el Módelo Integrado de Planeación y Gestión </t>
    </r>
    <r>
      <rPr>
        <b/>
        <sz val="16"/>
        <rFont val="Arial"/>
        <family val="2"/>
      </rPr>
      <t>MIPG</t>
    </r>
    <r>
      <rPr>
        <sz val="16"/>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t>
    </r>
    <r>
      <rPr>
        <b/>
        <sz val="16"/>
        <color rgb="FF7030A0"/>
        <rFont val="Calibri"/>
        <family val="2"/>
        <scheme val="minor"/>
      </rPr>
      <t/>
    </r>
  </si>
  <si>
    <t xml:space="preserve">  EVALUACIÓN RIESGO RESIDUAL</t>
  </si>
  <si>
    <t>CONSECUTIVO CONTROL</t>
  </si>
  <si>
    <t>DISEÑO DE LOS CONTROLES</t>
  </si>
  <si>
    <t xml:space="preserve">5. Plan Anual de Adquisiciones y POAS de inversión . 
5.1 Memorandos de actualizacion del PAA 
</t>
  </si>
  <si>
    <t xml:space="preserve">4. Jefe de la Oficina de Control Disciplinario y Abogado o contratista comisionado.
</t>
  </si>
  <si>
    <t>3. Expedientes y archivo digital compartido</t>
  </si>
  <si>
    <t xml:space="preserve">3. Jefe Oficina de Control Disciplinario
</t>
  </si>
  <si>
    <t>4. Subsecretaria de Gestión Corporativa y Directora de Talento Humano</t>
  </si>
  <si>
    <t>4. Informe de la medición</t>
  </si>
  <si>
    <t>3. Subsecretaria de Gestión Corporativa, Directora Administrativa y Financiera y Subdirectora Administrativa</t>
  </si>
  <si>
    <t>4. Subsecretaria de Gestión Corporativa, Directora Administrativa y Financiera y Subdirectora Administrativa</t>
  </si>
  <si>
    <t>6. Subsecretaria de Gestión Corporativa, Directora Administrativa y Financiera y Subdirectora Administrativa</t>
  </si>
  <si>
    <t>3.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</si>
  <si>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4.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</si>
  <si>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5. PM04-MN01 Manual de Gestión de PQRS</t>
  </si>
  <si>
    <t>5. Tablero de Control de PQRSD actualizado semanalmente.</t>
  </si>
  <si>
    <t>5. Realizar seguimiento en la oportunidad de respuesta de los requerimientos realizados en la Entidad, mediante el Tablero de control  de PQRS.(Detectivo)</t>
  </si>
  <si>
    <t xml:space="preserve">4. Bianual 
</t>
  </si>
  <si>
    <t xml:space="preserve">4. Resolución 2646 de 2008 </t>
  </si>
  <si>
    <t>1. Se mantiene el control y se le hace seguimiento</t>
  </si>
  <si>
    <t>6. Mantener y hacer seguimiento al control</t>
  </si>
  <si>
    <t>7. Mantener y hacer seguimiento al control</t>
  </si>
  <si>
    <t>4.1, 4.2 Jefe de la Oficina de Control Disciplinario</t>
  </si>
  <si>
    <t>7. Evaluar los mecanismos para la protección al denunciante ante hechos de soborno (Preventivo)</t>
  </si>
  <si>
    <t xml:space="preserve">1. , 1-2, 1.4-3, 1,4-4  Jefe Oficina de Tecnologías de la Información y las Comunicaciones
</t>
  </si>
  <si>
    <t>2., 2-1 Jefe Oficina de Tecnologías de la Información y las Comunicaciones</t>
  </si>
  <si>
    <t>2., Mantener y hacer seguimiento al control
2-1  Se implementa nuevo control descrito en la hoja de controles existentes y evaluado</t>
  </si>
  <si>
    <t>5., 5-1Jefe Oficina de Tecnologías de la Información y las Comunicaciones</t>
  </si>
  <si>
    <t>2., 2.1, 2.2, 2.3, 2.4 Se mantienen los controles existentes, se les hace seguimiento pero aunque la opción de tratamiento es aceptar el riesgo deberían considerarse controles detectivos en procura de reducir impacto.</t>
  </si>
  <si>
    <t>3.Se mantienen los controles existentes pero aunque la opción de tratamiento es aceptar el riesgo deberían considerarse controles detectivos en procura de reducir impacto.</t>
  </si>
  <si>
    <t xml:space="preserve">1,. Se mantienen los controles existentes pero aunque la opción de tratamiento es aceptar el riesgo deberían considerarse controles detectivos en procura de reducir impacto.
</t>
  </si>
  <si>
    <t>2. Se mantienen los controles pero aunque la opción de tratamiento es aceptar el riesgo deberían considerarse controles detectivos en procura de reducir impacto.</t>
  </si>
  <si>
    <t>3. Se mantienen los controles pero aunque la opción de tratamiento es aceptar el riesgo deberían considerarse controles detectivos en procura de reducir impacto.</t>
  </si>
  <si>
    <t>5. Se mantienen los controles pero aunque la opción de tratamiento es aceptar el riesgo deberían considerarse controles detectivos en procura de reducir impacto.</t>
  </si>
  <si>
    <t>4 . Se mantienen los controles pero aunque la opción de tratamiento es aceptar el riesgo deberían considerarse controles detectivos en procura de reducir impacto.</t>
  </si>
  <si>
    <t>2.  Subsecretaria de Gestión Corporativa, Directora Administrativ y Financiera y Subdirectora Administrativa
2.1. Subsecretaria de Gestión Corporativa, Directora Administrativa y Financiera y Subdirectora Administrativa</t>
  </si>
  <si>
    <t>3.  Para estas actividades, se mantienen los controles existentes y se les hace seguimiento periódico. Considerar control detectivo adicional para reducir impacto.</t>
  </si>
  <si>
    <t xml:space="preserve">1. Actualizar, publicar y socializar  la técnica, didáctica o estrategia pedagógica utilizada durante el curso pedagógico.
</t>
  </si>
  <si>
    <t xml:space="preserve">1. Director(a) atención al Ciudadano
</t>
  </si>
  <si>
    <t xml:space="preserve">1. Una (1)  semana para actualizar, publicacar y socializar  la técnica, didáctica o estrategia pedagógica utilizada durante el curso pedagógico.
</t>
  </si>
  <si>
    <t xml:space="preserve">1. Mesa de trabajo de análisis de la técnica, didáctica o estrategia pedagógica utilizada durante el curso pedagógico.
</t>
  </si>
  <si>
    <t xml:space="preserve">1.Actas de reunión, listado de asistencias, estrategia pedagógica actualizada.
</t>
  </si>
  <si>
    <t xml:space="preserve">2. Piezas comunicativas, Guiones de las Convocatorias, Registros de asistencia a los Clm, Registro Fotografico. </t>
  </si>
  <si>
    <t>7.Realizar seguimiento trimestral a traves de los poa   de gestion la contestacion de los actos administrativos  que se pongan en consideracion de la Direccion de Normatividad y conceptos .
7.1 Revisar mensualmente la Pagina Web de la SDM para evidenciar la correcta actualizacion con los actos administrativos de caracter regulatorio segun lo estipulado en la resolucion 3564 de 2015.</t>
  </si>
  <si>
    <t>7. Director de Normatividad y ConceptoS
7.1 Director de Normatividad y Conceptos</t>
  </si>
  <si>
    <t>7. Trimestral
7.1 Mensual</t>
  </si>
  <si>
    <t>7. Indicadores
7.1 Pantallazo  de seguimiento en la Matriz de Cumplimiento</t>
  </si>
  <si>
    <t xml:space="preserve">7.Indicadores de Gestión de la Dirección de Normatividad y conceptos     
7.1 Pantallazo de control de cambios en la Matriz de Cumplimiento </t>
  </si>
  <si>
    <t>4.1 Acuerdo de Gestión</t>
  </si>
  <si>
    <t>3.2 días</t>
  </si>
  <si>
    <t xml:space="preserve">1.1. Acudir a la Veeduria Distrital o al DAFP, para que nos apoyen en la definición de lineamientos para surtir el proceso de rendición de cuentas
1.2 Realizar una reunion mensual de preparación e reindución a la metodologia para realizar dialogos ciudadanos y rendición de cuentas
</t>
  </si>
  <si>
    <t xml:space="preserve">2. Dar el impulso procesal a los expedientes que se adelantan en la Oficina.
</t>
  </si>
  <si>
    <t xml:space="preserve">3. Deteminar si la conducta denunciada es constitutiva de falta disicplinaria y proferiri las decisiones que en derecho correspondan.    
</t>
  </si>
  <si>
    <t xml:space="preserve">1.1 Jefe Oficina Asesora de Planeación Institucional.
1.2 Jefe Oficina de Gestión Social
</t>
  </si>
  <si>
    <t>3. Jefe Oficina Control Disciplinario</t>
  </si>
  <si>
    <t xml:space="preserve">1.1  Un mes
1.2 Un mes
</t>
  </si>
  <si>
    <t>2.  Dentro de los seís (6) días siguientes de recibir la queja, cumpliendo los términos que estipula la Ley.</t>
  </si>
  <si>
    <t>3. Dentro de los seís (6) días siguientes de recibir la queja, cumpliendo los términos que estipula la Ley.</t>
  </si>
  <si>
    <t>4.1  Unaño
4.2. Anual</t>
  </si>
  <si>
    <t xml:space="preserve">1.1 Cumplimiento de los lineamientos
1.2  Actas de Reunión / Listados de Asistencia
</t>
  </si>
  <si>
    <t xml:space="preserve">1.1  Documentos, correos , informes.
1.2 Registro Fotrograficos, Actas de Reunión / Listados de Asistencia
</t>
  </si>
  <si>
    <t>2. Cumplimiento de los lineamientos, Actas de reuniones, expedientes y archivo compartido.</t>
  </si>
  <si>
    <t>2. Documentos, correos , informes, Registro Fotrograficos, Actas de Reunión / Listados de Asistencia, Actas de reparo, expedientes, archivo de la dependencia y aplicativo SIID.</t>
  </si>
  <si>
    <t>3. Actas de reuniones, expedientes y archivo compartido.</t>
  </si>
  <si>
    <t>3. Registro Fotrograficos, Actas de Reunión / Listados de Asistencia, Actas de reparo, expedientes, archivo de la dependencia y aplicativo SIID.</t>
  </si>
  <si>
    <t>4.1  Registro Fotrograficos, Actas de Reunión / Listados de Asistencia, Actas de seguimiento a la implementación de los instrumentos archivísticos por dependencia
4.2. Listado de asistencia/ resultados de evaluación de conocimientos al finalizar las jornadas de capacitación/ registro fotográfico</t>
  </si>
  <si>
    <t xml:space="preserve">1.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</si>
  <si>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mesas de trabajo enfocadas al seguimiento de la pblicacion de las demandas en la pagina web  a fin de controlar el cumplimiento de los establecido en la resolucion 3564.</t>
  </si>
  <si>
    <t xml:space="preserve">2. Director de Representacion Judicial </t>
  </si>
  <si>
    <t>2.  trimestral</t>
  </si>
  <si>
    <t>2. Mesas deTrabajo</t>
  </si>
  <si>
    <t>2. Actas de reunion, listas de asistencia</t>
  </si>
  <si>
    <t>3.Realizar mesas de trabajo enfocadas al seguimiento y revisión de los terminos Judiciales.</t>
  </si>
  <si>
    <t>3. Director de Representacion Judicial</t>
  </si>
  <si>
    <t xml:space="preserve">3. Cada vez que se requiera </t>
  </si>
  <si>
    <t>3.Mesas deTrabajo</t>
  </si>
  <si>
    <t xml:space="preserve">3. Actas de reunion, listas de asistencia </t>
  </si>
  <si>
    <t>1. Director de Contrataciòn
Quien detecte</t>
  </si>
  <si>
    <t>1. Semestral 
Horas</t>
  </si>
  <si>
    <t>1. Mesas deTrabajo
Seguimiento proceso</t>
  </si>
  <si>
    <t>1. N.A. (reserva de la información de las investigaciones adelantadas por las instancias de control. Actas de reunion, listas de asistencia 
Dependiendo del proceso</t>
  </si>
  <si>
    <t xml:space="preserve">1. Quien detecte.
</t>
  </si>
  <si>
    <t xml:space="preserve">1. Horas
</t>
  </si>
  <si>
    <t xml:space="preserve">1. N.A
</t>
  </si>
  <si>
    <t xml:space="preserve">1. N.A. (reserva de la información de las investigaciones adelantadas por las instancias de control.)
</t>
  </si>
  <si>
    <t>2.  Reforzar Socializaciones drigidas al equipo sobre transparencia y acceso a la informaciòn.</t>
  </si>
  <si>
    <t>2.Dirección de Talento Humano, OTIC,Subdirectora Administrativa</t>
  </si>
  <si>
    <t xml:space="preserve">2. Cada Vez que se requiera </t>
  </si>
  <si>
    <t>2.Reuniones de seguimiento</t>
  </si>
  <si>
    <t>2.Actas de Reunión / Listados de Asistencia</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</si>
  <si>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</si>
  <si>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</si>
  <si>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1. Quien detecte.</t>
  </si>
  <si>
    <t>1. Horas</t>
  </si>
  <si>
    <t>1. N.A</t>
  </si>
  <si>
    <t>1. N.A. (reserva de la información de las investigaciones adelantadas por las instancias de control.)</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</si>
  <si>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</si>
  <si>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reunion semestral a fin de hacer seguimiento a los documentos publicados en la intranet.</t>
  </si>
  <si>
    <t>2. Dirección de Contrataciòn, Oficina Asesora de Planeaciòn Institucional</t>
  </si>
  <si>
    <t xml:space="preserve">2. Semestral </t>
  </si>
  <si>
    <t xml:space="preserve">2. Mesas de Trabajo </t>
  </si>
  <si>
    <t xml:space="preserve">2. Actas de reunion, listas de asistencia </t>
  </si>
  <si>
    <t xml:space="preserve">1.1 Jefe Oficina de Gestión Social
1.2 Director(a) de Atención al Ciudadano 
1-3 Subsecretario de Gestión de la Movilidad, Director de Gestión del Tránsito y Control de Tránsito y Transporte y Director de Ingeniería de Tránsito.
1.4. Jefe Oficina Control Disciplinario
</t>
  </si>
  <si>
    <t xml:space="preserve">1.1 Días
1.2 Un día.
1.3. Un día.
1.4. Dentro de los seís (6) días siguientes de recibir la queja, cumpliendo los términos que estipula la Ley.
</t>
  </si>
  <si>
    <t xml:space="preserve">1.1 Se realiza la revisión Mensual con el informe de actividades los gestores locales deben presentar minimo 11 encuestas mensuales cada uno.
1.2 Revión mensual de los Resultados de la apropiación del Manual de Servicio al Ciudadano
1.3 Cantidad de requerimientos no atendidos.
1.4. Actas de reuniones, expedientes y archivo compartido.
</t>
  </si>
  <si>
    <t xml:space="preserve">1.1 Resultados encuestas abril a junio de 2019 - PM04-MN01-F08 FORMATO DE CONSOLIDACIÓNMECANISMOS DE MEDICIÓN VERSIÓN 1,0 DE 01-03-2019 (version 1)
1.2 Actas de Seguimiento mensual 
1.3 Registro de respuestas emitidas.
1.4. Actas de reparo, expedientes, archivo de la dependencia y aplicativo SIID.
</t>
  </si>
  <si>
    <t xml:space="preserve">1.1 Seguimiento sobre la atención realizada con el fin de determinar las fortaleces y debilidades del proceso. 
1-2. Analizar los resultados  sobre la apropiación del  Manual de Servicio al Ciudadano.
1-3. Atender el requerimiento del ciudadano y todos los requerimientos de las políticas institucionales de forma inmediata
1.4. Deteminar si la conducta denunciada es constitutiva de falta disciplinaria y proferir las decisiones que en derecho correspondan.   
</t>
  </si>
  <si>
    <t xml:space="preserve">1. Atender el requerimiento del ciudadano y todos los requerimientos de las políticas institucionales de forma inmediata
</t>
  </si>
  <si>
    <t xml:space="preserve">1. Subsecretario de Gestión de la Movilidad, Director de Gestión del Tránsito y Control de Tránsito y Transporte y Director de Ingeniería de Tránsito. Jefe De Oficina OTIC 
</t>
  </si>
  <si>
    <t xml:space="preserve">1. Máximo 2 horas
</t>
  </si>
  <si>
    <t xml:space="preserve">1. Cantidad de requerimientos no atendidos.
Indicadores de incidentes de seguridad de la información en un determinado periodo de tiempo.
</t>
  </si>
  <si>
    <t xml:space="preserve">1. Registro de respuestas emitidas.
Herramienta Aranda, GLOBALSuite donde se documentan y se gestionan todos los incidentes de seguridad de la información, Sujeto al anexo A de la ISO/IEC 27001:2013
</t>
  </si>
  <si>
    <t xml:space="preserve">2.Jefe De Oficina OTIC </t>
  </si>
  <si>
    <t>3.1 Continuar con el trámite de las investigaciones disciplinarias.
3.2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3.3 Solicitar las modificaciones a que haya lugar y si es necesario liberar recursos o solicitar presupuesto adicional en caso de que sea viable. Dos (2) días Jefe De Oficina
3.4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t>
  </si>
  <si>
    <t xml:space="preserve">3.1. Jefe Oficina Control Disciplinario
3.2. Jefe OTIC
3.3  Jefe OTIC
3.4  Jefe OTIC
</t>
  </si>
  <si>
    <t>3.1 Dentro de los seís (6) días siguientes de recibir la queja, cumpliendo los términos que estipula la Ley. 
3.2 Máximo 2 horas 
3.3 Dos (2) días Jefe De Oficina
3.4. Un día.</t>
  </si>
  <si>
    <t>3.1  N.A.
3.2 Indicadores de incidentes de seguridad de la información en un determinado periodo de tiempo.
3.3 Se realizaráN reuniones de coordinación con la dependencia Correspondiente para evaluar la Viabilidad de la Solicitud. Correo Electrónico
3.4. Actas de reuniones, expedientes y archivo compartido. Cantidad de requerimientos no atendidos.</t>
  </si>
  <si>
    <t xml:space="preserve">3.1.  Actas de reparo, expedientes, archivo de la dependencia y aplicativo SIID.
3.2 Herramienta Aranda, Herramienta GLOBALSuite donde se documentan y se gestionan todos los incidentes de seguridad de la información, Sujeto al anexo A de la ISO/IEC 27001:2013
3.3 Actas, listados de asistencia y registro fotográfico de cada una de las reuniones que se ejecutaron. Correo Electrónico
3.4 Registro de respuestas emitidas.
</t>
  </si>
  <si>
    <t xml:space="preserve">2. Revisión e implementación de tecnologías de la información de acuerdo con análisis de Obsolescencia de la infraestructura tecnológica que la SDM, en cuanto a la seguridad digital guiados por las Políticas específicas de seguridad y privacidad de la Información,  </t>
  </si>
  <si>
    <t>2. Jefe OTIC</t>
  </si>
  <si>
    <t xml:space="preserve">2. Dos a ocho Días </t>
  </si>
  <si>
    <t>2. Actas, listados de asistencia y reuniones. Indicadores de incidentes de seguridad de la información en un determinado periodo de tiempo.</t>
  </si>
  <si>
    <t>2. Si se llegare a ejecutar el riesgo se procede a la realización del Procedimiento, herramienta Aranda, donde se documentan y se gestionan todos los incidentes de seguridad de la información</t>
  </si>
  <si>
    <t xml:space="preserve">1. Declarar el incumplimiento del contrato teniendo en cuenta la normatividad vigente
1.2 Aplicar los mecanismos de debido proceso de las evaluaciones de desempeño y acuerdo de gestión, ajustando lo requerido                                                                                                                        
1.3 Suspender la trámitación del contrato o cambiar al contratista 
</t>
  </si>
  <si>
    <t xml:space="preserve">1. Director de la DIM y/o supervisor de contrato
1.2 - 1.3 Subsecretario de Gestión de la Movilidad, Director de Gestión del Tránsito y Control de Tránsito y Transporte y Director de Ingeniería de Tránsito.
</t>
  </si>
  <si>
    <t xml:space="preserve">1. Dos días
1.2 Un día                                       
1.3 Un día 
                                       </t>
  </si>
  <si>
    <t xml:space="preserve">1. Acta de finalización anticipada de contrato
1.2 Acta de comité de evaluación, evaluaciones de pares entre directivos                   1.3 Estudios previos devueltos después de control     
                   </t>
  </si>
  <si>
    <t xml:space="preserve">1. Acta de finalización anticipada de contrato
1.2 Actas de reunión y formatos establecidos  
1.3 Base de datos de control de procesos de personal    
                                                                                   </t>
  </si>
  <si>
    <t xml:space="preserve">3. Dar el impulso procesal a los procesos disciplinarios que se radican en la oficina. </t>
  </si>
  <si>
    <t xml:space="preserve">3. Actas de reuniones, expedientes y archivo compartido.  </t>
  </si>
  <si>
    <t>3. Actas de reparo, expedientes, archivo de la dependencia y aplicativo SIID.</t>
  </si>
  <si>
    <t>4.  Disminuir los tiempos de respuesta de los requerimientos realizados en la Entidad.</t>
  </si>
  <si>
    <t>4. Director(a) Atención al Ciudadano.</t>
  </si>
  <si>
    <t xml:space="preserve">4. Una (1)  semana para realizar analisis sobre os tiempos de respuesta. </t>
  </si>
  <si>
    <t xml:space="preserve">4.  Mesas de trabajo sobre  las  disminuición de  los tiempos de respuesta de los requerimientos realizados en la Entidad.          </t>
  </si>
  <si>
    <t xml:space="preserve">4. Actas de reunión, listado de asistencias.    </t>
  </si>
  <si>
    <t xml:space="preserve">4.  Nombrar y/o revocar el nombramiento </t>
  </si>
  <si>
    <t>4. Director de Talento Humano</t>
  </si>
  <si>
    <t xml:space="preserve">4. Cinco días </t>
  </si>
  <si>
    <t>4. Indicador de tiempo de nombramiento</t>
  </si>
  <si>
    <t>4. Actos administrativos.</t>
  </si>
  <si>
    <t>2.1 Comunicación inmediata con  lla Direccion Distrital de Tesoreria, los administradores de los aplicativos  OPGET y Si Capital, según el caso.
2.2  Definición e implementación de plan de intervención, de acuerdo al origen de la situación presentada.</t>
  </si>
  <si>
    <t>2.1 Subdirector Financiero
2.2  Subsecretaria de Gestión Corporativa y Directora de Talento Humano</t>
  </si>
  <si>
    <t>2.1. Inmediatamente.
2.2 Inmediato</t>
  </si>
  <si>
    <t>2.1 Requerimientos via correo electrónico.
2.2 Seguimientos en el POA de Gestión</t>
  </si>
  <si>
    <t xml:space="preserve">2.1 Correos
2.2 Listados de asistencia, registro fotografico, presentaciones realizadas, correos electrónicos </t>
  </si>
  <si>
    <t xml:space="preserve">3. Cinco días </t>
  </si>
  <si>
    <t>3. Reuniones</t>
  </si>
  <si>
    <t xml:space="preserve">3. Listados de asistencia, registro fotografico, presentaciones realizadas, correos electronicos </t>
  </si>
  <si>
    <t xml:space="preserve">5. Mesas de trabajo en las cuales se establece un plan de intervención </t>
  </si>
  <si>
    <t>3, Listados de asistencia, actas, correos electrónicos</t>
  </si>
  <si>
    <t xml:space="preserve">5. Suscribir Plan de Mejoramiento ante la Oficina de Control Interno </t>
  </si>
  <si>
    <t>5. Subdirector (a) Administrativo</t>
  </si>
  <si>
    <t>5. Seis meses</t>
  </si>
  <si>
    <t xml:space="preserve">5. Reuniones de seguimiento </t>
  </si>
  <si>
    <t xml:space="preserve">5. Actas de reunión y listados de asistencia </t>
  </si>
  <si>
    <t xml:space="preserve">1. Acuerdos de Gestión del nivel Directivo en la entidad (Preventivo)
</t>
  </si>
  <si>
    <t>3. Medición del Clima Organizacional  de acuerdo a lo establecido en la normativiada legal vigente (Preventivo)</t>
  </si>
  <si>
    <t>4. Medición  de los resultados obtenidos de las baterias de los riesgos psicosociales (Preventivo)</t>
  </si>
  <si>
    <t>5  Identificación de necesidades en los puestos de trabajo (Preventivo).</t>
  </si>
  <si>
    <t>4  Identificación de necesidades en los puestos de trabajo (Preventivo).</t>
  </si>
  <si>
    <t xml:space="preserve">1.  Entrenamiento en el Puesto de Trabajo, de conformidad con los procedimientos de provisión de empleos públicos a cargo del proceso de Gestión del Talento Humano.(Preventivo)
</t>
  </si>
  <si>
    <t>5. Verificar e implementar los lineamientos e instrumentos propuestos por la Veeduría Distrital, Alcaldía Mayor y Secretaria de Transparencia de la Presidencia de la República para combatir la corrupción. (Preventivo)</t>
  </si>
  <si>
    <t>4.1, 4.2 Mantener controles y continuar la implementación del Sistema de Gestión Antisoborno.</t>
  </si>
  <si>
    <t xml:space="preserve">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Pantallazo de la actualizacion de la Matriz de cumplimiento Legal y pantallazos soporte de publicación en Intranet por tema de lineamientos.
1.4. Registro en el POA de Gestión de Comunicaciones
1.5,1, 1.5.2 y 1.5.3 Comunicados oficiales, listados de asistencia, correos electronicos, entre otros.
1.6 Análisis, conceptos y/o estudios, indicadores, modelaciones, estadísticas, datos, aprobados.
1.7 Informes finales de auditorias y seguimientos aprobados y firmados por el Jefe de Control Interno
1.8 Registro(s) de verificación del acceso a las fuentes de información de la SDM
</t>
  </si>
  <si>
    <t xml:space="preserve">3.1 Director de Contratación.
3.2.-3.3 Jefe de la Oficina de Control Disciplinario </t>
  </si>
  <si>
    <t>4.1 y 4.2 Mantener y hacer seguimiento a los controles.</t>
  </si>
  <si>
    <t xml:space="preserve">4.1 y 4.2 Jefe de la Oficina de Control Disciplinario.
</t>
  </si>
  <si>
    <t>5.Validar  semanalmente los términos  y los procesos judiciales. (Control Detectivo)</t>
  </si>
  <si>
    <t>2.1, 2.2 Jefe Oficina Asesora de Comunicaciones y Cultura para la Movilidad</t>
  </si>
  <si>
    <t>5. Mantener, hacer seguimiento al control.</t>
  </si>
  <si>
    <t xml:space="preserve">5. En la formulación del Plan Anticorrupcción y de Atención al Ciudadano
 se encuentran contenidos los lineamientos de la Veeduría Distrtital sobre
la lucha en contra de la corrupcción.
Se tienen en cuenta los informes que hace la Veeduría sobre el cumplimiento de los contenidos del PAAC. </t>
  </si>
  <si>
    <t xml:space="preserve">5: Continuar con la implementación del Sistema de Gestión Antisoborno.
</t>
  </si>
  <si>
    <t>7. La protección al denunciante se encuentra documentado en el Manual MIPG numeral 3.1.1.2.3, relacionado con el Sistema de Gestión Antisoborno</t>
  </si>
  <si>
    <t>7: Continuar con la implementación del Sistema de Gestión Antisoborno.</t>
  </si>
  <si>
    <t>5.Procedimiento de actualizaciòn de Siròjweb.</t>
  </si>
  <si>
    <t xml:space="preserve">6. Procedimiento de actualizaciòn de Siròjweb.
</t>
  </si>
  <si>
    <t>6. Reducir el riesgo mediante mesas de trabajo  semestral con los abogados para recordar los terminos de los procesos judiciales.</t>
  </si>
  <si>
    <t xml:space="preserve">7.  Plan de Comunicaciones y Cultura para la Movilidad
</t>
  </si>
  <si>
    <t xml:space="preserve">4. Socializar los procedimientos  vigentes sobre publicación de información y  sobre transparencia y acceso a la información pública con todo el equipo enfatizar sobre código de integridad de la SDM. Mesas de trabajo con el jefe de area o director  para verificar la publicacion de la información cumpliendo con el indice de transparencia de la información. </t>
  </si>
  <si>
    <t>4. Circular firmada por la Directora</t>
  </si>
  <si>
    <t>Casillas a desplazar</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</si>
  <si>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</si>
  <si>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</si>
  <si>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</si>
  <si>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</si>
  <si>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</si>
  <si>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</si>
  <si>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</si>
  <si>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EJECUCIÓN DE LOS CONTROLES</t>
  </si>
  <si>
    <t>SOLIDEZ INDIVIDUAL DE LOS CONTROLES</t>
  </si>
  <si>
    <t>Probabilidad (Preventivo)</t>
  </si>
  <si>
    <r>
      <t xml:space="preserve">Impacto (Detectivo)
</t>
    </r>
    <r>
      <rPr>
        <b/>
        <sz val="11"/>
        <color rgb="FFFF0000"/>
        <rFont val="Arial"/>
        <family val="2"/>
      </rPr>
      <t>No opera para riesgos de corrupción según guía DAFP</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</si>
  <si>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</si>
  <si>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 xml:space="preserve">EVENTO POTENCIAL DE RIESGO </t>
  </si>
  <si>
    <t xml:space="preserve">TIPOLOGÍA (Gestión o Corrupción)
</t>
  </si>
  <si>
    <t>Control No.</t>
  </si>
  <si>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</si>
  <si>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</si>
  <si>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</si>
  <si>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</si>
  <si>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</si>
  <si>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</si>
  <si>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</si>
  <si>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</si>
  <si>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</si>
  <si>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</si>
  <si>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Calificación del diseño del control
</t>
    </r>
    <r>
      <rPr>
        <b/>
        <sz val="11"/>
        <color rgb="FFFF0000"/>
        <rFont val="Arial"/>
        <family val="2"/>
      </rPr>
      <t>Esta casilla suma automáticamente las variables de diseño 1 a 5, sin la 6 de evidencias</t>
    </r>
  </si>
  <si>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</si>
  <si>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</si>
  <si>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r>
      <t xml:space="preserve">Promedio calificación del diseño de controles 
</t>
    </r>
    <r>
      <rPr>
        <b/>
        <sz val="11"/>
        <color rgb="FFFF0000"/>
        <rFont val="Arial"/>
        <family val="2"/>
      </rPr>
      <t xml:space="preserve">Para cada riesgo </t>
    </r>
    <r>
      <rPr>
        <b/>
        <sz val="11"/>
        <color theme="1"/>
        <rFont val="Arial"/>
        <family val="2"/>
      </rPr>
      <t xml:space="preserve">
</t>
    </r>
  </si>
  <si>
    <r>
      <t xml:space="preserve">Solidez del diseño del conjunto de controles 
</t>
    </r>
    <r>
      <rPr>
        <b/>
        <sz val="11"/>
        <color rgb="FFFF0000"/>
        <rFont val="Arial"/>
        <family val="2"/>
      </rPr>
      <t>El promedio debe estar por encima de 96%, sino se requieren planes de acción</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</si>
  <si>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</si>
  <si>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</si>
  <si>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</si>
  <si>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</si>
  <si>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t>Conclusión sobre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</si>
  <si>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</si>
  <si>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</si>
  <si>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</si>
  <si>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</si>
  <si>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</si>
  <si>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</si>
  <si>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</si>
  <si>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</si>
  <si>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NIVEL DE RIESGO INHERENTE (EVALUACIÓN INICIAL) O RESIDUAL DEL PERIODO INMEDIATAMENTE ANTERIOR</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</si>
  <si>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</si>
  <si>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</si>
  <si>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t>Verificar la correcta planeación del anteproyecto de presupuesto.</t>
  </si>
  <si>
    <t>2.1</t>
  </si>
  <si>
    <t xml:space="preserve">Verificar que la dependencia responsable planifique los recursos para la implementación del PDSVM en el anteproyecto de presupuesto </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</si>
  <si>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</si>
  <si>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</si>
  <si>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2.3</t>
  </si>
  <si>
    <t xml:space="preserve">Verificar el cumplimiento de plan de acción descrito en el Plan Estratégico de Comunicaciones y Cultura para la Movilidad </t>
  </si>
  <si>
    <t>2.4</t>
  </si>
  <si>
    <t>Analizar y verificar la veracidad de datos, estadísticas e insumos base para la formulación de las politicas, planes y programas que sean lideradas por  la Subsecretaria de Gestión de la Movilidad. (preventivo)</t>
  </si>
  <si>
    <t>2.12</t>
  </si>
  <si>
    <t>Implementar las acciones determinadas en el PDSVM como responsabilidad de la Oficina de Seguridad Vial.</t>
  </si>
  <si>
    <t>Atender las quejas y denuncias de conformidad con lo disipuesto en la Ley 734 de 2002.</t>
  </si>
  <si>
    <t>3.1</t>
  </si>
  <si>
    <t>Realizar el seguimiento y análisis de las cifras y estadísticas de siniestralidad vial.</t>
  </si>
  <si>
    <t xml:space="preserve">4.  </t>
  </si>
  <si>
    <t>Revisar y Acompañar  a  las dependencias de la SDM  en el desarrollo de  proyectos y en el diseño de estrategias de gestión social atraves de la aplicación del procedimiento de inclusión del componente social. (Preventivo)</t>
  </si>
  <si>
    <t>4.2</t>
  </si>
  <si>
    <t xml:space="preserve"> Realizar los operativos de Control de Tránsito y Transporte de conformidad con la priorización efectuada. (Preventivo)</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</si>
  <si>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</si>
  <si>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</si>
  <si>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</si>
  <si>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</si>
  <si>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1.</t>
  </si>
  <si>
    <t>Implementar y evaluar el Plan Estratégico de Comunicaciones y Cultura para la Movilidad</t>
  </si>
  <si>
    <t xml:space="preserve">2.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</si>
  <si>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</si>
  <si>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Verificar la información publicada en los medios de comunicación</t>
  </si>
  <si>
    <t>Verificar la aplicación de los mecanismos de medición establecidos en el procedimiento de cursos pedagógicos  y Manual de Servicio al Ciudadano.</t>
  </si>
  <si>
    <t>Verificar la planificación y seguimiento de los recursos y/o acciones para cultura ciudadana en el Plan de Acción Institucional por parte de las dependencias responsables (preventivo) grupo 1 metas</t>
  </si>
  <si>
    <t xml:space="preserve">2.2, 4. </t>
  </si>
  <si>
    <t>Ejecutar los puntos de control del procedimiento PE01-PR01 ANÁLISIS, CONCEPTOS Y/O ESTUDIOS TÉCNICOS DE MEDIDAS ESTRATÉGICAS PARA LA MOVILIDAD. (Preventivo)</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</si>
  <si>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</si>
  <si>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</si>
  <si>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Verificar que se cumplan los requisitos en la elaboración de estudios o conceptos para la formulación de Planes, Programas o proyectos de Movilidad de la ciudad   (Preventivo)</t>
  </si>
  <si>
    <t>3.</t>
  </si>
  <si>
    <t>Hacer seguimiento a la aplicación  de los manuales de Contratación y Supervisión de la Entidad, teniendo en cuenta las normas existentes en todos los tramites de gestion contractual.(preventivo)</t>
  </si>
  <si>
    <t xml:space="preserve">3.2  </t>
  </si>
  <si>
    <t>Evaluar la eficacia de los conceptos y/o estudios técnicos a través de indicadores en el POA  (Preventivo).</t>
  </si>
  <si>
    <t>4.</t>
  </si>
  <si>
    <t>5.</t>
  </si>
  <si>
    <t>Hacer seguimiento en la asignación de recursos para acciones enfocadas a la sostenibilidad ambiental (Preventivo).</t>
  </si>
  <si>
    <t>6.</t>
  </si>
  <si>
    <t>Implementar  y realizar seguimiento a las acciones definidas como estrategias de mitigacion deacuerdo a los impactos previamente idenficados de la población objetivo (Detectivo)</t>
  </si>
  <si>
    <t xml:space="preserve">Verificar la información publicada en los medios de comunicación </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</si>
  <si>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</si>
  <si>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 xml:space="preserve">Verificar el cumplimiento de la guía metodológica de la Veeduría Distrital para la rendición de cuentas sectorial y la Secretaría General (preventivo) 
</t>
  </si>
  <si>
    <t>1.2, 2.1, 3.1, 4</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</si>
  <si>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</si>
  <si>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 Verificar el contenido comunicativo frente al tema de rendición de cuentas </t>
  </si>
  <si>
    <t>1.4</t>
  </si>
  <si>
    <t>Verificar el cumplimiento de lo establecido en el Plan Anticorrupción y de atención al ciudadano - Componente 3 Rendión de Cuentas</t>
  </si>
  <si>
    <t xml:space="preserve"> Desarrollar estrategias de incentivos para la rendición de cuentas (preventivo)</t>
  </si>
  <si>
    <t xml:space="preserve">2.3 </t>
  </si>
  <si>
    <t xml:space="preserve">Hacer un seguimiento de las conductas que se investigan con mayor frecuencia, y dictar capacitaciones. </t>
  </si>
  <si>
    <t xml:space="preserve"> Verificar que las dependencias responsables planifiquen los recursos para la rendición de cuentas en el anteproyecto de presupuesto </t>
  </si>
  <si>
    <t>3.2</t>
  </si>
  <si>
    <t xml:space="preserve">3.3 </t>
  </si>
  <si>
    <t xml:space="preserve">Adelantar las investigaciones disciplinarias por la omisión de la rendición de cuentas de conformidad con lo dipuesto en la Ley 734 de 2002. </t>
  </si>
  <si>
    <t>4.1</t>
  </si>
  <si>
    <t>4.1 Verificar  la implementación de los instrumentos archivísticos (preventivo)</t>
  </si>
  <si>
    <t>4.2 Ejecutar el componente de Gestión Documental en el Plan Institucional de Capacitación (preventivo)</t>
  </si>
  <si>
    <t>1.1.</t>
  </si>
  <si>
    <t xml:space="preserve">Implementar estrategias de socialización del Código de Integridad y lucha contra la corrupción (preventivo) </t>
  </si>
  <si>
    <t>1.2.</t>
  </si>
  <si>
    <t xml:space="preserve">Divulgar los canales de denuncia de actos de Corrupción en las carteleras de los CLMs.(Preventivo)
</t>
  </si>
  <si>
    <t>1.3.</t>
  </si>
  <si>
    <t xml:space="preserve">Realizar socializaciónes  a los colaboradores de la SDM sobre el manual de contratación y Manual de Supervision e Interventoria  con el proposito de fortalecer la gestion contractual de la entidad. (preventivo)  
</t>
  </si>
  <si>
    <t xml:space="preserve"> Verificar la información publicada en los medios de comunicación </t>
  </si>
  <si>
    <t>1.5</t>
  </si>
  <si>
    <t xml:space="preserve"> Verificar la aplicación de los puntos de control establecidos en los procedimientos e instructivos existentes. (Preventivo)</t>
  </si>
  <si>
    <t>2, 3</t>
  </si>
  <si>
    <t>Revisar Aleatoriamente Sistema Siproj y revision de las fichas de conciliación. (Controles Detectivos)</t>
  </si>
  <si>
    <t>1. Hacer seguimiento en cada una de las etapas y términos   del proceso disiciplinario, para el impulso procesal requerido.</t>
  </si>
  <si>
    <t>4.1.</t>
  </si>
  <si>
    <t xml:space="preserve">4.2. </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</si>
  <si>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</si>
  <si>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</si>
  <si>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</si>
  <si>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</si>
  <si>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</si>
  <si>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Verificar la información pública reportada en el Plan de Acción Institucional de acuerdo con el Plan Anual de Adquisiciones (preventivo)</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</si>
  <si>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</si>
  <si>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</si>
  <si>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</si>
  <si>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</si>
  <si>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Verificar el impacto de las campañas relacionadas con anticorrupción</t>
  </si>
  <si>
    <t>Verificar la ejecución de las actividades del proceso de Inteligencia para la Movilidad, a través de los procedimientos existentes. (Preventivo)</t>
  </si>
  <si>
    <t>1.6</t>
  </si>
  <si>
    <t>Validar la aplicación de los criterios de confidencialidad de la Información establecido en el ítem 10 del   Estatuto de Auditoria y Código de Ética del Auditor Interno</t>
  </si>
  <si>
    <t>2.</t>
  </si>
  <si>
    <t xml:space="preserve">
Divulgar la información relacionada con  las medidas anticorrupción institucionales contenidas en el PAAC  en las audiencias publicas.de  la rendición de cuentas en cada una de las Lccalidades,</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</si>
  <si>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</si>
  <si>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</si>
  <si>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</si>
  <si>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</si>
  <si>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</si>
  <si>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</si>
  <si>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</si>
  <si>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Efectuar seguimiento a la ejecución contractual y a las supervisiones de los contratos asignados a cargo de la DIM. (Preventivo)</t>
  </si>
  <si>
    <t xml:space="preserve">1.3 </t>
  </si>
  <si>
    <t>Verificación de los requisitos para cada modalidad de los procesos contratuales estructurados en la SCTT. (Causa No 1 -Consecuencia No 3)</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</si>
  <si>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</si>
  <si>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</si>
  <si>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3.1. </t>
  </si>
  <si>
    <t>Verificar que las viabilidades presupuestales coincidan con el PAA (preventivo). grupo 2 ppto</t>
  </si>
  <si>
    <t xml:space="preserve">3.2. </t>
  </si>
  <si>
    <t>Revisar e informar los avances y atrasos en la ejecución presupuestal y contractual de acuerdo con el PAA (preventivo). grupo 2 ppto</t>
  </si>
  <si>
    <t>3.3</t>
  </si>
  <si>
    <t xml:space="preserve">Hacer seguimiento a la aplicación de los  documentos de SIG(MIPG) - Gestión contractual (Preventivo)
</t>
  </si>
  <si>
    <t>1.1</t>
  </si>
  <si>
    <t xml:space="preserve">1.2. </t>
  </si>
  <si>
    <t xml:space="preserve">Divulgar la información relacionada con  las medidas anticorrupción institucionales contenidas en el PAAC  en las audiencias publicas.de  la rendición de cuentas en cada una de las Lccalidades. (Preventivo)  </t>
  </si>
  <si>
    <t xml:space="preserve">1,Revisar los actos administrativos que se expidan con ocasion del codigo de Integridad y/ o el que lo sustituya o Modifique(Preventivo) </t>
  </si>
  <si>
    <t xml:space="preserve">1.5 </t>
  </si>
  <si>
    <t>Verificar la aplicación de los puntos de control establecidos en los procedimientos e instructivos existentes. (Preventivo)</t>
  </si>
  <si>
    <t xml:space="preserve">Validar la aplicación de los criterios de confidencialidad de la Información establecido en el ítem 10 del   Estatuto de Auditoria y Código de Ética del Auditor Interno </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</si>
  <si>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</si>
  <si>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</si>
  <si>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3.3.</t>
  </si>
  <si>
    <t>Hacer seguimiento a la aplicación de los  documentos de SIG(MIPG) - Gestión contractual (Preventivo)ataca la causa Debilidad en los puntos de control y mecanismos de seguimiento y medición de la eficacia y eficiencia del proceso contractual.</t>
  </si>
  <si>
    <t>3.4</t>
  </si>
  <si>
    <t>Verificar y hacer seguimiento  a las denuncias que se presentan por parte de las areas.(Control Detectivo) Ataca una consecuencia  Desgaste administrativo por reprocesos y Investigaciones y sanciones</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</si>
  <si>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</si>
  <si>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</si>
  <si>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Verificar la información publicada en los medios de comunicación (detectivo)</t>
  </si>
  <si>
    <t xml:space="preserve">2.Verificar los conceptos solicitados a la Direccion de Normatividad y conceptos, asi como los derechos de peticion esten atendidos teniendo en cuenta lo dispuesto en la normatividad que regula la materia.(Detectivo)
</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</si>
  <si>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</si>
  <si>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</si>
  <si>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</si>
  <si>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</si>
  <si>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3. Verificar la planificación y seguimiento de los recursos  y/o acciones para Seguridad Digital  en el Plan de Acción Institucional por parte de las dependencias responsables (preventivo)</t>
  </si>
  <si>
    <t xml:space="preserve">Cotejar la correcta implementación del PAA que tiene la OTIC para el 2019, especialmente en los proyectos relacionados con Seguridad de la Información. (Preventivo) 
</t>
  </si>
  <si>
    <t>Verificar la aplicabilidad de los formatos de Solicitud de cuentas de usuario (Código PA04-PR01-F01 Versión 1,0) aprobados para cada uno de los servidores de la OCI</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</si>
  <si>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</si>
  <si>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</si>
  <si>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1, 3</t>
  </si>
  <si>
    <t xml:space="preserve">1.2 </t>
  </si>
  <si>
    <t>Verificación de los requisitos para solicitud de Copia de IPAT´s (Preventivo)</t>
  </si>
  <si>
    <t>Recibir y verificar que los documentos radicados para pago cumplan con todos los requisitos establecidos , (control preventivo)</t>
  </si>
  <si>
    <t>preventivo</t>
  </si>
  <si>
    <t>Verificar que las solicitudes de devolucion cumplan con los requisitos para tal fin (control preventivo)</t>
  </si>
  <si>
    <t xml:space="preserve">Revisar aleatoriamente Sistema Siproj y revision de las fichas de conciliación. (Controles Detectivos) Ataca una consecuencia que seria Desgaste administrativo por reprocesos.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</si>
  <si>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</si>
  <si>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</si>
  <si>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7.</t>
  </si>
  <si>
    <t xml:space="preserve">Realizar el seguimiento a  las solicitudes  realizadas en los CLMs   a traves del instrumento de las agendas participativas para velar por su  efectiva atención atraves de las dependencias del SDM. (Preventivo)
</t>
  </si>
  <si>
    <t>8.</t>
  </si>
  <si>
    <t>Realizar el seguimiento a las jornadas de socialización en los temas de cultura ciudadana</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</si>
  <si>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</si>
  <si>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 xml:space="preserve">1.2, 2. </t>
  </si>
  <si>
    <t>Validar que los estudios previos estén acordes con el perfil y experiencia requeridos para el desarrollo de la misionalidad del proceso de Inteligencia para la Movilidad. (Preventivo)</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</si>
  <si>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</si>
  <si>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Recibir y verificar que los documentos radicados para pago cumplan con todos los requisitos establecidos</t>
  </si>
  <si>
    <t>5,Verificar los requisitos establecidos para el perfil requerido por las areas a traves de las listas de chequeo , previa suscripcion del contrato en la plataforma Secop.(Preventivo)</t>
  </si>
  <si>
    <t xml:space="preserve">3. </t>
  </si>
  <si>
    <t>Verificar la planificación y seguimiento de las acciones para SST en el Plan de Acción Institucional por parte de las dependencias responsables (preventivo)</t>
  </si>
  <si>
    <t>Verificar la planificación y seguimiento de los recursos y/o acciones para la gestión ambiental en el Plan de Acción Institucional por parte de las dependencias responsables (preventivo)</t>
  </si>
  <si>
    <t>Mapa de riesgos de gestión y corrupción V 2.0-30.06-2020. Precisión en las consideraciones y criterios para la valoración del riesgo, expuestos en la política; y actualización de la herramienta del mapa de riesgos institucional para facilitar su diligenciamiento y la administración de la información.</t>
  </si>
  <si>
    <t xml:space="preserve">Mapa de riesgos de gestión y corrupción V 1.0 - 2020
      </t>
  </si>
  <si>
    <t>Versión: 2.0</t>
  </si>
  <si>
    <t>2. Deficiencia en la planificación y asignación de recursos necesarios para garantizar la implementación de las acciones establecidas en el PDD y PDSVM.</t>
  </si>
  <si>
    <t>3. Deficiencia en los métodos de medición de la eficacia, eficiencia y efectividad de las acciones establecidas en el PDD y PDSVM que permitan evaluar el desempeño en el cumplimiento de metas y formular alertas tempranas.</t>
  </si>
  <si>
    <t>4. Debilidad en la definición y aplicación de puntos de control, revisión  y generación de reportes en las etapas de formulación y ejecución de las acciones del PDD y PDSVM.</t>
  </si>
  <si>
    <t xml:space="preserve">1. Desconocimiento de las acciones concretas definidas en el PDD y PDSVM.
</t>
  </si>
  <si>
    <t>2: Falta de credibilidad hacia la Entidad</t>
  </si>
  <si>
    <t>3: Investigaciones y sanciones.</t>
  </si>
  <si>
    <t xml:space="preserve">1: Aumento en el índice de victimas fatales y lesionadas por accidentes de tránsito
</t>
  </si>
  <si>
    <t xml:space="preserve">2. Deficiencia en la metodologia para formular e implementar las estrategias de manera sistemática y articulada entre dependencias de la SDM, incluyendo los mecanismos de divulgación y concientización de las acciones que fomentan la cultura ciudadana </t>
  </si>
  <si>
    <t>3. Deficiencia en los mecanismos de medición de la eficacia, eficiencia y efectividad de las estrategias y cursos.</t>
  </si>
  <si>
    <t>4. Falta de liderazgo y compromiso de los directivos responsables de la formulacion e implementación de las estrategias.</t>
  </si>
  <si>
    <t>5. Deficiencia en la planificación de recursos y acciones y su seguimiento, en cuanto a  resultados esperados para el fomento de la cultura ciudadana y el respeto entre todos los usuarios.</t>
  </si>
  <si>
    <t xml:space="preserve">1. Desconocimiento del personal responsable de generar y desarrollar las estrategias, incluyendo cursos pedagógicos, con respecto al alcance e impacto de los mismos.
</t>
  </si>
  <si>
    <t>2. Alto número de accidentes e incidentes en las vías.</t>
  </si>
  <si>
    <t>3: Pérdida de imagen institucional.</t>
  </si>
  <si>
    <t>4: Investigaciones administrativas, disciplinarias, penales y fiscales.</t>
  </si>
  <si>
    <t xml:space="preserve">1: Incremento en el incumplimiento a las normas de Tránsito y Transporte 
</t>
  </si>
  <si>
    <t>2. Deficiencia en la metodologia para formular e implementar los planes, programas o proyectos de manera sistemática y articulada entre dependencias de la SDM, incluyendo los lineamientos y estrategias para la sostenibilidad de la movilidad.</t>
  </si>
  <si>
    <t>3. Deficiencia en los mecanismos de medición de la eficacia, eficiencia y efectividad de los planes, programas y proyectos.</t>
  </si>
  <si>
    <t>4. Falta de liderazgo y compromiso de los directivos responsables de la formulacion e implementación de los planes, programas y proyectos.</t>
  </si>
  <si>
    <t>5. Deficiencia en la planificación de recursos y acciones y su seguimiento en cuanto a  resultados esperados en sostenibilidad ambiental, económica y social de la movilidad.</t>
  </si>
  <si>
    <t xml:space="preserve">1. Desconocimiento del personal responsable de generar y desarrollar los planes, programas y proyectos con respecto a la sostenibilidad de la movilidad con una visión integral.
</t>
  </si>
  <si>
    <t>2: Investigaciones disciplinarias, administrativas y fiscales.</t>
  </si>
  <si>
    <t>3: Daños antijurídicos.</t>
  </si>
  <si>
    <t>4. Daños ambientales</t>
  </si>
  <si>
    <t>5. Perdida económica para la ciudad</t>
  </si>
  <si>
    <t>6. Perdida de la calidad de vida de los ciudadanos</t>
  </si>
  <si>
    <t>7: Pérdida de imagen institucional.</t>
  </si>
  <si>
    <t>8. Falta de legitimidad, gobernabilidad y apropiación por parte de la ciudadanía con respecto a los planes, programas y proyectos.</t>
  </si>
  <si>
    <t xml:space="preserve">1: Detrimento patrimonial.
</t>
  </si>
  <si>
    <t>2: Baja cultura de control, desconocimiento y falta de apropiación de la importancia, alcance y principios de la rendición de cuentas.</t>
  </si>
  <si>
    <t>3. Deficiencia en la planificación de recursos y acciones para desarrollar la estrategia de Rendición de Cuentas con los ciudadanos y grupos de interés.</t>
  </si>
  <si>
    <t xml:space="preserve">4.Desconocimiento y falta de apropiación de la importancia, alcance y principios de la rendición de cuentas, y su  convergencia con la Ley General de Archivos y la Ley de Transparencia y de Acceso a la Información Pública.
</t>
  </si>
  <si>
    <t xml:space="preserve">1: Deficiencia en la metodología y el control para la recopilación, consolidación y divulgación de la información.
</t>
  </si>
  <si>
    <t>2: Investigaciones disciplinarias, administrativas, fiscales y penales.</t>
  </si>
  <si>
    <t>3. Pérdida de Imagen Institucional</t>
  </si>
  <si>
    <t>4. Aumento PQRSD por parte de los ciudadanos</t>
  </si>
  <si>
    <t xml:space="preserve">1: Ciudadanía insatisfecha y mal informada
</t>
  </si>
  <si>
    <t>2. Falta de celeridad y contundencia en la aplicación de acciones disciplinarias contra actos de corrupción.</t>
  </si>
  <si>
    <t xml:space="preserve">3. Debilidad en la concertación de alianzas estratégicas y de articulación interinstitucional para combatir la corrupción. </t>
  </si>
  <si>
    <t>4: Bajos niveles de denuncia de actos de corrupción.</t>
  </si>
  <si>
    <t xml:space="preserve">1: Baja cultura de control en los colaboradores de la Entidad frente a la implementación del manual de funciones, manuales, código de integridad, política de conflicto de interés y tipologías de actos de corrupción.
</t>
  </si>
  <si>
    <t>2: Desgaste administrativo por reprocesos</t>
  </si>
  <si>
    <t>3: Investigaciones y sanciones</t>
  </si>
  <si>
    <t>4: Detrimento patrimonial</t>
  </si>
  <si>
    <t>5. Responsabilidad frente a afectaciones a terceros</t>
  </si>
  <si>
    <t xml:space="preserve">1: Pérdida de imagen institucional
</t>
  </si>
  <si>
    <t>2. Debilidad en la formulación, aplicación y seguimiento de la política de seguridad de la información y Gobierno Abierto, que incluye el uso de aplicativos informáticos sin ningún tipo de control o lineamiento de gestión documental electrónica.</t>
  </si>
  <si>
    <t>3. Falta de celeridad y contundencia en la aplicación de acciones disciplinarias contra actos de corrupción.</t>
  </si>
  <si>
    <t xml:space="preserve">4. Debilidad en la concertación de alianzas estratégicas y de articulación interinstitucional para combatir la corrupción. 
</t>
  </si>
  <si>
    <t xml:space="preserve">1: Baja cultura de control en los colaboradores de la Entidad frente al uso responsable de la información pública y  tipologías de actos de corrupción. 
</t>
  </si>
  <si>
    <t xml:space="preserve">1: Pérdida de imagen institucional
</t>
  </si>
  <si>
    <t>2. Falta de racionalización y simplificación de los procedimientos en las diferentes etapas del proceso contractual.</t>
  </si>
  <si>
    <t>3. Debilidad en los puntos de control y mecanismos de seguimiento y medición de la eficacia y eficiencia del proceso contractual.</t>
  </si>
  <si>
    <t>4. Falta de celeridad y contundencia en la aplicación de acciones disciplinarias contra actos de corrupción.</t>
  </si>
  <si>
    <t xml:space="preserve">5. Debilidad en la concertación de alianzas estratégicas y de articulación interinstitucional para combatir la corrupción. </t>
  </si>
  <si>
    <t>6: Bajos niveles de denuncia de actos de corrupción.</t>
  </si>
  <si>
    <t xml:space="preserve">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t>
  </si>
  <si>
    <t>2: Pérdida de imagen institucional</t>
  </si>
  <si>
    <t>3: Desgaste administrativo por reprocesos</t>
  </si>
  <si>
    <t>4: Investigaciones y sanciones</t>
  </si>
  <si>
    <t xml:space="preserve">1: Detrimento patrimonial
</t>
  </si>
  <si>
    <t>6: Débil promoción de los mecanismos de denuncia de los actos de soborno y otros tipos de corrupción.</t>
  </si>
  <si>
    <t>7. Falta de conocimiento, por parte de los colaboradores de la Entidad  y de la ciudadanía, sobre los llineamientos y mecanismos implementados para la protección del denunciante ante hechos de soborno y otros tipos de corrupción.</t>
  </si>
  <si>
    <t xml:space="preserve">1: Baja cultura de control en los colaboradores de la Entidad frente a la implementación del manual de funciones, manuales, Código de Integridad, política Antisoborno y tipologías de actos de corrupción. 
</t>
  </si>
  <si>
    <t>2: Inadecuada formulación, implementación, divulgación y seguimiento de las políticas de servicio, participación ciudadana y control social que identifique los logros y beneficios sociales esperados desde una perspectiva inclusiva y diferencial.</t>
  </si>
  <si>
    <t>2: Incremento de PQRSD</t>
  </si>
  <si>
    <t>3: Investigaciones y/o sanciones</t>
  </si>
  <si>
    <t>2: Desconocimiento por parte de los colaboradores de la Entidad en cuanto a los principios, propósitos y aplicación de la Política de Seguridad Digital.</t>
  </si>
  <si>
    <t>3: Deficiencia en la planificación de recursos y acciones y su seguimiento en cuanto a resultados esperados en Seguridad Digital de la Entidad.</t>
  </si>
  <si>
    <t>4. Deficiencia en los mecanismos de medición de la eficacia, eficiencia y efectividad de la Política de Seguridad Digital.</t>
  </si>
  <si>
    <t>5: Obsolescencia tecnológica y su impacto en la Seguridad Digital.</t>
  </si>
  <si>
    <t xml:space="preserve">1: Fallas en la infraestructura tecnológica que pueda afectar la Seguridad Digital de la Entidad.
</t>
  </si>
  <si>
    <t xml:space="preserve">1. Vulneración de la disponibilidad e integridad de la información.
</t>
  </si>
  <si>
    <t>2. Afectación negativa del servicio y la gestión de la Entidad.</t>
  </si>
  <si>
    <t>2. Falta de racionalización y simplificación de los procedimientos en las diferentes etapas de los procesos misionales y de prestación de los servicios.</t>
  </si>
  <si>
    <t>3. Debilidad en los puntos de control y mecanismos de seguimiento y medición de la eficacia, eficiencia y efectividad de los procesos de prestación de los servicios, incluidos los terceros involucrados.</t>
  </si>
  <si>
    <t>4: Deficiencia en la metodología para divulgar las politica pública distrital de atención a la ciudadanía, trámites y servicios y canales de comunicación con la ciudadanía.</t>
  </si>
  <si>
    <t>5. Falta de celeridad y contundencia en la aplicación de acciones disciplinarias contra actos de corrupción.</t>
  </si>
  <si>
    <t xml:space="preserve">6. Debilidad en la concertación de alianzas estratégicas y de articulación interinstitucional para combatir la corrupción. </t>
  </si>
  <si>
    <t>7. Bajos niveles de denuncia de actos de corrupción.</t>
  </si>
  <si>
    <t>8. Conducta ciudadana inapropiada que implica comportamientos deshonestos al suministrar insumos incorrectos para los trámites y servicios tales como suplantación de identidad en cursos pedagógicos, entrega de documentación falsa, engaño al funcionario.</t>
  </si>
  <si>
    <t xml:space="preserve">1: Baja cultura de control en los colaboradores de la Entidad frente a la implementación del manual de funciones, manual de trámites y servicios y código de integridad y  tipologías de actos de corrupción.
</t>
  </si>
  <si>
    <t>4: Investigaciones disciplinarias, administrativas, penales y fiscales.</t>
  </si>
  <si>
    <t>5. Aumento en las reclamaciones, quejas, demandas, tutelas y demás acciones jurídicas, que ingresan a la Entidad</t>
  </si>
  <si>
    <t>6.  Afectaciones a terceros.</t>
  </si>
  <si>
    <t xml:space="preserve">2. Deficiencia en cuanto a puntos de control, seguimiento y medición de la eficacia, eficiencia y efectividad del proceso de selección, inducción, entrenamiento y evaluación del personal de planta, y del cumplimiento de obligaciones en los contratistas. </t>
  </si>
  <si>
    <t>3. Falta de racionalización y simplificación de trámites, requisitos y documentación en el proceso de selección y vinculación de colaboradores.</t>
  </si>
  <si>
    <t>2: Afectación negativa en la calidad de la prestación del servicio de cara a la ciudadanía</t>
  </si>
  <si>
    <t>3: Detrimento patrimonial por uso indebido de recursos</t>
  </si>
  <si>
    <t>4: Investigaciones y posibles sanciones</t>
  </si>
  <si>
    <t>5. Aumento de quejas y reclamaciones.</t>
  </si>
  <si>
    <t>6. Afectación negativa en el clima laboral y el trabajo en equipo</t>
  </si>
  <si>
    <t xml:space="preserve">1. Debilidad en la planificación de necesidades de recurso humano y definición de perfiles ajustados a las necesidades de los procesos y dependencias.
</t>
  </si>
  <si>
    <t xml:space="preserve">1. Afectación negativa del logro de los objetivos institucionales.
</t>
  </si>
  <si>
    <t>2. Debilidad en políticas de retención, bienestar, estimulos, incentivos, promoción y ascensos del personal de planta, y en lo concerniente a contratistas, bienestar, oportunidad en pagos, estimulos y reconocimientos.</t>
  </si>
  <si>
    <t>3. Deficiencia en mecanismos de seguimiento, medición y mejora del clima organizacional.</t>
  </si>
  <si>
    <t>4. Deficiencias en la comunicación interna.</t>
  </si>
  <si>
    <t>5. Debilidad en la planificación de necesidades de recurso humano, definición de perfiles ajustados a las necesidades de los procesos y dependencias e inadecuada asignación de funciones y obligaciones.</t>
  </si>
  <si>
    <t xml:space="preserve">1: Falta de liderazgo de los directivos y jefes responsables de los equipos de trabajo en cuanto a generar un ambiente laboral acorde con las expectativas y necesidades colectivas e individuales de los colaboradores.
</t>
  </si>
  <si>
    <t>2. Aumento en niveles de ausentismo y rotación de personal</t>
  </si>
  <si>
    <t>3. Aumento del riesgo psicosocial y enfermedades laborales.</t>
  </si>
  <si>
    <t xml:space="preserve">1. Afectación del logro de los objetivos institucionales.
</t>
  </si>
  <si>
    <t>2: No contar con personal idóneo para el diseño e implementación del Programa de SST.</t>
  </si>
  <si>
    <t>3: Deficiencia en la planificación de recursos y acciones y su seguimiento en cuanto a  resultados esperados del SGSST</t>
  </si>
  <si>
    <t>4: Falta de liderazgo y compromiso de la Alta Dirección con las metas y desempeño del SGSST.</t>
  </si>
  <si>
    <t xml:space="preserve">1: Carencia de un diagnóstico adecuado de las condiciones de seguridad y salud en el trabajo de la Entidad.
</t>
  </si>
  <si>
    <t>2: Apertura  Investigaciones,  pago de indemnizaciones y sanciones por no reportar o hacerlo por fuera de los términos de ley</t>
  </si>
  <si>
    <t>3: Incremento de índices de ausentismo laboral por incapacidades</t>
  </si>
  <si>
    <t xml:space="preserve">4: Desmotivación laboral que conlleve a la disminución en la obtención de resultados esperados </t>
  </si>
  <si>
    <t>5: Afectación de la calidad de vida y la salud de los colaboradores.</t>
  </si>
  <si>
    <t xml:space="preserve">1: Aumento de sccidentes de trabajo y enfermedades laborales.
</t>
  </si>
  <si>
    <t>2: Falta de liderazgo y compromiso de la Alta Dirección con las metas y desempeños ambientales institucionales en los programas de cultura de cero papel, ahorro del consumo de servicios publicos al interior de la entidad,  actualización de infraestructura física</t>
  </si>
  <si>
    <t>1: Desconocimiento de los lineamientos del subsistema de gestión ambiental, particularmente en lo referente al orden y aseo y uso eficiente de servicios públicos al interior de las sedes de la Entidad</t>
  </si>
  <si>
    <t>3: Falta de conciencia ambiental de los colaboradores en el desempeño de sus funciones o ejecución de contratos y su repercusión sobre el ambiente laboral</t>
  </si>
  <si>
    <t>4: Debilidad en la divulgación de los programas del Plan Institucional de Gestión Ambiental relacionados con campañas ambientales al interior de la entidad</t>
  </si>
  <si>
    <t>5: Deficiencia en la planificación de metas, responsables, recursos, acciones y obligaciones y su seguimiento en cuanto a  resultados esperados del subsistema de gestión ambiental.</t>
  </si>
  <si>
    <t xml:space="preserve">
6: Debilidad en supervisión, seguimiento y medición al desempeño ambiental de propios y terceros en cuanto al cumplimiento de compromisos contractuales en materia ambiental.
</t>
  </si>
  <si>
    <t>1: Apertura de investigaciones y posibles sanciones</t>
  </si>
  <si>
    <t>2: Afectación en la credibilidad de la Alta Dirección por no dar lineamientos claros sobre la política de gestión ambiental interna</t>
  </si>
  <si>
    <t>3: Detrimento patrimonial por desviación de recursos</t>
  </si>
  <si>
    <t>4: Afectación a la seguridad y salud de los colaboradores y terceros</t>
  </si>
  <si>
    <t>5: Desgaste administrativo por procedimientos inoperantes</t>
  </si>
  <si>
    <t xml:space="preserve">
6. Daño en el ambiente laboral representado en el agotamiento o desmotivación de los colaboradores de la Entidad
</t>
  </si>
  <si>
    <t>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t>
  </si>
  <si>
    <t>2.3. Verificar el cumplimiento de plan de acción descrito en el Plan Estratégico de Comunicaciones y Cultura para la Movilidad (preventivo)</t>
  </si>
  <si>
    <t>2.4 Analizar y verificar la veracidad de datos, estadísticas e insumos base para la formulación de las politicas, planes y programas que sean lideradas por  la Subsecretaria de Gestión de la Movilidad. (preventivo)</t>
  </si>
  <si>
    <t xml:space="preserve">2.5 Realizar seguimiento a los indicadores propuestos para la evaluación y seguimiento al cumplimiento de las metas.(detectivo)       </t>
  </si>
  <si>
    <t xml:space="preserve">2.6 Evaluar las condiciones técnicas mínimas para priorizar y semaforizar las intersecciones solicitadas. (Preventivo) </t>
  </si>
  <si>
    <t>2.7 Revisión y evaluación de  planeamiento semafórico y del estado de funcionamiento de la intersección semaforizada, que cumplan con las especificaciones técnicas de Semaforización. (Preventivo).</t>
  </si>
  <si>
    <t xml:space="preserve">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t>
  </si>
  <si>
    <t>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t>
  </si>
  <si>
    <t xml:space="preserve">2.10 Revisar que la señalización recibida en almacén y dada de baja, haya cumplido a cabalidad con los requisitos establecidos y que su retiro de campo corresponda a una acción que mejore las condiciones de seguridad vial sector. (Detectivo) </t>
  </si>
  <si>
    <t xml:space="preserve">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t>
  </si>
  <si>
    <t xml:space="preserve">2.1.Verificar que la dependencia responsable planifique los recursos para la implementación del PDSVM en el anteproyecto de presupuesto (preventivo)
</t>
  </si>
  <si>
    <t xml:space="preserve">2.12 Implementar las acciones determinadas en el PDSVM como responsabilidad de la Oficina de Seguridad Vial (Preventivo).     </t>
  </si>
  <si>
    <t>2.2 Director de Normatividad y conceptos</t>
  </si>
  <si>
    <t xml:space="preserve">2.3. Jefe Oficina Asesora de Comunicaciones y Cultura para la Movilidad </t>
  </si>
  <si>
    <t>2.4 Subsecretario de Gestión de la Movilidad</t>
  </si>
  <si>
    <t>2.5  Director de GTCTT, Director Ingenieria de Tránsito y Subdirectores de Control de Tránsito y transporte, Gestión en Vía, Semaforización, Señalización y Planes de Manejo del Tránsito.</t>
  </si>
  <si>
    <t>2.12 Jefe de Oficina de Seguridad Vial</t>
  </si>
  <si>
    <t>2.2. Cada vez que se requiera</t>
  </si>
  <si>
    <t>2.3.  Semestral</t>
  </si>
  <si>
    <t xml:space="preserve">2.4 Trimestral </t>
  </si>
  <si>
    <t xml:space="preserve">2.12 Trimestral      </t>
  </si>
  <si>
    <t xml:space="preserve">2.2 Instructivo Normatividad y conceptos </t>
  </si>
  <si>
    <t>2.3. POA de inversión</t>
  </si>
  <si>
    <t>2.4 Procedimiento  para la Planeación, Ejecución  y Analisis de Operativos de Control de Tránsito y Transporte PM02-PR03.</t>
  </si>
  <si>
    <t>2,5 Procedimiento  para la Planeación, Ejecución  y Analisis de Operativos de Control de Tránsito y Transporte PM02-PR03. Procedimiento el diseño y modificación del Planeamiento semafórico - PM03-PR07.</t>
  </si>
  <si>
    <t xml:space="preserve">2.7  Subdirección de semaforización. </t>
  </si>
  <si>
    <t xml:space="preserve">2.6,  Subdirección de semaforización. </t>
  </si>
  <si>
    <t>2.8, Subdirección de Señalización.</t>
  </si>
  <si>
    <t>2.9, Subdirección de Señalización.</t>
  </si>
  <si>
    <t xml:space="preserve"> 2.11 Subdirección de Señalización.</t>
  </si>
  <si>
    <t>2.10, Subdirección de Señalización.</t>
  </si>
  <si>
    <t xml:space="preserve">2,5;  Cada vez que se va a realizar un operativo, Cada vez que se requiera.  </t>
  </si>
  <si>
    <t xml:space="preserve">2,11 Cada vez que se va a realizar un operativo, Cada vez que se requiera.  </t>
  </si>
  <si>
    <t>2,11  Procedimiento  para la Planeación, Ejecución  y Analisis de Operativos de Control de Tránsito y Transporte PM02-PR03. Procedimiento el diseño y modificación del Planeamiento semafórico - PM03-PR07.</t>
  </si>
  <si>
    <t>2.6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</si>
  <si>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</si>
  <si>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2.8 Aplicación de los procedimientos definidos para señalización.</t>
  </si>
  <si>
    <t>2.9 Aplicación de los procedimientos definidos para señalización.</t>
  </si>
  <si>
    <t>2.10 Aplicación de los procedimientos definidos para señalización.</t>
  </si>
  <si>
    <t xml:space="preserve">2.1. Jefe Oficina Asesora de Planeación Institucional.
</t>
  </si>
  <si>
    <t xml:space="preserve">2.1. Anual
</t>
  </si>
  <si>
    <t>2.12 Decreto 813 de 2017 "Por el cual se adopta el Plan Distrtital de Seguridad Vial y del Motociclista 2017-2026" - PDSVM.</t>
  </si>
  <si>
    <t xml:space="preserve">2.1 Procedimiento PE01 - PR02
</t>
  </si>
  <si>
    <t>2.2. Matriz de cumplimiento Legal y soporte de publicación en Intranet por tema de lineamientos.</t>
  </si>
  <si>
    <t xml:space="preserve">2.3. Registro de evidencias de ejecución del plan de accion actas de reunión, correos. </t>
  </si>
  <si>
    <t xml:space="preserve">2.4 Reporte Trimestral de Indicadores  </t>
  </si>
  <si>
    <t>2,5; Programación semanal de operativos y reporte de cumplimiento. Formato de Verificación Condiciones para Semaforizar, establecido en el procedimiento. (PM03-PR09-F02), actas de reunión, oficios, memorandos y soporte documental.</t>
  </si>
  <si>
    <t>2,11 Programación semanal de operativos y reporte de cumplimiento. Formato de Verificación Condiciones para Semaforizar, establecido en el procedimiento. (PM03-PR09-F02), actas de reunión, oficios, memorandos y soporte documental.</t>
  </si>
  <si>
    <t>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t>
  </si>
  <si>
    <t xml:space="preserve">2.8,  formato PM03-PR02-F02 Compromiso señalización prioritario; formato PM03-PR03-F02 Revisión y verificación de la información.  </t>
  </si>
  <si>
    <t xml:space="preserve">2.9 formato PM03-PR02-F02 Compromiso señalización prioritario; formato PM03-PR03-F02 Revisión y verificación de la información.  </t>
  </si>
  <si>
    <t xml:space="preserve">2.10 formato PM03-PR02-F02 Compromiso señalización prioritario; formato PM03-PR03-F02 Revisión y verificación de la información.  </t>
  </si>
  <si>
    <t xml:space="preserve">2.12. Actas de la Comisión Intersectorial de Seguridad Vial, listas de asistencia, fotografías, reportes de prensa y demás soportes que hacen parte del reporte del POA.
</t>
  </si>
  <si>
    <t xml:space="preserve">2.1.  Formato PE01 - PR06 -F01 diligenciado.
</t>
  </si>
  <si>
    <t>3.1. Realizar el seguimiento y análisis de las cifras y estadísticas de siniestralidad vial (Preventivo)</t>
  </si>
  <si>
    <t xml:space="preserve">3. Atender las quejas y denuncias de conformidad con lo dispuesto en la Ley 734 de 2002 (Detectivo)
</t>
  </si>
  <si>
    <t>3.1. Director de Inteligencia y Jefe Oficina de Seguridad Vial</t>
  </si>
  <si>
    <t>3.1. Anual</t>
  </si>
  <si>
    <t xml:space="preserve">3. Cuatrimestral  
</t>
  </si>
  <si>
    <t>3.1. Decreto 813 de 2017 y Decreto 185 de 2012 "Por el cual de crea la Comisión Intersectorial de Seguridad Vial".</t>
  </si>
  <si>
    <t xml:space="preserve">3. Ley 734 de 2002, Resolución 114 de 2010 y   Resolución No. 284 de 2013 "Por la cual se actualiza el “Manual Distrital de Procesos y Procedimientos Disciplinarios” para las entidades distritales a las que se aplica el Código Disciplinario Único. 
</t>
  </si>
  <si>
    <t>3.1. Base consolidada anual del Anuario de Siniestralidad Vial de la vigencia anterior (se prevé su publicación para segundo semestre vigencia siguiente).</t>
  </si>
  <si>
    <t xml:space="preserve">3. Expedientes y archivo digital compartido. 
</t>
  </si>
  <si>
    <t>4.2 Realizar los operativos de Control de Tránsito y Transporte de conformidad con la priorización efectuada. (Preventivo)</t>
  </si>
  <si>
    <t>4.3 Remitir a la Oficina de Seguridad Vial el reporte con evidencia de las actividades desarrolladas por la dependencia para cumplir con las acciones establecidas en el PDSVM (Preventivo).</t>
  </si>
  <si>
    <t xml:space="preserve">4.4 Realizar el seguimiento al avance en la implementación de las acciones determinadas en el PDSVM conforme con lo reportado debidamente soportado por las  dependencias y entidades responsables (Preventivo). </t>
  </si>
  <si>
    <t xml:space="preserve">4.1  Revisar y Acompañar  a  las dependencias de la SDM  en el desarrollo de  proyectos y en el diseño de estrategias de gestión social atraves de la aplicación del procedimiento de inclusión del componente social. (Preventivo)
</t>
  </si>
  <si>
    <t>4.2 Subdirector(a) de Control de Tránsito y Transporte.</t>
  </si>
  <si>
    <t>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t>
  </si>
  <si>
    <t>4.4 Jefe Oficina de Seguridad Vial</t>
  </si>
  <si>
    <t xml:space="preserve">4.1 Jefe de Oficina de Gestion Social 
</t>
  </si>
  <si>
    <t>4.2 Cada vez que se requiera realizar un operativo.</t>
  </si>
  <si>
    <t>4.3 Trimestral</t>
  </si>
  <si>
    <t>4.4 Trimestral</t>
  </si>
  <si>
    <t xml:space="preserve">4.1 Cada vez que se requiera el apoyo por parte de la OGS
</t>
  </si>
  <si>
    <t>4.2 Procedimiento PM02-PR03.</t>
  </si>
  <si>
    <t>4.3 Decreto 813 de 2017 "Por el cual se adopta el Plan Distrtital de Seguridad Vial y del Motociclista 2017-2026" - PDSVM.</t>
  </si>
  <si>
    <t>4.4 Decreto 813 de 2017 "Por el cual se adopta el Plan Distrtital de Seguridad Vial y del Motociclista 2017-2026" - PDSVM.</t>
  </si>
  <si>
    <t xml:space="preserve">4.1 Procedimiento de inclusión del componente social en los proyectos
</t>
  </si>
  <si>
    <t>4.2 Base de Datos de Priorización de Operativos.</t>
  </si>
  <si>
    <t>4.3. Reportes de cada dependencia, remitidos a la OSV, respecto a la ejecución de actividades asocidas a las acciones previstas en el PDSV.</t>
  </si>
  <si>
    <t>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</si>
  <si>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4.1  Ficha de identificación inicial del proyecto./ Registro Fotográfico.
</t>
  </si>
  <si>
    <t xml:space="preserve">1.1 Analizar la técnica didáctica o estrategia pedagógica utilizada durante los cursospedagogicos por infracción a las normas de tránsito y transporte.(preventivo)
</t>
  </si>
  <si>
    <t xml:space="preserve">1. Implementar y evaluar el Plan Estratégico de Comunicaciones y Cultura para la Movilidad (preventivo) 
</t>
  </si>
  <si>
    <t xml:space="preserve">1.1 Director(a) Atención al Ciudadano
</t>
  </si>
  <si>
    <t xml:space="preserve">1. Jefe Oficina Asesora de Comunicaciones y Cultura para la Movilidad 
</t>
  </si>
  <si>
    <t xml:space="preserve">1.1 Trimestral </t>
  </si>
  <si>
    <t xml:space="preserve">1. Trimestral 
</t>
  </si>
  <si>
    <t>1.1.  Procedimiento PM04-PR01</t>
  </si>
  <si>
    <t xml:space="preserve">1.POA de inversión
</t>
  </si>
  <si>
    <t xml:space="preserve">1.1. Informe y análisis de resultados de la encuesta de validación del instructivo IN01
</t>
  </si>
  <si>
    <t xml:space="preserve">1. Registro de programación y seguimiento al Plan Operativo Anual de gestión sin inversión 
</t>
  </si>
  <si>
    <t xml:space="preserve">3.1. Verificar la aplicación de los mecanismos de medición establecidos en el procedimiento de cursos pedagógicos y Manual de Servicio al Ciudadano (preventivo).
</t>
  </si>
  <si>
    <t xml:space="preserve">3. Verificar la información publicada en los medios de comunicación (detectivo)
</t>
  </si>
  <si>
    <t>3.1 Director(a) Atención al Ciudadano</t>
  </si>
  <si>
    <t>3.1 Trimestral</t>
  </si>
  <si>
    <t xml:space="preserve">3. Jefe Oficina Asesora de Comunicaciones y Cultura para la Movilidad 
</t>
  </si>
  <si>
    <t xml:space="preserve">3. Permanente
</t>
  </si>
  <si>
    <t xml:space="preserve">3.1 Procedimiento PM04-PR01 
</t>
  </si>
  <si>
    <t xml:space="preserve">3. Plan de Comunicaciones y Cultura para la Movilidad
</t>
  </si>
  <si>
    <t xml:space="preserve">3.1   Informes de los mecanismos de medición anexos al procedimiento PM04-PR01.
</t>
  </si>
  <si>
    <t xml:space="preserve">3. Boletines de prensa publicados en página Web, correos electrónicos sobre el monitoreo a los medios de comunicación, videos, audios, fotos de ruedas de prensa.
</t>
  </si>
  <si>
    <t>4.1 Verificar la planificación y seguimiento de los recursos y acciones para cultura ciudadana en el Plan de Acción Institucional por parte de las dependencias responsables (preventivo)</t>
  </si>
  <si>
    <t xml:space="preserve">4. Atender las quejas y denuncias de conformidad con lo dispuesto en la Ley 734 de 2002 (Detectivo).
</t>
  </si>
  <si>
    <t xml:space="preserve">4.1 Jefe Oficina Asesora de Planeación Institucional
</t>
  </si>
  <si>
    <t xml:space="preserve">4. Jefe Oficina de Control Disciplinario
</t>
  </si>
  <si>
    <t xml:space="preserve">4.1 Trimestral
</t>
  </si>
  <si>
    <t xml:space="preserve">4. Cuatrimestral  
</t>
  </si>
  <si>
    <t>4.1. Procedimiento PE01-PR01 Formulación de proyectos, construcción y seguimiento del Plan de Acción Institucional</t>
  </si>
  <si>
    <t xml:space="preserve">4. Expedientes, actas de reuniones, archivo digital compartido y aplicativo SIID.  </t>
  </si>
  <si>
    <t>4.1 Correo electrónico, en el que se informa el resultado del análisis y verificación de los Planes Operativos Anuales realizado por los profesionales de la OAPI, y dirigido al responsable del reporte.</t>
  </si>
  <si>
    <t>2.2. Ejecutar los puntos de control del procedimiento PE01-PR01 ANÁLISIS, CONCEPTOS Y/O ESTUDIOS TÉCNICOS DE MEDIDAS ESTRATÉGICAS PARA LA MOVILIDAD. (Preventivo)</t>
  </si>
  <si>
    <t>2.3 Verificar que se cumplan los requisitos de los puntos de control en la elaboración de estudios o conceptos para la formulación de Planes, Programas o proyectos de Movilidad de la ciudad   (Preventivo)</t>
  </si>
  <si>
    <t>2.4 Atender las quejas y denuncias de conformidad con lo dispuesto en la Ley 734 de 2002 (Detectivo).</t>
  </si>
  <si>
    <t xml:space="preserve">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</si>
  <si>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2.2 Director de Inteligencia para la Movilidad</t>
  </si>
  <si>
    <t>2.3 Director de Planeación de la Movilidad y Subdirectores</t>
  </si>
  <si>
    <t>2.4 Jefe Oficina de Control Disciplinario</t>
  </si>
  <si>
    <t xml:space="preserve">2.1 Jefe de Oficina de Gestion Social
</t>
  </si>
  <si>
    <t>2.2 Periodicamente de acuerdo con la demanda de análisis, conceptos y/o estudios.</t>
  </si>
  <si>
    <t>2.3 Cada vez que se va a realizar un estudio o concepto</t>
  </si>
  <si>
    <t>2.4 Cuatrimestral</t>
  </si>
  <si>
    <t xml:space="preserve">2.1 Cada vez que se esta realizando un proyecto, plan o programa.
</t>
  </si>
  <si>
    <t>2.2 PE01-PR01 ANÁLISIS, CONCEPTOS Y/O ESTUDIOS TÉCNICOS DE MEDIDAS ESTRATÉGICAS PARA LA MOVILIDAD</t>
  </si>
  <si>
    <t>2.3 PM01-PR01 procedimiento de elaboración de estudios y conceptos de transporte público, privado no motorizado e infraestructura y anexos</t>
  </si>
  <si>
    <t>2.4 Procedimiento PV02-PR01</t>
  </si>
  <si>
    <t xml:space="preserve">2.1 Procedimiento de inclusión del componente social en los proyectos.
</t>
  </si>
  <si>
    <t>2.2 Análisis, conceptos y/o estudios aprobados.</t>
  </si>
  <si>
    <t>2.3 Estudios o conceptos aprobados</t>
  </si>
  <si>
    <t xml:space="preserve">2.4 Expedientes y archivo digital compartido. </t>
  </si>
  <si>
    <t xml:space="preserve">2.1 Ficha de identificación inicial del proyecto. 
</t>
  </si>
  <si>
    <t>3.1.2 Revisar el Manual de Contrattacion y supervisión y realizar los ajustes pertinentes acordes al PIGA y la política de compras sostenibles.  (Preventivo)</t>
  </si>
  <si>
    <t>3.2  Evaluar la eficacia de los conceptos y/o estudios técnicos a través de indicadores en el POA (Preventivo).</t>
  </si>
  <si>
    <t xml:space="preserve">3.1 Hacer seguimiento a la aplicación  de los manuales de Contratación y Supervisión de la Entidad, teniendo en cuenta las normas existentes en todos los tramites de gestion contractual.(preventivo)
</t>
  </si>
  <si>
    <t>3.1.2 Director de Contratación.</t>
  </si>
  <si>
    <t>3.2  Director de Inteligencia para la Movilidad</t>
  </si>
  <si>
    <t xml:space="preserve">3.1 Director de Contratación.
</t>
  </si>
  <si>
    <t>3.1.2 Cada vez que se requiera</t>
  </si>
  <si>
    <t>3.2 Trimestral.</t>
  </si>
  <si>
    <t xml:space="preserve">3.1 Permanente
</t>
  </si>
  <si>
    <t>3.1.2 Manual de Contratación y Manual de Supervisión e Interventoría.</t>
  </si>
  <si>
    <t xml:space="preserve">3.2 PE01-PR01-ANEXO 02 MANUAL DE SEGUIMIENTO PLAN DE ACCIÓN COMPONENTES DE INVERSIÓN, GESTIÓN, TERRITORIALIZACIÓN Y ACTIVIDADES DE LA SECRETARÍA DISTRITAL DE PLANEACIÓN VERSIÓN 1,0 DE 18-02-2019.PDF
</t>
  </si>
  <si>
    <t xml:space="preserve">3.1 Manual de Contratación y Manual de Supervisión e Interventoría.
</t>
  </si>
  <si>
    <t xml:space="preserve">3.1.2 Ajustes revisados, aprobados y publicados </t>
  </si>
  <si>
    <t xml:space="preserve">3.2 Seguimiento Trimestral al POA de gestión de la DIM. 
</t>
  </si>
  <si>
    <t xml:space="preserve">3.1 Correo o memorando de devolución o aprobación de los trámites de gestión contractual
</t>
  </si>
  <si>
    <t xml:space="preserve">4.2 Hacer seguimiento en la asignación de recursos para acciones enfocadas a la sostenibilidad ambiental (Detectivo). </t>
  </si>
  <si>
    <t xml:space="preserve">4.1 Evaluación del desempeño - Acuerdos de Gestión (Preventivo).
</t>
  </si>
  <si>
    <t>4.2 y 5. Subsecretarío de Política de Movilidad</t>
  </si>
  <si>
    <t xml:space="preserve">4.1 Director de Talento Humano
</t>
  </si>
  <si>
    <t>4.2 SPM. Trimestral</t>
  </si>
  <si>
    <t xml:space="preserve">4.1 Semestral
</t>
  </si>
  <si>
    <t xml:space="preserve">4.2 PE01-PR06 Procedimiento del PAA
</t>
  </si>
  <si>
    <t xml:space="preserve">4.1 Guia Metódologica para la Gestión del Rendimiento de los Gerentes Públicos - https://www.funcionpublica.gov.co/documents/418537/616038/Guia_metodologia_para_la_gestion_del_rendimiento_de_los_gerentes_publicos_2.pdf/2cd4a422-f940-4b21-aa83-a9108b87310b
</t>
  </si>
  <si>
    <t xml:space="preserve">4.1 Acuerdos de Gestión
</t>
  </si>
  <si>
    <t>4.2 Plan Anual de Adquisiciones y POAS de inversión .</t>
  </si>
  <si>
    <t>5.1 Seguimiento al cumplimiento de las metas programadas en el PAA. (Preventivo) Ataca la Causa Deficiencia en la planificación de recursos y acciones y su seguimiento en cuanto a  resultados esperados en sostenibilidad ambiental, económica y social de la movilidad.</t>
  </si>
  <si>
    <t xml:space="preserve">5. Hacer seguimiento en la asignación de recursos para acciones enfocadas a la sostenibilidad ambiental (Preventivo).
</t>
  </si>
  <si>
    <t>5.1 Subsecretaria de Gestión Jurídica</t>
  </si>
  <si>
    <t xml:space="preserve">5. Jefe OAPI
</t>
  </si>
  <si>
    <t xml:space="preserve">5.1 Mensual </t>
  </si>
  <si>
    <t xml:space="preserve">5. Trimestral
</t>
  </si>
  <si>
    <t>5.1 Procedimiento Elaboracion seguimiento de PAA y aprobacion de viabilidades presupuestales (PE01-PR06).</t>
  </si>
  <si>
    <t xml:space="preserve">5.1 Memorandos de actualizacion del PAA </t>
  </si>
  <si>
    <t>8.1 Publicar todos los proyectos de actos administrativos de carácter regulatorio, para observaciones en la página web de la Entidad , asi como actualizar los actos administrativos de carácter regulatorio en la página web de la Entidad.(Preventivo)</t>
  </si>
  <si>
    <t xml:space="preserve">8. 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</si>
  <si>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8.1. Director de Normatividad y conceptos</t>
  </si>
  <si>
    <t xml:space="preserve">8. Director de Normatividad y conceptos
</t>
  </si>
  <si>
    <t xml:space="preserve">8.1. Permanente </t>
  </si>
  <si>
    <t xml:space="preserve">8. Permanente
</t>
  </si>
  <si>
    <t xml:space="preserve">8. Instructivo Normatividad y conceptos.
</t>
  </si>
  <si>
    <t>8.1.Los actos administrativos de carácter regulatorio son publicados en la  Matriz de Cumplimiento Legal.</t>
  </si>
  <si>
    <t xml:space="preserve">8.Pantallazo de la actualización de la Matriz de cumplimiento Legal y pantallazos soporte de publicación en Intranet por tema de lineamientos.
</t>
  </si>
  <si>
    <t>8.1 Pantallazos soporte de publicación en Intranet por tema de lineamientos.</t>
  </si>
  <si>
    <t>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t>
  </si>
  <si>
    <t xml:space="preserve">1.3 Verificar el contenido comunicativo frente al tema de rendición de cuentas (preventivo) </t>
  </si>
  <si>
    <t>1.4 Verificar el cumplimiento de lo establecido en el Plan Anticorrupción y de atención al ciudadano - Componente Rendición de Cuentas (Preventivo)</t>
  </si>
  <si>
    <t xml:space="preserve">1.1. Verificar el cumplimiento de la guía metodológica de la Veeduría Distrital para la rendición de cuentas sectorial (preventivo) 
</t>
  </si>
  <si>
    <t>1.2, 2.2, 3.2, 4 Jefe de Oficina de Gestion Social</t>
  </si>
  <si>
    <t xml:space="preserve">1.3. Jefe Oficina Asesora de Comunicaciones y Cultura para la Movilidad </t>
  </si>
  <si>
    <t>1.4  Jefe de la Oficina de Control Interno</t>
  </si>
  <si>
    <t xml:space="preserve">1.1 Jefe Oficina Asesora de Planeación Institucional.
</t>
  </si>
  <si>
    <t>1.2, 2.2, 3.2, 4 Anualmente</t>
  </si>
  <si>
    <t xml:space="preserve">1.3 Semestral </t>
  </si>
  <si>
    <t xml:space="preserve">1.4 Cuatrimestral  (Con fechas de corte 30 de abril, 31 de agosto y 31 de diciembre) </t>
  </si>
  <si>
    <t xml:space="preserve">1.1 Anual
</t>
  </si>
  <si>
    <t>1.2, 2.2, 3.2, 4 Guia para la implementacion Estrategia de Rendicion de Cuentas, de la Secretaria distrital de Movilidad por localidades.</t>
  </si>
  <si>
    <t>1.3. No está documentado</t>
  </si>
  <si>
    <t xml:space="preserve">1.4 Instructivo para Elaboración de informes para el control de la gestión institucional Código: PV01-IN01  </t>
  </si>
  <si>
    <t xml:space="preserve">1.1 Documento estrategia anual de Rendición de Cuentas a la ciudadanía.
</t>
  </si>
  <si>
    <t>1.2, 2.2, 3.2, 4. Listado de Asistencia, Acta de Reunion, Formato para formulacion de presguntas, Encuesta para la evaluacion de la Rendición de Cuentas, y Cuadro de Sistematización</t>
  </si>
  <si>
    <t xml:space="preserve">1.3. Informe de rendición de cuentas </t>
  </si>
  <si>
    <t>1.4 Informe de seguimiento al PAAC publicado en la Web de la Entidad</t>
  </si>
  <si>
    <t>2.2 Hacer seguimiento en cada una de las etapas y términos   del proceso disiciplinario, para el impulso procesal requerido (Preventivo)</t>
  </si>
  <si>
    <t xml:space="preserve">2.1. Desarrollar estrategias de incentivos para la rendición de cuentas (preventivo) 
</t>
  </si>
  <si>
    <t>2.2. Jefe de la Oficina de Control Disciplinario.</t>
  </si>
  <si>
    <t xml:space="preserve">2.1 Jefe Oficina Asesora de Planeación Institucional.
</t>
  </si>
  <si>
    <t>2.2 Semestral</t>
  </si>
  <si>
    <t xml:space="preserve">2.1 Anual
</t>
  </si>
  <si>
    <t xml:space="preserve">2.2 Ley 734 de 2002, archivo digital.  </t>
  </si>
  <si>
    <t xml:space="preserve">2.1 Documento estrategia, que contiene las actividades que se desarrollan para incentivar a los colaboradores de la SDM en la Rendición de Cuentas.
</t>
  </si>
  <si>
    <t xml:space="preserve">2.2 Expedientes y archivo digital compartido  </t>
  </si>
  <si>
    <t xml:space="preserve">2.1 Registros como: listas, documentos, videos, correos electronicos, redes sociales e informe.
</t>
  </si>
  <si>
    <t>3.2.  Verificar la información publicada en los medios de comunicación (detectivo)</t>
  </si>
  <si>
    <t>3.3 Adelantar las investigaciones disciplinarias por la omisión de la rendición de cuentas de conformidad con lo dispuesto en la Ley 734 de 2002. (Detectivo)</t>
  </si>
  <si>
    <t xml:space="preserve">3.2. Jefe Oficina Asesora de Comunicaciones y Cultura para la Movilidad </t>
  </si>
  <si>
    <t>3.3. Jefe de la Oficina de Control Disciplinario.</t>
  </si>
  <si>
    <t xml:space="preserve">3.1. Jefe Oficina Asesora de Planeación Institucional.
</t>
  </si>
  <si>
    <t>3.2. Permanente</t>
  </si>
  <si>
    <t>3.3 Cuatrimestral</t>
  </si>
  <si>
    <t xml:space="preserve">3.1 Anual
</t>
  </si>
  <si>
    <t>3.2.  Plan de Comunicaciones y Cultura para la Movilidad</t>
  </si>
  <si>
    <t xml:space="preserve">3.3 Procedimiento PV02-PR01          </t>
  </si>
  <si>
    <t>3.2 Boletines de prensa publicados en página Web, correos electrónicos sobre el monitoreo a los medios de comunicación, videos, audios, fotos de ruedas de prensa.</t>
  </si>
  <si>
    <t xml:space="preserve">3.3 Expedientes y archivo digital compartido </t>
  </si>
  <si>
    <t xml:space="preserve">4.1 Verificar  la implementación de los instrumentos archivísticos (preventivo)
</t>
  </si>
  <si>
    <t xml:space="preserve">4.1 Subsecretaria de Gestión Corporativa - Directora Administrativa y Financiera - Subdirectora Administrativa
</t>
  </si>
  <si>
    <t>4.2 Subdirección Adminisrativa</t>
  </si>
  <si>
    <t>4.2 Anual</t>
  </si>
  <si>
    <t xml:space="preserve">4.1 Anual 
</t>
  </si>
  <si>
    <t xml:space="preserve">4.1 Procedimiento  PA01-PR05 PROCEDIMIENTO ELABORACIÓN _ACTUALIZACIÓN_IMPLEMENTACIÓN TRD VERSIÓN 1.0 DE 18-02-2019.PDF
 PA01-PR07 PROCEDIMIENTO ELABORACIÓN E IMPLEMENTACIÓN DEL SIC VERSIÓN 1,0 DE 18-02-2019.PDF
</t>
  </si>
  <si>
    <t>4.2 Plan Institucional de Capacitación (componente de Gestión Documental)</t>
  </si>
  <si>
    <t xml:space="preserve">4.2 Encuestas, actas de visitas de seguimiento, contenidos presentados en las capacitaciones. </t>
  </si>
  <si>
    <t xml:space="preserve">4.1 Informe de seguimiento Archivo de Bogotá 
</t>
  </si>
  <si>
    <t>1.2. Divulgar los canales de denuncia de actos de Corrupción en las carteleras de los CLMs y puntos de atención de la SDM.(Preventivo)</t>
  </si>
  <si>
    <t xml:space="preserve">1.3 Realizar socializaciónes  a los colaboradores de la SDM sobre el manual de contratación y Manual de Supervision e Interventoria  con el proposito de fortalecer la gestion contractual de la Entidad. (Preventivo).   </t>
  </si>
  <si>
    <t>1.4.  Verificar la información publicada en los medios de comunicación (detectivo)</t>
  </si>
  <si>
    <t>1.5 Verificar la aplicación de los puntos de control establecidos en los procedimientos e instructivos existentes. (Preventivo)</t>
  </si>
  <si>
    <t>1.6 Verificar la eficacia de los instrumentos técnicos (procedimientos, instructivos o formatos, entre otros) para prevenir, identificar y tratar el conflicto de interés al interior de la Secretaría (Preventivo).</t>
  </si>
  <si>
    <t xml:space="preserve">1.1. Implementar estrategias de socialización del Código de Integridad y lucha contra la corrupción (preventivo) 
</t>
  </si>
  <si>
    <t xml:space="preserve">1.2. Jefe de Oficina de Gestion Social </t>
  </si>
  <si>
    <t>1.3.Director de Contratación.</t>
  </si>
  <si>
    <t xml:space="preserve">1.4. Jefe Oficina Asesora de Comunicaciones y Cultura para la Movilidad  </t>
  </si>
  <si>
    <t>1.5 Director de Planeación de la Movilidad y Subdirectores</t>
  </si>
  <si>
    <t>1.6 Director(a) de Talento Humano</t>
  </si>
  <si>
    <t xml:space="preserve">1.1. Jefe Oficina Asesora de Planeación Institucional.
</t>
  </si>
  <si>
    <t>1.2. Bimensual</t>
  </si>
  <si>
    <t xml:space="preserve">1.3 Anual o Cada vez que se desarrolla la actividad a controlar </t>
  </si>
  <si>
    <t>1.4. Permanente</t>
  </si>
  <si>
    <t>1.5 Cada vez que se desarrollan las actividades establecidas en los procedimientos y/o instructivos</t>
  </si>
  <si>
    <t>1.6 Mensual</t>
  </si>
  <si>
    <t xml:space="preserve">1.1. Semestral
</t>
  </si>
  <si>
    <t>1.2. Plan institucional de Planeación.</t>
  </si>
  <si>
    <t xml:space="preserve">1.3 Manual de Contratacióny Manual de Supervisión e Interventoria </t>
  </si>
  <si>
    <t>1.4. Plan de Comunicaciones y Cultura para la Movilidad</t>
  </si>
  <si>
    <t>1.5 PM01-PR01; PM01-PR02;PM01-PR03; PM01-PR04;PM01-PR05 y sus instructivos</t>
  </si>
  <si>
    <t>1.6 Lineamientos desarrollo de la política conflicto de interés y sus anexos.</t>
  </si>
  <si>
    <t xml:space="preserve">1.1. Documento estrategia-iniciativas adicionales-plan de gestión de integridad-PAAC
</t>
  </si>
  <si>
    <t>1.2. Registro Fotografico.</t>
  </si>
  <si>
    <t>1.3. Pantallazos Siproj, revision fichas de conciliación</t>
  </si>
  <si>
    <t>1.4. Boletines de prensa publicados en página Web, correos electrónicos sobre el monitoreo a los medios de comunicación, videos, audios, fotos de ruedas de prensa.</t>
  </si>
  <si>
    <t>1.5 Conceptos y/o estudios aprobados.</t>
  </si>
  <si>
    <t xml:space="preserve">1.6 Registros de verificación de la eficacia de los instrumentos 
</t>
  </si>
  <si>
    <t xml:space="preserve">1.1. Registro de recibo material POP, listas de asitencia a eventos y actividades donde se socializa el código de integridad, videos, fotos, medios internos de la comunicación, seguimiento POA-965.
</t>
  </si>
  <si>
    <t xml:space="preserve">2.2 Hacer seguimiento en cada una de las etapas y términos del proceso disciplinario, para el impulso procesal requerido (preventivo)
</t>
  </si>
  <si>
    <t xml:space="preserve">2.1 Revisar Aleatoriamente Sistema Siproj y revision de las fichas de conciliación. (Control Detectivo) 
</t>
  </si>
  <si>
    <t xml:space="preserve">2.2 Jefe de la Oficina Control Disciplinario </t>
  </si>
  <si>
    <t xml:space="preserve">2.1 Director de Representacion Judicial 
</t>
  </si>
  <si>
    <t xml:space="preserve">2.1 Mensual
</t>
  </si>
  <si>
    <t xml:space="preserve">2.2  Ley 734 de 2002, archivo digital. </t>
  </si>
  <si>
    <t xml:space="preserve">2.1 Acuerdo 001-2015
</t>
  </si>
  <si>
    <t xml:space="preserve">2.1 Pantallazos Siproj, revisión fichas de conciliación
</t>
  </si>
  <si>
    <t xml:space="preserve">2.2 Expedientes y archivo digital compartido    </t>
  </si>
  <si>
    <t xml:space="preserve">3.1 Revisar Aleatoriamente Sistema Siproj y revision de las fichas de conciliación. (Detectivo) 
</t>
  </si>
  <si>
    <t>3.2 Adelantar las investigaciones disicplinarias de conformidad con la Ley 734 de 2002. (Detectivo)</t>
  </si>
  <si>
    <t xml:space="preserve">3.1 Director de Representacion Judicial 
</t>
  </si>
  <si>
    <t xml:space="preserve">3.2 Jefe de la Oficina Control Disciplinario </t>
  </si>
  <si>
    <t xml:space="preserve">3.1 Mensual
</t>
  </si>
  <si>
    <t>3.2 Cuatrimestral</t>
  </si>
  <si>
    <t xml:space="preserve">3.1  Acuerdo 001-2015
</t>
  </si>
  <si>
    <t xml:space="preserve">3.2 Procedimiento PV02-PR01   </t>
  </si>
  <si>
    <t xml:space="preserve">3.1 Pantallazos Siproj, revisión fichas de conciliación
</t>
  </si>
  <si>
    <t xml:space="preserve">3.2 Expedientes y archivo digital compartido </t>
  </si>
  <si>
    <t>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t>
  </si>
  <si>
    <t>4.3. Presentar las denuncias correspondientes al detectar el uso indebido de la información pública de la Entidad (Preventivos)</t>
  </si>
  <si>
    <t xml:space="preserve">4.2. Jefe de Oficina de Gestion Social </t>
  </si>
  <si>
    <t>4.3.Director de Contratación.</t>
  </si>
  <si>
    <t xml:space="preserve">4.1 Jefe Oficina Asesora de Planeación Institucional.
</t>
  </si>
  <si>
    <t xml:space="preserve">4.2. Trimestral </t>
  </si>
  <si>
    <t>4.3 Cada vez que se desarrolla la actividad a controlar</t>
  </si>
  <si>
    <t xml:space="preserve">4.1. Semestral
</t>
  </si>
  <si>
    <t>4.2 Procedimiento de Participación Ciudadana</t>
  </si>
  <si>
    <t xml:space="preserve">4.3. Politica Conflicto de Intereses
</t>
  </si>
  <si>
    <t xml:space="preserve">4.1. Documento estrategia-iniciativas adicionales-plan de gestión de integridad-PAAC
</t>
  </si>
  <si>
    <t>4.2. Informe Trimestral de Ejecución del PIP de las 20 Localidades.</t>
  </si>
  <si>
    <t xml:space="preserve">4.3 Copia de las denuncias interpuestas cuando se presenten denuncias.  </t>
  </si>
  <si>
    <t>1.2 Hacer seguimiento a la aplicación  de los manuales de Contratación y Supervisión de la Entidad, teniendo en cuenta las normas existentes en todos los tramites de gestion contractual. (preventivo)</t>
  </si>
  <si>
    <t>1.3 Revisar los actos administrativos que se expidan con ocasion del codigo de Integridad y/ o el que lo sustituya o Modifique.(Preventivo)</t>
  </si>
  <si>
    <t>1.4. Verificar el impacto de las campañas relacionadas con anticorrupción (preventivo)</t>
  </si>
  <si>
    <t>1-5.1. Dar aplicación a los  procedimientos disciplinarios (Detectivo).</t>
  </si>
  <si>
    <t>1-5.2  Adoptar y socializar del Código de Integridad (Preventivo)</t>
  </si>
  <si>
    <t>1-5.3  Adoptar de las politicas de información establecidas por la SDM (Preventivo)</t>
  </si>
  <si>
    <t>1.6 Verificar la ejecución de las actividades del proceso de Inteligencia para la Movilidad, a través de los procedimientos existentes. (Preventivo)</t>
  </si>
  <si>
    <t>1.7 Validar la aplicación de los criterios de confidencialidad de la Información, establecido en el ítem 10 del   Estatuto de Auditoria y Código de Ética del Auditor Interno (Preventivo)</t>
  </si>
  <si>
    <t xml:space="preserve">1.8 Verificar el libre acceso de la ciudadanía a las fuentes de información pública de la SDM (Preventivo)
</t>
  </si>
  <si>
    <t xml:space="preserve">1.1 Verificar la información pública reportada en el Plan de Acción Institucional de acuerdo con el Plan Anual de Adquisiciones (preventivo).
</t>
  </si>
  <si>
    <t>1.2 Director de Contratación.</t>
  </si>
  <si>
    <t>1.3 Director de Normatividad y Conceptos.</t>
  </si>
  <si>
    <t xml:space="preserve">1.4. Jefe Oficina Asesora de Comunicaciones y Cultura para la Movilidad </t>
  </si>
  <si>
    <t>1.5,1, Subsecretario de Gestión de la Movilidad, Director de Gestión de Tránsito y Control de Tránsito y Transporte y Director de Ingeniería de Tránsito.</t>
  </si>
  <si>
    <t>1.5.3 Subsecretario de Gestión de la Movilidad, Director de Gestión de Tránsito y Control de Tránsito y Transporte y Director de Ingeniería de Tránsito.</t>
  </si>
  <si>
    <t>1.5.2 Subsecretario de Gestión de la Movilidad, Director de Gestión de Tránsito y Control de Tránsito y Transporte y Director de Ingeniería de Tránsito.</t>
  </si>
  <si>
    <t>1.6 Director de Inteligencia de la Movilidad</t>
  </si>
  <si>
    <t>1.7  Jefe de la Oficina de Control Interno</t>
  </si>
  <si>
    <t xml:space="preserve">1.8. Jefe Oficina Asesora de Comunicaciones y Cultura para la Movilidad 
</t>
  </si>
  <si>
    <t>1.2 Permanente.</t>
  </si>
  <si>
    <t>1.3 Cada vez que se desarrolla la actividad a controlar.</t>
  </si>
  <si>
    <t>1.4. Trimestral</t>
  </si>
  <si>
    <t>Cada vez que se desarrolla la necesidad</t>
  </si>
  <si>
    <t>1.6 Periodicamente por demanda según la ejecución de la actividad.</t>
  </si>
  <si>
    <t>1.7 Permanente</t>
  </si>
  <si>
    <t>1.8 Permanente</t>
  </si>
  <si>
    <t xml:space="preserve">1.1 Trimestral
</t>
  </si>
  <si>
    <t xml:space="preserve">1.1 Jefe Oficina Asesora de Planeación Institucional
</t>
  </si>
  <si>
    <t>1.2. Manual de Contratación Y Manual de Supervisión e Interventoria</t>
  </si>
  <si>
    <t xml:space="preserve">1.3 Instructivo de Normatividad y conceptos. </t>
  </si>
  <si>
    <t>1.4. POA de gestión</t>
  </si>
  <si>
    <t>1.5,1, 1.5.2 y 1.5.3 Procedimiento PV02-PR01, resolución 396 de 2019.</t>
  </si>
  <si>
    <t>1.6 Los procedimientos del proceso de Inteligencia para la Movilidad, que se encuentran publicados en la Intranet.</t>
  </si>
  <si>
    <t>1.7 Estatuto de Auditoria y Código de Ética del Auditor Interno - Item 7.4 Responsabilidades de los Auditores Internos de la Oficina de Control lnterno</t>
  </si>
  <si>
    <t>1.8 Plan de Comunicaciones y Cultura para la Movilidad</t>
  </si>
  <si>
    <t>1.2 Correo o memorando de devolución o aprobación de los tramites de gestion contractual</t>
  </si>
  <si>
    <t>1.3 Pantallazo de la actualizacion de la Matriz de cumplimiento Legal y pantallazos soporte de publicación en Intranet por tema de lineamientos.</t>
  </si>
  <si>
    <t>1.4. Registro en el POA de Gestión de Comunicaciones</t>
  </si>
  <si>
    <t>1.5,1, 1.5.2 y 1.5.3 Comunicados oficiales, listados de asistencia, correos electronicos, entre otros.</t>
  </si>
  <si>
    <t>1.6 Análisis, conceptos y/o estudios, indicadores, modelaciones, estadísticas, datos, aprobados.</t>
  </si>
  <si>
    <t>1.7 Informes finales de auditorias y seguimientos aprobados y firmados por el Jefe de Control Interno</t>
  </si>
  <si>
    <t>1.8 Registro(s) de verificación del acceso a las fuentes de información de la SDM</t>
  </si>
  <si>
    <t xml:space="preserve">2.2 Verificar que los usuarios con acceso a la carpeta compartida, que sirve como repositorio de la información de los procesos de la Secretaria de Movilidad, pueda ser consultada únicamente por los servidores autorizados (Preventivo). 
</t>
  </si>
  <si>
    <t xml:space="preserve">2.1 Divulgar la información relacionada con  las medidas anticorrupción institucionales contenidas en el PAAC  en las audiencias publicas.de  la rendición de cuentas en cada una de las Localidades (Preventivo).
</t>
  </si>
  <si>
    <t>2.2 Jefe Oficina de Tecnologías de la Información y las Comunicaciones</t>
  </si>
  <si>
    <t xml:space="preserve">2.1 Jefe de Oficina de Gestion Social 
</t>
  </si>
  <si>
    <t>2.2 Permanente</t>
  </si>
  <si>
    <t>2.2 La OTIC tiene el formato (Compartir Carpeta Secretaria de Movilidad) que, mediante correo electrónico del Jefe de la dependencia dirigido al Operador Tecnológico de la Entidad se genera de inmediato un Tiquet de la solicitud y el operador procede a realizar el acceso al usuario, es de aclarar que  (Solo el Jefe del área) es el que autoriza al usuario para que le sea permitido el ingreso y la consulta en la Carpeta Compartida de la dependencia con Acta de Inicio del (Contratista). formato de (Compartir Carpeta Secretaria de Movilidad)</t>
  </si>
  <si>
    <t xml:space="preserve">2.1 Guía para la implementación Estrategia de Rendicion de Cuentas, de la Secretaria distrital de Movilidad por localidades.
</t>
  </si>
  <si>
    <t>2.2 Acta de verificación de usuarios con perfiles de acceso a la carpeta</t>
  </si>
  <si>
    <t xml:space="preserve">2.1 Informe de las Audiencias Publicas.
</t>
  </si>
  <si>
    <t>3.2 Hacer seguimiento en cada una de las etapas y términos del proceso disiciplinario. (preventivo)</t>
  </si>
  <si>
    <t xml:space="preserve">3.3 Adelantar las investigaciones disciplinarias por la manipulación de la información pública de conformidad con lo dipuesto en la Ley 734 de 2002. (Detectivo)   </t>
  </si>
  <si>
    <t xml:space="preserve">3.1 Presentar las denuncias correspondientes al detectar el uso indebido de la información pública de la Entidad (Preventivo)
</t>
  </si>
  <si>
    <t xml:space="preserve">3.2. Jefe de la Oficina de Control Disciplinario </t>
  </si>
  <si>
    <t xml:space="preserve">3.3 Jefe de la Oficina de Control Disciplinario </t>
  </si>
  <si>
    <t xml:space="preserve">3.2 Semestral </t>
  </si>
  <si>
    <t xml:space="preserve">3.1 Cada vez que se desarrolla la actividad a controlar.
</t>
  </si>
  <si>
    <t xml:space="preserve">3.2 Ley 734 de 2002, archivo digital.  </t>
  </si>
  <si>
    <t>3.3 Procedimiento PV02-PR01</t>
  </si>
  <si>
    <t xml:space="preserve">3.1 Politica Conflicto de Intereses
</t>
  </si>
  <si>
    <t xml:space="preserve">3.2 Expedientes y archivo digital compartido  </t>
  </si>
  <si>
    <t xml:space="preserve">3.1 Copia de las denuncias interpuestas.(Correo o memorandos)
</t>
  </si>
  <si>
    <t>1.2 Efectuar seguimiento a la ejecución contractual y a las supervisiones de los contratos asignados a cargo de la DIM. (Preventivo)</t>
  </si>
  <si>
    <t>1.3 Verificación de los requisitos para cada modalidad de los procesos contractuales estructurados en la SCTT. (Preventivo)</t>
  </si>
  <si>
    <t>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corrupción.(Preventivo)</t>
  </si>
  <si>
    <t>1-4.2 Dar aplicación del Manual de Contratación y Supervisión vigente (preventivo)</t>
  </si>
  <si>
    <t>1-4.3 Iniciar los procesos sancionatorios correspondientes (Detectivo)</t>
  </si>
  <si>
    <t xml:space="preserve">1.5 Verificar la eficacia de los instrumentos técnicos (procedimientos, instructivos o formatos, entre otros) para prevenir, identificar y tratar el conflicto de interés al interior de la Secretaría (Preventivo).        
</t>
  </si>
  <si>
    <t>1.2  Director de Inteligencia de la Movilidad</t>
  </si>
  <si>
    <t>1.3 Subdirector(a) de Control de Tránsito y Transporte.</t>
  </si>
  <si>
    <t>1.4 Profesional Dirección de Contratación</t>
  </si>
  <si>
    <t>1-4, 2 ySupervisor delegado por ordenador del gasto para cada contrato</t>
  </si>
  <si>
    <t>1-4, 3 Supervisor delegado por ordenador del gasto para cada contrato</t>
  </si>
  <si>
    <t>1.5 Director(a) de Talento Humano</t>
  </si>
  <si>
    <t xml:space="preserve">1.1 Jefe Oficina Asesora de Planeación Institucional.
</t>
  </si>
  <si>
    <t>1.2 Mensualmente.</t>
  </si>
  <si>
    <t>1.3 Cada vez que se requiera adelantar un proceso de estructuración.</t>
  </si>
  <si>
    <t>1.4 Cada vez que se requiera</t>
  </si>
  <si>
    <t xml:space="preserve"> 1-4, 2  Cada vez que se presente un proceso de contratación </t>
  </si>
  <si>
    <t xml:space="preserve"> 1-4, 3  Cada vez que se presente un proceso de contratación </t>
  </si>
  <si>
    <t xml:space="preserve">1.5 Cada vez que se presente un proceso de contratación </t>
  </si>
  <si>
    <t xml:space="preserve">1.1 Semestral
</t>
  </si>
  <si>
    <t>1.2 PA05-M02 MANUAL DE CONTRATACION VERSIÓN 1,0 DE 18-02-2019.PDF y  PA05-M03 MANUAL DE SUPERVISION VERSIÓN 1,0 DE 18-02-2019.PDF</t>
  </si>
  <si>
    <t>1.3 PA05-M02 MANUAL DE CONTRATACION VERSIÓN 1,0 DE 18-02-2019.PDF y  PA05-M03 MANUAL DE SUPERVISION VERSIÓN 1,0 DE 18-02-2019.PDF</t>
  </si>
  <si>
    <t>1.4 Manual de Contratación Y Manual de Supervisión.</t>
  </si>
  <si>
    <t xml:space="preserve">1-4, 2  .IN01MANUAL DE CONTRATACION PM05-M02.                                                    RESOLUCION 057 MANUAL DE CONTRATACION Y SUPERVISION </t>
  </si>
  <si>
    <t xml:space="preserve">1-4, 3  .IN01MANUAL DE CONTRATACION PM05-M02.                                                    RESOLUCION 057 MANUAL DE CONTRATACION Y SUPERVISION </t>
  </si>
  <si>
    <t xml:space="preserve">1.5 Lineamientos desarrollo de la política conflicto de interés y sus anexos.
</t>
  </si>
  <si>
    <t xml:space="preserve">1.1 Documento estrategia-iniciativas adicionales-plan de gestión de integridad-PAAC.
</t>
  </si>
  <si>
    <t>1.2 Informes de Supervisión y Actas.</t>
  </si>
  <si>
    <t>1.3 Listas de Chequeo.</t>
  </si>
  <si>
    <t>1.4Presentación  y lista de asistencia de la socialización.</t>
  </si>
  <si>
    <t>1-4, 2  Elaboración de estudios previos y su evaluación por el comité de contratación.                                                       Informe de Supervisión</t>
  </si>
  <si>
    <t>1-4, 3   Elaboración de estudios previos y su evaluación por el comité de contratación.                                                       Informe de Supervisión</t>
  </si>
  <si>
    <t xml:space="preserve">1.5 Registros de verificación de la eficacia de los instrumentos   </t>
  </si>
  <si>
    <t xml:space="preserve">2.1 Verificar la información publicada en los medios de comunicación (detectivo)
</t>
  </si>
  <si>
    <t>2.1 Jefe Oficina Asesora de Comunicaciones y Cultura para la Movilidad</t>
  </si>
  <si>
    <t xml:space="preserve">2.1 Permanente
</t>
  </si>
  <si>
    <t xml:space="preserve">2.1 Plan de Comunicaciones y Cultura para la Movilidad
</t>
  </si>
  <si>
    <t xml:space="preserve">2.1 Boletines de prensa publicados en página Web, correos electrónicos sobre el monitoreo a los medios de comunicación, videos, audios, fotos de ruedas de prensa.
</t>
  </si>
  <si>
    <t xml:space="preserve">3.2. Revisar e informar los avances y atrasos en la ejecución presupuestal y contractual de acuerdo con el PAA (preventivo). </t>
  </si>
  <si>
    <t>3.3 Seguimiento a los contratos de interventoria asignados a la DAC con base en el manual de supervisión (Preventivo)</t>
  </si>
  <si>
    <t xml:space="preserve">3.4 Efectuar seguimiento a la ejecución contractual y a las supervisiones de los contratos asignados a cargo de la DIM. (Preventivo)
</t>
  </si>
  <si>
    <t xml:space="preserve">3.1. Verificar que las viabilidades presupuestales coincidan con el PAA (preventivo).
</t>
  </si>
  <si>
    <t>3.2. Jefe Oficina Asesora de Planeación Institucional.</t>
  </si>
  <si>
    <t>3.3. Director(a) Atención al Ciudadano</t>
  </si>
  <si>
    <t>3.4  Director de Inteligencia de la Movilidad</t>
  </si>
  <si>
    <t xml:space="preserve">3.1. Jefe Oficina Asesora de Planeación Institucional.                                                              
</t>
  </si>
  <si>
    <t>3.2 Semanal</t>
  </si>
  <si>
    <t>3.3. Mensual</t>
  </si>
  <si>
    <t>3.4 Mensualmente.</t>
  </si>
  <si>
    <t xml:space="preserve">3.1 Diario                                                              
</t>
  </si>
  <si>
    <t>3.2. Informe de seguimiento a la ejecución presupuestal de acuerdo con el PAA-reuníón con los ordenadores de gasto para su revisión.</t>
  </si>
  <si>
    <t>3.3. Informes de  las interventorías</t>
  </si>
  <si>
    <t>3.4 PA05-M02 MANUAL DE CONTRATACION VERSIÓN 1,0 DE 18-02-2019.PDF y  PA05-M03 MANUAL DE SUPERVISION VERSIÓN 1,0 DE 18-02-2019.PDF</t>
  </si>
  <si>
    <t xml:space="preserve">3.1. Procedimiento PE01-PR06
</t>
  </si>
  <si>
    <t>3.2. Cuadro de seguimiento a la ejecución presupuestal, Resumen de la ejecución presupuestal según el PAA, correos electrónicos remisorios de la información al equipo directivo.</t>
  </si>
  <si>
    <t>3.3 Informes de supervisión a las interventorías e informes de las interventorías</t>
  </si>
  <si>
    <t>3.4  Informes de Supervisión y Actas.</t>
  </si>
  <si>
    <t xml:space="preserve">3.1. Formato PE01-PR06-F04 Solicitud de viabilidad del certificado de Disponibilidad Presupuestal para contratos
</t>
  </si>
  <si>
    <t>4.2 Adelantar las investigaciones disciplinarias por la inadecuada gestión contractual de conformidad con lo dipuesto en la Ley 734 de 2002. (Detectivo)</t>
  </si>
  <si>
    <t xml:space="preserve">4.1 Hacer seguimiento en cada una de las etapas y términos   del proceso disiciplinario. (preventivo)                           
</t>
  </si>
  <si>
    <t xml:space="preserve">4.1 Jefe de la Oficina de Control Disciplinario.
</t>
  </si>
  <si>
    <t>4.2 Jefe de la Oficina de Control Disciplinario.</t>
  </si>
  <si>
    <t xml:space="preserve">4.1 Semestral       
</t>
  </si>
  <si>
    <t>4.2 Cuatrimestral</t>
  </si>
  <si>
    <t xml:space="preserve">4.1 Ley 734 de 2002, archivo digital                                    
</t>
  </si>
  <si>
    <t xml:space="preserve">4.2 Procedimiento PV02-PR01 </t>
  </si>
  <si>
    <t xml:space="preserve">4.1 Expedientes y archivo digital compartido                                                     
</t>
  </si>
  <si>
    <t xml:space="preserve">4.2 Expedientes y archivo digital compartido, aplicativo SIID  </t>
  </si>
  <si>
    <t xml:space="preserve">1.2.  Divulgar la información relacionada con  las medidas anticorrupción institucionales contenidas en el PAAC  en las audiencias publicas de la rendición de cuentas en cada una de las Localidades. (Preventivo)  </t>
  </si>
  <si>
    <t>1.3. Revisar los actos administrativos que se expidan con ocasion del código de Integridad y/ o el que lo sustituya o Modifique(Preventivo).</t>
  </si>
  <si>
    <t xml:space="preserve">1-4.1 Incentivar a los servidores a la denuncia de actos de soborno que se caracterizan por dar o recibir dádivas (Preventivo).        </t>
  </si>
  <si>
    <t>1-4.2 Dar aplicación procedimientos disciplinarios (Detectivo).</t>
  </si>
  <si>
    <t>1-4.3 Adoptar y socializar del Código de Integridad (Preventivo)</t>
  </si>
  <si>
    <t>1-4.4 Dar aplicación y seguimiento de documentos de SIG - Gestión contractual (Preventivo).</t>
  </si>
  <si>
    <t>1.6 Validar la aplicación de los criterios de confidencialidad de la Información establecido en el ítem 10 del   Estatuto de Auditoria y Código de Ética del Auditor Interno (Preventivo)</t>
  </si>
  <si>
    <t xml:space="preserve">1.2.  Jefe de Oficina de Gestión Social  </t>
  </si>
  <si>
    <t>1.3. Director de Normatividad y Conceptos</t>
  </si>
  <si>
    <t>1.4. Jefe Oficina Asesora de Comunicaciones y Cultura para la Movilidad</t>
  </si>
  <si>
    <t>1-4,1, Subsecretario de Gestión de la Movilidad, Director Gestión de Tránsito y Control de Tránsito y Transporte y Director de Ingeniería de Tránsito.</t>
  </si>
  <si>
    <t>1-4, 2, ubsecretario de Gestión de la Movilidad, Director Gestión de Tránsito y Control de Tránsito y Transporte y Director de Ingeniería de Tránsito.</t>
  </si>
  <si>
    <t xml:space="preserve"> 1-4,3  Subsecretario de Gestión de la Movilidad, Director Gestión de Tránsito y Control de Tránsito y Transporte y Director de Ingeniería de Tránsito.</t>
  </si>
  <si>
    <t>1-4,4 Subsecretario de Gestión de la Movilidad, Director Gestión de Tránsito y Control de Tránsito y Transporte y Director de Ingeniería de Tránsito.</t>
  </si>
  <si>
    <t>1.6 Jefe de la Oficina de Control Interno</t>
  </si>
  <si>
    <t xml:space="preserve">1.1. Jefe Oficina Asesora de Planeación Institucional.
</t>
  </si>
  <si>
    <t>1.2. Anual</t>
  </si>
  <si>
    <t xml:space="preserve">1.3. Permanente o Cada vez que se desarrolla la actividad a controlar </t>
  </si>
  <si>
    <t>1.4 . Trimestral</t>
  </si>
  <si>
    <t xml:space="preserve">1-4,1,Cada vez que se realicen procesos de inducción y reinducción a los funcionarios.                                                       Socialización anual a los servidores de la Subsecretaría de Gestión, Dirección de CTT y Dirección DTI </t>
  </si>
  <si>
    <t xml:space="preserve">1-4, 2, Cada vez que se realicen procesos de inducción y reinducción a los funcionarios.                                                       Socialización anual a los servidores de la Subsecretaría de Gestión, Dirección de CTT y Dirección DTI </t>
  </si>
  <si>
    <t xml:space="preserve">1-4,3  Cada vez que se realicen procesos de inducción y reinducción a los funcionarios.                                                       Socialización anual a los servidores de la Subsecretaría de Gestión, Dirección de CTT y Dirección DTI </t>
  </si>
  <si>
    <t xml:space="preserve">1-4,4  Cada vez que se realicen procesos de inducción y reinducción a los funcionarios.                                                       Socialización anual a los servidores de la Subsecretaría de Gestión, Dirección de CTT y Dirección DTI </t>
  </si>
  <si>
    <t>1.6 Permanente</t>
  </si>
  <si>
    <t>1.2. Guia para la implementacion Estrategia de Rendicion de Cuentas, de la Secretaria distrital de Movilidad por localidades.</t>
  </si>
  <si>
    <t>1.3. Instructivo de Normatividad y conceptos</t>
  </si>
  <si>
    <t xml:space="preserve">1-4,1, Código de Integridad, Procedimiento PV02-PR01. </t>
  </si>
  <si>
    <t xml:space="preserve">1-4, 2, Código de Integridad, Procedimiento PV02-PR01. </t>
  </si>
  <si>
    <t xml:space="preserve"> 1-4,3 Código de Integridad, Procedimiento PV02-PR01. </t>
  </si>
  <si>
    <t xml:space="preserve">1-4,4  Código de Integridad, Procedimiento PV02-PR01. </t>
  </si>
  <si>
    <t xml:space="preserve">1.6 Estatuto de Auditoria y Código de Ética del Auditor Interno - Item 7.4 Responsabilidades de los Auditores Internos de la Oficina de Control lnterno
</t>
  </si>
  <si>
    <t xml:space="preserve">1.1. Documento estrategia-iniciativas adicionales-plan de gestión de integridad-PAAC
</t>
  </si>
  <si>
    <t>1.2. Informe de las Audiencias Públicas.</t>
  </si>
  <si>
    <t>1.3. Pantallazo de la actualizacion de la Matriz de cumplimiento Legal y pantallazos soporte de publicación en Intranet por tema de lineamientos.</t>
  </si>
  <si>
    <t xml:space="preserve">1-4,1, Comunicados oficiales, listados de asistencia, correos electronicos, entre otros.   </t>
  </si>
  <si>
    <t xml:space="preserve"> 1-4, 2, Comunicados oficiales, listados de asistencia, correos electronicos, entre otros.   </t>
  </si>
  <si>
    <t xml:space="preserve">1-4,3 Comunicados oficiales, listados de asistencia, correos electronicos, entre otros.   </t>
  </si>
  <si>
    <t xml:space="preserve"> 1-4,4 Comunicados oficiales, listados de asistencia, correos electronicos, entre otros.   </t>
  </si>
  <si>
    <t>1.6 Informes finales de auditorias y seguimientos aprobados y firmados por el Jefe de Control Interno</t>
  </si>
  <si>
    <t xml:space="preserve">2.2 Verificar la implementación del MANUAL DE TRÁMITES Y PRESTACIÓN DEL SERVICIO (Preventivo)
</t>
  </si>
  <si>
    <t xml:space="preserve">2.1 Verificar la información publicada en los medios de comunicación (detectivo)
</t>
  </si>
  <si>
    <t xml:space="preserve">2.1 Jefe Oficina Asesora de Comunicaciones y Cultura para la Movilidad
</t>
  </si>
  <si>
    <t>2.2  Director(a) Atención al Ciudadano</t>
  </si>
  <si>
    <t xml:space="preserve">2.2 Trimestral   </t>
  </si>
  <si>
    <t>2.2  PM04-MN01 Manual de Servicio al Ciudadano</t>
  </si>
  <si>
    <t>2.2  Informe de resultados del monitoreo</t>
  </si>
  <si>
    <t xml:space="preserve">3.2. Verificar y hacer seguimiento  a las denuncias relacionadas con soborno que se presentan por parte de las areas.(Control Detectivo) </t>
  </si>
  <si>
    <t>3.3.Validar en la plataforma SECOP y la base de datos los procesos contractuales de la Entidad (Detectivo)</t>
  </si>
  <si>
    <t>3.4.Hacer seguimiento a la aplicación de los  documentos de SIG(MIPG) - Gestión contractual (Preventivo)</t>
  </si>
  <si>
    <t>3.5 Seguimiento a cada una de las etapas del proceso precontractual y contractual en las áreas involucradas por cada uno de los contratos para evitar actos de soborno. (Preventivo)</t>
  </si>
  <si>
    <t xml:space="preserve">3.1. Organizar rotaciones de los  equipos de colaboradores (Orientadores y Gestores locales)  en cada uno de los  CLMs en los periodos predefinidos por la supervisión . (Preventivo)
</t>
  </si>
  <si>
    <t>3.2. Director de Representacion Judicial.</t>
  </si>
  <si>
    <t>3.3. Director de Contratación.</t>
  </si>
  <si>
    <t>3.4. Director de Contratación.</t>
  </si>
  <si>
    <t>3.5. Director(a) Atención al Ciudadano</t>
  </si>
  <si>
    <t xml:space="preserve">3.1. Jefe de Oficina de Gestion Social
</t>
  </si>
  <si>
    <t>3.2. Mensual</t>
  </si>
  <si>
    <t xml:space="preserve">3.3. Trimestral      </t>
  </si>
  <si>
    <t>3.4. Permanente</t>
  </si>
  <si>
    <t>3.5. Mensual</t>
  </si>
  <si>
    <t xml:space="preserve">3.1. Semestral
</t>
  </si>
  <si>
    <t>3.2. Instructivo Representación Judicial.</t>
  </si>
  <si>
    <t>3.3. Manual de Contratación, de supervisicón e interventoría de la SDM.</t>
  </si>
  <si>
    <t>3.4. Procedimientos,Instructivos,Manuales de la Gestión Contractual</t>
  </si>
  <si>
    <t xml:space="preserve">3.5. Matriz de seguimiento PAA DAC en Excel 
</t>
  </si>
  <si>
    <t xml:space="preserve">3.1. Procedimiento de Participación.
</t>
  </si>
  <si>
    <t>3.2. Base de datos de denuncias de corrupcion y informe de abogados externos.</t>
  </si>
  <si>
    <t>3.3. Base de datos y plataforma SECOP.</t>
  </si>
  <si>
    <t>3.4. Pantallazos de las actualizaciónes realizadas en la Intranet ( Documentos SIG) y correos electrónicos con las solicitudes de actualización.</t>
  </si>
  <si>
    <t>3.5. Informe  seguimiento PAA de la DAC</t>
  </si>
  <si>
    <t xml:space="preserve">3.1. Organización  de los equipos de trabajo CLMs.
</t>
  </si>
  <si>
    <t xml:space="preserve">4.2 Adelantar las investigaciones disciplinarias por la presencia de actos de soborno de conformidad con lo dipuesto en la Ley 734 de 2002. (Detectivo)
</t>
  </si>
  <si>
    <t xml:space="preserve">4.1 Hacer seguimiento en cada una de las etapas y términos   del proceso disiciplinario para combatir actos de soborno. (preventivo)                           
</t>
  </si>
  <si>
    <t>4.2 Jefe de la Oficina de Control Disciplinario</t>
  </si>
  <si>
    <t xml:space="preserve">4.1 Jefe de la Oficina de Control Disciplinario
</t>
  </si>
  <si>
    <t xml:space="preserve">4.1 Semestral       
</t>
  </si>
  <si>
    <t xml:space="preserve">4.1 Ley 734 de 2002, archivo digital                                   
</t>
  </si>
  <si>
    <t>4.2 Expedientes y archivo digital compartido</t>
  </si>
  <si>
    <t>4.1- Expedientes y archivo digital compartido</t>
  </si>
  <si>
    <t>6.2. Divulgar los canales de denuncia de actos de soborno en las carteleras de los CLMs y puntos de atención de la SDM.(Preventivo)</t>
  </si>
  <si>
    <t xml:space="preserve">6.3. Realizar campañas comunicativas sobre el riesgo de soborno por la realización de un trámite para beneficio propio o de un tercero  (Preventivo)
</t>
  </si>
  <si>
    <r>
      <rPr>
        <sz val="12"/>
        <rFont val="Arial"/>
        <family val="2"/>
      </rPr>
      <t>6.1 Divulgar en las Audiencias de Rendición de Cuentas, Comisiones de Movilidad y otros espacios de Participación con la comunidad, la información sobre la Política  Antisoborno, de regalos, beneficios y hospitalidad de la SDM (Preventivo).</t>
    </r>
    <r>
      <rPr>
        <sz val="12"/>
        <color rgb="FFFF0000"/>
        <rFont val="Arial"/>
        <family val="2"/>
      </rPr>
      <t xml:space="preserve">
</t>
    </r>
    <r>
      <rPr>
        <sz val="12"/>
        <color theme="1"/>
        <rFont val="Arial"/>
        <family val="2"/>
      </rPr>
      <t xml:space="preserve">
</t>
    </r>
  </si>
  <si>
    <t xml:space="preserve">6.2Jefe de la Oficina de Control Disciplinario </t>
  </si>
  <si>
    <t>6.3   Director(a) Atención al Ciudadano</t>
  </si>
  <si>
    <t xml:space="preserve">6.1 Jefe de Oficina de Gestion Social
</t>
  </si>
  <si>
    <t>6.2 Cuatrimestral</t>
  </si>
  <si>
    <t>6.3 Bimensual</t>
  </si>
  <si>
    <t>6.2 No se tien documento alguno aun.</t>
  </si>
  <si>
    <t>6.3 PM04-MN01 Manual de Servicio al Ciudadano</t>
  </si>
  <si>
    <r>
      <t xml:space="preserve">6.1  Plan institucional de Participación.
</t>
    </r>
    <r>
      <rPr>
        <sz val="12"/>
        <rFont val="Arial"/>
        <family val="2"/>
      </rPr>
      <t/>
    </r>
  </si>
  <si>
    <t xml:space="preserve">6.2. Una(1) campaña comunicativa cuatrimestral sobre el riesgo de cobro por la realización de un trámite para beneficio propio o de un tercero  </t>
  </si>
  <si>
    <t>6.3 Piezas comunicativas, listas de asistencia, registro de evaluación del conocimiento y la eficacia de la campaña.</t>
  </si>
  <si>
    <t xml:space="preserve">6.1 Actas de reunión, listado de asistencia y registro fotográfico. de la Audiencias Públicas de rendición de Cuentas y Comisiones de Movilidad.
</t>
  </si>
  <si>
    <t xml:space="preserve">6.1 Bimestral
</t>
  </si>
  <si>
    <t>1.2. Verificar la información publicada en los medios de comunicación (detectivo)</t>
  </si>
  <si>
    <t>1-3.1 Adoptar y desarrollar la política y estrategia comunicativa sobre igualdad (Preventivo)</t>
  </si>
  <si>
    <t>1-3.2 Dar aplicación del procedimiento Participación ciudadana (Preventivo).</t>
  </si>
  <si>
    <t>1-3.3 Dar aplicación a protocolos de atención a la ciudadania (Preventivo).</t>
  </si>
  <si>
    <t>1-3.4 Hacer seguimiento al índice de las PQRSD (Detectivo)</t>
  </si>
  <si>
    <t>1-3.5 Dar aplicación procedimientos disciplinarios (Detectivo).</t>
  </si>
  <si>
    <t xml:space="preserve">1.4 Hacer un seguimiento de las conductas que se investigan con mayor frecuencia, y dictar capacitaciones. (preventivo)     </t>
  </si>
  <si>
    <t xml:space="preserve">1.2. Jefe Oficina Asesora de Comunicaciones y Cultura para la Movilidad </t>
  </si>
  <si>
    <t>1-3,1; 1Subsecretario de Gestión de la Movilidad, Director Gestión de Tránsito y Control de Tránsito y Transporte y Director Ingeniería de Tránsito.</t>
  </si>
  <si>
    <t>1.3.4  Dirección de Atención al Ciudadano</t>
  </si>
  <si>
    <t>1-3,5  Subsecretario de Gestión de la Movilidad, Director Gestión de Tránsito y Control de Tránsito y Transporte y Director Ingeniería de Tránsito.
1.3.5 Dirección de Atención al Ciudadano</t>
  </si>
  <si>
    <t>1.4 - 3 Jefe de la Oficina de Control Disciplinario.</t>
  </si>
  <si>
    <t>1-3.2 Dirección de Atención al Ciudadano</t>
  </si>
  <si>
    <t>1.4 - Jefe de la Oficina de Control Disciplinario.</t>
  </si>
  <si>
    <t>1.2. Permanente</t>
  </si>
  <si>
    <t xml:space="preserve">1-3,1; 1-3,5   Socialización anual a los servidores de la Subsecretaría de Gestión </t>
  </si>
  <si>
    <t>1-3.4. Trimestral</t>
  </si>
  <si>
    <t xml:space="preserve">1.4 Semestral </t>
  </si>
  <si>
    <t xml:space="preserve">1.1. Semestral
</t>
  </si>
  <si>
    <t xml:space="preserve">1.1. Jefe de Oficina de Gestion Social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</si>
  <si>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t>
  </si>
  <si>
    <t>1.2. Plan de Comunicaciones y Cultura para la Movilidad</t>
  </si>
  <si>
    <t>1-3,1; 1-3,5   PM04-MN01 Manual de Servicio al Ciudadano. Procedimiento Participación ciudadana PM06-PR04</t>
  </si>
  <si>
    <t>1-3.4.  PM04-MN01  Manual de Servicio al Ciudadano</t>
  </si>
  <si>
    <t>1-3,1; 1-3,5   PM04-MN01 Manual de Servicio al Ciudadano. Procedimiento Participación ciudadana PM06-PR04
1-3.5.  PM04-MN02-Manual de gestión de PQRS</t>
  </si>
  <si>
    <t xml:space="preserve">1.4 Ley 734 de 2002, Archivo digital compartido.  </t>
  </si>
  <si>
    <t xml:space="preserve">1.1. Plan Institucional 
</t>
  </si>
  <si>
    <t>1.2. Boletines de prensa publicados en página Web, correos electrónicos sobre el monitoreo a los medios de comunicación, videos, audios, fotos de ruedas de prensa.</t>
  </si>
  <si>
    <t xml:space="preserve">1-3,1; 1-3,5   Listado de asistencia a socializaciones, Listado asistencia capacitación MIPG o comunicados de socialización de la información.  </t>
  </si>
  <si>
    <t xml:space="preserve">1.4 - 3. Expedientes y archivo digital compartido  </t>
  </si>
  <si>
    <t xml:space="preserve">1.1. Actas de Reunión. / lista de asistencia con Enfoque direrencial y Enfoque de Género. 
</t>
  </si>
  <si>
    <t>1-2. Verificar la aplicación del Procedimiento de gestión de incidentes de seguridad de la información (Detectivo)</t>
  </si>
  <si>
    <t>1-4.3 Mantener actualizado el registro de bases de datos que contengan información de datos personales manejadas por la Secretaria Distrital de Movilidad en cumplimiento de la normatividad referida al tratamiento de datos personales. (Preventivo)</t>
  </si>
  <si>
    <t xml:space="preserve">1-4.4 Verificar cualquier tipo de actualización del documento (Manual de Datos Personales de la Entidad.) y creación de bases de datos nuevas en la entidad (Preventivo).  </t>
  </si>
  <si>
    <t xml:space="preserve">1.Verificar el cumplimiento del procedimiento de control de cambios (PA04-PR04 PROCEDIMIENTO GESTIÓN DE CAMBIOS DE TIC VERSIÓN 1,0 DE 18-02-2019.PDF) (Preventivo) 
</t>
  </si>
  <si>
    <t>1-2 Jefe Oficina de Tecnologías de la Información y las Comunicaciones</t>
  </si>
  <si>
    <t>1-4.3 Jefe Oficina de Tecnologías de la Información y las Comunicaciones</t>
  </si>
  <si>
    <t>1-4.4 Jefe Oficina de Tecnologías de la Información y las Comunicaciones</t>
  </si>
  <si>
    <t xml:space="preserve">1. Jefe Oficina de Tecnologías de la Información y las Comunicaciones
</t>
  </si>
  <si>
    <t>1-2 Trimestral</t>
  </si>
  <si>
    <t>1-4.3 Anual</t>
  </si>
  <si>
    <t xml:space="preserve">1-4.4 Trimestral </t>
  </si>
  <si>
    <t xml:space="preserve">1. Trimestral
</t>
  </si>
  <si>
    <t>1-2. Procedimiento de gestión de incidentes de seguridad de la información</t>
  </si>
  <si>
    <t>1-4.3 Cargue e inscripción de las Bases de Datos Personales ante la (SIC) Superintendencia de Industria y Comercio.</t>
  </si>
  <si>
    <t>1-4.4 Documento Manual de Datos Personales de la Entidad.</t>
  </si>
  <si>
    <t xml:space="preserve">1. Procedimiento Gestión de Cambios de TIC
</t>
  </si>
  <si>
    <t>1-2 Documento interno de uso del Operador Tecnologico.</t>
  </si>
  <si>
    <t>1-4.3 Evidencia  del cargue e inscripción de las Bases de Datos Personales ante la SIC dando cumplimiento a la Ley 1581 de 2012.</t>
  </si>
  <si>
    <t>1-4.4 Seguimiento a Cualquier tipo de actualización (Si es que hay) del documento (Manual de Datos Personales de la Entidad.) y Correo electrónico por parte de la OTIC  a las dependencias de la entidad realizando el seguimiento a la creación de bases de datos nuevas en  referencia a (Datos Personales).</t>
  </si>
  <si>
    <t xml:space="preserve">1.https://intranetmovilidad.movilidadbogota.gov.co/intranet/PA04
</t>
  </si>
  <si>
    <t>2.1  Validar las entregas del  proyecto que tiene como objeto “DISEÑAR, DESARROLLAR E IMPLEMENTAR ESTRATEGIAS DE SENSIBILIZACIÓN ORIENTADAS A: LA TRANSICIÓN A IPV6 Y GESTIÓN DE SEGURIDAD DE LA INFORMACIÓN EN LA SECRETARÍA DISTRITAL DE MOVILIDAD”(Detectivo)</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</si>
  <si>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</si>
  <si>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2., Jefe Oficina de Tecnologías de la Información y las Comunicaciones</t>
  </si>
  <si>
    <t>2.1 Jefe Oficina de Tecnologías de la Información y las Comunicaciones</t>
  </si>
  <si>
    <t>2.1 Semestral</t>
  </si>
  <si>
    <t xml:space="preserve">2. Trimestral
</t>
  </si>
  <si>
    <t>2,1. Documento emitido el supervisor y contratista.</t>
  </si>
  <si>
    <t xml:space="preserve">2. Procedimiento de Contratación.
</t>
  </si>
  <si>
    <t xml:space="preserve">2. Aún se encuentra en etapa precontractual
</t>
  </si>
  <si>
    <t>2.1. Evidencias de las entregas del contrato.</t>
  </si>
  <si>
    <t>3.2  Cotejar la correcta implementación del PAA que tiene la OTIC para el 2019, especialmente en los proyectos relacionados con Seguridad de la Información. (Preventivo)</t>
  </si>
  <si>
    <t>3.3 Verificar la aplicabilidad de los formatos de Solicitud de cuentas de usuario (Código PA04-PR01-F01 Versión 1,0) aprobados para cada uno de los servidores de la OCI (Preventivo)</t>
  </si>
  <si>
    <t xml:space="preserve">3.4 Atender las quejas y denuncias de conformidad con lo disipuesto en la Ley 734 de 2002.(Preventivo)
</t>
  </si>
  <si>
    <t xml:space="preserve">3.1. Verificar la planificación y seguimiento de los recursos y acciones para Seguridad Digital  en el Plan de Acción Institucional por parte de las dependencias responsables (preventivo)
</t>
  </si>
  <si>
    <t>3.2. Jefe Oficina de Tecnologías de la Información y las Comunicaciones</t>
  </si>
  <si>
    <t>3.3 Jefe de la Oficina de Control Interno</t>
  </si>
  <si>
    <t>3.4 Jefe Oficina de Control Disciplinario</t>
  </si>
  <si>
    <t xml:space="preserve">3.1 Jefe Oficina Asesora de Planeación Institucional
</t>
  </si>
  <si>
    <t>3.2 Trimestral</t>
  </si>
  <si>
    <t>3.3 Cuando de presenten las novedades de la asignación que requieran cambios de perfiles</t>
  </si>
  <si>
    <t>3.4. Cuatrimestral</t>
  </si>
  <si>
    <t xml:space="preserve">3.1. Trimestral
</t>
  </si>
  <si>
    <t>3.2. No está documentado</t>
  </si>
  <si>
    <t>3.3 Procedimiento de administración de cuentas de Usuarios Código: PA04-PR01</t>
  </si>
  <si>
    <t>3.4. Procedimiento PV02-PR01</t>
  </si>
  <si>
    <t xml:space="preserve">3.1 Procedimiento PE01-PR01 Formulación de proyectos, construcción y seguimiento del Plan de Acción Institucional
</t>
  </si>
  <si>
    <t xml:space="preserve">3.2 Registro en \\FSSDM03\OTIC\P_PAA. </t>
  </si>
  <si>
    <t>3.3 Formatos Solicitud de cuentas de usuarios aprobados para la OCI</t>
  </si>
  <si>
    <t xml:space="preserve">3.4. Expedientes y archivo digital compartido. </t>
  </si>
  <si>
    <t xml:space="preserve">3.1 Correo electrónico, en el que se informa el resultado del análisis y verificación de los Planes Operativos Anuales realizado por los profesionales de la OAPI, y dirigido al responsable del reporte.
</t>
  </si>
  <si>
    <t>4.2 Verificar los indicadores definidos por MinTIC para la Política de Seguridad Digital para implementarlos en la Secretaria Distrital de Movilidad. (Preventivo)</t>
  </si>
  <si>
    <t xml:space="preserve">4.1. Verificar la información publicada en los medios de comunicación (detectivo)
</t>
  </si>
  <si>
    <t>4.2 Jefe Oficina de Tecnologías de la Información y las Comunicaciones</t>
  </si>
  <si>
    <t xml:space="preserve">4.2 Trimestral
</t>
  </si>
  <si>
    <t xml:space="preserve">4.1 Jefe Oficina Asesora de Comunicaciones y Cultura para la Movilidad 
</t>
  </si>
  <si>
    <t xml:space="preserve">4.1 Permanente
</t>
  </si>
  <si>
    <t xml:space="preserve">4.2 Documento Instrumento de Evaluación del Modelo de Seguridad Privada de la Información (MSPI) de MinTic.
</t>
  </si>
  <si>
    <r>
      <t xml:space="preserve">4.1 Plan de Comunicaciones y Cultura para la Movilidad
</t>
    </r>
    <r>
      <rPr>
        <sz val="12"/>
        <rFont val="Arial"/>
        <family val="2"/>
      </rPr>
      <t xml:space="preserve">
</t>
    </r>
  </si>
  <si>
    <t>4.2 Resultados de “Instrumento de Evaluación MSPI” Herramienta que fue creada por MinTic con el fin de identificar el nivel de madurez en la implementación de seguridad Digital.</t>
  </si>
  <si>
    <t xml:space="preserve">4.1 Boletines de prensa publicados en página Web, correos electrónicos sobre el monitoreo a los medios de comunicación, videos, audios, fotos de ruedas de prensa.
</t>
  </si>
  <si>
    <t>5.1. Realizar seguimiento a la debida aplicación de las Políticas Específicas de Seguridad de la Información en la entidad.(Detectivo)</t>
  </si>
  <si>
    <t xml:space="preserve">5. Validar la correcta implantación de las Políticas Específicas de la Seguridad de la Información 5.31 y 5.32 “Política de adquisición de hardware” y “Política de adquisición de software”. (Preventivo)
</t>
  </si>
  <si>
    <t>5.,Jefe Oficina de Tecnologías de la Información y las Comunicaciones</t>
  </si>
  <si>
    <t>5.1 Jefe Oficina de Tecnologías de la Información y las Comunicaciones</t>
  </si>
  <si>
    <t>5.1. Documento donde se evidencia la solicitud de cumplimiento de las Políticas Específicas de Seguridad de la Información</t>
  </si>
  <si>
    <t xml:space="preserve">5. Documento Políticas Específicas de Seguridad de la Información.
</t>
  </si>
  <si>
    <t>5.1. Evidencia del cumplimiento de las Políticas Específicas de Seguridad de la Información.</t>
  </si>
  <si>
    <t xml:space="preserve">5. https://intranetmovilidad.movilidadbogota.gov.co/intranet/sites/default/files/2017-03-13/SGSI-P02.pdf.  
</t>
  </si>
  <si>
    <t>1.2 Verificación de los requisitos para solicitud de Copia de IPAT´s (Preventivo)</t>
  </si>
  <si>
    <t>1-4.1 Cumplir o hacer efectivos los puntos de control establecidos en cada procedimiento (Preventivo)</t>
  </si>
  <si>
    <t xml:space="preserve">1-4.2 Dar Aplicación y seguimiento de procedimientos documentados de Gestión de Trámites y Servicios para la Ciudadanía dirigidos a la ciudadanía (Preventivo).                                  </t>
  </si>
  <si>
    <t xml:space="preserve">1-4.3 Realizar seguimiento a la gestión transversal óptima de los derechos de petición (Preventivo).   </t>
  </si>
  <si>
    <t>1-4.4 Verificar que los operativos de Control de Tránsito y Transporte se realicen de forma que ataquen las problemáticas identificadas.(Detectivo)</t>
  </si>
  <si>
    <t xml:space="preserve">1-4.5 Evaluar las condiciones técnicas mínimas para priorizar y semaforizar las intersecciones solicitada (Preventivo).    </t>
  </si>
  <si>
    <t xml:space="preserve">1-4.6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t>
  </si>
  <si>
    <t>1-4.7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t>
  </si>
  <si>
    <t>1-4.8 Revisar que la señalización recibida en almacen y dada de baja, haya cumplido a cabalidad con los requisitos establecidos y que su retiro de campo corresponda a una accion que mejore las condiciones de seguridad vial sector. (Detectivo)</t>
  </si>
  <si>
    <t xml:space="preserve">1-4.9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t>
  </si>
  <si>
    <t>1-4.10 Revisar que el plan de manejo de tránsito (PMT) autorizado cumpla con todos los requisitos establecidos en los procedimientos  para mitigar el impacto causado por la implementación de una obra u intervención en espacio público (Preventivo)</t>
  </si>
  <si>
    <t>1.2 Subdirector(a) de Control de Tránsito y Transporte.</t>
  </si>
  <si>
    <t>1-3 Director de Planeación de la Movilidad y Subdirectores</t>
  </si>
  <si>
    <t xml:space="preserve"> 1-4,3 Subdirector de Señalización, Director de Gestión de Tránsito y Control de Tránsito y Transporte, Subdirector de Semaforización, Subdirector Planes de Manejo de Tránsito. Subdirector de Señalización.</t>
  </si>
  <si>
    <t>1-4,2 Subdirector de Señalización, Director de Gestión de Tránsito y Control de Tránsito y Transporte, Subdirector de Semaforización, Subdirector Planes de Manejo de Tránsito. Subdirector de Señalización.</t>
  </si>
  <si>
    <t>1-4,1 Subdirector de Señalización, Director de Gestión de Tránsito y Control de Tránsito y Transporte, Subdirector de Semaforización, Subdirector Planes de Manejo de Tránsito. Subdirector de Señalización.</t>
  </si>
  <si>
    <t>1-4,4 Subdirección de Control de Tánsito y Transporte.</t>
  </si>
  <si>
    <t>1-4,5  Subdirección de Semaforización</t>
  </si>
  <si>
    <t>1-4,9 Subdirección de Señalización.</t>
  </si>
  <si>
    <t xml:space="preserve"> 1-4,8 Subdirección de Señalización.</t>
  </si>
  <si>
    <t>1-4,7, Subdirección de Señalización.</t>
  </si>
  <si>
    <t>1-4,10 Subdirección de Planes de Manejo de Tránsito.</t>
  </si>
  <si>
    <t xml:space="preserve">1.1 Jefe Oficina Asesora de Planeación Institucional.
</t>
  </si>
  <si>
    <t>1.2 Cada vez que llegue una solicitud.</t>
  </si>
  <si>
    <t>1-3 Cada vez que se desarrollan las actividades establecidas en los procedimientos y/o instructivos</t>
  </si>
  <si>
    <t>1-4,1 a 1-4,10 Cada vez que llegue una solicitud.</t>
  </si>
  <si>
    <t>1.2 Requisitos descritos en la Guia de Trámites y Servicios y SUIT.</t>
  </si>
  <si>
    <t>1-3. PM01-PR01; PM01-PR02;PM01-PR03; PM01-PR04;PM01-PR05 y sus instructivos</t>
  </si>
  <si>
    <t>1-4,1 a 1-4,10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</si>
  <si>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r>
      <t xml:space="preserve">1.1 Documento estrategia-iniciativas adicionales-plan de gestión de integridad-PAAC
</t>
    </r>
    <r>
      <rPr>
        <sz val="12"/>
        <color rgb="FFFF0000"/>
        <rFont val="Arial"/>
        <family val="2"/>
      </rPr>
      <t/>
    </r>
  </si>
  <si>
    <t>1.2 Solicitudes Aprobadas.</t>
  </si>
  <si>
    <t>1-3. Conceptos y/o estudios aprobados.</t>
  </si>
  <si>
    <t>1-4,1 a 1-4,10  Archivo en PDF de los formatos trámitados por las Dirección de Ingeniería de Tránsito, Subdirección de PMT y Subdirección de Señalización. Programación semanal de operativos y reporte de cumplimiento.</t>
  </si>
  <si>
    <t xml:space="preserve">2.2 Verificar la implementación de la Estrategia de Racionalización de Trámites y/o Servicios publicada en el SUIT y en el PAAC.(preventivo)
</t>
  </si>
  <si>
    <t>2.2 Director(a) Atención al Ciudadano</t>
  </si>
  <si>
    <t xml:space="preserve">2.1 Jefe Oficina Asesora de Comunicaciones y Cultura para la Movilidad 
</t>
  </si>
  <si>
    <t>2.2 Mensual</t>
  </si>
  <si>
    <t>2.2 PM04-PR07</t>
  </si>
  <si>
    <t>2.2 Implementar acciones efectivas que permitan mejorar los trámites u OPA a través de disminución de tiempos, costos, documentos, requisitos, procesos y procedimientos d ela entidad.</t>
  </si>
  <si>
    <t>3.2.Verificar que las solicitudes de devolucion cumplan con los requisitos para tal fin (control preventivo)</t>
  </si>
  <si>
    <t xml:space="preserve">3.3. Revisar aleatoriamente Sistema Siproj y revision de las fichas de conciliación. (Control Detectivo) </t>
  </si>
  <si>
    <t>3.4 Verificar el cumplimiento de los requisitos normativos y legales, dentro de las investigaciones administrativas por infracción a las normas de trásnito y transporte público, así como de las solicitudes de desvinculación administrativa (preventivo)</t>
  </si>
  <si>
    <t xml:space="preserve">3.1.Recibir y verificar que los documentos radicados para pago cumplan con todos los requisitos establecidos (preventivo)
</t>
  </si>
  <si>
    <t>3.2 Subsecretaria de Gestión Corporativa, Directora Administrativa y Financiera y Subdirector Financiero</t>
  </si>
  <si>
    <t>3.3 Director de Representacion Judicial.</t>
  </si>
  <si>
    <t>3.4 Director de Investigaciones Administrativas al Tránsito y transporte, Subdirector de Contravenciones y Subdirector de Control e Investigaciones al Transporte Público</t>
  </si>
  <si>
    <t xml:space="preserve">3.1.Subsecretaria de Gestión Corporativa, Directora Administrativa y Financiera y Subdirector Financiero
</t>
  </si>
  <si>
    <t>3.2.Permanente</t>
  </si>
  <si>
    <t>3.4 Permanente</t>
  </si>
  <si>
    <t xml:space="preserve">3.1.Permanente
</t>
  </si>
  <si>
    <t>3.2.PA03-PR11-Procedimiento Devolucion y/o compensacion de pagos enexceso y pagos de lo no debido  por conceptos no tributarios, PA03-PR12-Procedimiento Devolucion y/o compensacion de pagos en exceso y pagos de lo debido.</t>
  </si>
  <si>
    <t>3.3. Acuerdo 001-2015</t>
  </si>
  <si>
    <t>3.4 Procedimientos PM05-PR01, PM05-PR02, PM05-PR03, PM05-PR04, PM05-PR05, PM05-PR06, PM05-PR07, PM05-PR09 y PM05-PR10.</t>
  </si>
  <si>
    <t xml:space="preserve">3.1.PA03-PR09-Procedimiento Tramite Ordenes de pago  y Relacion de Atorizacion 
</t>
  </si>
  <si>
    <t>3.2. POA - Registros SICON-imagenes de pantalla de consulta al sistema, Orden de devolucion  OPEG- Comunicación a los  ciudadanos-archivo fisico.</t>
  </si>
  <si>
    <t>3.3 Pantallazos Siproj, revision fichas de conciliación.</t>
  </si>
  <si>
    <t>3.4 Bases de datos de cada dependencia, SICON, informes de gestión y actas de reuniones de seguimiento.</t>
  </si>
  <si>
    <t xml:space="preserve">3.1.-Correos a los supervisores de contrato  informando la devolución de las cuentas.
</t>
  </si>
  <si>
    <t>5.2 Hacer seguimiento en cada una de las etapas y términos del proceso disiciplinario. (preventivo)</t>
  </si>
  <si>
    <t xml:space="preserve">5.1 Verificar la prestación oportuna del   nuevo módulo de peticiones quejas y reclamos habilitado, con el fin de  brindar servicios eficientes oportunos y  de calidad .(Detectivo) 
</t>
  </si>
  <si>
    <t xml:space="preserve">5.1 Director de Gestión de Cobro
</t>
  </si>
  <si>
    <t>5.2 Jefe de la Oficina de Control Disciplinario y Abogado o contratista comisionado.</t>
  </si>
  <si>
    <t xml:space="preserve">5.2 Semestral   </t>
  </si>
  <si>
    <t xml:space="preserve">5.Semanal 
</t>
  </si>
  <si>
    <t xml:space="preserve">5.1 PROCEDIMIENTO DE TÍTULOS
</t>
  </si>
  <si>
    <t xml:space="preserve">5.2 Ley 734 de 2002, archivo digital. </t>
  </si>
  <si>
    <t xml:space="preserve">5-2 Expedientes y archivo digital compartido. </t>
  </si>
  <si>
    <t xml:space="preserve">5.1 Reporte de los tramites atendidos en los modulos por parte de la Dirección.
</t>
  </si>
  <si>
    <t>8.2. Creación o actualización de la información en la guía de trámites y servicios y el sistema único de información de trámites (SUIT).(preventivo)</t>
  </si>
  <si>
    <t>8.3. Seguimiento al cumplimiento del procedimiento de Cursos  Pedagógicos (Preventivo)</t>
  </si>
  <si>
    <t xml:space="preserve">8.1 Realizar el seguimiento a las jornadas de sensibilización en los temas de cultura ciudadana (preventivo).
</t>
  </si>
  <si>
    <t>8.2 Director(a) Atención al Ciudadano</t>
  </si>
  <si>
    <t>8.3 Director(a) Atención al Ciudadano</t>
  </si>
  <si>
    <t xml:space="preserve">8.1 Jefe de la Oficina de Gestión Social
</t>
  </si>
  <si>
    <t>8.2  Cuatrimestral</t>
  </si>
  <si>
    <t>8.3 Trimestral</t>
  </si>
  <si>
    <t xml:space="preserve">8.1 Anual
</t>
  </si>
  <si>
    <t>8.2.Procedimiento PM04-PR07</t>
  </si>
  <si>
    <t>8.3. PM04-MN01 Manaual de Servicio al Ciudadano</t>
  </si>
  <si>
    <t xml:space="preserve">8.1 Procedimiento de participación 
</t>
  </si>
  <si>
    <t>8.2. Generar  certificado de confiabilidad por cada una de las Direcciones y Subdirecciones que cuentan con información publicada en la guía de trámites y servicios y el sistema único de información de trámites (SUIT).</t>
  </si>
  <si>
    <t>8.3.  Informe de satisfacción asistentes a curso pedagógico.</t>
  </si>
  <si>
    <t xml:space="preserve">8.1 Acta de Reunión/Listado de Asistencia.
</t>
  </si>
  <si>
    <t>1.2, 2. Validar que los estudios previos estén acordes con el perfil y experiencia requeridos para el desarrollo de la misionalidad del proceso de Inteligencia para la Movilidad. (Preventivo)</t>
  </si>
  <si>
    <t>1.3 Evaluar el desempeño y acuerdos de gestión (Preventivo).</t>
  </si>
  <si>
    <t xml:space="preserve">1.1 Verificar los requisitos establecidos para el perfil requerido por las areas a traves de las listas de chequeo , previa suscripcion del contrato en la plataforma Secop.(Preventivo) 
</t>
  </si>
  <si>
    <t>1.2, 2  Director de Inteligencia para la Movilidad</t>
  </si>
  <si>
    <t xml:space="preserve">1.3 Subsecretarios
</t>
  </si>
  <si>
    <t xml:space="preserve">1.1 Director de Contratación
</t>
  </si>
  <si>
    <t>1.2, 2 Periodicamente de acuerdo con las necesidades del proceso.</t>
  </si>
  <si>
    <t>1.3 Programación anual y seguimientos semestrales</t>
  </si>
  <si>
    <t>1.2, 2 DECRETO 672 DE 2018 “POR MEDIO DEL CUAL SE MODIFICA LA ESTRUCTURA ORGANIZACIONAL DE LA SECRETARÍA DISTRITAL DE MOVILIDAD Y SE DICTAN OTRAS DISPOSICIONES".PDF y PA05-M02 MANUAL DE CONTRATACION VERSIÓN 1,0 DE 18-02-2019.PDF y  PA05-M03 MANUAL DE SUPERVISION VERSIÓN 1,0 DE 18-02-2019.PDF</t>
  </si>
  <si>
    <t xml:space="preserve">1,3; Sistema de evalaución de desempeño CSCN. PA02-IN07 PROCEDIMIENTO EVALUACION FUNCIONARIOS PROVISIONALES . </t>
  </si>
  <si>
    <t xml:space="preserve">1.1 Manual de Contratación y Manual de Supervisión e Interventoria 
</t>
  </si>
  <si>
    <t>1.2, 2 Estudios previos de los Contratos de Prestación de Servicios y Apoyo a la Gestión de la DIM aprobados por ordenador del gasto.</t>
  </si>
  <si>
    <t xml:space="preserve">1,3; Formato EDL CNSC. Formato evaluación del funcionario provisional PA02-IN07-F02
</t>
  </si>
  <si>
    <t xml:space="preserve">2. Sensibilizar sobre en las temáticas de Cultura de servicio a la ciudadanía y  ética y valores del servidor público. al personal que hace presencia en los diferentes puntos de contacto.(Preventivo)
</t>
  </si>
  <si>
    <t xml:space="preserve">2.1  Identificar las salidas no conformes del PM04, sobre la prestación del servicio de cara a la ciudadanía en la red cade y cursos de pedagogía y  posteriormente realizar el respectivo tratamiento.(Detectivo)
</t>
  </si>
  <si>
    <t xml:space="preserve">2. Director(a) Atención al Ciudadano.
</t>
  </si>
  <si>
    <t>2.1 Director(a) Atención al Ciudadano.</t>
  </si>
  <si>
    <t>2.1 Mensual</t>
  </si>
  <si>
    <t xml:space="preserve">2. Trimestral    
</t>
  </si>
  <si>
    <t xml:space="preserve">2.1 PE01-PR05 Identificación, tratamiento y seguimiento de las salidas no conformes </t>
  </si>
  <si>
    <t>2.1  Identificar, tratar y realizar seguimiento de las salidas que no sean conformes con los requisitos: de las partes interesadas, legales, inherentes, y los establecidos por la Entidad, con el fin de prevenir su uso o entrega no intencionados.</t>
  </si>
  <si>
    <t xml:space="preserve">3.2 Dar aplicación de los manuales de funciones y verificación con lista de chequeo del cumplimiento de requisitos (Preventivo).
</t>
  </si>
  <si>
    <t xml:space="preserve">3.1Verificar los requisitos establecidos para el perfil requerido por las areas a traves de las listas de chequeo , previa suscripcion del contrato en la plataforma Secop.(Preventivo)
</t>
  </si>
  <si>
    <t>3.2 Subsecretaria de Gestión Corporativa y Directora de Talento Humano</t>
  </si>
  <si>
    <t xml:space="preserve">3.1 Director de Contratación
</t>
  </si>
  <si>
    <t>3.2 Permanente</t>
  </si>
  <si>
    <t>3,2 Resolución Manual Específico de Funciones y Competencias Laborales Hoja de vida PA02-PR01-F03</t>
  </si>
  <si>
    <t xml:space="preserve">3.1  Manual de Contratación y Manual de Supervisión e Interventoria 
</t>
  </si>
  <si>
    <t>4.2 Verificar de hoja de vida en el SIDEAP. (Preventivo)</t>
  </si>
  <si>
    <t xml:space="preserve">4.1 Aplicación de muestreo aleatorio para verificar autenticidad de documentos (planta) (preventivo)
</t>
  </si>
  <si>
    <t>4.3 Atender las quejas y denuncias de conformidad con lo dispuesto en la Ley 734 de 2002 (Detectivo).</t>
  </si>
  <si>
    <t>4.2 Subsecretaria de Gestión Corporativa y Directora de Talento Humano</t>
  </si>
  <si>
    <t xml:space="preserve">4,1 Subsecretaria de Gestión Corporativa y Directora de Talento Humano
4.2 Subsecretaria de Gestión Corporativa y Directora de Talento Humano
</t>
  </si>
  <si>
    <t>4.3 Jefe Oficina  de Control Disciplinario</t>
  </si>
  <si>
    <t xml:space="preserve">4,1 Subsecretaria de Gestión Corporativa y Directora de Talento Humano
</t>
  </si>
  <si>
    <t>4.2 Permanente</t>
  </si>
  <si>
    <t xml:space="preserve">4.1  Permanente
</t>
  </si>
  <si>
    <t xml:space="preserve">
4.3 Cuatrimestral</t>
  </si>
  <si>
    <t>4,1  - 4,2 Resolución Manual Específico de Funciones y Competencias Laborales Hoja de vida PA02-PR01-F03</t>
  </si>
  <si>
    <t>4.3 Procedimiento PV02-PR01.</t>
  </si>
  <si>
    <t xml:space="preserve">4.1; 4,2; Sistema de evaluación de desempeño CSCN. PA02-IN07 PROCEDIMIENTO EVALUACION FUNCIONARIOS PROVISIONALES .
</t>
  </si>
  <si>
    <t xml:space="preserve">4,1  - 4,2 Resolución Manual Específico de Funciones y Competencias Laborales Hoja de vida PA02-PR01-F03
</t>
  </si>
  <si>
    <t xml:space="preserve">4.3 Expedientes y archivo digital compartido. </t>
  </si>
  <si>
    <t xml:space="preserve">4,1  - 4,2 Resolución Manual Específico de Funciones y Competencias Laborales Hoja de vida PA02-PR01-F03
</t>
  </si>
  <si>
    <t>2.1 Proceso de encargos (Preventivo).</t>
  </si>
  <si>
    <t>2.2 Implementación del  Plan de Bienestar Social y mejoramiento del Clima Laboral (Preventivo)</t>
  </si>
  <si>
    <t>2,3 Implementación  Plan de Incentivos Institucionales (Preventivo).</t>
  </si>
  <si>
    <t>2.4 Recibir y verificar que los documentos radicados para pago cumplan con todos los requisitos establecidos (Preventivo).</t>
  </si>
  <si>
    <t xml:space="preserve">2. Recibir y verificar que los documentos radicados para pago cumplan con todos los requisitos establecidos (Preventivo)
</t>
  </si>
  <si>
    <t>2.1  Subsecretaria de Gestión Corporativa y Directora de Talento Humano</t>
  </si>
  <si>
    <t>2.2 Subsecretaria de Gestión Corporativa y Directora de Talento Humano</t>
  </si>
  <si>
    <t>2.3  Subsecretaria de Gestión Corporativa y Directora de Talento Humano</t>
  </si>
  <si>
    <t>2.4. Subsecretaria de Gestión Corporativa, Directora Administrativa y Financiera y Subdirector financiero</t>
  </si>
  <si>
    <t xml:space="preserve">2.Subsecretaria de Gestión Corporativa, Directora Administrativa y Financiera y Subdirector financiero
</t>
  </si>
  <si>
    <t>2.2 Anual</t>
  </si>
  <si>
    <t xml:space="preserve">2.3 Anual </t>
  </si>
  <si>
    <t xml:space="preserve">2.4 Diario </t>
  </si>
  <si>
    <t xml:space="preserve">2.1 De acuerdo a la programación establecido en el Plan de Vacantes </t>
  </si>
  <si>
    <t xml:space="preserve">2,1  PA02-PR02 PROCEDIMIENTO PARA PROVEER UN EMPLEO MEDIANTE ENCARGO </t>
  </si>
  <si>
    <t xml:space="preserve">2,2 Plan de Bienestar Social y mejoramiento del Clima Laboral </t>
  </si>
  <si>
    <t>2,3  Plan de Incentivos Institucionales.</t>
  </si>
  <si>
    <t xml:space="preserve">2,4 . PA03-PR09-Procedimiento Tramite Ordenes de pago  y Relacion de Atorizacion </t>
  </si>
  <si>
    <t xml:space="preserve">2. PA03-PR09-Procedimiento Tramite Ordenes de pago  y Relacion de Atorizacion 
</t>
  </si>
  <si>
    <t>2,1 Documentos soporte del proceso de encargo.</t>
  </si>
  <si>
    <t>2,2 Reporte del POA de Gestión .</t>
  </si>
  <si>
    <t>2,3 Reporte del POA de Gestión .</t>
  </si>
  <si>
    <t>2.4  Estadística de devolución  de cuentas</t>
  </si>
  <si>
    <t>5.1  Implementación del Plan de Vacantes.(Preventivo)</t>
  </si>
  <si>
    <t>5,2 Aplicación Manual de Funciones y Competencias Laborales (Preventivo)</t>
  </si>
  <si>
    <t>5. 3 Verificar los requisitos establecidos para el perfil requerido por las areas a traves de las listas de chequeo , previa suscripcion del contrato en la plataforma Secop.(Preventivo)</t>
  </si>
  <si>
    <t xml:space="preserve">5. Verificar los requisitos establecidos para el perfil requerido por las areas a traves de las listas de chequeo , previa suscripcion del contrato en la plataforma Secop.(Preventivo)
</t>
  </si>
  <si>
    <t>5,1 Subsecretaria de Gestión Corporativa y Directora de Talento Humano</t>
  </si>
  <si>
    <t>5,2 Subsecretaria de Gestión Corporativa y Directora de Talento Humano</t>
  </si>
  <si>
    <t>5.3 Director de Contratación</t>
  </si>
  <si>
    <t xml:space="preserve">5. Director de Contratación
</t>
  </si>
  <si>
    <t xml:space="preserve">5.1 Según directriz del nominador </t>
  </si>
  <si>
    <t xml:space="preserve">5.2 Permanente </t>
  </si>
  <si>
    <t>5,3. Permanente</t>
  </si>
  <si>
    <t>5,1  Plan de Vacantes.</t>
  </si>
  <si>
    <t>5,2 Manual de Funciones y Competencias Laborales vigente</t>
  </si>
  <si>
    <t>5.3  Manual de Contratación y Manual de Supervisión e Interventoria</t>
  </si>
  <si>
    <t xml:space="preserve">5. Manual de Contratación y Manual de Supervisión e Interventoria
</t>
  </si>
  <si>
    <t xml:space="preserve">5,1  Documentos soporte del proceso de nombramientos </t>
  </si>
  <si>
    <t xml:space="preserve">5,2  PA02-PR01-F02 FORMATO DE VERIFICACIÓN DE CUMPLIMIENTO DE REQUISITOS MÍNIMOS </t>
  </si>
  <si>
    <t>5.3 En caso de incumplimiento del perfil se le comunica al ordenador del gasto mediante correo o memorando  para que realice la correccion pertinente o en su defecto se procede a rechazarlo a través de la plataforma de SECOP.- Listas de Chequeo.</t>
  </si>
  <si>
    <t xml:space="preserve">1.1. Mantener la capacitación sobre  las investigaciones de AT, mantener las inducciones y reinducciones en riesgos laborales a los servidores de la entidad  (Preventivo).
</t>
  </si>
  <si>
    <t xml:space="preserve">1.2  Continuar reiterando la necesidad de que los contratistas aporten certificado de afiliación a la ARL con la suscripción del acta de inicio.  (Preventivo). </t>
  </si>
  <si>
    <t xml:space="preserve">1.1  Subsecretaria de Gestión Corporativa y Directora de Talento Humano
</t>
  </si>
  <si>
    <t xml:space="preserve">1,2 Dirección de Contratación - Supervisores </t>
  </si>
  <si>
    <t xml:space="preserve">1.1- De acuerdo con el cronograma de capacitaciones
</t>
  </si>
  <si>
    <t>1,2  De acuerdo con el cronograma de capacitaciones</t>
  </si>
  <si>
    <t xml:space="preserve">1.1-; Programa de capacitación del sistema
</t>
  </si>
  <si>
    <t>1,2  Programa de capacitación del sistema</t>
  </si>
  <si>
    <t xml:space="preserve">1.1-  Formato listado de Asistencia   PA01-PR01-F01. Certificaciones asistencia a cursos
</t>
  </si>
  <si>
    <t xml:space="preserve">1,2  Formato listado de Asistencia   PA01-PR01-F01. Certificaciones asistencia a cursos
</t>
  </si>
  <si>
    <t xml:space="preserve">1. Atender las quejas y denuncias de conformidad con lo disipuesto en la Ley 734 de 2002 (Detectivo).
</t>
  </si>
  <si>
    <t>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t>
  </si>
  <si>
    <t xml:space="preserve">1.  Jefe Oficina de Control Disciplinario
</t>
  </si>
  <si>
    <t>1.1. Subsecretaria de Gestión Corporativa, Directora Administrativ y Financiera y Subdirectora Administrativa</t>
  </si>
  <si>
    <t xml:space="preserve">1. Cuatrimestral
</t>
  </si>
  <si>
    <t xml:space="preserve">1.1.Semestral
</t>
  </si>
  <si>
    <t>1.1.), 2), 2.1), 3), 4) y 5) Resolución 242 de 2014</t>
  </si>
  <si>
    <t xml:space="preserve">1.1.  Hojas de vida, Acta de reunión y Listado de asistencia </t>
  </si>
  <si>
    <t>2.1 Hacer seguimientos con el equipo técnico de Gestión y Desempeño Institucional de Gestión Ambiental a través de mesas de trabajo de las actividades del PIGA. (Preventivo)</t>
  </si>
  <si>
    <t xml:space="preserve">2. Verificar la comprensión de la politica ambiental vigente de la Entidad  (Preventivo)
</t>
  </si>
  <si>
    <t>2.1. Subsecretaria de Gestión Corporativa, Directora Administrativa y Financiera y Subdirectora Administrativa</t>
  </si>
  <si>
    <t xml:space="preserve">2.  Subsecretaria de Gestión Corporativa, Directora Administrativa y Financiera y Subdirectora Administrativa
</t>
  </si>
  <si>
    <t xml:space="preserve">2. Anual
</t>
  </si>
  <si>
    <t xml:space="preserve">2.1. Trimestral </t>
  </si>
  <si>
    <t xml:space="preserve">2.Documento publicado en la intranet en la dimensión Gestión con Valores para el Resultado 
</t>
  </si>
  <si>
    <t>2.1 Resolución 256 de 2018 articulo 3 literal 2. "Por la cual se crea el Comité Institucional de Gestión y Desempeño de la Secretaría Distrital de Movilidad"</t>
  </si>
  <si>
    <t xml:space="preserve">2. Encuesta y listado de asistencia
</t>
  </si>
  <si>
    <t>2.1. Acta de reunión y listado de asistencia</t>
  </si>
  <si>
    <t xml:space="preserve">5. Validar la formulación del Plan de Acción PIGA de la Entidad y hacer seguimiento al cumplimiento de las actividades establecidas (Preventivo)
</t>
  </si>
  <si>
    <t>5.1 Verificar la planificación y seguimiento de los recursos y acciones para la gestión ambiental en el Plan de Acción Institucional por parte de las dependencias responsables (preventivo)</t>
  </si>
  <si>
    <t xml:space="preserve">5. Subsecretaria de Gestión Corporativa, Directora Administrativa y Financiera y Subdirectora Administrativa
</t>
  </si>
  <si>
    <t>5.1 Jefe Oficina Asesora de Planeación Institucional.</t>
  </si>
  <si>
    <t>5.1. Trimestral</t>
  </si>
  <si>
    <t xml:space="preserve">5. Semestral
</t>
  </si>
  <si>
    <t xml:space="preserve">5. Resolución 242 de 2014 “Por la cual se adoptan los lineamientos para la formulación, concertación, implementación, evaluación, control y seguimiento del Plan Institucional de Gestión Ambiental –PIGA”, articulo 6 literales 3 y 4. 
</t>
  </si>
  <si>
    <t>5.1. Procedimiento PE01-PR01 Formulación de proyectos, construcción y seguimiento del Plan de Acción Institucional.</t>
  </si>
  <si>
    <t xml:space="preserve">5. Plan de Acción PIGA e Informe de seguimiento  
</t>
  </si>
  <si>
    <t>5.1. Correo electrónico, en el que se informa el resultado del análisis y verificación de los Planes Operativos Anuales realizado por los profesionales de la OAPI, y dirigido al responsable del reporte.</t>
  </si>
  <si>
    <t xml:space="preserve">2.2  Fortalecer mediante mesas de trabajo cuando se requiera  la verificacion y revision  de los actos administrativos a llegados a la Direccion de Normatividad y Conceptos  teniendo en cuenta los lineamientos establecidos en el instructivo. </t>
  </si>
  <si>
    <t xml:space="preserve">2.3 Se mantiene el control.      </t>
  </si>
  <si>
    <t xml:space="preserve">2.4  Control de metas por parte de cada directivo </t>
  </si>
  <si>
    <t>2.5 al 2.11 Mantener y realizar seguimiento a los controles definidos.</t>
  </si>
  <si>
    <t>2.6, 2.7 Mantener y realizar seguimiento a los controles definidos.</t>
  </si>
  <si>
    <t>2.12. Conforme a la evaluación el control se califica como Fuerte y siendo el riesgo residual Aceptable, no se consideran acciones adicionales.</t>
  </si>
  <si>
    <t xml:space="preserve">2.6, 2.7  Subdirección de semaforización. </t>
  </si>
  <si>
    <t>2.5  Director de GTCTT, Director Ingenieria de Tránsito y Subdirectores de Control de Tránsito y transporte, Gestión en Vía, Semaforización, Señalización y Planes de Manejo del Tránsito.
2.8, 2.9, 2.10, 2.11 Subdirección de Señalización.</t>
  </si>
  <si>
    <t xml:space="preserve">2.1 El control se mantiene
</t>
  </si>
  <si>
    <t xml:space="preserve">3.1 Conforme a la evaluación el control se califica como Fuerte y siendo el riesgo residual Aceptable, no se consideran acciones adicionales.
</t>
  </si>
  <si>
    <t xml:space="preserve">3: Adelantar las investigaciones disciplinarias, que en derecho correspondan.
</t>
  </si>
  <si>
    <t>4.2.Mantener la verificación permanente en la priorización de los operativos.</t>
  </si>
  <si>
    <t>4.3. Conforme a la evaluación el control se califica como Fuerte y siendo el riesgo residual Aceptable, no se consideran acciones adicionales.</t>
  </si>
  <si>
    <t>4.4 Conforme a la evaluación el control se califica como Fuerte y siendo el riesgo residual Aceptable, no se consideran acciones adicionales.</t>
  </si>
  <si>
    <t xml:space="preserve">4.1 Mantener el control para fortalecer  la inclusión del componente social en la formulación planes, programas y proyectos de los SDM.  
</t>
  </si>
  <si>
    <t>4.2 Director de Gestión de Tránsito y  y Subdirectores.</t>
  </si>
  <si>
    <t xml:space="preserve">1.1. Mantener y realizar seguimiento a los controles definidos  en los Mecanismos de medición de la satisfacción.
</t>
  </si>
  <si>
    <t xml:space="preserve">1. Mantener y hacer seguimiento al control
</t>
  </si>
  <si>
    <t>1.1 Director(a) Atención al Ciudadano</t>
  </si>
  <si>
    <t xml:space="preserve">1. Jefe Oficina Asesora de Comunicaciones y Cultura para la Movilidad 
</t>
  </si>
  <si>
    <t>3.1 Mantener el control y hacer seguimiento a su eficacia.</t>
  </si>
  <si>
    <t xml:space="preserve">3. Informar oportunamente a los medios de comunicación y ciudadanía sobre las acciones  en pro del ciudadano en materia de movilidad, con el fin de prevenir noticias negativas que afecten la imagen institucional. 
</t>
  </si>
  <si>
    <t>2.2  No se toman acciones adicionales, dado el nivel obtenido en el riesgo residual.</t>
  </si>
  <si>
    <t>2.3. REDUCIR. Ejecutar los puntos de control establecidos en en los procedimientos asociados a la elaboración de estudios y/o conceptos de transporte público, privado, no motorizado, estudios de tránsito e infraestructura, para evitar la materialización del riesgo.</t>
  </si>
  <si>
    <t>2.4. Iniciciar la actuación disciplinaria de conformidad con lo dispuesto por la Ley 734 de 2002.</t>
  </si>
  <si>
    <t xml:space="preserve">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</si>
  <si>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3.1.2  Mantener el control mediante la verificacion permanente de la aplicacion del manual de Contratacion y Manual de supervision e interventoria en los procesos que se lleven acabo.</t>
  </si>
  <si>
    <t>3.2  No se toman acciones adicionales, dado el nivel obtenido en el riesgo residual.</t>
  </si>
  <si>
    <t xml:space="preserve">3.1. Mantener el control mediante la verificacion permanente de la aplicacion del manual de Contratacion y Manual de supervision e interventoria en los procesos que se lleven acabo.
</t>
  </si>
  <si>
    <t>4.2  Seguimiento a  la ejecución de los recursos asignados en el marco de cumplimiento de las metas con componente ambiental asociadas a la SPM.</t>
  </si>
  <si>
    <t xml:space="preserve">4.1 Socialización del procedimiento de evaluación
</t>
  </si>
  <si>
    <t xml:space="preserve">5,1 Mantener el control Existente </t>
  </si>
  <si>
    <t xml:space="preserve">5. Seguimiento a  la ejecución de los recursos asignados en el marco de cumplimiento de las metas con componente ambiental asociadas a la SPM.
</t>
  </si>
  <si>
    <t>4.2  Subsecretarío de Política de Movilidad</t>
  </si>
  <si>
    <t>8.1 Seguimiento mensual de lo que se encuentra publicado en la Pgina Web con relacion a lo proyectado y referenciado en la Matriz de cumplimiento Legal.</t>
  </si>
  <si>
    <t xml:space="preserve">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t>
  </si>
  <si>
    <t>1.2, 2.1, 3.1, 4  Mantener y hacer seguimiento al control</t>
  </si>
  <si>
    <t>1, 3  Mantener y hacer seguimiento al control</t>
  </si>
  <si>
    <t xml:space="preserve">1.4 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t>
  </si>
  <si>
    <t xml:space="preserve">1.1 Se mantiene el control toda vez que se ha dado cumplimiento a los lineamientos para rendición de cuentas establecidos por la Veeduría Distrital.
</t>
  </si>
  <si>
    <t xml:space="preserve">1.4  Jefe de la Oficina de Control Interno
</t>
  </si>
  <si>
    <t>2.2. Adelantar las investigaciones disciplinarias, que en derecho correspondan.</t>
  </si>
  <si>
    <t xml:space="preserve">2.1 Se mantiene el control una vez implementada la estrategia para incentivar a los colaboradores de la participación en la Rendición de Cuentas.
</t>
  </si>
  <si>
    <t>3.2 Mantener y hacer seguimiento al control</t>
  </si>
  <si>
    <t xml:space="preserve">3.3. Evaluar las quejas y denuncias recibidas por la oficina.  </t>
  </si>
  <si>
    <t xml:space="preserve">3.1 Se mantiene el control por cuanto las dependencias presupuestas recursos.
</t>
  </si>
  <si>
    <t xml:space="preserve">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t>
  </si>
  <si>
    <t>4.2 -  Vincular el Programa de Capacitación Institucional en Archivos al Programa Distrital de Archivos que permite acceder a las jornadas distritales de actualización en Gestión Documental.</t>
  </si>
  <si>
    <t xml:space="preserve">4. Subsecretaria de Gestión Corporativa - Directora Administrativa y Financiera - Subdirectora Administrativa
</t>
  </si>
  <si>
    <t>1.2 Se mantiene el control y se le hace seguimiento.</t>
  </si>
  <si>
    <t>1.3 Verificar semestrelmente el Link de Secop que  la  informacion se encuentre  actualizada en temas contractuales cumpliendo con lo establecido en la resolucion 3465 de 2015.</t>
  </si>
  <si>
    <t>1.3.1 Programar mesa de trabajo con el referente del área y/o directivo correspondiente para alertar sobre el incumplimiento en la actualizacion del Link Secop y tomar las acciones respectivas.</t>
  </si>
  <si>
    <t>1.5. Ejecutar los puntos de control establecidos en en los procedimientos e instructivos del proceso y realizar socializaciones sobre código de integridad de la SDM</t>
  </si>
  <si>
    <t xml:space="preserve">1.4 Mantener y hacer seguimiento al control. </t>
  </si>
  <si>
    <t xml:space="preserve">1.6 Socializar y divulgar tanto a la ciudadanía como al interior de la Entidad, la política de conflicto de interés y los instrumentos de control asociados para la prevención, denuncia y tratamiento. </t>
  </si>
  <si>
    <t xml:space="preserve">1.6 Director(a) de Talento Humano
</t>
  </si>
  <si>
    <t>2.1.1 Programar mesa de trabajo con el referente del area y/o directivo correspondiente para alertar sobre el incumplimiento en la actualización de las demandas en la Pagina Web.</t>
  </si>
  <si>
    <t>2.2  Se mantiene el control y se le hace seguimiento.</t>
  </si>
  <si>
    <t xml:space="preserve">2.1 Realizar la publicación trimestralmente de las demandas contra la SDM en la pagina web  atendiendo lo establecido en la Resolucion 3564 de 2015 TICS. 
</t>
  </si>
  <si>
    <t>3.2 Adelantar las investigaciones diciplinarias, que en derecho correspondan.</t>
  </si>
  <si>
    <t xml:space="preserve">3.1  Director de Representacion Judicial 
</t>
  </si>
  <si>
    <t xml:space="preserve">3.1 Realizar la publicación trimestralmente de las demandas contra la SDM en la pagina web  atendiendo lo establecido en la Resolucion 3564 de 2015 TICS. 
</t>
  </si>
  <si>
    <t>4.2 Se mantiene el control y se le hace seguimiento.</t>
  </si>
  <si>
    <t>4.3 Reducir el riesgo mediante socializaciones al equipo de contratación sobre el codigo de integridad para mitigar hechos de corrupción.</t>
  </si>
  <si>
    <t xml:space="preserve">4.1 Se mantiene el control y se le hace seguimiento.
</t>
  </si>
  <si>
    <t>1.2 Mantener el control mediante la verificacion permanente de la aplicacion del manual de Contratacion y Manual de supervision e interventoria en los procesos que se lleven acabo.</t>
  </si>
  <si>
    <t>1.3 Mantener el control  verificando semestralmente si se requiere actualizaciones del codigo de integridad.</t>
  </si>
  <si>
    <t>1.4 Medir a través de encuestas el impacto de las campañas sobre los temas de anticorrupción al interior de la Entidad.</t>
  </si>
  <si>
    <t>1.5,1, 1.5.2 y 1.5.3   Socializar el Código de Integridad a los funcionarios y contratistas de las dependencias de la Subsecretaria, DGTCTT y DIT.</t>
  </si>
  <si>
    <t>1.6.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t>
  </si>
  <si>
    <t>1.7. Incluir en las reuniones de trabajo del equipo de la OCI, socializaciones respecto a la importancia de la confidencialidad de la información.</t>
  </si>
  <si>
    <t xml:space="preserve">1.8 Definir e implementar los registros para la verificación del acceso a la información pública. </t>
  </si>
  <si>
    <t xml:space="preserve">1.1  Programar mesa de trabajo con el referente del área y/o directivo correspondiente para alertar sobre las diferencias encontradas en el Plan Operativo Anual, respecto al Plan Anual de Adquisiciones
</t>
  </si>
  <si>
    <t>1.5,1, 1.5.2 y 1.5.3 Subsecretario de Gestión de la Movilidad, Director de Gestión de Tránsito y Control de Tránsito y Transporte y Sudirectores y Director de Ingeniería de Tránsito y Subdirectores.</t>
  </si>
  <si>
    <t xml:space="preserve">1.8. Jefe Oficina Asesora de Comunicaciones y Cultura para la Movilidad </t>
  </si>
  <si>
    <t>2.2. Definir un administrador con permisos de modificación en la carpeta compartida, quien se encargará de gestionar los archivos existentes en el repositorio. Documentar el control.</t>
  </si>
  <si>
    <t xml:space="preserve">2.1. Mantener el control y hacerle seguimiento.
</t>
  </si>
  <si>
    <t xml:space="preserve">3.2. Evaluar las quejas y denuncias recibidas por la oficina.  </t>
  </si>
  <si>
    <t>3.3. Adelantar las investigaciones diciplinarias, que en derecho correspondan.</t>
  </si>
  <si>
    <t xml:space="preserve">3.1 Mantener el control y hacerle seguimiento.
</t>
  </si>
  <si>
    <t xml:space="preserve">3.2.-3.3 Jefe de la Oficina de Control Disciplinario </t>
  </si>
  <si>
    <t>1.2 Realizar  socializaciones del Manual de Contratación de la Entidad y código de Integridad</t>
  </si>
  <si>
    <t>1.3. No generar documentos precontractuales sin la aplicación de la lista de chequeo por cada tipo de proceso adelantado en la SCTT.</t>
  </si>
  <si>
    <t xml:space="preserve">1.4  Realizar seguimiento semestral al Link  de Secop con la Informacion contractual actualizada. Mesas de trabajo con el jefe de area o director para hacer seguimiento a la informacion que se encuentra publicada en la pagina web  con el fin de mantener actualizada toda la informacion contractual </t>
  </si>
  <si>
    <t>1.5 Socializar y divulgar tanto a la ciudadanía como al interior de la Entidad, la política de conflicto de interés y los instrumentos de control asociados para la prevención, denuncia y tratamiento.</t>
  </si>
  <si>
    <t xml:space="preserve">1.1 Se mantiene el control
</t>
  </si>
  <si>
    <t>1.2 Director de Inteligencia de la Movilidad</t>
  </si>
  <si>
    <t>1.3 Director de Gestión de Tránsito y Control de Tránsito y Transporte y Subdirectores.</t>
  </si>
  <si>
    <t>2.2 Mantener y hacer seguimiento al control.</t>
  </si>
  <si>
    <t xml:space="preserve">3.1, 3.2, 3.3. Mantener y hacer seguimiento a los controles.
</t>
  </si>
  <si>
    <t>3.4  Realizar  socializaciones del Manual de Contratación de la Entidad y código de Integridad</t>
  </si>
  <si>
    <t xml:space="preserve">3.1. Jefe Oficina Asesora de Planeación Institucional.                                                              3.2. Jefe Oficina Asesora de Planeación Institucional.
3.3. Director(a) Atención al Ciudadano
</t>
  </si>
  <si>
    <t>1.2 Mantener y hacer seguimiento al control.</t>
  </si>
  <si>
    <t>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t>
  </si>
  <si>
    <t>1.4 Verificar el impacto de las campañas relacionadas con anticorrupción.</t>
  </si>
  <si>
    <t>1-4.1 a 1-4.4  Socializar el Código de Integridad a los funcionarios y contratistas de las dependencias de la DGTCTT.</t>
  </si>
  <si>
    <t xml:space="preserve">1.6. Incluir en las reuniones de trabajo del equipo de la OCI, socializaciones respecto a la importancia de la confidencialidad de la información. </t>
  </si>
  <si>
    <t>1-4,1, 1-4, 2 y 1-4, Subsecretario de Gestión de la Movilidad, Director Gestión de Tránsito y Control de Tránsito y Transporte y Subdirectores y Director de Ingeniería de Tránsito y Subdirectores.</t>
  </si>
  <si>
    <t xml:space="preserve">1.1 Se mantiene el control en cuanto a la socialización del código de integridad.
</t>
  </si>
  <si>
    <t xml:space="preserve">2.2 Realizar  socializaciones del Manual de Servicio al Ciudadano, para su apropiación por parte de los Servidores que hacen presencia en los puntos de contacto dispuesto por la Sercretaría Distrital de Movilidad.
</t>
  </si>
  <si>
    <t xml:space="preserve">2.1 Mantener y hacer seguimiento al control.
</t>
  </si>
  <si>
    <t>3.2 Informar a las areas competentes sobre actos de cohecho presentados con el fin de que se inicie las investigaciones disciplinarias correspondientes.</t>
  </si>
  <si>
    <t>3.3  Reducir el riesgo manteniendo la informacion actualizada para la consulta de terceros.</t>
  </si>
  <si>
    <t>3.4 Realizar mesa de trabajo con el Director a fin de realizar seguimiento a los Documentos Publicados en la Intranet ( Manuales e Instructivos) a fin de actualizarlos con la Normatividad vigente, enfocados al cumplimiento de los principios del MIPG.</t>
  </si>
  <si>
    <t>3.5  Mantener y hacer seguimiento al control.</t>
  </si>
  <si>
    <t xml:space="preserve">3.1 Mantener y hacer seguimiento al control.
</t>
  </si>
  <si>
    <t>6.2.Realizar  socializaciones sobre los riesgos de corrupción y la poltica antisoborno,  para su apropiación por parte de los Servidores que hacen presencia en los puntos de contacto dispuestos por la Secretaría Distrital de Movilidad.</t>
  </si>
  <si>
    <t>6.3 Continuar la implementación del Sistema de Gestión Antisoborno.</t>
  </si>
  <si>
    <t xml:space="preserve">6.1  Mantener el control y hacer seguimiento permanente.
</t>
  </si>
  <si>
    <t xml:space="preserve">6.2 Jefe de la Oficina de Control Disciplinario </t>
  </si>
  <si>
    <t>6.3  Director(a) Atención al Ciudadano</t>
  </si>
  <si>
    <t>1-3.4.Realizar  socializaciones del Manual de Servicio al Ciudadano, para su apropiación por parte de los Servidores que hacen presencia en los puntos de contacto dispuesto por la Sercretaría Distrital de Movilidad.</t>
  </si>
  <si>
    <t>1-3.5 y 1-3.6 Mantener y realizar seguimiento a los controles definidos en los procedimientos, protocolos y aplicación de las políticas institucionales</t>
  </si>
  <si>
    <t xml:space="preserve">1.4 Evaluar las quejas y denuncias recibidas por la oficina.  </t>
  </si>
  <si>
    <t xml:space="preserve">1.1 Aplicar Encuesta de Satisfacción a los ciudadanos frente a la atención realizada por los Clms en espacios de participación
</t>
  </si>
  <si>
    <t>1-3,1; 1-3,6  Subsecretario de Gestión de la Movilidad, Director Gestión de Tránsito y Control de Tránsito y Transporte y Subdirectores y Director Ingeniería de Tránsito y Subdirectores.</t>
  </si>
  <si>
    <t>3.3 Incluir en las reuniones de trabajo del equipo de la OCI, socializaciones respecto a las Políticas de Seguridad Digital emitidas por la SDM.</t>
  </si>
  <si>
    <t>3.4. Iniciar la actuación disciplinaria de conformidad con lo dispuesto por la Ley 734 de 2002.</t>
  </si>
  <si>
    <t xml:space="preserve">3.2 Hacer seguimiento al control
</t>
  </si>
  <si>
    <t xml:space="preserve">3.2. Jefe Oficina de Tecnologías de la Información y las Comunicaciones
</t>
  </si>
  <si>
    <t>4.2 Mantener y hacer seguimiento a los controles</t>
  </si>
  <si>
    <t>1.2. Realizar verificación aleatoria a respuestas emitidas.</t>
  </si>
  <si>
    <t>1.3. Ejecutar los puntos de control establecidos en en los procedimientos e instructivos del proceso y realizar socializaciones sobre código de integridad de la SDM</t>
  </si>
  <si>
    <t xml:space="preserve">1-4.1 al 1-4.10 Ejecutar los puntos de control establecidos en los procedimientos e instructivos del proceso.
</t>
  </si>
  <si>
    <t xml:space="preserve">1.1. Se mantiene el control de socialización del código de integridad.
</t>
  </si>
  <si>
    <t xml:space="preserve">1.2 Director de Gestión de Tránsito y Control de Tránsito </t>
  </si>
  <si>
    <t>1-4.1 al 1-4.10  Subdirector de Señalización, Director de Gestión de Tránsito y Control de Tránsito y Transporte, Subdirector de Semaforización, Subdirector Planes de Manejo de Tránsito. Subdirector de Señalización</t>
  </si>
  <si>
    <t xml:space="preserve">1.1 Jefe Oficina Asesora de Planeación Institucional.
. Subdirector de Señalización
</t>
  </si>
  <si>
    <t xml:space="preserve">2.1 Mantener y hacer seguimiento al control. </t>
  </si>
  <si>
    <t xml:space="preserve">2.1 Jefe Oficina Asesora de Comunicaciones y Cultura para la Movilidad </t>
  </si>
  <si>
    <t xml:space="preserve">3.1 , 3.2, 3.4 Se mantienen los controles existentes y se les continuará haciendo seguimiento.
</t>
  </si>
  <si>
    <t>3.3 Se mantienen los controles mediante mesas de trabajo  para verificar la actualizacion del SIPROJ por parte de los abogados.</t>
  </si>
  <si>
    <t>3.1.Subsecretaria de Gestión Corporativa, Directora Administrativa y Financiera y Subdirector Financiero
3.2 Subsecretaria de Gestión Corporativa, Directora Administrativa y Financiera y Subdirector Financiero
3.4 Director de Investigaciones Administrativas al Tránsito y transporte, Subdirector de Contravenciones y Subdirector de Control e Investigaciones al Transporte Público</t>
  </si>
  <si>
    <t xml:space="preserve">5.2 Evaluar las quejas y denuncias recibidas por la oficina. </t>
  </si>
  <si>
    <t xml:space="preserve">5.1 Mesa de Trabajo con el fin de verificar  la efectividad del módulo de peticiones quejas y reclamos habilitado para verificar si fue suficiente o se requiere la apertura de otro módulo. 
</t>
  </si>
  <si>
    <t>8.2.Realizar  socializaciones del Manual de Servicio al Ciudadano, literal No. 8. Actualización y Creación de Trámites y/ Servicios, para la apropiación y conocimiento del procedimiento para maneter la información actualizada respecto a los trámites que ofrece la Entidad.</t>
  </si>
  <si>
    <t xml:space="preserve">8.3. Aplicar encuesta de Satisfacción a los ciudadanos frente la atención realizada por el personal de cursos de pedagogía por infracción a las Normas de Tránsito y Transporte.   </t>
  </si>
  <si>
    <t>8.2, 8.3 Director(a) Atención al Ciudadano</t>
  </si>
  <si>
    <t xml:space="preserve">8.1 Mantener y hacer seguimiento al control
 </t>
  </si>
  <si>
    <t>1.2,2  Realizar  socializaciones del Manual de Contratación de la Entidad y Código de Integridad</t>
  </si>
  <si>
    <t>1.3 Realizar las Evaluaciones de desempeño y de acuerdos de gestión de acuerdo a lo establecido por las guías del DASCD y CNCS</t>
  </si>
  <si>
    <t xml:space="preserve">1.4 Incluir el control a los requisitos establecidos para el perfil requerido por las areas a través de las listas de chequeo , previa suscripción del contrato en la plataforma Secop. </t>
  </si>
  <si>
    <t xml:space="preserve">1.1 Mantener el control mediante mesas de trabajo  para verificar si se requieren actualizaciones de los requisitos establecidos para la suscripcion de contrato en la plataforma Secop.
</t>
  </si>
  <si>
    <t>1.3 Subsecretarios</t>
  </si>
  <si>
    <t>1.4 Directora de Contratación</t>
  </si>
  <si>
    <t xml:space="preserve">1.1 Directora de Contratación
</t>
  </si>
  <si>
    <t xml:space="preserve">2.1.Establecer planes de mejoramiento por auto control, con la finalidad de disminuir o evitar el impacto de la materialización del riesgo. </t>
  </si>
  <si>
    <t xml:space="preserve">2.Establecer planes de mejoramiento individual, con la finalidad de disminuir o evitar el impacto de la materialización del riesgo. 
</t>
  </si>
  <si>
    <t xml:space="preserve">3.1 Mantener el control mediante mesas de trabajo  para verificar si se requieren actualizaciones de los requisitos establecidos para la suscripcion de contrato en la plataforma Secop.
</t>
  </si>
  <si>
    <t xml:space="preserve">4.3. Iniciar las actuaciones disciplinarias, previa evaluación de la queja.  </t>
  </si>
  <si>
    <t xml:space="preserve">4.1, 4.2 Mantener y hacer seguimiento a los controles considerando la posibilidad de controles detectivos adiciionales para reducir impacto.
 </t>
  </si>
  <si>
    <t>5.1, 5.2 Se mantienen los controles existentes</t>
  </si>
  <si>
    <t>5.3 Mantener el control mediante mesas de trabajo  para verificar si se requieren actualizaciones de los requisitos establecidos para la suscripción de contrato en la plataforma Secop.</t>
  </si>
  <si>
    <t xml:space="preserve">5.Mantener el control mediante mesas de trabajo  para verificar si se requieren actualizaciones de los requisitos establecidos para la suscripcion de contrato en la plataforma Secop.
</t>
  </si>
  <si>
    <t>5,1 Subsecretaria de Gestión Corporativa y Directora de Talento Humano
5,2 Subsecretaria de Gestión Corporativa y Directora de Talento Humano</t>
  </si>
  <si>
    <t>1.2 Mantener el control mediante la verificación por parte de los abogados de la Direccion de contratación que el acta de inicio contenga la afiliacion de la ARL.</t>
  </si>
  <si>
    <t xml:space="preserve">1.1. Se mantienen los controles pero aunque la opción de tratamiento es aceptar el riesgo deberían considerarse controles detectivos en procura de reducir impacto.
</t>
  </si>
  <si>
    <t>1.1. Para estas actividades, se mantienen los controles existentes y se les hace seguimiento periódico.</t>
  </si>
  <si>
    <t xml:space="preserve">1. Iniciar la actuación disciplinaria de conformidad con lo dispuesto por la Ley 734 de 2002.
</t>
  </si>
  <si>
    <t xml:space="preserve">1.1. Subsecretaria de Gestión Corporativa, Directora Administrativa y Financiera y Subdirectora Administrativa
</t>
  </si>
  <si>
    <t xml:space="preserve">1.  Jefe Oficina de Control Disciplinario
</t>
  </si>
  <si>
    <t>5.1 Programar mesa de trabajo con el referente del área y/o directivo correspondiente para alertar sobre la no existencia de acciones relacionadas con gestión ambiental en los POAS</t>
  </si>
  <si>
    <t xml:space="preserve">5. Para estas actividades, se mantienen los controles existentes y se les hace seguimiento periódico.
</t>
  </si>
  <si>
    <t xml:space="preserve">SI </t>
  </si>
  <si>
    <t>SEGUIMIENTO TERCERA LINEA DE DEFENSA</t>
  </si>
  <si>
    <t>SEGUIMIENTO AL CUMPLIMIENTO DE LAS ACCIONES DEFINIDAS</t>
  </si>
  <si>
    <t>SEGUIMIENTO TERCERA LINEA DE DEFENSA AL CUMPLIMIENTO DE LOS CONTROLES
CORTE MES DE AGOSTO</t>
  </si>
  <si>
    <r>
      <rPr>
        <b/>
        <sz val="11"/>
        <color theme="1"/>
        <rFont val="Calibri"/>
        <family val="2"/>
        <scheme val="minor"/>
      </rPr>
      <t>TRATAMIENTO Y MONITOREO</t>
    </r>
    <r>
      <rPr>
        <sz val="11"/>
        <color theme="1"/>
        <rFont val="Calibri"/>
        <family val="2"/>
        <scheme val="minor"/>
      </rPr>
      <t>: La entidad debe asegurar el logro de sus objetivos anticipandose a los eventos negativos relaconados con la gestión de la entidad, a través de las lineas de defensa que estipula la dimensión 7 " control interno" del Modelo Integrado de Planeación y Gestión MIPG</t>
    </r>
  </si>
  <si>
    <t xml:space="preserve">REPORTE MONITOREO Y REVISIÓN CORTE AGOSTO 31 A LOS CONTROLES ESTABALECIDOS </t>
  </si>
  <si>
    <t>ESTADO DEL CONTROL</t>
  </si>
  <si>
    <t>CUMPLIDO</t>
  </si>
  <si>
    <t>EN PROCESO</t>
  </si>
  <si>
    <t>INCUMPLIDO</t>
  </si>
  <si>
    <t>FECHA DE EJECUCIÓN DE CADA CONTROL EN CASO DE APLICAR</t>
  </si>
  <si>
    <t>REPORTE DE AVANCE DE LOS CONTROLES</t>
  </si>
  <si>
    <t xml:space="preserve">14 de mayo de 2020 </t>
  </si>
  <si>
    <t>Se realizó el  informe de seguimiento al  PAAC corresponde al periodo comprendido entre el 1 de enero al 30 de abril de 2020, donde se evidencia   un avance del plan del 23% para un cumplimiento de actividades del 94%</t>
  </si>
  <si>
    <t>N/A</t>
  </si>
  <si>
    <t>12-05-2020; 09-06-2020; 15-07-2020: 14-08-2020</t>
  </si>
  <si>
    <t xml:space="preserve">En las reuniones con los equipos de trabajo de la OCI se socializó la importancia de la confidencialidad de la informacion </t>
  </si>
  <si>
    <t>En las reuniones con los equipos de trabajo de la OCI se socializó la importancia de la confidencialidad de la informacion: 
En las reuniones mensuales de seguimiento al PAAI que realiza la OCI se hizo énfasis  en la política de seguridad informática destacando los Principios: Integridad, objetividad, competencia profesional y confidencialidad.
Se promueve la responsabilidad que tiene cada profesional de conservar la información documentada dentro del ejercicio de sus funciones 
Como evidencia se anexan las actas de mayo, junio y julio</t>
  </si>
  <si>
    <t>El jefe recuerda a los equipos de trabajo, los principios que debe tener los Auditores en el desarrollo de sus labores: Integridad, objetividad, competencia profesional y confidencialidad.  Se hizo enfasis  en  las políticas de seguridad publicadas en la WEB.
Como evidencia se anexan las actas de los meses: mayo , junio y julio del 2020</t>
  </si>
  <si>
    <t>Como evidencia se anexan las actas de los meses: mayo , junio y julio del 2020</t>
  </si>
  <si>
    <t>12-05-2020; 09-06-2020; 15-07-2020; 14-08-2020</t>
  </si>
  <si>
    <t>En las reuniones de seguimiento al PAAI con los equpos de trabajo de la OCI, se socializa la importancia de la confidencialidad de la información mencionando el principio de objetividad y confidencialidad
Como evidencia se anexan las actas de los meses: mayo , junio y julio del 2020</t>
  </si>
  <si>
    <t>Se socializo  las politicas de seguridad digital emitidas por la SDM al equipo de trabajo de la OCI</t>
  </si>
  <si>
    <t>28 Diciembre  de 2020</t>
  </si>
  <si>
    <t xml:space="preserve">Se ha elaborado el programa en el  desarrollo isntrumental que se encuentra en elaboracion  para el cumplimiento e implementacion del mismo </t>
  </si>
  <si>
    <t>La acción se realizará en el ultimo cuatrimestre  de la presenete vigencia</t>
  </si>
  <si>
    <t>Del 1 al 5 de junio de 2020
17 de julio de 2020</t>
  </si>
  <si>
    <t>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</si>
  <si>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4.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</si>
  <si>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31 de julio de 2020</t>
  </si>
  <si>
    <t>Durante este periodo se realizó el informe de seguimiento al Plan de Acción y al Plan Institucional de Gestión Ambiental PIGA, correspondiente al primer semestre 2020, el cual fue presentado a la Secretaria Distrital de Ambiente.</t>
  </si>
  <si>
    <t>6. En el presente periodo no se generaron certificados de disposición final, para el ultimo seguimiento se presentarán los certificados generados.</t>
  </si>
  <si>
    <t>Control 3.1 DIM: Se aporto la información a cargo de la DIM, para la elaboración del anuario de siniestralidad vial de la vigencia 2019, mediante correo eléctronico del 03/04/2020.</t>
  </si>
  <si>
    <t>Control 4.3 DIM: Se remitieron las evidencias de la ejecución de las actividades a cargo de la DIM establecidas en el PDSV, correspondientes al II Trimestre del año 2020 mediante correo eléctronico del día 02/07/2020.
Control 4.3 SPM: Frente al riesgo de “Ejecución deficiente o nula de una o más de las acciones establecidas en el Plan Distrital de Seguridad Vial y del Motociclista PDSVM 2017-2026” la Subsecretaría de Política de Movilidad desarrolló las acciones 1.2.5 y 1.5.2 consistentes en "Mantener el tema de Seguridad Vial como prioridad en la agenda del Comité Sectorial de Desarrollo Administrativo de Movilidad" y "Revisar posible suscripción de Convenios u otras alianzas con la academia y centros de investigación" respectivamente. Se anexan evidencias del cumplimiento de la acción del II trmestre de 2020
Control 4.3 DPM y sus Subdirecciones reporta el seguimiento trimestral de los avances de las acciones establecidas en  el PDSV, contribuyendo a reducir los índices de mortalidad y morbilidad en los sinestros viales.</t>
  </si>
  <si>
    <t>Mayo 2020 - Agosto 2020</t>
  </si>
  <si>
    <t>Control 2.2 DIM: La aprobación de los estudios en el segundo cuatrimestre del 2020 se realizó de conformidad con los puntos de control establecidos en el procedimiento, logrando que los estudios cumplan con las caracteristicas técnicas requeridas.</t>
  </si>
  <si>
    <t>Mayo_Agosto_2020</t>
  </si>
  <si>
    <t>Control 2.3 DPM Y SUBDIRECCIONES 
 Aplicación de los puntos de control establecidos en los procedimientos para la aprobaciones de estudios y conceptos relacionados con el Proceso de Planeación de Transporte e Infraestructura</t>
  </si>
  <si>
    <t>Control 3.2 DIM: La DIM realizó el seguimiento a la gestión registrada en los reportes de los POA´S de Gestión e Inversión con corte al 31/05/2020, el cual se remitio a la SPM mediante correo del 03/06/2020.</t>
  </si>
  <si>
    <t>Mayo - Agosto 2020</t>
  </si>
  <si>
    <t>Control 1.5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</si>
  <si>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 xml:space="preserve">Control 1.6 DIM: De acuerdo a la implementación de 5 procedimientos vigentes para el proceso de Inteligencia para la Movilidad, se ha garantizado que los productos generados en el II cuatrimestre del 2020 cumplan con lo establecido en los mismos. </t>
  </si>
  <si>
    <t xml:space="preserve">Control 1.2 DIM: La Directora de la DIM realizó la revisión mensual de las cuentas de cobro de los contratos por prestación de servicios a cargo de la DIM y genera el visto bueno frente a los productos recibidos. Para el caso de los contratos o convenios se generaron actas de seguimiento realizadas por los supervisores de dichos contratos. </t>
  </si>
  <si>
    <t>II cuatrimestre de 2020</t>
  </si>
  <si>
    <t xml:space="preserve">Control 3.4 DIM: La Directora de la DIM realizó la revisión mensual de las cuentas de cobro de los contratos por prestación de servicios a cargo de la DIM y genera el visto bueno frente a los productos recibidos. Para el caso de los contratos o convenios se generaron actas de seguimiento realizadas por los supervisores de dichos contratos. </t>
  </si>
  <si>
    <t>Control 1.3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</si>
  <si>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 xml:space="preserve">Control 1.2,2 DIM: La DIM efectuo la validación de que los perfiles y experiencias requeridos se encuentran acorde con los establecidos en los estudios previos, para lo cual se aportan los soportes correspondientes. </t>
  </si>
  <si>
    <t>1 semestre de 2020</t>
  </si>
  <si>
    <t>Mayo_junio_2020</t>
  </si>
  <si>
    <t xml:space="preserve">Se realizarón los avances pertinenete  a las acciones establecidas en el PDSV por parte de la DPM y sus subidrecciones </t>
  </si>
  <si>
    <t>Esta acciones han sido eficiente ya que permiten avanzar en la  implementación del Plan Distrital de Seguridad Vial y reducir los índices de mortalidad y morbilidad de los siniestros viales en el Distrito de Capital.</t>
  </si>
  <si>
    <t>Estudios aprobados aplicando los puntos de control establecidos en el procedimiento.</t>
  </si>
  <si>
    <t>La aplicación de los puntos de control identificados en el procedimiento han sido eficaces en cada unos de lso estudios y conceptos elaborados.</t>
  </si>
  <si>
    <t>II Cuatrimestre de 2020</t>
  </si>
  <si>
    <t>De conformidad con los estipulado en el proyecto 7583 “Implementación del sistema de transportes de bajas y cero emisiones para Bogotá” tiene una asignación inicial de $3.076.327.646 para el desarrollo de las diferentes metas, incluidas, las de componente ambiental. Se anexa PAA proyecto 7583 programación 02 de Julio.</t>
  </si>
  <si>
    <t>Se anexa PAA proyecto 7583 programación 02 de Julio</t>
  </si>
  <si>
    <t>Mayo_Agosto de 2020</t>
  </si>
  <si>
    <t>Aplicación de los puntos de control de los procedimientos e instructivos que hacen parte del proceso PM01-PR01 Planeación de Transporte e Infraestructura</t>
  </si>
  <si>
    <t>Los puntos de control identificados en los procedimientos e instructivos han sido eficaces en el desarrollo de cada uno de los estudios y conceptos.</t>
  </si>
  <si>
    <t>Acción 1.6 DIM: La DIM se encuentra en proceso de actualización, publicación y socialización de los procedimientos cuya fecha de vencimiento es el 30/09/2020.</t>
  </si>
  <si>
    <t>1. Los supervisores de la DIM recibieron capacitación por parte de la Dirección de contratación en lo correspodiente a la supervisión de contratos.
2. La Directora de la DIM socializó mediante correo eléctronico las obligaciones contenidas en el Manual de Contratación y Supervisión.
3. El gestor de integridad de la DIM socializó mediante correo eléctronico la política de conflicto de Interés y el código de integridad.</t>
  </si>
  <si>
    <t>1. Invitación y listado de asistentes.
2. Correo eléctronico
3. Correo eléctronico</t>
  </si>
  <si>
    <t>II semestre de 2020</t>
  </si>
  <si>
    <t>Concertación de acuerdos de gestión y evaluaciónes de desempeño del personal</t>
  </si>
  <si>
    <t>mayo, junio, julio y agosto</t>
  </si>
  <si>
    <t xml:space="preserve">Por la emergencia sanitaria en el mes de mayo, junio, julio y agosto no se prestó servicio del trámite de Cursos Pedagógicos, por consiguiente, no hay evidencias de reincidencias.
</t>
  </si>
  <si>
    <t>Por la emergencia sanitaria en el mes de mayo, junio, julio y agosto no se prestó servicio del trámite de Cursos Pedagógicos, por consiguiente, no hay evidencias de reincidencias.
(Dirección de servicio al ciudadano)</t>
  </si>
  <si>
    <t>Por la emergencia sanitaria en el mes de mayo, junio, julio y agosto no se prestó servicio del trámite de Cursos Pedagógicos, por consiguiente, no se aplico el mecanismo de medición.</t>
  </si>
  <si>
    <t>Por la emergencia sanitaria en el mes de mayo, junio, julio y agosto no se prestó servicio del trámite de Cursos Pedagógicos, por consiguiente, no se han  aplico los mecanismos de medición anexos al procedmiento.</t>
  </si>
  <si>
    <t>En el mes de julio se hizo la respectiva revisón  y actualización del instructivo  PM04-PR01 .</t>
  </si>
  <si>
    <t xml:space="preserve">abril, mayo, junio y julio </t>
  </si>
  <si>
    <t>Durante el perido reportado se hizo seguimiento a los contratos de interventoria asignados a la DAC con base en el manual de supervisión.</t>
  </si>
  <si>
    <t>Durante el periodo reportado se hizo la respectiva publicación en la intanet del  Informe de resultados del monitoreo.</t>
  </si>
  <si>
    <t>Durante el periodo reportado  se hizo seguimiento a los procesos contractuales de la DAC</t>
  </si>
  <si>
    <t xml:space="preserve">Durante el periodo reportado   se realizaron campañas comunicativas sobre el riesgo de soborno por la realización de un trámite para beneficio propio o de un tercero  </t>
  </si>
  <si>
    <t>Durante el periodo reportado se aplicaciaron los  protocolos de atención a la ciudadanía.</t>
  </si>
  <si>
    <t>Durante el periodo reportado, se hizo  seguimiento al índice de las PQRSD</t>
  </si>
  <si>
    <t>1-3.4.IActas de Reunión del Seguimiento de la Poltica de PQRSD.</t>
  </si>
  <si>
    <t xml:space="preserve">1-3,1; 1-3,5   Listado de asistencia a socializaciones, Listado asistencia capacitación MIPG o comunicados de socialización de la información.  
</t>
  </si>
  <si>
    <t>Durante el periodo reportado, se hizo la verificación de  la implementación de la Estrategia de Racionalización de Trámites y/o Servicios publicada en el SUIT y en el PAAC</t>
  </si>
  <si>
    <t>Durante el periodo reportado, se   actualizó  la información en la guía de trámites y servicios y el sistema único de información de trámites (SUIT)</t>
  </si>
  <si>
    <t>Durante el periodo reportado, se implementaron jornadas de sensibilización sobre en las temáticas de Cultura de servicio a la ciudadanía y  ética y valores del servidor público. al personal que hace presencia en los diferentes puntos de contacto</t>
  </si>
  <si>
    <t xml:space="preserve"> Durante el periodo reportado, se identificaron  las salidas no conformes del PM04, sobre la prestación del servicio de cara a la ciudadanía en la red cade y cursos de pedagogía y  posteriormente realizar el respectivo tratamiento.</t>
  </si>
  <si>
    <t xml:space="preserve"> Durante el periodo reportado, se hizo seguimiento a la oportunidad de respuesta de los requerimientos realizados en la Entidad, mediante el Tablero de control  de PQRS</t>
  </si>
  <si>
    <t>Se anexa las resoluciones de suspensión de términos procesales para la realización del trámite de cursos pedagógicos, lo anterior se encuentra sustentado en las medidas sanitarias adoptadas por el gobierno nacional.</t>
  </si>
  <si>
    <t>Se anexa las resoluciones de suspensión de términos procesales para la realización del trámite de cursos pedagógicos, lo anterior se encuentra sustentado en las medidas sanitarias adoptadas por el gobierno nacional. (dirección de servicio al ciudadano</t>
  </si>
  <si>
    <t>Informes de supervisión e informes de interventoría.</t>
  </si>
  <si>
    <t>Informe de resultados del monitoreo.</t>
  </si>
  <si>
    <t>Actas de cómite y matriz  de seguimiento a la gestión contractual.</t>
  </si>
  <si>
    <t>Divulgación y Piezas comunicativas sobre el riesgo de soborno.</t>
  </si>
  <si>
    <t>Durante el periodo reportado se aplicaciaron los  protocolos de atención a la ciudadanía.
Durante el periodo reportado, se hizo  seguimiento al índice de las PQRSD</t>
  </si>
  <si>
    <t>Aplicaciación  protocolos de atención a la ciudadanía.
Actas de seguimiento al índice de las PQRSD</t>
  </si>
  <si>
    <t>Seguimiento estrategia de Racionalización de Trámites y/o Servicios publicada en el SUIT y en el PAAC</t>
  </si>
  <si>
    <t>Durante el periodo, realizaron socializaciones del Manual de Servicio al Ciudadano</t>
  </si>
  <si>
    <t>Socializaciones del Manual de Servicio al Ciudadano</t>
  </si>
  <si>
    <t xml:space="preserve">Durante el periodo reportado,.establecieron planes de mejoramiento por auto control, con la finalidad de disminuir o evitar el impacto de la materialización del riesgo. </t>
  </si>
  <si>
    <t xml:space="preserve"> Durante el periodo reportado, se hicieron  acciones de socialización sobre la oportunidad de respuesta de los requerimientos realizados en la Entidad.</t>
  </si>
  <si>
    <t>Actas de asistencia</t>
  </si>
  <si>
    <t>1. Formato identificación de proyecto BARRIOS VITALES  6/13/2020
2. Estrategia de Gestión Social - Proyecto CICLORRUTAS 8/29/2020</t>
  </si>
  <si>
    <t>Ficha de identificación inicial del proyecto</t>
  </si>
  <si>
    <t>1. Ecoconducción julio/20- Política Pública Cero y bajas emisiones julio/20 -Parámetros para prestar servicio de orientación social, psicológica y jurídica del centro de orientación a víctimas de siniestros viales de Bogotá mayo/20 - Resultados EPRV julio/20 - Actas proceso de formación junio/20 - Procesos de formación ciudadana mayo/20</t>
  </si>
  <si>
    <t>julio/20</t>
  </si>
  <si>
    <t>Reporte de cada dependencia, remitidos a la OSV, respecto a la ejecución de actividades asociadas a las acciones previstas en el PDSV.</t>
  </si>
  <si>
    <t>Registro de asistencia a las jornadas, formato de actualización de datos, plantilla de registro de inscripción. Matriz convocatoria jornadas de convenio SENA (CLM).</t>
  </si>
  <si>
    <t>Registro de inscripciones formación SENA mayo y junio/20 - VIDEO REGISTRO SOFIA PLUS SENA - Certificados formación técnico seguridad vial - Certificados formación competencias ciudadanas - Certificados formación estructuración plan estratégico seguridad víal - correo ciempies junio/20  - Acta de liquidación derivado  4 sdm agosto/20</t>
  </si>
  <si>
    <t>junio/20
agosto/20</t>
  </si>
  <si>
    <t>1. Barrios Vitales julio-agosto 2020
2. Ciclorrutas junio-agosto 2020</t>
  </si>
  <si>
    <t>julio-agosto 2020
junio-agosto 2020</t>
  </si>
  <si>
    <t xml:space="preserve">Cronograma de la Estrategia , listados de asistencias y actas de reunion. </t>
  </si>
  <si>
    <t>Invitaciones, informes preliminares, registro asistencia, y evaluación evento Rendición de cuentas locales, julio-agosto 2020</t>
  </si>
  <si>
    <t>julio-agosto 2020</t>
  </si>
  <si>
    <t>Listado de Asistencia, Acta de Reunion, Formato para formulacion de preguntas, Encuesta para la evaluacion de la Rendición de Cuentas, y Cuadro de Sistematización</t>
  </si>
  <si>
    <t xml:space="preserve">Divulgaciones Antocorrupción por cada CLM de como denunciar actos de corrupción y soborno mayo a agosto/20 - Divulgaciones trámites y servicios CLM  mayo a agosto/20 - estas divulgaciones se realizan de manera virtual a los correos de los ciudadanos de cada localidad. </t>
  </si>
  <si>
    <t>agosto/20</t>
  </si>
  <si>
    <t>Registro fotográfico</t>
  </si>
  <si>
    <t>Informe segundo trimestre Plan Institucional de Participación PIP  abril mayo y  junio/20</t>
  </si>
  <si>
    <t xml:space="preserve"> abril mayo y  junio/20</t>
  </si>
  <si>
    <t>Informe trimestral de ejecución PIP de las 20 localidades</t>
  </si>
  <si>
    <t>Invitaciones Rendición de cuentas local julio 2020. Divulgaciones de invitacion a la Rendicion de Cuentas por localidad, por medio de correo electronico y wapp ( en el mes de agosto se realizaron 5 rendiciones de cuentas) Usaquen jueves 13 de agosto, Chapinero viernes 14 de agosto, Barrios Unidos miercoles 19 de agosto, Suba martes 25 de agosto, Engativa viernes 28 de agosto. Presentaciones de Rendion de Cuentas por localidad (5 en total).</t>
  </si>
  <si>
    <t xml:space="preserve"> julio 2020. 
En el mes de agosto se realizaron 5 rendiciones de cuentas jueves 13 de agosto, Chapinero viernes 14 de agosto, Barrios Unidos miercoles 19 de agosto, Suba martes 25 de agosto, Engativa viernes 28 de agosto. Presentaciones de Rendion de Cuentas por localidad (5 en total).</t>
  </si>
  <si>
    <t>Informe de las Audiencias Publicas.</t>
  </si>
  <si>
    <t>abril mayo y  junio/20</t>
  </si>
  <si>
    <t>Organigrama equipo CLM junio/20 - Correo informativo de la  rotación de las personas de los CLM abril y junio/20</t>
  </si>
  <si>
    <t>junio/20 - Correo informativo de la  rotación de las personas de los CLM abril y junio/20</t>
  </si>
  <si>
    <t xml:space="preserve"> julio 2020
 en el mes de agosto se realizaron 5 rendiciones de cuentas) Usaquen jueves 13 de agosto, Chapinero viernes 14 de agosto, Barrios Unidos miercoles 19 de agosto, Suba martes 25 de agosto, Engativa viernes 28 de agosto. Presentaciones de Rendion de Cuentas por localidad (5 en total).</t>
  </si>
  <si>
    <t>Actas de reunión, listado de asistencia y registro fotográfico. de la Audiencias Públicas de rendición de Cuentas y Comisiones de movilidad</t>
  </si>
  <si>
    <t>Política Pública LGBTI mayo-julio 2020.  Reuniones con enfoque CLM mayo a agosto/20. Reuniones con enfoque OGS mayo a julio/20</t>
  </si>
  <si>
    <t>mayo-julio 2020
mayo a agosto/20
mayo a julio/20</t>
  </si>
  <si>
    <t xml:space="preserve">Actas de Reunión. / lista de asistencia con Enfoque direrencial y Enfoque de Género. </t>
  </si>
  <si>
    <t>Informe Plan Institucional de Participación PIP.</t>
  </si>
  <si>
    <t xml:space="preserve">Actas y listados de Jornadas de sensibilización en los temas de cultura ciudadana. </t>
  </si>
  <si>
    <t>Actas de reunión y listados de asistencia de las Jornadas de sensibilización.</t>
  </si>
  <si>
    <t>mayo 07/2020-mayo 12/2020-junio 12/2020-junio/17/2020-julio/14/2020-agosto18/2020-agosto 19/2020</t>
  </si>
  <si>
    <t>Se recibieron  y verificaron que   todos los documentos  radicados para pago ante la Subdireccion Financiera por parte de los contratistas y proveedores de la SDM  cumplieran con todos los requisitos , en los siguientes aspectos ,calidad,contabilidad y presupuesto</t>
  </si>
  <si>
    <t>El POA se publico en la fechas establecidas-Registro SICON-06/05/2020-07/06/2020-ORDENES DE DEVOLUCION  05/05/2020-08/06/2020-COMUNICACIÓN CIUDADANOS-02/06/2020-10/06/2020-16/07/2020-23/07/2020-29/07/2020</t>
  </si>
  <si>
    <t>Se verifico que todas las solicitudes  de devoluciones radicadas  por parte de los ciudadanos cumplieran con todos los requisitos para tal fin</t>
  </si>
  <si>
    <t>Se recibieron  y verificacion  todos los documentos  radicados para pago ante la Subdireccion Financiera  por parte de los contratistas y proveedores de la SDM , asi mismo se efectuo rebicion en  ,calidad,contabilidad y presupuesto</t>
  </si>
  <si>
    <t>de mayo del 2020 al mes de agosto 2020</t>
  </si>
  <si>
    <t>Acción 3,1:Se enviaron los correos a los supervisores de contrato,donde se les informa la devolucion de cuentas -Acción 3,2-Se efectuo la publicacion del POA,en las fechas establecidad,se efecturon los registros en el sistema SICON,se elaboraron la ordenes de devolucion,se envio cumunicado a los ciudadanos ,en los casos requeridos.</t>
  </si>
  <si>
    <t xml:space="preserve"> Correos a los supervisores-POA-Registro SICON-Ordenes de Devolucion-Comunicación a los ciudadanos-Actas de seguimiento de riesgos-correos de socializacion al interior del Proceso</t>
  </si>
  <si>
    <t>Mayo de 2020</t>
  </si>
  <si>
    <t>Se realizó el reporte de los POA de cierre de la gestión PDD Bogotá mejor para todos.</t>
  </si>
  <si>
    <t>Julio de 2020</t>
  </si>
  <si>
    <t>Se realizó el reporte de las actividades programadas en el Plan Distrital de Seguridad Vial.</t>
  </si>
  <si>
    <t>01 de mayo a  31 de Agosto de 2020</t>
  </si>
  <si>
    <t>Se realizó la revisión y envió mensual de los certificados de confiabilidad conforme a los parametros identificados por la Dirección de atención al Ciudadano.</t>
  </si>
  <si>
    <t>Conforme a los seguimientos realizados se observa que la Dirección Tiene un complimiento del 93% en la oportunidad de respuesta de los requerimientos, ademas se observa que para julio  contaba con 1 requerimiento pendiente.</t>
  </si>
  <si>
    <t>01/05/2020 - 31/08/2020</t>
  </si>
  <si>
    <t>Considerando que durante este periodo la contingencia (COVID-19) se viene generando
dinámicas atipicas en los flujos vehiculares y peatonales, no se realizaron procesos de
evaluación, dadas las condiciones atípicas a nivel operacional en los corredores viales
de la ciudad.</t>
  </si>
  <si>
    <t>Se presentan evidencias del proceso para aquellas intersecciones del sistema antiguo que aun no  se encontraban migradas el sistema de semaforizacion inteligente SSI.</t>
  </si>
  <si>
    <t>1-4,1 a 1-4,10  Requisitos descritos en la Guia de Trámites y Servicios y SUIT. Procedimiento  para la Planeación, Ejecución  y Analisis de Operativos de Control de Tránsito y Transporte PM02-PR03.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</si>
  <si>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1-4,1 a 1-4,10  Requisitos descritos en la Guia de Trámites y Servicios y SUIT. Procedimiento  para la Planeación, Ejecución  y Analisis de Operativos de Control de Tránsito y Transporte PM02-PR03. Procedimiento de Expansión y Modificación de la red semafórica de Bogotá - PM03-PR09.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</si>
  <si>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</si>
  <si>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remiten los documentos que hacen parte de cada uno de los procedimientos y controles desarrollados por la subdirección de semaforización.</t>
  </si>
  <si>
    <t>Se terminó el Plan de Desarrollo 2016-2020, donde se evidenció el cumplimiento del indicador frente al desarrollo de un 100% del Plan de Comunicaciones. Se construyeron los nuevos indicadores en línea con el Plan de Desarrollo 2020-2024. De igual manera, para complementar el cumplimiento del control exitente, se realizaron semanalmente mesas de trabajo lideradas por el Jefe de la Oficina.  Por otra parte, a través de las redes sociales se  hizo seguimiento a las publicaciones frente a Movilidad Segura y anticorrupción.</t>
  </si>
  <si>
    <t xml:space="preserve">Cumplimiento en un 100 % de la implementación del Plan de Comunicaciones para el periodo 2016-2020. Construcción de indicadores para el 2020 al 2024. Para el desarrollo de las acciones comunicacionales,  se han elaborado comunicados de prensa, enviado a las bases de datos de periodistas y medios y publicado en la página web con los planes, programas y proyectos adelantados por la OACYCM y por la administración distrital a través de la Secretaría Distrital de Movilidad, con temas como cierres viales, desvíos por obras, medios alternativos de transporte (bicicletas y patinetas), ciclorutas, y avances de la gestión de la Secretaría. Así mismo se han adelantado ruedas de prensa y se han ampliado los canales de comunicación e interacción con los públicos objetivos de la Secretaría, a través de la creación de piezas comunicativas y de divulgación.                      </t>
  </si>
  <si>
    <t>La transmisión de boletines se hace de manera permanente, con ello se busca manterner informados a los ciudadanos frente a las acciones de impacto diseñadas e implementadas por la SDM mientras que,  a través de correo electrónico interno se difundieron las principales noticias emitidas por los diferentes medios de comunicación. Durante junio, julio y agosto se prosiguió con el objetivo de comunicar a la ciudadanía y servidores públicos la situación de la movilidad en la ciudad y adicional a los medios tradicionales, se utilizaron las redes sociales, que son de información inmediata. Boletines relacionados con el transporte público,virtualización consulta de Informes de Infracciones al Transporte, Las seis acciones de la Secretaría Distrital de Movilidad por la bioseguridad en los taxis de Bogotá, etc. A finales del primer semestre de 2020, se contrato una firma externa para el monitoreo de los medios.</t>
  </si>
  <si>
    <t>Publicación permanente de los principales proyectos de impacto, a través de los boletines de prensa y piezas de comunicación, entre otros. De junio a agostos se publicaron videos no solo promocionando la cultura ciudadana, visión 0 sino los consejo frente al manejo del Covid-19 en el sistema de Movilidad. En cuanto al monitoreo de medios, anivel externo lo realizó una firma especializada en dicha tarea, con el fin de evidenciar las noticias positivas, negativas o neutras mientras que a nivel interno, se dio a conocer en estos tres (3) meses,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https://www.movilidadbogota.gov.co/web/ y en https://www.movilidadbogota.gov.co/web/historico_noticias</t>
  </si>
  <si>
    <t>En este periodo se realizó el trabajo en conjunto con la Oficina de Gestión Social, donde se organizó los contenidos y tipo de piezas que se publicarian como una propuesta para la rendición de cuentas. En la actualidad, la actividad se esta realizando a nivel local.</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</si>
  <si>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dio a conocer en estos tres (3) meses,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</si>
  <si>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PERMANENTE</t>
  </si>
  <si>
    <t xml:space="preserve">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t>
  </si>
  <si>
    <t xml:space="preserve">En el POA correspondiente al 2016-2020, se evidencia el cumplimiento de la medición de campañas a nivel interno. Esta es una meta que arroja resultados anualmente. En este periodo se actualizo el Plan de Comunicaciones y Cultura para la movilidad donde se incluyo una meta puntual frente a la apropiación de los contenidos emitidos por comunicación interna, incluyendo los asociados con la corrupción/politica de antisoborno. De igual manera, se publicaron piezas a nivel interno promoviendo los actos honestos y probos. </t>
  </si>
  <si>
    <t xml:space="preserve">Se verificaron mensualmente los accesos a las fuentes de información, incluyendo las redes sociales, donde se evidenció la funcionalidadde dichos accesos, fortaleciento de esta manera la transparencia y acceso a la información. </t>
  </si>
  <si>
    <t>Junio a agosto</t>
  </si>
  <si>
    <t xml:space="preserve">Difusión permanente de las notas de interes público como son los trámites y servicios asi como la promoción de una movilidad segura. Los boletines de prensa pueden ser consultados en la pagina de movilidad, se encuentra de manera cronológica para un mayor acceso ede los ciudadanos. Se hizo monitoreo diaria  a los medios de comunicación y se publicó a través de correo interno, las principales noticias detectada en ese monitoreo. Desde el mes de Julio adicional a la labor constante implementada en la OACCM frente al monitoreo, se contrato una firma especializada para desarrollar esta tarea de una manera más amplia y con un mayor númer de recursos. </t>
  </si>
  <si>
    <t>Permanente</t>
  </si>
  <si>
    <t>La OACCM esta en contacto permanente con los periodistas a través del telefóno institucionanl, donde se informa los principales hechos presentados y que afectan el sistema de movilidad. De igual manera, los medios de comunicación contactan con la OACCM para solicitar información, cifras, vocerías, asesorías sobre temas puntuales de la movilidad, etc y se acercan de manera presencial, telefónica, por correo electrónico o por chat. Los boletines de prensa enviados a los medios, también es una forma de mantener informado a los diferentes medios de comunicación.</t>
  </si>
  <si>
    <t xml:space="preserve">1. Encuesta de satisfacción realizada a los periodistas. Https://forms.gle/tSBWFCz6FQvmSKpeA
2. Boletines de prensa
3. Pantallazos Chat periodistas
El contacto permanente con los periodistas, los mantienen informados frente a los principales hechos, acción que mimiza noticias negativas. </t>
  </si>
  <si>
    <t>POAS
Divulgación
Plan de Comunicaciones y Cultura para la Movilidad</t>
  </si>
  <si>
    <t>La verificación de la funcionalidad se hace  de manera aleatoria mensualmente, validando que los ciudadanos puedan acceder a la información pública.  Se verificó el acceso picando en los diferentes link, incluyendo los de las redes sociales.</t>
  </si>
  <si>
    <t>Formato de seguimiento</t>
  </si>
  <si>
    <t>Se realiza el control sobre la elaboración del anteproyecto de presupuesto presupuestal del 2021</t>
  </si>
  <si>
    <t>Se remite el control de reporte de POA trimestral correspondiente al cierre del PDD Bogotá Mejora Para todos</t>
  </si>
  <si>
    <t>según necesidad</t>
  </si>
  <si>
    <t>se realizará la socialización y capacitación de los temas de participación ciudadana en el mes de septiembre de 2020</t>
  </si>
  <si>
    <t>Control 1.3 SPM 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anxan evidencias de concertación y evaluación)
SGM: Se remite a la Dirección de Talento Humano las evaluaciones de desempeño de los funcionarios de la SGM.7/22/2020</t>
  </si>
  <si>
    <t>SC: De marzo a agosto.</t>
  </si>
  <si>
    <r>
      <rPr>
        <b/>
        <sz val="12"/>
        <color theme="1"/>
        <rFont val="Arial"/>
        <family val="2"/>
      </rPr>
      <t xml:space="preserve">SUBSDIRECCIÓN DE CONTRAVENCIONES: </t>
    </r>
    <r>
      <rPr>
        <sz val="12"/>
        <color theme="1"/>
        <rFont val="Arial"/>
        <family val="2"/>
      </rPr>
      <t xml:space="preserve">Se realizó la actualización del procedimiento PM05-PR04 IMPOSICION DE SANCIONES POR REINCIDENCIA V2, y sus respectivos formatos. 
Se esta realizando la revisión para la actualización del procedimiento PM05-PR01 Impugnacion de Ordenes de Comparendos, ya que por la contingencia se deben realizar los respectivos ajustes. 
Mensualmente se realiza el informe consolidado de la Subdirección de Contravenciones, se adjunta evidencia con la información en archivo excel con la información consolidada de enero a julio 2020. 
Se realizaron Actas de Reunion con el seguimiento para la implementación de las Audiencias Virtuales y la Salida de Patios virtual. 
</t>
    </r>
    <r>
      <rPr>
        <b/>
        <sz val="12"/>
        <color theme="1"/>
        <rFont val="Arial"/>
        <family val="2"/>
      </rPr>
      <t xml:space="preserve">Subdirector de Control e Investigaciones al Transporte Público: </t>
    </r>
    <r>
      <rPr>
        <sz val="12"/>
        <color theme="1"/>
        <rFont val="Arial"/>
        <family val="2"/>
      </rPr>
      <t xml:space="preserve">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t>
    </r>
    <r>
      <rPr>
        <b/>
        <sz val="12"/>
        <color theme="1"/>
        <rFont val="Arial"/>
        <family val="2"/>
      </rPr>
      <t xml:space="preserve">DIRECCION DE INVESTIGACIONES ADMINISTRATIVAS AL TRANSITO Y TRANSPORTE: </t>
    </r>
    <r>
      <rPr>
        <sz val="12"/>
        <color theme="1"/>
        <rFont val="Arial"/>
        <family val="2"/>
      </rPr>
      <t xml:space="preserve">Se realiza actualización y seguimiento de bases de datos para evitar caducidad y llevar control de los expedientes, se revisan los procedimientos sin encontrar necesidad de actualizaciones. </t>
    </r>
  </si>
  <si>
    <t>Se realiza reporte mensual de indicadores de gestión e inversión de los proyectos desarrollados por la SCTT.</t>
  </si>
  <si>
    <t>1 de mayo al 31 de agosto de 2020</t>
  </si>
  <si>
    <t>(Sub de  control del transito y trasnporte) Se realiza reporte mensual de indicadores de gestión e inversión de los proyectos desarrollados por la SCTT.</t>
  </si>
  <si>
    <t>Debido al Decreto 417 de 2020 por medio del cual se decretó la emergencia sanitaria para todo el territorio nacional, la Seccional de Tránsito de Bogotá cambió su dinámica de operación y suspendió la recepción de órdenes de servicio y por ende programación de operativos. Una vez extendida la emergencia sanitaria hasta el 31 de agosto, las actividades operativas continuaron suspendidas,  los meses de mayo y junio del presente año no se llevó a cabo programación y ejecución de operativos sin embargo se retomaron en la medida de lo posible los operativos en el mes de julio, aunque por los aislamientos sectorizados en la ciudad, nuevamente se detuvieron actividades y se reiniciaron partir de la segunda semana del mes de agosto.</t>
  </si>
  <si>
    <t xml:space="preserve">Se realiza seguimiento mensual de los procesos que se radican en la Dirección de Contratación, los cuales permiten el cumplimiento de los diferentes procesos para garantizar los recursos humanos y materiales para la ejecución de las actividades de la subdirección, puntualmente ne los meses de Julio y Agosto de 2020, se presentaron estas modalidades de contratos:
1 Contratación de Mínima Cuantía
2 Contrataciones Directas
1 Selección Abreviada de Menor Cuantía por Subasta Inversa </t>
  </si>
  <si>
    <t>Para agilizar los trámites que realizan los ciudadanos cada día y mejorar la prestación del servicio en las instalaciones de la Secretaría Distrital de Movilidad (SDM), desde el mes de mayo se ha diseñado el acceso virtual para que el ciudadano pueda descargar en tiempo real su certificado de registro en Informes Policiales de Accidentes de Tránsito (IPATS). Sin embargo continúan llegando solicitudes de manera escrita,  por lo cual se hace necesario  realizar el seguimiento a las respuestas emitidas para las solicitudes de IPATS desde este mes al 31 de agosto de 2020.</t>
  </si>
  <si>
    <t>1-4.4 De acuerdo a la gradualidad que se ha ido presentando en la re apertura de las diferentes actividades en el distrito y a la disponibilidad de recursos principalmente de la policía se han priorizado operativos los cuales se procura acompañar por los profesionales de la SCTT para realizar un seguimiento detallado y verificar que se ejecuten de acuerdo a las necesidades del entorno y la problematica presentada.</t>
  </si>
  <si>
    <t>1 de mayo a 31 de agosto de 2020</t>
  </si>
  <si>
    <t>Correos electrónicos y formatos del POA.</t>
  </si>
  <si>
    <t>Se retomaron en la medida de lo posible los operativos en el mes de julio, sin embargo por los aislamientos sectorizados en la ciudad, nuevamente se detuvieron actividades y se reiniciaron partir de la segunda semana del mes de agosto.</t>
  </si>
  <si>
    <t>Actas de reunión con policía semanalmente para acuerdo de operativos a ejecutar conforme a la disponibilidad de personal y priorización de operativos programados.</t>
  </si>
  <si>
    <t xml:space="preserve">Lista de chequeo en donde se relacionan los procesos que fueron radicados en la Dirección de Contratación durante los meses de Mayo y Agosto de 2020, dentro de los que se encuentran:
1 Contratación de Mínima Cuantía
2 Contrataciones Directas
1 Selección Abreviada de Menor Cuantía por Subasta Inversa </t>
  </si>
  <si>
    <t>Lista de chequeo de los procesos de los meses de mayo a agosto de 2020.</t>
  </si>
  <si>
    <t>Seguimiento a las respuestas emitidas para las solicitudes de IPATS de los meses de mayo a agosto.</t>
  </si>
  <si>
    <t>Muestreo aleatorio de solicitudes de Ipats y las respectivas respuestas emitidas.</t>
  </si>
  <si>
    <t>Mensual</t>
  </si>
  <si>
    <t>3. Las quejas se evalúan dentro del término estipulado en la Ley y las Resoluciones.</t>
  </si>
  <si>
    <t>4. Las quejas se adelantan de conformidad con la Ley 734 del 2002, según las reuniones realizadas por la oficina se reporta su seguimiento y control.</t>
  </si>
  <si>
    <t>2.4 Las quejas se adelantan de conformidad con la Ley 734 del 2002, según las reuniones realizadas por la oficina se reporta su seguimiento y control.</t>
  </si>
  <si>
    <t>2.2 En cada reunión mensual se expone el avance y estado de los procesos.</t>
  </si>
  <si>
    <t>3.3 Las quejas se evalúan dentro del término estipulado en la Ley y las Resoluciones.</t>
  </si>
  <si>
    <t>3.2 En cada reunión mensual se expone el avance y estado de los procesos.</t>
  </si>
  <si>
    <t>4.1 En cada reunión mensual se expone el avance y estado de los procesos.</t>
  </si>
  <si>
    <t>4.2 Las quejas se evalúan dentro del término estipulado en la Ley y las Resoluciones.</t>
  </si>
  <si>
    <t>4.1 Las quejas se evalúan dentro del término estipulado en la Ley y las Resoluciones.</t>
  </si>
  <si>
    <t>Cuatrimestral</t>
  </si>
  <si>
    <t>6.2 En el mes de junio se realizó capacitación sobre soborno a los funcionarios y contratistas de la entidad.</t>
  </si>
  <si>
    <t>7. Colaboramos con la elaboración del documento protocolo de denuncias por actos de corrupción Código PM04-M02-PT01 se encuentra en proceso la medición de la eficacia de los mecanismos de protección al denunciante.</t>
  </si>
  <si>
    <t>1-3, 1 1-3.5 Comunicamos y hacemos socialización del MIPG por parte de los integrantes de la oficina de control disciplinario.</t>
  </si>
  <si>
    <t>Semestral</t>
  </si>
  <si>
    <t>1.4-3. La oficina de control disciplinario ha realizado capacitaciones sobre derecho de petición como conducta de mayor incidencia adelantadas y sobre soborno encaminada a la prevención.</t>
  </si>
  <si>
    <t>Las quejas se evalúan dentro del término estipulado en la Ley y las Resoluciones.</t>
  </si>
  <si>
    <t>3.4 Las quejas se evalúan dentro del término estipulado en la Ley y las Resoluciones.</t>
  </si>
  <si>
    <t>4. Las quejas se evalúan dentro del término estipulado en la Ley y las Resoluciones.</t>
  </si>
  <si>
    <t>5-2 En cada reunión mensual se expone el avance y estado de los procesos.</t>
  </si>
  <si>
    <t>4.3 Las quejas se evalúan dentro del término estipulado en la Ley y las Resoluciones.</t>
  </si>
  <si>
    <t>SPM: En el periodo de seguimiento no se han presentado quejas respecto a situaciones de accidentes de trabajo u otros conforme al riesgo identificado
OCD: 2. Las quejas se evalúan dentro del término estipulado en la Ley y las Resoluciones.</t>
  </si>
  <si>
    <t>II cuatrimestre de 2020 / Mensual</t>
  </si>
  <si>
    <t>1. Las quejas se evalúan dentro del término estipulado en la Ley y las Resoluciones.</t>
  </si>
  <si>
    <t>3. Mensual</t>
  </si>
  <si>
    <t>3. Cuadro compartido, actas de reparto y expedientes</t>
  </si>
  <si>
    <t>4. Mensual</t>
  </si>
  <si>
    <t>2.4 Mensual</t>
  </si>
  <si>
    <t>2.4. Cuadro compartido, actas de reparto y expedientes</t>
  </si>
  <si>
    <t>2.2. Cuadro compartido, actas de reparto y expedientes</t>
  </si>
  <si>
    <t>3.3 Mensual</t>
  </si>
  <si>
    <t>3.3. Cuadro compartido, actas de reparto y expedientes</t>
  </si>
  <si>
    <t>3.2 Mensual</t>
  </si>
  <si>
    <t>3.2. Cuadro compartido, actas de reparto y expedientes</t>
  </si>
  <si>
    <t>4.1 y 4.2 Mensual</t>
  </si>
  <si>
    <t>4.1 y 4.2 Cuadro compartido, actas de reparto y expedientes</t>
  </si>
  <si>
    <t>4.1 y 4.2 Cuadro compartido, actas de reparto, expedientes y capacitaciones</t>
  </si>
  <si>
    <t>6.2 Semestral</t>
  </si>
  <si>
    <t>6.2. Capacitación Soborno a los servidores y contratistas de la entidad</t>
  </si>
  <si>
    <t xml:space="preserve">7. Semestral </t>
  </si>
  <si>
    <t>7. Colaboramos con la elaboración del documento protocolo de denuncias por actos de corrupción Código PM04-M02-PT01 se encuentra en proceso la medición de la eficacia de los mecanismos de protección al denunciante</t>
  </si>
  <si>
    <t>1.4 Mensual</t>
  </si>
  <si>
    <t>1.4 Cuadro compartido, actas de reparto y expedientes</t>
  </si>
  <si>
    <t>3.4 Mensual</t>
  </si>
  <si>
    <t>3.4Cuadro compartido, actas de reparto y expedientes</t>
  </si>
  <si>
    <t>4 Cuadro compartido, actas de reparto y expedientes</t>
  </si>
  <si>
    <t>5.2 Mensual</t>
  </si>
  <si>
    <t>5.2 Cuadro compartido, actas de reparto y expedientes</t>
  </si>
  <si>
    <t>4.3 Mensual</t>
  </si>
  <si>
    <t>4.3 Cuadro compartido, actas de reparto y expedientes</t>
  </si>
  <si>
    <t>1. Mensual</t>
  </si>
  <si>
    <t>1. Cuadro compartido, actas de reparto y expedientes</t>
  </si>
  <si>
    <t>Se realizo la actualizaciòn,de la Matriz de cumplimiento en atencion a las solicitudes allegadas por la diferentes dependencias de la SDM.
La Direccion de Normatividad y Conceptos expidio memorando dirigido  los subsecretarios, Directores y jefes de oficina para que remitieran a la Direccion las normas expedidas al interior de cada Direccion para ser actualizadas en la Matriz de cumplimiento</t>
  </si>
  <si>
    <t>Se ha efectuado la devolución del procesos contractuales a solicitud del ordenador del gasto y por no encontrarse ajustado los documentos contractuales a los establecido en el Manual de contratación Vigente</t>
  </si>
  <si>
    <t>Cada vez que se requiera</t>
  </si>
  <si>
    <t xml:space="preserve"> Se estan realizando ajuste del Manual de Contratatación, procedimientos y documentos del proceso teniendo en cuenta la normatividad aplicable a cada mecanismo de seleccion y la normatividad aplicable. </t>
  </si>
  <si>
    <t>Se remite como evidencia los memorandos reitidos a la OAPI solicitando actualizaciones de Lineas,y traslado presupuestal.</t>
  </si>
  <si>
    <t>La Direccion de Normatividad da cumplimiento a lo establecido por la ley de transparencia, publicando los actos administrativos de carácter regulatorio para observaciones, asi como la actualizaciòn de la matriz de cumplimiento.</t>
  </si>
  <si>
    <t>Se desarrolló capacitacion a los supervisores sobre los procesoss de seleccion, algunos aspectos en materia contractual y las obligaciones contenidas en el Manual de Contratación y Manual de Supervision e interventoria. La cual puede ser consultada en el siguiente LINK https://drive.google.com/file/d/1zBcP8DGUfi5zSIB8_UzD9iD9dE-inm7m/view</t>
  </si>
  <si>
    <t>Se remite como evidencia pantallazos del Siproj web, con las fichs de conciliacion de los procesos  cargo de la Direccion de contratacion para el periodo comprendido del 1 de mayo al 31 de agosto de 2020.</t>
  </si>
  <si>
    <t xml:space="preserve"> Se realizó socializacion mediante correo electrónico el cual se da a conocer el codigo de integridad a todo el equipo de trabajo</t>
  </si>
  <si>
    <t>Seaporta como evidencia los memorandos remitidos a los abogados con la asignacion de los procesos.</t>
  </si>
  <si>
    <t>Acción 1.2: Se ha efectuado la devolución del procesos contractuales a solcitud del ordenador del gasto y por no encontrarse ajustado los documentos contractuales a los establecido en el Manual de contratación Vigente.</t>
  </si>
  <si>
    <t>N.A</t>
  </si>
  <si>
    <t>No se ha presentado hecho relevante para el derecho penal o disciplinario para presentarse denuncia.</t>
  </si>
  <si>
    <t>No se desarrollaron actividades para este control en el periodo de reporte</t>
  </si>
  <si>
    <t>Según la necesidad se elaboran los estudios previos
Subsecetaría juridica: Se ajustaron estudios previos sobre Cursos pedagogicos y ajuste a los estudios previos de contratos que se suscriban antes de la armonizacion presupuestal</t>
  </si>
  <si>
    <t>1-4, 3 SPM: Durante el segundo cuatrimestre de 2020, la SPM no ha iniciado procesos sancionatorios a los contratos que son de su competencia. (se anexa correo de consulta y respuesta sobre sancionatorios SPM)
Sub Gestión de la movilidad: Se realiza el informe por parte del abogado encargado del proceso de sancionatorio de la subsecretaria de los procesos adelantados y se retroalimenta a los supervisores en las reuniones de los meses de julio y agosto de 2020
Sub Júridica: Se ajustaron estudios previos sobre Cursos pedagogicos y ajuste a los estudios previos de contratos que se suscriban antes de la armonizacion presupuestal</t>
  </si>
  <si>
    <t xml:space="preserve">No se han recibido denuncias por parte de la  Subdirección de Contravenciones, área encargada de entregar las denuncias debidamente radicadas ante Fiscalia General de  la Nación, para empezar hacer el respectivo seguimiento. </t>
  </si>
  <si>
    <t>permanente</t>
  </si>
  <si>
    <t xml:space="preserve">La Direccion  verifica en la  base de contratacion, los contratos elaborado y de RP los contratos en SECOP II contrastando su respectivo cargue
</t>
  </si>
  <si>
    <t>18 de junio de 2020</t>
  </si>
  <si>
    <t>La Direccion e Contratacion actualiza el SIG con el instuctivo de socilizacion ingreso a contratistas.</t>
  </si>
  <si>
    <t>27 de agosto</t>
  </si>
  <si>
    <t>La Direccion de Normatividad realizo la actualizacion del POA de geston e inversion e atencion al nuevo plan de Desarrollo, dejando como periodo de seguimiento a las acividades trimestral, adicionalmente fueron actualizaos con los nuevos objetivos antisoborno.</t>
  </si>
  <si>
    <t>Para el periodo de reporte no se realizo seguimiento</t>
  </si>
  <si>
    <t>La Direccion de Contratacion, realiza la solicitud de ajuste a los procesos contractuales que deban realizar a los documentos contenidos en la lista de chequeo para el proceso de contratacion.</t>
  </si>
  <si>
    <t xml:space="preserve">La Direccion de Contratacion realiza el control del perfil del contratista, solicitado por correo electronico que en el estudio previo sea acorde con los documentos allegados según la lista de chequeo. </t>
  </si>
  <si>
    <t>La Direccion de Contratacion solicta la intencion de ARL, la cual hace parte del documento de perfeccionamiento del contrato en acta de inicio</t>
  </si>
  <si>
    <t xml:space="preserve">Permanente </t>
  </si>
  <si>
    <t xml:space="preserve">Los abogados de la Direccion de Normatividad realizan mesas de trabajo al interior de la Direccion para verificar los actos administrativos  cuando
su nivel de complejidad lo requiera.
</t>
  </si>
  <si>
    <t>La eficiencia de la accion esta enfocada a expedir actos administrativos mas rubustos en lineamientos y normatividad vigente,es importante a clarar que no se tiene evidencia en razon a que mesas de trabajo internas.</t>
  </si>
  <si>
    <t>8 de mayo de 2020</t>
  </si>
  <si>
    <t>La Direccion  realizo capacitacion supervision de los contratos,realizada por la Oficina de Vivero y asociados.para su verificacion consultar el siguiente Link https://drive.google.com/drive/starred</t>
  </si>
  <si>
    <t>Es eficaz por que permite profundicar en la obligaciones de los supervisores, lo que contribuye a ejercer mejor la supevision en marcada bajo los principios de oportunidad y transparencia.</t>
  </si>
  <si>
    <t>Publicacion procesos contenciosos en la pagina web de la entidad</t>
  </si>
  <si>
    <t>La accion es eficaz por que da cumplimiento a lo establecido por la normatividad, cumpliendo con el principio de transparencia.</t>
  </si>
  <si>
    <t>El 13 de mayo de 2020
18 de Agosto de 2020</t>
  </si>
  <si>
    <t>La Direccion de Gestion de cobro realizo socializaciòn al equipo de la Direccion sobre el SIG y normatividad.
Adicionalmente se realizo la actualizacion de los procedimiento y formatos de la DGC.</t>
  </si>
  <si>
    <t>actualizacion de los procedimiento y formatos de la DGC.</t>
  </si>
  <si>
    <t>27 de julio de 2020</t>
  </si>
  <si>
    <t>Mesa de trabajo para verificar laactualizacion del Siproj web</t>
  </si>
  <si>
    <t>Es efectiva por que se esta realizando seguimiento permanente a la actualizacion del Siproj, lo que conlleva a mitigar errores en un proceso de auditoria.</t>
  </si>
  <si>
    <t>Mensualmente desde la Subdirección de Señalización se reportan los indicadores de las mestas establecidas en la Subdirección dentro del proyecto de inversión. (Reporte Mensual de Indicadores)</t>
  </si>
  <si>
    <t>Mensualmente se ha adelantado la revisión de los diseños elaborados y actualizados tanto al interior de la SDM como por los contratos integrales, validando que se atiendan los compromisos de señalización adquiridos por la comunidad. Lo anterior, ejecutando los puntos de control establecidos en el procedimiento PM03-PR04.</t>
  </si>
  <si>
    <t>Mensualmente se ha adelantado la revisión de las propuestas de señalización presentadas por terceros, teniendo en cuenta que se ajusten a los lineamientos establecidos por la Entidad, prevaleciendo la seguridad vial de los actores presentes en las vías. Lo anterior, ejecutando los puntos de control establecidos en el procedimiento PM03-PR03.</t>
  </si>
  <si>
    <t>Cada vez que se requiere se procede con la validación de que se cumplan con lo requisitos de dada de baja para señalización vertical, tales como finalización de la vida útil, con el fin de mejorar las condiciones de seguridad vial. Lo anterior, ejecutando los puntos de control establecidos en el procedimiento PM02-PR09.</t>
  </si>
  <si>
    <t>Cada vez que se requiere se procede con el seguimiento y control de garantías a la señalización implementada por los contratos integrales, verificando de que se cumpla con los tiempos de durabilidad establecidos, manteniendo así las condiciones de seguridad vial en la ciudad. Lo anterior, ejecutando los puntos de control establecidos en el procedimiento PM02-PR06.</t>
  </si>
  <si>
    <t>Mensualmente la Subdirección de señalización ha ejecutado cada uno de los procedimientos establecidos de acuerdo con las actividades propias de la Subdirección. Lo anterior, ejecutando cada uno de los puntos de control establecidos en los procedimientos PM03-PR02, PM03-PR03, PM03-PR04, PM03-PR10, PM02-PR9 y PM02-PR06.</t>
  </si>
  <si>
    <t>Mensualmente la Subdirección de señalización ha ejecutado cada uno de los procedimientos establecidos para los tramites y servicios que se gestionan en la Subdirección. Lo anterior, ejecutando cada uno de los puntos de control establecidos en los procedimientos PM03-PR03, PM03-PR10, PM02-PR9 y PM02-PR06.</t>
  </si>
  <si>
    <t>Mensualmente la Subdirección de señalización ha ejecutado el procedimiento establecido en la Subdirección para la Atención de requerimientos en materia de Señalización allegados por la comunidad y Entidades externas. Lo anterior, ejecutando cada uno de los puntos de control establecidos en el procedimiento PM03-PR02.</t>
  </si>
  <si>
    <t>Mensualmente se adelantado el seguimiento por parte de la Subdirección de señalización ha la ejecución de cada uno de los procedimientos establecidos de acuerdo con las actividades propias de la Subdirección. Lo anterior, ejecutando cada uno de los puntos de control establecidos en los procedimientos PM03-PR02, PM03-PR03, PM03-PR04, PM03-PR10, PM02-PR9 y PM02-PR06.</t>
  </si>
  <si>
    <t>Los puntos de control establecidos en los procedimientos PM03-PR02, PM03-PR03, PM03-PR04, PM03-PR10, PM02-PR9 y PM02-PR06. Los cuales se relacionan a continuación: PA01- PR01-MD01, PA01-PR01-MD02. PM03-PR02-F02. PM03-PR02-F03. PM03-PR03-F01. PM03-PR03-F02. PM03-PR03-F03. PM03-PR10-F01. PM03-PR10-F02. PM02-PR09-F01. PM02-PR06-F01</t>
  </si>
  <si>
    <t>PROCESO </t>
  </si>
  <si>
    <t>Se ha enviado el formato de entrenamiento en puesto de trabajo a 59 funcionarios y a la fecha hemos recibido 26, adicionalmente adjunto los formatos.</t>
  </si>
  <si>
    <t xml:space="preserve">CUMPLIDO </t>
  </si>
  <si>
    <t>En total son 34 Gerentes Públicos, de los cuales 30 estan en el plazo de concertación definiddo por la Guía de la Función Pública (¨lazos concertación fechas febrero a julio). Se entregan los 30 acuerdos suscritos en carpetas por dependencia.
Se precisa que de acuerdo con la capacitación realizada por la Función Pública y el DASCD, a las áreas de Talento les corresponde entregar la herramienta y a la Oficinas de Planeación apoyar la realización y el seguimiento de los Acuerdos de Gestión.</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</si>
  <si>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</si>
  <si>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</si>
  <si>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Durante los  procesos de provisión que adelanta la entidad se da aplicación al formato PA02-PR01-F03, con fin de dar aplicación y verificación conforme con los requisitos del manual de funciones y la lista de chequeo.
SE ANEXAN FORMATOS  DE 7 FUNCIONARIOS</t>
  </si>
  <si>
    <t>Dentro de los procesos de provisión y la verificación de documentos, la entidad en el noivel directivo realiza la verificación de los totulos academicos y frente a los nombramiento provsionales se realiza de manera aleatoria
SE ANEXAN FORMATOS  7 FUNCIONARIOS</t>
  </si>
  <si>
    <t>Dentro de los procesos de provisión y de acuerdo con el  formato PA02-PR01-F03, la entidad verifica la hoja de vida del Sideap suministrada por el funcionario.
SE ANEXAN FORMATOS  DE 7 FUNCIONARIOS</t>
  </si>
  <si>
    <t xml:space="preserve">PROCESO DE ENCARGOS: La Dirección de Talento Humano durante la vigencia 2020, ha realizado los siguientes procesos de encargos, como se relaciona a continuación:
• El 10 de enero de 2020 se identificó que la planta de personal contaba con cuatro (04) empleos en vacancia definitiva y uno (01) empleo en vacancia temporal, derivadas de las renuncias aceptadas desde el 09 de noviembre de 2019 al 31 de diciembre de 2019. Adicionalmente, un (01) empleo en vacancia temporal, el cual no ha sido parte de ninguno de los procesos de encargo adelantados por la entidad. 
• El 18 de febrero de 2020 se identificó que la planta de personal contaba con seis (06) empleos en vacancia definitiva y dos (02) empleos en vacancia temporal, derivadas de las renuncias aceptadas desde el 01 de enero de 2020 al 17 de febrero de 2020. 
• El 21 de mayo de 2021, la Dirección de Talento Humano una vez revisada la planta de personal identificó que cuenta con cinco (05) empleos en vacancia definitiva y dos (02) empleos en vacancia temporal, derivadas de las renuncias aceptadas desde el 18 de febrero de 2020 al 20 de mayo de 2020. 
• El 28 de julio de 2020, la Dirección de Talento Humano una vez revisada la planta de personal identificó que cuenta con ocho (08) empleos en vacancia definitiva, derivadas de las renuncias aceptadas y terminaciones de encargos desde el 21 de mayo de 2020 al 27 de junio de 2020. (PROCESO EN CURSO)
SE REMITE DOCUMENTOS SOPORTE DE UN PROCESO DE ENCARGOS 
</t>
  </si>
  <si>
    <t>Reporte del POA de gestion TH 2020 - reporte 31/05/2020</t>
  </si>
  <si>
    <t>12/31/2020</t>
  </si>
  <si>
    <t>Circular 037 de 2019 del Departamento Administrativo del Servicio Civil Distrital</t>
  </si>
  <si>
    <t>En espera de respuesta de los lineamientos por parte del Ministerio del Trabajo para la aplicación de la bateria de manera virtual, debido a la emergencia sanitaria.</t>
  </si>
  <si>
    <t xml:space="preserve">La Dirección de Talento Humano conforme con el Plan Anual de Vacantes ha realizado nombramientos en provisionalidad - SE ANEXAN RESOLUCIONES DE NOMBRAMIENTOS </t>
  </si>
  <si>
    <t>Durante los  procesos de provisión que adelanta la entidad se da aplicación al formato PA02-PR01-F03, con fin de dar aplicación y verificación conforme con los requisitos del manual de funciones y la lista de chequeo.
SE ANEXAN EJEMPLOS DE 7 FUNCIONARIOS</t>
  </si>
  <si>
    <t>Las primeras tres fechas corresponden a inducciones a colaboradores de la entidad y las siguientes a la capacitación sobre accidentalidad dirigida al COPASST</t>
  </si>
  <si>
    <t>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</si>
  <si>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2-de mayo del 2020 al mes de agosto 2020
enero - agosto de 2020</t>
  </si>
  <si>
    <t>Acción 2:Se enviaron los correos a los supervisores de contrato,donde se les informa la devolucion de cuentas
Acción 2.1 Durante el periodo reportado se realizaron  los respectivos encargos relacionados en la matriz  de "controles existentes". En el proceso de provision de empleos se realiza la etapa verificación de requisitos minimos donde se validan la documentación que aportan los aspirantes en el proceso de selección y vinculación de colaboradores.
Acción 2.2-2.3: Durante la vigencia 2020, se realizo el respectivo analisis de las actividades propuesta en el POA 2020 y se remitio la matriz diligenciada junto con sus evidencias a la OAPI,el cual se realizo  mediante un trabajo conjunto de el equipo de trabajo de SST y capacitacion, incorporadno todas aquellas actividades contempladas para la  Implementación del  Plan de Bienestar Social y mejoramiento del Clima Laboral, como tambien del Plan de Incentivos Institucionales. El respectivo reporte se realizo el 31 de mayo de 2020.</t>
  </si>
  <si>
    <t xml:space="preserve">Correos a los supervidores-Acta seguimiento del Riesgo-correos de socializacional interior del Proceso
Acción 2.1- 2.2-2.3: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t>
  </si>
  <si>
    <t xml:space="preserve">Cada vez que se requiera el apoyo por parte de la OGS
</t>
  </si>
  <si>
    <t>Los controles a esta acción están en proceso durante todo el año, en razón a que son eventuales y no tiene una programación establecida ni fija.</t>
  </si>
  <si>
    <t>Teniendo en cuenta que la periodicidad del reporte para este control es trimestral y para todo el año, se reportará en el més de septiembre de 2020 lo correspondiente.</t>
  </si>
  <si>
    <t xml:space="preserve">Con fecha 12 de agosto de 2020 se elabora el acta de liquidación del Convenio Interadministrativo con el SENA, cuya fecha de acta de inicio era el 23 de febrero de 2017 y de  terminación fue el 31 de diciembre de 2019.. </t>
  </si>
  <si>
    <t xml:space="preserve">Cada vez que se esta realizando un proyecto, plan o programa.
</t>
  </si>
  <si>
    <t>Los controles a esta acción están en proceso durante todo el año, en razón a que son eventuales y no tiene una programación establecida y fija.</t>
  </si>
  <si>
    <t xml:space="preserve">Cada vez que se implementa  un proyecto, plan o programa, donde se evidencia un impacto. 
</t>
  </si>
  <si>
    <t>Durante el primer semestre se estableció el cronograma de fechas en la localidades. Seguidamente se hizo la  pieza comunicativa para la respectiva invitación a la ciudadanía. Luego se divulgó por varios canales de atención (correos, wasapp, página web y teléfono). Adicionalmente se hace la consolidación de la información a presentar en la Rendición de Cuentas. A  31 de agosto/20 , se realizaron  cinco (5) rendicones de cuentas de las 20 localidades.</t>
  </si>
  <si>
    <t>Se han realizado divulgaciones desde el mes de julio en el tema de Antocorrupción y Soborno, como también en Trámites y Servicios de la entidad en cada una de las 20 localidades. Se tiene programado hasta diciembre/20.</t>
  </si>
  <si>
    <t>Se ha reportado el Informe consolidado Trimestral de Ejecución del PIP de las 20 localidades del primer semestre. En el mes de septiembre se reportará el 3er trimestre de 2020.</t>
  </si>
  <si>
    <t>Las acciones para este control se reportaran en el mes de diciembre de 2020, con el informe final de rendición de cuentas. Lo anterior, debido a que se están realizando según el cronograma en el segundo semestre del año.</t>
  </si>
  <si>
    <t>Se ha reportado la rotación del personal en los Centros Locales de Movilidad correspondiente al primer semestre. En el mes de diciembre reportará lo del 2do. semestre de 2020.</t>
  </si>
  <si>
    <t>Se ha reportado hasta la fecha la correspondiente al primer semestre. En el mes de diciembre se reportará lo del 2do. semestre de 2020.</t>
  </si>
  <si>
    <t>septiembre de 2020</t>
  </si>
  <si>
    <t>Se hace informe trimestral de las APT de las 20 localidades y se han subido lo correspondiente al primer semestre. En septiembre se subirá lo del 3er trimestre y el cuarto trimestre se tiene programado hasta dic,/20.</t>
  </si>
  <si>
    <t>A la fecha se presenta  información de algunas localidades, como actas de reunión de jornadas de sensibilización y/o formación de los meses de abril, junio y julio de 2020. Dada la periodicidad se tiene programado hasta dic./20.</t>
  </si>
  <si>
    <t>El seguimiento que se realizo es por medio de la supervisión  al contrato con el  Operador tecnológico de la entidad mediante las solicitudes realizadas. En los meses de junio, julio, agosto 2020 se realizaron (81) Solicitudes de Configuración, (49) Solicitudes de creación de Acceso a la carpeta compartida para un total de (130) atendidos.</t>
  </si>
  <si>
    <t>El seguimiento que se realizo por el profesional especializado de la OTIC quien hace la supervisión del contrato 2019-1318, y el cumplimiento del procedimiento de control de cambios, durante los meses de junio, julio, agosto de 2020, realizando seguimiento a las reuniones denominadas (Comité de Cambios) dando cumplimiento al (PA04-PR04 PROCEDIMIENTO GESTIÓN DE CAMBIOS DE TIC VERSIÓN 1,0 DE 18-02-2019.PDF) de la entidad.</t>
  </si>
  <si>
    <t>Se realizo  seguimiento por parte de la OTIC al Informe Gestión de Seguridad, a los incidentes de seguridad de la información que se presentaron  durante los meses de junio y julio de 2020</t>
  </si>
  <si>
    <t>Se realizo el cargue de la Información (Bases de Datos Personales ante la SIC) el 29/05/2020</t>
  </si>
  <si>
    <t>Se Actualizo el  Documento (Manual para la protección de los datos personales en la Secretaría
Distrital de Movilidad) el 30/06/2020</t>
  </si>
  <si>
    <t>Se realizó la terminación del contrato contrato 2019-1779 y se recibió a satisfacción la gestión realizada por el Proveedor.</t>
  </si>
  <si>
    <t>Se realizo  seguimiento al Producto entregado del contrato 2019-1779  por parte de la OTIC.
1. Informe de estado a la fecha de aplicativos de la SDM y su caracterización.
2. Informe del análisis de compatibilidad de aplicaciones con IPv6
3. Plan para el proceso de transición del servicio DNS a IPv6.</t>
  </si>
  <si>
    <t>Se realiza el seguimiento PAA con la el seguimiento del POA Nuevo Proyecto de Inversio 7570 que tiene la OTIC para el 2019-2020, a los proyectos relacionados con Seguridad de la Información Meta 17.</t>
  </si>
  <si>
    <t>Se realizo el seguimiento al diagnóstico trimestral de la herramienta dispuesta por Min TIC “Instrumento de Evaluación MSPI”</t>
  </si>
  <si>
    <t>Se realizó el seguimiento a los numerales 5.31 y 5.32 “Política de adquisición de hardware” y “Política de adquisición de software” establecidas en la entidad, del documento Políticas Específicas de seguridad de la Información que es de obligatorio cumplimiento en la SDM por medio de los Conceptos técnicos emitidos por la OTIC durante los meses de junio, julio y agosto de 2020.</t>
  </si>
  <si>
    <t xml:space="preserve">Se realizó el seguimiento a los numerales 5.6 Política de Sensibilización, Formación y Toma de Conciencia en Seguridad de la Información, de la política de Seguridad de la información en la contratación de prestación de servicios en su clausulado Obligaciones Generales del Contratista 11.4 Guardar la debida reserva y confidencialidad sobre la información y el contenido de los documentos que deba conocer con ocasión del contrato.
</t>
  </si>
  <si>
    <t>2.2= La acción eficiente ya que el seguimiento es Supervisado por el profesional Especializado de la OTIC, el cual se encargó de realizar el acompañamiento, verificación y aprobación de todo tipo solicitud de Configuración, y de creación de Acceso a la carpeta compartida de las diferentes Areas de la entidad.</t>
  </si>
  <si>
    <t>2.2=  Solicitudes de Configuración, y de creación de Acceso a la carpeta compartida solicitadas en el periodo.</t>
  </si>
  <si>
    <t>1= La acción eficiente ya que el seguimiento es Supervisado por el profesional Especializado de la OTIC, el cual se encargó de realizar el acompañamiento y la verificación y aprobación de todo tipo de Cambio de Control de Cambios que se realizó en la entidad.
1-2= La acción es efectiva ya que  el seguimiento del contratos es Supervisado el profesional Especializado de la OTIC, el cual se encarga de realizar el acompañamiento y las verificaciones de las alertas de incidentes de Seguridad de la Información que se hallan tenido en el periodo.
1.4-3= La Acción es efectiva ya que la OTIC actualizo y cargo las bases de datos Personales de la SDM  ante la SIC.
1.4-4= La acción eficiente ya que se Actualizo el Manual para la protección de los datos personales a cargo de la OTIC conforme a la normativa vigente aplicable y adicional se realiza el seguimiento a la creación de bases de datos nuevas para reportarlas en el año 2021.</t>
  </si>
  <si>
    <t xml:space="preserve">1= Evidencia de las reuniones de Comités de Cambios.
1-2= Documento interno de uso del Operador Tecnológico.
1.4-3= Evidencia de la publicación de las bases de datos personales de la entidad ante la SIC. 
1.4-4= Correo electrónico como seguimiento de la creación de bases de datos nuevas en la entidad para reportar en 2021.
</t>
  </si>
  <si>
    <t>2. La Acción es efectiva ya que el seguimiento es  Supervisado por el profesional Especializado de la OTIC, el cual se encargó de realizar el acompañamiento, la verificación y aprobación a la gestion realizada por el proveedor.
2-1 La Acción es efectiva ya que el seguimiento es Supervisado por el profesional Especializado de la OTIC, el cual se encargó de realizar el acompañamiento, la verificación y aprobación de todo tipo de informe y actividad realizadas por el proveedor.</t>
  </si>
  <si>
    <t>2. Entrega de Productos realizada por el Proveedor.
2-1 Entrega de Productos realizada por el Proveedor.</t>
  </si>
  <si>
    <t>3.2= La Acción es efectiva ya que se realizó el seguimiento al PAA con la el seguimiento del POA al Nuevo Proyecto de Inversión 7570 enviado a Planeación de la entidad.</t>
  </si>
  <si>
    <t>3.2= Correo electrónico de la información reportada del Proyecto de Inversión 7570 de la OTIC Meta 17.</t>
  </si>
  <si>
    <t>4.2= La Acción es efectiva ya se realizo el seguimiento al diagnóstico semestral  de la herramienta dispuesta por Min TIC “Instrumento de Evaluación MSPI”</t>
  </si>
  <si>
    <t>4.2= Diagnóstico de la herramienta “Instrumento de Evaluación MSPI”</t>
  </si>
  <si>
    <t xml:space="preserve">5.= Conceptos técnicos emitidos por la OTIC.
5-1= Obligaciones Generales del Contratista 11.4 Guardar la debida reserva y confidencialidad sobre la información, seguimiento en el contenido del clausulado del contrato de OPS.
</t>
  </si>
  <si>
    <t>Desde el 01 de mayo de 2020 al 31 de agosto de 2020</t>
  </si>
  <si>
    <t>Se remitió mensualmente el reporte de los indicadores a cargo de la Subdirección de Planes de Manejo de Tránsito para su respectiva consolidación y seguimiento en el POA de la entidad.</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</si>
  <si>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t>
  </si>
  <si>
    <t xml:space="preserve">Se realizó seguimiento a los requerimientos de los ciudadanos con el fin de dar respuesta oportuna, obteniendo un indice de oportunidad del 97%, lo cual se refleja en el tablero de control con cero requerimientos vencidos. </t>
  </si>
  <si>
    <t>Correo de envio del reporte de indicadores</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</si>
  <si>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Se realizó seguimiento a los requerimientos de los ciudadanos con el fin de dar respuesta oportuna, obteniendo un indice de oportunidad del 97%, lo cual se refleja en el tablero de control con cero requerimientos vencidos. </t>
  </si>
  <si>
    <t>Se remite evidencia de la aplicación de los puntos de control</t>
  </si>
  <si>
    <t>SE realizará seguimiento con la participación de la Oficina de Control Interno para revisar el avance de las tareas programas/ ejecutadas de Gestión Documental</t>
  </si>
  <si>
    <t xml:space="preserve">Acta de reunión
Cronograma </t>
  </si>
  <si>
    <t>Se remitió programación de las capacitaciones a la Dirección de Talento Humano para la inclusión en el PIC 2020</t>
  </si>
  <si>
    <t>Listado de asistencia, fotografias y evaluación de conocimiento</t>
  </si>
  <si>
    <t>Agosto</t>
  </si>
  <si>
    <t>Se realizaron mesas de trabajo para realizar el plan de trabajo del proceso de certificación ambiental en la entidad</t>
  </si>
  <si>
    <t>DGTCTT: Se realizó el reporte de los POA de cierre de la gestión PDD Bogotá mejor para todos.</t>
  </si>
  <si>
    <t>Conforme a los seguimientos realizados se observa que la Dirección Tiene un complimiento del 93% en la oportunidad de respuesta de los requerimientos, ademas se observa que para julio no contaba con requerimientos pendientes.</t>
  </si>
  <si>
    <t>Se remite correo con copia de los reportes realizados de los indicadores de la dirección y subdirecciones.</t>
  </si>
  <si>
    <t>Se realizó el reporte de los POA de cierre de la gestión PDD Bogotá mejor para todos. (DGTCTT)</t>
  </si>
  <si>
    <t>Se remiten correos con el reporte de las evidencias del Plan Distrital de Seguridad Vial.</t>
  </si>
  <si>
    <t>Se realizó la revisión y envió mensual de los certificados de confiabilidad conforme a los parametros identificados por la Dirección de atención al Ciudadano.
Conforme a los seguimientos realizados se observa que la Dirección Tiene un complimiento del 93% en la oportunidad de respuesta de los requerimientos, ademas se observa que para julio  contaba con 1 requerimiento pendiente.</t>
  </si>
  <si>
    <t>Se remiten memorandos con soporte de la información.</t>
  </si>
  <si>
    <t>Se realizó el reporte de los POA de cierre de la gestión PDD Bogotá mejor para todos. (DTV)</t>
  </si>
  <si>
    <t>Conforme a los seguimientos realizados se observa que la Dirección Tiene un complimiento del 93% en la oportunidad de respuesta de los requerimientos, ademas se observa que para julio  contaba con 1 requerimiento pendiente. (DTV)</t>
  </si>
  <si>
    <t>Se realizó la revisión y envió mensual de los certificados de confiabilidad conforme a los parametros identificados por la Dirección de atención al Ciudadano.(DTV)</t>
  </si>
  <si>
    <r>
      <rPr>
        <b/>
        <sz val="12"/>
        <color theme="1"/>
        <rFont val="Arial"/>
        <family val="2"/>
      </rPr>
      <t>Avances del control  2.12</t>
    </r>
    <r>
      <rPr>
        <sz val="12"/>
        <color theme="1"/>
        <rFont val="Arial"/>
        <family val="2"/>
      </rPr>
      <t>: En la sesión No. 26 de la Comisión Intersectorial de Seguridad Vial, realizada el 5 de mayo de 2020 se comunicaron los avances del Plan Distrital de Seguridad Vial y del Motociclista, se aprobó el Plan de Acción 2020 del PDSV, se socializó la Directiva lineamientos de seguridad vial y la propuesta de modificación del Decreto 185 de 2012 de la Comisión, se establecieron compromisos y se realizó balance de los indicadores meta.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abril, mayo, junio y julio del 2020)</t>
    </r>
  </si>
  <si>
    <r>
      <rPr>
        <b/>
        <sz val="12"/>
        <color theme="1"/>
        <rFont val="Arial"/>
        <family val="2"/>
      </rPr>
      <t>Avances del control  4.3:</t>
    </r>
    <r>
      <rPr>
        <sz val="12"/>
        <color theme="1"/>
        <rFont val="Arial"/>
        <family val="2"/>
      </rPr>
      <t xml:space="preserve"> La Oficina de Seguridad Vial, mediante correos electrónicos del 24 de junio de 2020, solicita a las diferentes dependencias de la SDM e instituciones de la Comisión Intersectorial de Seguridad Vial CISV, nuevamente información requerida para el seguimiento frente a las acciones del PDSV 2017-2026.
En el Comité Institucional de Seguridad Vial de la Secretaria Distrital de Movilidad, con fecha 6 de julio de 2020, se presenta el reporte del II trimestre del PDSV, informando las actividades pendientes por entregar de las diferentes dependencias,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 registrado en el reporte trimestral con corte a 30 de junio de 2020. </t>
    </r>
  </si>
  <si>
    <r>
      <rPr>
        <b/>
        <sz val="12"/>
        <color theme="1"/>
        <rFont val="Arial"/>
        <family val="2"/>
      </rPr>
      <t>Avances del contro 4.4:</t>
    </r>
    <r>
      <rPr>
        <sz val="12"/>
        <color theme="1"/>
        <rFont val="Arial"/>
        <family val="2"/>
      </rPr>
      <t xml:space="preserve"> En la sesión No. 26 de la Comisión Intersectorial de Seguridad Vial, realizada el 5 de mayo de 2020 se comunicaron los avances del Plan Distrital de Seguridad Vial y del Motociclista, se aprobó el Plan de Acción 2020 del PDSV, se socializó la Directiva lineamientos de seguridad vial y la propuesta de modificación del Decreto 185 de 2012 de la Comisión, se establecieron compromisos y se realizó balance de los indicadores meta.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abril, mayo, junio y julio del 2020)</t>
    </r>
  </si>
  <si>
    <t>permanete</t>
  </si>
  <si>
    <t>julio y agosto</t>
  </si>
  <si>
    <t>Se realiza reunion mensual de supervisores y se socializa el codigo antisobrono</t>
  </si>
  <si>
    <t>Se realiza reunion mensual de supervisores y se solcializa el codigo de integidad</t>
  </si>
  <si>
    <t>El abogado de proceso sansionatorio  hace revisión trimestral a los procesos</t>
  </si>
  <si>
    <t xml:space="preserve">Se hace revisión permanente acorde a las necesidades </t>
  </si>
  <si>
    <t>Segundo semestre</t>
  </si>
  <si>
    <t>Mayo -junio -julioy  agosto</t>
  </si>
  <si>
    <t>Se realiza la revisión de las cuentas de cobro por parte del supervisor</t>
  </si>
  <si>
    <t>Se realiza el control sobre la elaboración del anteproyecto de presupuesto presupuestal del 2021. Se presenta Antreproyecto para aprobación del secretario</t>
  </si>
  <si>
    <t>Se remite el control de reporte de POA trimestral correspondiente al cierre del PDD Bogotá Mejora Para todos con cumplimiento de metas PDD</t>
  </si>
  <si>
    <t>Planes operativos anuales</t>
  </si>
  <si>
    <t>Se realizara la socialización en el segundo semestre</t>
  </si>
  <si>
    <t>Cuando se requiera</t>
  </si>
  <si>
    <t>agosto</t>
  </si>
  <si>
    <t>Se programó capacitación con la Veeduría Distrital sobre Rendición de Cuentas para los colaboradores de la SDM y la ciudadanía</t>
  </si>
  <si>
    <t>Esta definido para realizar entre el mes de septiembre y noviembre</t>
  </si>
  <si>
    <t xml:space="preserve">3.1. Verificar que la dependencia responsable de la rendición de cuentas sectorial planifique los recursos para la rendición de cuentas  (preventivo) 
</t>
  </si>
  <si>
    <r>
      <rPr>
        <sz val="12"/>
        <rFont val="Calibri"/>
        <family val="2"/>
        <scheme val="minor"/>
      </rPr>
      <t>3.1  Justificación en el contrato de logistica para la rendición de cuentas</t>
    </r>
  </si>
  <si>
    <t xml:space="preserve">3.1 jsutificación en los Estudios previos del  contrato de logistica </t>
  </si>
  <si>
    <t>Se firmo el contrato con la Caja de comensación Familiar Compensar para el apoyo logisitico que requiera la SDM , donde esta conpmplado el de la Rendión de Cuentas</t>
  </si>
  <si>
    <t>Se socializó el Código de Integridad a través del correo interno de la entidad</t>
  </si>
  <si>
    <r>
      <rPr>
        <sz val="12"/>
        <rFont val="Calibri"/>
        <family val="2"/>
        <scheme val="minor"/>
      </rPr>
      <t>4.1. Implementar estrategias de socialización del Código de Integridad y Plan Anticorrupción  (preventivo).</t>
    </r>
    <r>
      <rPr>
        <sz val="11"/>
        <rFont val="Calibri"/>
        <family val="2"/>
        <scheme val="minor"/>
      </rPr>
      <t xml:space="preserve">
</t>
    </r>
  </si>
  <si>
    <r>
      <t>4</t>
    </r>
    <r>
      <rPr>
        <sz val="12"/>
        <rFont val="Calibri"/>
        <family val="2"/>
        <scheme val="minor"/>
      </rPr>
      <t>.1.Registro de recibo material POP, listas de asistencia a eventos y actividades donde se socializa el código de integridad, y el PAAC, como videos, fotos, medios internos de comunicación.</t>
    </r>
  </si>
  <si>
    <r>
      <rPr>
        <sz val="12"/>
        <rFont val="Calibri"/>
        <family val="2"/>
        <scheme val="minor"/>
      </rPr>
      <t>1.1 Verificar la socialización del Código de Integridad y la estrategia de integridad frente  a la lucha contra la corrupción (preventivo)</t>
    </r>
    <r>
      <rPr>
        <sz val="11"/>
        <rFont val="Calibri"/>
        <family val="2"/>
        <scheme val="minor"/>
      </rPr>
      <t xml:space="preserve">
</t>
    </r>
  </si>
  <si>
    <t xml:space="preserve">1.1 Registro de recibo material POP, listas de asistencia a eventos y actividades donde se socializa el código de integridad, y participación en el desarrollo de la estrategia de integridad. Videos, fotos, medios internos de comunicación.
</t>
  </si>
  <si>
    <t xml:space="preserve">
5. Anual</t>
  </si>
  <si>
    <t>Se realizo la comstrucción en el mes de diciembre y se publico en enero 2020</t>
  </si>
  <si>
    <t xml:space="preserve">1.1 Registro de recibo material POP, listas de asistencia a eventos y actividades donde se socializa el código de integridad, y participación en el desarrollo de la estrategia de integridad. Videos, fotos, medios internos de comunicación. Seguimiento POA de inversión 7563
</t>
  </si>
  <si>
    <t>Continuar con la implementación del Sistema de Gestión Antisoborno.</t>
  </si>
  <si>
    <t>Cuando se programe y requiera</t>
  </si>
  <si>
    <t>Documentos asociados</t>
  </si>
  <si>
    <t>En proceso</t>
  </si>
  <si>
    <t>Una vez revisada y verificada la información reportada en los POA, se remite a cada una de las áreas correo con observaciones frente las diferencias encontradas en el POA, respecto al Plan Anual de Adquisiciones, del periodo comprendido entre enero y mayo de 2020 (esto con ocasión de la circular  del 25 de marzo de la SDP).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</si>
  <si>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Reuniones virtuales</t>
  </si>
  <si>
    <t>4. Mensual
6/18/2020</t>
  </si>
  <si>
    <t xml:space="preserve">4. Cuadro compartido, actas de reparto y expedientes.
</t>
  </si>
  <si>
    <t>Por medio del seguimiento que se realiza en el plan de adecuación y sostenibilidad se evidencia avance en las acciones definidas.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</si>
  <si>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Una vez revisada y verificada la información reportada en los POA, se remite a cada una de las áreas correo con observaciones frente las diferencias encontradas en el POA, respecto al Plan Anual de Adquisiciones, del periodo comprendido entre enero y mayo de 2020 (esto con ocasión de la circular  del 25 de marzo de la SDP).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</si>
  <si>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Se realizó la verificación de las viabilidades presupuestales conforme al P.A.A 2020 para su respectivo VoBo por parte la Jefe de la OAPI.</t>
  </si>
  <si>
    <t>Mayo- Junio</t>
  </si>
  <si>
    <t xml:space="preserve">Al momento de consolidar el Anteproyecto de presupuetso para la vigencia 2021 se realiza la verificacion de que la dependencia responsable planifico   recursos para la implementación del PDSVM </t>
  </si>
  <si>
    <t>Al momento de consolidar el Anteproyecto de presupuetso para la vigencia 2021 se realiza la verificacion de  la asignación de recursos para acciones enfocadas a la sostenibilidad ambiental</t>
  </si>
  <si>
    <t>Se remite semanalmente cuadro de seguimiento a la ejecución presupuestal de vigencia, pasivos, funcionamiento.
 Seguimiento contractual y presupuestal al Plan Anual de Adquisiciones.</t>
  </si>
  <si>
    <t>13,14,15, 16 de Julio de 2020</t>
  </si>
  <si>
    <t xml:space="preserve">1.1. Durante este periodo se realizó visita a las diferentes sedes de la entidad, con el fin de identificar la situación actual de estas en cuanto a lo relacionado con el Sistema de Gestión Ambiental. </t>
  </si>
  <si>
    <t>septiembre y noviembre</t>
  </si>
  <si>
    <t>último cuatrimestre</t>
  </si>
  <si>
    <t>Se realizará en el último cuatrimestre de 2020</t>
  </si>
  <si>
    <t>A solicitud</t>
  </si>
  <si>
    <t xml:space="preserve">N.A </t>
  </si>
  <si>
    <t>Mensual 1 de enero</t>
  </si>
  <si>
    <t xml:space="preserve">PERMANENTE </t>
  </si>
  <si>
    <t>enero</t>
  </si>
  <si>
    <t xml:space="preserve">1.1. Procedimiento PE01-PR01 Formulación de proyectos, construcción y seguimiento del Plan de Acción Institucional
</t>
  </si>
  <si>
    <t>DicIiembre. 2020</t>
  </si>
  <si>
    <t>julio 2020</t>
  </si>
  <si>
    <t>31 de agosto de 2020
18 de junio de 2020</t>
  </si>
  <si>
    <t>junio-julio- agosto</t>
  </si>
  <si>
    <t>01 de mayo de 2020 - 31 de agosto de 2020</t>
  </si>
  <si>
    <t>31 de agosto de 2020
18 de junio de 2020</t>
  </si>
  <si>
    <t>Diciiembre. 2020</t>
  </si>
  <si>
    <t>8 de mayo de  2020</t>
  </si>
  <si>
    <t>12 de mayo de 2020; 09 de junio de 2020; 15 de julio de 2020: 14 de agosto de 2020</t>
  </si>
  <si>
    <t xml:space="preserve">30 de junio de 2020
31de julio de 2020
31 de agosto de 2020
</t>
  </si>
  <si>
    <t>semanal</t>
  </si>
  <si>
    <t>31 de agosto de  2020
18 de junio de 2020</t>
  </si>
  <si>
    <t xml:space="preserve">30 de junio de 2020
31de julio de 2020
</t>
  </si>
  <si>
    <t>12 de mayo de 2020; 09 de junio de 2020; 15 de julio 2020; 14 de agosto de 2020</t>
  </si>
  <si>
    <t xml:space="preserve">permanente </t>
  </si>
  <si>
    <t>21 de febrero de 2020
27 de marzo de 2020
03 de abril de 2020
28 de febrero de 2020
02 de abril de 2020
28 de agosto 2020</t>
  </si>
  <si>
    <r>
      <t>Control 4.2 SPM: Dentro del desarrollo de los proyectos del nuevo PDD “</t>
    </r>
    <r>
      <rPr>
        <i/>
        <sz val="12"/>
        <rFont val="Arial"/>
        <family val="2"/>
      </rPr>
      <t>Un Nuevo Contrato Social y Ambiental para la Bogotá del Siglo XXI</t>
    </r>
    <r>
      <rPr>
        <sz val="12"/>
        <color theme="1"/>
        <rFont val="Arial"/>
        <family val="2"/>
      </rPr>
      <t>” La Subsecretaria de Política de Movilidad, junto con los gerentes de proyecto de la Dirección de Planeación de la Movilidad y Dirección de Inteligencia para la Movilidad respectivamente, establecieron el proyecto de inversión 7583 denominado “</t>
    </r>
    <r>
      <rPr>
        <i/>
        <sz val="12"/>
        <rFont val="Arial"/>
        <family val="2"/>
      </rPr>
      <t>Implementación del sistema de transportes de bajas y cero emisiones para Bogotá</t>
    </r>
    <r>
      <rPr>
        <sz val="12"/>
        <color theme="1"/>
        <rFont val="Arial"/>
        <family val="2"/>
      </rPr>
      <t>” cuyas iniciativas se centran en: 
1.        Formular las políticas, planes, programas y proyectos que reduzcan el impacto ambiental del sector transporte.
2.        Incentivar el uso y disfrute de la bicicleta
El desarrollo del proyecto “</t>
    </r>
    <r>
      <rPr>
        <i/>
        <sz val="12"/>
        <rFont val="Arial"/>
        <family val="2"/>
      </rPr>
      <t>Contribuye en la conservación del medio ambiente, al favorecer mejores condiciones de la calidad del aire, por medio de la reducción de emisiones de material particulado y otros contaminantes, además de ayudar a contrarrestar el cambio climático mitigando las emisiones de gases de efecto de invernadero</t>
    </r>
    <r>
      <rPr>
        <sz val="12"/>
        <color theme="1"/>
        <rFont val="Arial"/>
        <family val="2"/>
      </rPr>
      <t>”. Gracias a la implementación del proyecto 7583 se contribuye en la mitigación del riesgo identificado. (se anexa ficha de proyecto).</t>
    </r>
  </si>
  <si>
    <t>Acción 1: Enero a agosto de 2021</t>
  </si>
  <si>
    <t>Acción 4: reporte a 31 de agosto de 2020</t>
  </si>
  <si>
    <t>Acción 5.1 - 5.2 : reporte a 31 de agosto de 2020</t>
  </si>
  <si>
    <t>Acción 1.1:  enero -agosto de 2020</t>
  </si>
  <si>
    <t>Acción 3: reporte a 31 de agosto de 2020</t>
  </si>
  <si>
    <t>Acción 5: reporte a 31 de agosto de 2020</t>
  </si>
  <si>
    <t xml:space="preserve"> 13 de junio de 2020
 29 de agosto 2020</t>
  </si>
  <si>
    <t xml:space="preserve">Se realiza Cada vez que se realice una provisión de empleo en la entidad.
fecha de posesion nuevos funcionarios </t>
  </si>
  <si>
    <t>13 de junio de 2020
29 de agosto de 2020</t>
  </si>
  <si>
    <t>Se realiza Mensual</t>
  </si>
  <si>
    <t xml:space="preserve"> a partir del 15 de septiembre</t>
  </si>
  <si>
    <t>Se realiza mensual</t>
  </si>
  <si>
    <t>Se programan mesas de trabajo con las areas</t>
  </si>
  <si>
    <t>Correos electronicos</t>
  </si>
  <si>
    <t>I semestre 2020
julio - agosto</t>
  </si>
  <si>
    <t>julio- agosto</t>
  </si>
  <si>
    <t xml:space="preserve"> 30 de junio de 2020
        31 de julio de 2020
        31 de agosto de 2020
</t>
  </si>
  <si>
    <t>1. 08 de mayo de2020
2. 26 de agosto de 2020
3. 20 de agosto de 2020</t>
  </si>
  <si>
    <t>1. 08 de  mayo de 2020
2. 26 de agosto de 2020
3. 20 de  agosto de 2020</t>
  </si>
  <si>
    <t xml:space="preserve">I semestre 2020
julio- agosto </t>
  </si>
  <si>
    <t>12 de mayo de 2020; 09 de junio de 2020; 15 de julio de 2020: 14 de agosto de2020</t>
  </si>
  <si>
    <t>Se realiza semestral</t>
  </si>
  <si>
    <t xml:space="preserve">1=    30 de junio de2020 
        31 de julio de 2020
        31 de agosto de2020
1-2= 30 de junio de2020
        31de julio de 2020
1.4-3= 29de mayo de2020
1.4-4= 30 de junio de 2020
</t>
  </si>
  <si>
    <t>2. 30 de enero de 2020
2-1 30 de enero de 2020</t>
  </si>
  <si>
    <t>3.2= 10 de agosto de 2020</t>
  </si>
  <si>
    <t>Se realiza  Mensual</t>
  </si>
  <si>
    <t>4.2= 18 de junio de 2020</t>
  </si>
  <si>
    <t>5.=   30 de junio de2020
        31 de  julio de 2020
        31 de agosto de2020
5-1= 31 de agosto de 2020</t>
  </si>
  <si>
    <t>se realiza mensual</t>
  </si>
  <si>
    <t>1. 08 de mayo de 2020
2. 26 de agosto de 2020
3. 20 de agosto de 2020</t>
  </si>
  <si>
    <t>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entregar.Se ha enviado el formato de entrenamiento en puesto de trabajo a 59 funcionarios y a la fecha hemos recibido 26, adicionalmente adjunto los formatos.</t>
  </si>
  <si>
    <t>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t>
  </si>
  <si>
    <t xml:space="preserve">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t>
  </si>
  <si>
    <t xml:space="preserve"> el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</si>
  <si>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</si>
  <si>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t>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t>
  </si>
  <si>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</si>
  <si>
    <t xml:space="preserve"> Enero a agosto de 2020</t>
  </si>
  <si>
    <t xml:space="preserve"> Enero a agosto de 2021</t>
  </si>
  <si>
    <t>diciembre de 2020</t>
  </si>
  <si>
    <t xml:space="preserve">En cuanto Medición del Clima Organizacional  de acuerdo a lo establecido en la normativiada legal vigente, esta se realizara para finales del año 2020, de acuerdo a las directrices de DASCD. </t>
  </si>
  <si>
    <t xml:space="preserve"> reporte a 31 de agosto de 2020</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</si>
  <si>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t>
  </si>
  <si>
    <t xml:space="preserve">Acción 3: La Medición del Clima Organizacional  de acuerdo a lo establecido en la normativiada legal vigente, esta se realizara para finales del año 2020, de acuerdo a las directrices de DASCD.la ultima medicion fue reportada en el año 2018. </t>
  </si>
  <si>
    <t>Acción 4:  En espera de respuesta de los lineamientos por parte del Ministerio del Trabajo para la aplicación de la bateria de manera virtual, debido a la emergencia sanitaria.</t>
  </si>
  <si>
    <t xml:space="preserve">Acción 5.1 - 5.2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t>
  </si>
  <si>
    <t xml:space="preserve">Acción 5.1 - 5.2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t>
  </si>
  <si>
    <t xml:space="preserve">Acción 1.1: 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t>
  </si>
  <si>
    <t xml:space="preserve">Acción 1.1: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t>
  </si>
  <si>
    <t>Acción 3: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</si>
  <si>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4: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</si>
  <si>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4: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</si>
  <si>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5: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</si>
  <si>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</si>
  <si>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 xml:space="preserve">Se realiza mediante correo electronico a corde los corte establecido en el procedimiento PE01-PR01 por parte de los profesionales OAPI </t>
  </si>
  <si>
    <t>Trimestral</t>
  </si>
  <si>
    <t xml:space="preserve">2.2 Verificar la información publicada en los medios de comunicación (detectivo)
</t>
  </si>
  <si>
    <t xml:space="preserve"> febrero a julio de 2020</t>
  </si>
  <si>
    <t>La Direccion realiza sugimiento a lo que esta publicado tanto en la pagina web como en la matriz, es por eso que la Direccion ha solicitado mediante memorando a las Direcciones la remision de las normas que se expidan al interior de la SDM, para realizarlas respectivas actualizaciones.</t>
  </si>
  <si>
    <t>La accion es eficaz por que se cumple con la ley de transparecia y acceso a la informaciòn</t>
  </si>
  <si>
    <t>La direccion de Contratacion realiza reuniones para recordar la importancia de validar que toda la informacion contractual se encuentre en Secop, verificacion que se realiza a la informacion que debe ser cargada por la Direccion.</t>
  </si>
  <si>
    <t>La Accion es eficaz por que se da cumplimiento a lo establecido en la resolucion 3564 de 2015, asi mismo se d cumplimiento a lo establecido en el Manual de Contratacion.</t>
  </si>
  <si>
    <t>Se realiza reunion con loa sbogaos de l Direccion de contrtatacion para realizar unas recomendaciones para diligenciar contratos en SECOP (CODIGO BPIN)</t>
  </si>
  <si>
    <t>La accion es eficaz por que la Direccion da lineamientos claro y actualizados sobre el cargue de los contrtaos en Secop, asi mismo da cumplimiento a lo nuevos cambios Normativos.</t>
  </si>
  <si>
    <t>14 de julio de 2020</t>
  </si>
  <si>
    <t>14 DE AGOSTO E 2020</t>
  </si>
  <si>
    <t>La Direcciòn de Contrataciòn realizo socializacion interna  a los funcionarios y contratistas de la Direccion los diferentes temas de calidad entre ello codigo de integridad.</t>
  </si>
  <si>
    <t>La accion es eficaz en razon a que se capacita a los funcionarios y contratistas en pro de una mejora continua, asi como la preparacion para futuras auditorias.</t>
  </si>
  <si>
    <t>Los dependientes Judiciales con cada una de las actuaciones que llegan o en la revision que realizan de los procesos,agendan las diligencias y los terminos en la base de datos de control y se remiten semanalmente a los abogado mediante correo electronico.</t>
  </si>
  <si>
    <t>La accion es eficaz en razon a que existe un control, en razon a que los dependientes judiciales verifican las actuaciones y realizan seguimiento a las mismas, informandoles a dos Profesionales de la Direccion los terminos, lo que permite disminuir el riesgo de que no se asita a una diligencia Judicial.</t>
  </si>
  <si>
    <t>23 de julio de 2020</t>
  </si>
  <si>
    <t>El codigo de integridad fue actualizado, para lo cual desde la Direccion de Normatividad se apoyo en la revision de la resolucion que regula la apliacion del codigo de integridad.</t>
  </si>
  <si>
    <t xml:space="preserve">Se realiza control de legalidad y veificacion de la Normatividad, previa suscripciòn de la resoluciòn,disminuyendo el riesgo e tener errores en la elaboraciòn de la resoluciòn. </t>
  </si>
  <si>
    <t>La eficiencia de la accion esta enfocada a expedir actos administrativos mas rubustos en lineamientos y normatividad vigente,es importante a clarar que no se tiene evidencia en razon a que son mesas de trabajo internas.</t>
  </si>
  <si>
    <t xml:space="preserve">No se presentaron actos de cohecho </t>
  </si>
  <si>
    <t>La Direccion de Contratacion mantiene actualizada la informacion contractual en la plataforma transaccional Secop, la cual esta disponible par su consulta.</t>
  </si>
  <si>
    <t>La accion es eficaz en virtud de que se  da cumplimiento al principio de transparencia y acceso a la informacion.</t>
  </si>
  <si>
    <t>3 de junio de 2020</t>
  </si>
  <si>
    <t>La Subsecretaria de Gestion Juridica remite a la Direccion de contratacion por segunda vez los procedimientos y manuales que se debian actualizar, para lo cual la Direccion procede a realizar la actualizacion de los mismos, encontrandose en proceso de actualizacion.</t>
  </si>
  <si>
    <t>La accion es eficaz por que permite a los Diferentes procesos aplicar lineamientos establecidos en los procedimientos,Manuales y formatos de la Direccion de contratacion.</t>
  </si>
  <si>
    <t>Organigrama</t>
  </si>
  <si>
    <t>La Direccion de Gestion de Cobro realiza seguimiento a las actividades de la Direccion entre las cuales se aborda  el tema de los modulos de peticion.</t>
  </si>
  <si>
    <t>La Accion es eficaz, en razon a que se realiza seguimiento a la eficiencia de las acciones planteadas.</t>
  </si>
  <si>
    <t xml:space="preserve">La Direcciòn de Contrataciòn realiza seguimientos mediante mesas de trabajo para verificar nuevos lineamientos para la suscricpison de contratos.  </t>
  </si>
  <si>
    <t>La acciòn es eficiente en razòn a que con los seguimientos que se realizan los  funcionarios estan en permanente actualizacion sobre cambios Normativos.</t>
  </si>
  <si>
    <t xml:space="preserve">La Direcciòn de Contrataciòn se encuentra en actualizaciòn de los procedimientos, manuales y formatos, por lo tanto se esta implementando una lista de chequeo nueva, pero que aun falta realizar la respectiva publicacion en la intranet </t>
  </si>
  <si>
    <t>La accion es eficaz por que mejora el desarrollo del proceso.</t>
  </si>
  <si>
    <t>Se programará la mesa de trabajo para el ultimo trimestre</t>
  </si>
  <si>
    <t>31 de agosto de 2020</t>
  </si>
  <si>
    <t>Anteproyecto de presupuesto</t>
  </si>
  <si>
    <t>Presentaciones de las capacitaciones, listado de asistencia, correos de la invitación</t>
  </si>
  <si>
    <t>Segundo cuatimestre</t>
  </si>
  <si>
    <t xml:space="preserve">2. Permanente 
</t>
  </si>
  <si>
    <t xml:space="preserve">2. Correos a los supervisores de contrato informando devolucion de las cuentas </t>
  </si>
  <si>
    <t>1.1 Permanente.</t>
  </si>
  <si>
    <t>2. Formato acta de reunión PA01- PR01- F02 ó Formato listado de asistencia PA01- PR01- F01 de las capacitaciones sobre la información de trámites y servicios al personal que hace presencia en los diferentes puntos de contacto.</t>
  </si>
  <si>
    <t>1.1 En caso de incumplimiento del perfil se le comunica al ordenador del gasto mediante correo o memorando  para que realice la correccion pertinente o en su defecto se procede a rechazarlo a través de la plataforma de SECOP.- Listas de Chequeo.</t>
  </si>
  <si>
    <t>2. Evidencias  Formato de asistenciaa  las capacitaciones sobre la información de trámites y servicios al personal que hace presencia en los diferentes puntos de contacto.</t>
  </si>
  <si>
    <t>3.1  En caso de incumplimiento del perfil se le comunica al ordenador del gasto mediante correo o memorando  para que realice la correccion pertinente o en su defecto se procede a rechazarlo a través de la plataforma de SECOP.- Listas de Chequeo.</t>
  </si>
  <si>
    <t>5.En caso de incumplimiento del perfil se le comunica al ordenador del gasto mediante correo o memorando  para que realice la correccion pertinente o en su defecto se procede a rechazarlo a través de la plataforma de SECOP.- Listas de Chequeo.</t>
  </si>
  <si>
    <t xml:space="preserve">1.1  Subsecretaria de Gestión Corporativa y Directora de Talento Humano
</t>
  </si>
  <si>
    <t xml:space="preserve">1.1. Jefe Oficina Asesora de Planeación Institucional.
</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</si>
  <si>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t>
  </si>
  <si>
    <r>
      <t xml:space="preserve">1.1 Se mantiene el control 
</t>
    </r>
    <r>
      <rPr>
        <i/>
        <sz val="11"/>
        <color theme="1"/>
        <rFont val="Calibri"/>
        <family val="2"/>
        <scheme val="minor"/>
      </rPr>
      <t xml:space="preserve">
</t>
    </r>
  </si>
  <si>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1"/>
        <rFont val="Calibri"/>
        <family val="2"/>
        <scheme val="minor"/>
      </rPr>
      <t xml:space="preserve">  </t>
    </r>
  </si>
  <si>
    <r>
      <t>5.Programar mesa de trabajo con el referente del área y/o directivo correspondiente para alertar sobre los terminos de  los procesos judiciales.</t>
    </r>
    <r>
      <rPr>
        <sz val="11"/>
        <color rgb="FFFF0000"/>
        <rFont val="Calibri"/>
        <family val="2"/>
        <scheme val="minor"/>
      </rPr>
      <t xml:space="preserve"> </t>
    </r>
  </si>
  <si>
    <r>
      <t xml:space="preserve">1.1 Jefe Oficina Asesora de Planeación Institucional
</t>
    </r>
    <r>
      <rPr>
        <sz val="11"/>
        <color rgb="FFFF0000"/>
        <rFont val="Calibri"/>
        <family val="2"/>
        <scheme val="minor"/>
      </rPr>
      <t xml:space="preserve">
</t>
    </r>
    <r>
      <rPr>
        <sz val="11"/>
        <color theme="1"/>
        <rFont val="Calibri"/>
        <family val="2"/>
        <scheme val="minor"/>
      </rPr>
      <t xml:space="preserve">
</t>
    </r>
  </si>
  <si>
    <r>
      <t>2.1 Mantener, hacer seguimiento.</t>
    </r>
    <r>
      <rPr>
        <sz val="11"/>
        <color rgb="FFFF0000"/>
        <rFont val="Calibri"/>
        <family val="2"/>
        <scheme val="minor"/>
      </rPr>
      <t xml:space="preserve">
</t>
    </r>
  </si>
  <si>
    <r>
      <t>1. , 1-2, 1.4-3, Mantener y realizar seguimiento a los controles definidos en los procedimientos, protocolos y aplicación de las políticas institucionales</t>
    </r>
    <r>
      <rPr>
        <i/>
        <sz val="11"/>
        <rFont val="Calibri"/>
        <family val="2"/>
        <scheme val="minor"/>
      </rPr>
      <t xml:space="preserve">
</t>
    </r>
    <r>
      <rPr>
        <sz val="11"/>
        <rFont val="Calibri"/>
        <family val="2"/>
        <scheme val="minor"/>
      </rPr>
      <t>1,4-4 Se implementa nuevo control descrito en la hoja de controles existentes y evaluado</t>
    </r>
    <r>
      <rPr>
        <i/>
        <sz val="11"/>
        <rFont val="Calibri"/>
        <family val="2"/>
        <scheme val="minor"/>
      </rPr>
      <t xml:space="preserve">
</t>
    </r>
    <r>
      <rPr>
        <sz val="11"/>
        <rFont val="Arial"/>
        <family val="2"/>
      </rPr>
      <t/>
    </r>
  </si>
  <si>
    <r>
      <rPr>
        <sz val="11"/>
        <rFont val="Calibri"/>
        <family val="2"/>
        <scheme val="minor"/>
      </rPr>
      <t>5.</t>
    </r>
    <r>
      <rPr>
        <sz val="11"/>
        <color rgb="FFFF0000"/>
        <rFont val="Calibri"/>
        <family val="2"/>
        <scheme val="minor"/>
      </rPr>
      <t xml:space="preserve"> </t>
    </r>
    <r>
      <rPr>
        <sz val="11"/>
        <rFont val="Calibri"/>
        <family val="2"/>
        <scheme val="minor"/>
      </rPr>
      <t>Mantener y hacer seguimiento al control
5.1 Se implementa nuevo control descrito en la hoja de controles existentes y evaluado</t>
    </r>
  </si>
  <si>
    <r>
      <rPr>
        <sz val="11"/>
        <color theme="1"/>
        <rFont val="Calibri"/>
        <family val="2"/>
        <scheme val="minor"/>
      </rPr>
      <t>5.=  La Acción es efectiva ya se realizo el seguimiento a los Conceptos técnicos emitidos por la OTIC.</t>
    </r>
    <r>
      <rPr>
        <sz val="11"/>
        <rFont val="Calibri"/>
        <family val="2"/>
        <scheme val="minor"/>
      </rPr>
      <t xml:space="preserve">
5-1= La acción es efectiva ya que en toda contratación de prestación de servicios en su clausulado Obligaciones Generales del Contratista 11.4 Guardar la debida reserva y confidencialidad sobre la información y el contenido de los documentos que deba conocer con ocasión del contrato. Se da a conocer la 5.6 Política de Sensibilización, Formación y Toma de Conciencia en Seguridad de la Información,</t>
    </r>
  </si>
  <si>
    <r>
      <t xml:space="preserve">Planes de mejoramiento por procesos
</t>
    </r>
    <r>
      <rPr>
        <sz val="11"/>
        <color rgb="FF0070C0"/>
        <rFont val="Calibri"/>
        <family val="2"/>
        <scheme val="minor"/>
      </rPr>
      <t>https://intranetmovilidad.movilidadbogota.gov.co/intranet/Actividades%20de%20Contro</t>
    </r>
    <r>
      <rPr>
        <sz val="11"/>
        <rFont val="Calibri"/>
        <family val="2"/>
        <scheme val="minor"/>
      </rPr>
      <t>l</t>
    </r>
  </si>
  <si>
    <r>
      <t xml:space="preserve"> </t>
    </r>
    <r>
      <rPr>
        <sz val="11"/>
        <rFont val="Calibri"/>
        <family val="2"/>
        <scheme val="minor"/>
      </rPr>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r>
  </si>
  <si>
    <r>
      <t>Acción 3: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r>
    <r>
      <rPr>
        <b/>
        <sz val="11"/>
        <rFont val="Calibri"/>
        <family val="2"/>
        <scheme val="minor"/>
      </rPr>
      <t>.</t>
    </r>
  </si>
  <si>
    <t>4.1, Mantener y hacer seguimiento a los controles</t>
  </si>
  <si>
    <t>1. La dependencia aporta como evidencia listados de asistencia a las reuniones de comite de cambios  en las siguientes fechas 4/06/20, 11/06/20, 18/06/20, 25/06/20, 2/07/20, 9/07/20, 16/07/20, 23/07/20,  30/07/20, 13/08/20,  20/08/20, 27/08/20, dando cumplimiento al (PA04-PR04 PROCEDIMIENTO GESTIÓN DE CAMBIOS DE TIC VERSIÓN 1,0 DE 18-02-2019.PDF) de la entidad. Por lo anterior, se evidencia que el control se ejecutó como fue diseñado demostrando su efectividad,  situación que contribuye a la mitigación del riesgo.</t>
  </si>
  <si>
    <t>3.1 La OTIC remitio correo electrónico del 10 /08/20 en el cual se envio a OAPI con información del Proyecto de Inversión 7570 de la OTIC Meta 17. Asi las cosas, la OAPI realizo algunas observaciones para complementar informacion, por consiguiente el control se ejecuto la acion como se determino lo cual contribuyo a su efectividad asi mco a minimizar la materialziacion del riesgo..</t>
  </si>
  <si>
    <t>4.1 Los reponsables remitieron soportes los cuales dan cuenta de la verificacion de la informacion publicada en los medios asi: comunicados de prensa, informe estrategico de medios, correos electrónicos sobre el monitoreo a los medios de comunicación,  piezas graficas, videos en la plataforma You Tube y capeteta compartida, boletines página web durante el cuatrimestre, de adjunto Plan Guía didáctica Me Muevo Mejor Grados 3º 4° 5° de otra parte  se detallaron todos los temas ejecutados en el plan de comunicaciones, por lo anterior, se evidencia que el control se ejecutó como fue diseñado demostrando su efectividad, lo cual contribuye a una adecuada mitigación del riesgo.</t>
  </si>
  <si>
    <t xml:space="preserve">5. En cumplimento de la ejecucion del control, los responsables emitieron conceptos tecnicos  (dar de baja software, procesos de licitacion, renovacion del soporte y mantenimiento y adquisiscion del ARCGIS)  de las politicas implementadas. No obstante, el enlace que se reporta como evidencia se encuentra desactualizado, toda vez que el INVENTARIO DE ACTIVOS DE INFORMACIÓN, SOFTWARE, HARDWARE Y SERVICIOS es de  23/06/2017.
Asi las cosas se recomienda que el inventario de activos de informacion guarde coherencia ocn los conceptos emitidos (dar de baja software)  y adquisiciones realizadas. </t>
  </si>
  <si>
    <t xml:space="preserve">1. Verificar cada rubro programado en el anteproyecto formulado tomando la circular de racionalización del gasto. </t>
  </si>
  <si>
    <t>1.4-3 Se allego el registro nacional de bases de datos, Inscripcion Base de Datos del 5/6/20 en los cuale sconsta que se registraron 130 bases d edatos,  por lo anterior, se evidencia que el control se ejecutó como fue diseñado demostrando su efectividad, lo cual contribuye a una adecuada mitigación del riesgo.</t>
  </si>
  <si>
    <t>1,4-4 Se entrego como soporte de la ejecucion del control, correo de OTIC a directivos solicitando socializar en las dependencias el cargue de bases de datos nuevas en la Plataforma de la Superintendencia de Industria y Comercio (SIC) para el año 2020, sobre datos personales de titulares, que se encuentren en medio físico o electrónico y que sean objeto de tratamiento a la luz de la Ley 1581 de 2012, ley de protección de datos personales. 
Por lo anterio de observo que el control  se ejecuto como fue diseñado demostrando su efectividad.</t>
  </si>
  <si>
    <t xml:space="preserve">3.2. La OTIC remitio correo electrónico del 10 /08/20 en el cual se envio a OAPI con información del Proyecto de Inversión 7570 de la OTIC Meta 17. Asi las cosas, la OAPI realizo algunas observaciones para complementar informacion.   Por lo anterior, se evidencio la efectividad del control con las acciones desarrolladas, situación que contribuye a una adecuada mitigación del riesgo.   </t>
  </si>
  <si>
    <t>3.3 Se aportaron actas de los meses de mayo junio julio y agosto de SEGUIMIENTO PAAI - Ejecución y programación de actividades, asi mismo, se evidencio que se socializo  las politicas de seguridad digital emitidas por la SDM al equipo de trabajo de la OCI diurante la realizacion de las reuniones de la dependencia; asi las cosas, se evidencia que se ejecutó el control como fue diseñado, por lo tanto este contribuyó a una adecuada mitigación del riesgo.</t>
  </si>
  <si>
    <t>3.4  De acuerdo con lo mencionado en el reporte de avance del control,  las quejas se evalúan dentro del término estipulado en la Ley y las Resoluciones. Las cuales se encuentran relaciondas dentro de las actas de reparto suministradas . Lo cual permite determinar que el control se viene ejecutando como fue diseñado, contribuyendo a una adecuada mitigacion del riesgo.</t>
  </si>
  <si>
    <t>4.2 Los responsables llevaron a cabo el seguimiento al diagnóstico semestral  de la herramienta dispuesta por Min TIC “Instrumento de Evaluación MSPI” de fecha de evaluacion 18/06/2020. Asi las cosas, se evidencia que se ejecutó el control  como fue diseñado, situación que contribuye a una adecuada mitigación del riesgo.</t>
  </si>
  <si>
    <t>1,2,2 Los responsables remitiron muestra de ocho estudios previos contratos de prestacion de servicios profesionales de apoyo a la gestion,  debidamente aprobados por ordenador del gasto,  por lo anterior, se evidencia que el control se ejecutó como fue diseñado demostrando su efectividad, situación que contribuye a la mitigación del riesgo.</t>
  </si>
  <si>
    <t>1.3. La SPM adjuntó como evidencia, acuerdos de gestión de tres ditrectivos, asi como, evaluación de desempeño de 3 servidores de SPM,  correpondiente al primer semestre, no obstante,  y teniendo en cuenta  que la evaluacion tuvo corte el 31/07/20 las demas subsecretarias no enviaron muestra aletoria al respecto. Por lo anterior, se recomienda para el proximo reporte remitir muestras de Evaluacion del desempeño y acuerdos de gestión, deteniendo en cuenta que el periodo de evaluacion del desempeño de la vigencia es el 31/01/21. Por lo anterior, no se cumplio con la remisión de evidencias que den cuenta de la efectividad del control por parte de los responsables</t>
  </si>
  <si>
    <t>2, Los responsables de ejecutar el control  remitieron copia de correo invitacion socializacion y taller enfoque diferencial llevada a cabo el 30/06/20 con la partiicpacion de 69 servidores, Socialización enfoque diferencial sesión 2 del 2020-07-06  y Listado de asistencia de 68 servidores y Listado del curso de Calificación con 38 participantes.  Se  observa que el control se ejecutó como fue diseñado demostrando su efectividad, lo cual contribuye a una adecuada mitigación del riesgo.</t>
  </si>
  <si>
    <t xml:space="preserve">2.1 Se adjuntaron actas de reunión seguimiento salidas no conformes de los meses d emayo, junio, julio y agosto, en las cuales no se evidenciaron salidas no conformes.  Asi mismo, se adjuntaron resoluciones de suspensión de términos procesales para la realización del trámite de cursos pedagógicos,situacion sustentada en las medidas sanitarias adoptadas por el gobierno nacional. </t>
  </si>
  <si>
    <t>3.1 Se adjuntaron actas de Reunión de seguimiento Dirección de Contratación de fechas 14–07-2020 y 21–07-2020.  en las cuales  se presenta Informe de cada abogado del estado de los contratos asignados y recomendaciones en materio contractual, asi mismo se observaron correos de observaciones, conceptos, capacitacion supervision,  situacion que deja entrever que el control se ejecutó como fue diseñado, lo cual contribuye a una adecuada mitigación del riesgo.</t>
  </si>
  <si>
    <t>3.2 Los responsables de ejecutar el control, remitieron muestra de servidores de la entidad a los cuales se verifico la autenticidad de documentos mediante el FORMATO DE VERIFICACIÓN DE CUMPLIMIENTO DE REQUISITOS MÍNIMOS Código: PA02-PR01-F02, asi como correos electronicos a las instituciones educativas los cuales confirmaron la autenticidad de los documentos.  Por lo anterior, se evidencia que la accion d emantener y hacer seguimeinto al control se ejecutó efectivamente, lo cual contribuye a una adecuada mitigación del riesgo.</t>
  </si>
  <si>
    <t>4.1 Los responsables de ejecutar el control, remitieron muestra de servidores de la entidad a los cuales se verifico la autenticidad de documentos mediante el FORMATO DE VERIFICACIÓN DE CUMPLIMIENTO DE REQUISITOS MÍNIMOS Código: PA02-PR01-F02, asi como correos electronicos a las instituciones educativas los cuales confirmaron la autenticidad de los documentos.  Por lo anterior, se evidencia que el control se ejecutó como fue diseñado demostrando su efectividad, lo cual contribuye a una adecuada mitigación del riesgo.</t>
  </si>
  <si>
    <t>4.2 Los responsables de ejecutar el control, remitieron muestra de servidores de la entidad a los cuales se verifico la autenticidad de documentos mediante el FORMATO DE VERIFICACIÓN DE CUMPLIMIENTO DE REQUISITOS MÍNIMOS Código: PA02-PR01-F02, asi como correos electronicos a las instituciones educativas los cuales confirmaron la autenticidad de los documentos.  Por lo anterior, se evidencia que el control se ejecutó como fue diseñado demostrando su efectividad, lo cual contribuye a una adecuada mitigación del riesgo.</t>
  </si>
  <si>
    <t>5.:Los responsables de ejecutar el control  suministraron evidencias  link del Tablero de Control de PQRSD que se actualiza semanalmente. 
https://www.movilidadbogota.gov.co/web/sites/default/files/Paginas/27-08-2020/informe_pqrs_secretara_de_movilidad_julio_2020.pdf, pantallazo de Memorandos, informando el seguimiento a la calidad y oportunidad de las respuestas, asi como copia de correos remitidos informando a las dependencias, los requerimientos vencidos, para gestionar.
Por lo anterior, se evidencia que el control se ejecutó como fue diseñado demostrando su efectividad, lo cual contribuye a una adecuada mitigación del riesgo.</t>
  </si>
  <si>
    <t>4.3  De acuerdo con lo mencionado en el reporte de avance del control,  las quejas se evalúan dentro del término estipulado en la Ley y las Resoluciones. Las cuales se encuentran relaciondas dentro de las actas de reparto suministradas . Lo cual permite determinar que el control se viene ejecutando como fue diseñado, contribuyendo a una adecuada mitigacion del riesgo.</t>
  </si>
  <si>
    <t>1: Los responsable adjuntaron como evidencia acuerdos de gestion del nivel directivo de la entidad correpondiente al primer semestre, no obstante, la carpeta DIRECCIÓN DE PLANEACIÓN DE LA MOVILIDAD no contenia informacion, sin embargo, se evidencia que el control se ejecutó como fue diseñado demostrando su efectividad, situación que contribuye a la mitigación del riesgo. 
La OCI recomienda que para el prooximo reporte se organicen las evidencias carpetas  por subsecretarias y oficinas del despacho.</t>
  </si>
  <si>
    <t xml:space="preserve">2. Los responsables allegan pantallazos de correos de los dias mayo 07/2020-mayo 12/2020-junio 12/2020-junio/17/2020-julio/14/2020-agosto18/2020-agosto 19/2020, relacionados con la devolucion de cuentas para que los contratistas realizan las correcciones que correspondan, asi las cosas,  se evidencia que el control se ejecutó como fue diseñado demostrando su efectividad, situación que contribuye a la mitigación del riesgo. </t>
  </si>
  <si>
    <t>2.1 La OTH suministro como evidencia de la adecuada ejecucion del control,  Boletin informativo No 1 del 21/05/20, Boletin Informativo No 2 del 27/05/20 con sus anexos, lo cual demuestra ek cumplimiento del PA02-PR02 procedimiento para proveer un empleo mediante encargo, observandose que el control se ejecutó como fue diseñado demostrando su efectividad, situación que contribuye a la mitigación del riesgo</t>
  </si>
  <si>
    <t xml:space="preserve">2.4 Los responsables allegan pantallazos de correos de los dias mayo 07/2020-mayo 12/2020-junio 12/2020-junio/17/2020-julio/14/2020-agosto18/2020-agosto 19/2020, relacionados con la devolucion de cuentas para que los contratistas realizan las correcciones que correspondan, asi las cosas,  se evidencia que el control se ejecutó como fue diseñado demostrando su efectividad, situación que contribuye a la mitigación del riesgo. </t>
  </si>
  <si>
    <t>4, La periodicidad de la medicion es bianual,  y de a cuerdo con lo argumentado, la entidad  esta a la  espera de los lineamientos por parte del Ministerio del Trabajo para la aplicación de la bateria de los riesgos psicosociales.</t>
  </si>
  <si>
    <t>5.  Se adjuntaron actas de Reunión de seguimiento Dirección de Contratación de fechas 14–07-2020 y 21–07-2020.  en las cuales  se presenta Informe de cada abogado del estado de los contratos asignados y recomendaciones en materio contractual, asi mismo se observaron correos de observaciones, conceptos, capacitacion supervision,  situacion que deja entrever que se ejecutó la accion como fue diseñada, lo cual contribuye a una adecuada mitigación del riesgo.</t>
  </si>
  <si>
    <t>5.1 La OTH en cumplimiento al Plan de vacantes, remitio 24 resoluciones de nombramiento en provisionalidad correspondientes entre febrero y agosto de 2020, asi las cosas el control se cumplio de acuerdo con su diseño, lo cual contribuyo a la mitigacion del riesgo.</t>
  </si>
  <si>
    <t xml:space="preserve">5.2 La OTH en cumplimiento del Manual de Funciones y Competencias Laborales, aplicó el formato PA02-PR01-F03, relacionado con  la lista de chequeo, para lo cual la documentacion de servidores se verificó conforme con los requisitos del manual de funciones. Se  observó que el control se ejecutó como fue diseñado demostrando su efectividad, situación que contribuye a la mitigación del riesgo. </t>
  </si>
  <si>
    <t>5.3  Se adjuntaron actas de Reunión de seguimiento Dirección de Contratación de fechas 14–07-2020 y 21–07-2020.  en las cuales  se presenta Informe de cada abogado del estado de los contratos asignados y recomendaciones en materio contractual, asi mismo se observaron correos de observaciones, conceptos, capacitacion supervision,  situacion que deja entrever que se ejecutó la accion como fue diseñada, lo cual contribuye a una adecuada mitigación del riesgo.</t>
  </si>
  <si>
    <t>1.1: Los responsables de llevar a cabo el control remitiron evidencias de capacitaciones llevadasa cabo 21/4/20, 3/04/20, 27/03/20 y febrero/20. Por lo que no se pudo evidenciar   capacitaciones sobre  las investigaciones de AT, ademas sobre inducciones y reinducciones en riesgos laborales a los servidores de la entidad, toda vez que no se entregaron los soportes respectivos, situacion que no no permitió verficar la efectividad del control. Se recomienda remitir las evidencias que corresponda al periodo evaluado.</t>
  </si>
  <si>
    <t>2. De acuerdo con lo mencionado en el reporte de avance del control,  las quejas se evalúan dentro del término estipulado en la Ley y las Resoluciones. Las cuales se encuentran relaciondas dentro de las actas de reparto suministradas. Lo cual permite determinar que el control se vidne ejecutando como fue diseñado, contribuyendo a una adecuada mitigacion del riesgo.</t>
  </si>
  <si>
    <t>4. A pesar de haber suminstrado como soporte para verificar la efectividad del control, pantallazo con listado de archivos de inspeccion de abril y julio de 2020, asi como, pantallazo de radicacion PQRS en MinTrabajo, no permitieron verificar que el control se ejecuto como fue diseñado. Por lo cual se recomienda para proximos reportes tomar una muestra de informes donde se verifique la Identificación de necesidades en los puestos de trabajo.</t>
  </si>
  <si>
    <t>5: A pesar de haber suminstrado como soporte para verificar la efectividad del control, pantallazo con listado de archivos de inspeccion de abril y julio de 2020, asi como, pantallazo de radicacion PQRS en MinTrabajo, no permitieron verificar que el control se ejecuto como fue diseñado. Por lo cual se recomienda para proximos reportes tomar una muestra de informes donde se verifique la Identificación de necesidades en los puestos de trabajo.</t>
  </si>
  <si>
    <t>Los responsables remitieron como evidencias:
1. Listados de asistencia a las reuniones de comite de cambios durante el cuatrimestre
1.2  Informe Gestion de Seguridad  de los meses de junio y Julio 2020
1.4-3 Publicación de las bases de datos personales de la entidad ante la SIC. 
1,4-4 Correo de OTIC a directivos solicitando socializar en las dependencias el cargue de bases de datos nuevas en la Plataforma de la Superintendencia de Industria y Comercio (SIC) para el año 2020, sobre datos personales de titulares, que se encuentren en medio físico o electrónico y que sean objeto de tratamiento a la luz de la Ley 1581 de 2012, ley de protección de datos personales. 
Por lo anterio de observo que la accion se ejecuto como fue diseñada demostrando su efectividad.</t>
  </si>
  <si>
    <t>3.2. La OTIC remitio correo electrónico del 10 /08/20 en el cual se envio a OAPI con información del Proyecto de Inversión 7570 de la OTIC Meta 17. Asi las cosas, la OAPI realizo algunas observaciones para complementar informacion.  Se ejecuto la acion como se determino lo cual contribuyo a su efectividad.</t>
  </si>
  <si>
    <t>3.3 Se aportaron actas de los meses de mayo junio julio y agosto de SEGUIMIENTO PAAI - Ejecución y programación de actividades, asi mismo, se evidencio que se socializo  las politicas de seguridad digital emitidas por la SDM al equipo de trabajo de la OCI diurante la realizacion de las reuniones de la dependencia; asi las cosas, se evidencia que se ejecutó la accion como fue diseñada, situación que contribuye a una adecuada mitigación del riesgo.</t>
  </si>
  <si>
    <t>3.4 Los soportes corresponden a actas de reparto interno de radicaciones de los meses de junio, julio y agosto,  asi las cosas, se evidencia que se ejecutó la accion como fue diseñada, situación que contribuye a una adecuada mitigación del riesgo. No obstante no se remitio soporte del reparto correspondiente al mes de mayo.</t>
  </si>
  <si>
    <t>Sin informacion</t>
  </si>
  <si>
    <t>4.2 Los responsables llevaron a cabo el seguimiento al diagnóstico semestral  de la herramienta dispuesta por Min TIC “Instrumento de Evaluación MSPI” de fecha de evaluacion 18/06/2020. Asi las cosas, se evidencia que se ejecutó la accion como fue diseñada, situación que contribuye a una adecuada mitigación del riesgo.</t>
  </si>
  <si>
    <t xml:space="preserve">5. Los responsables emitieron conceptos tecnicos  (dar de baja software, procesos de licitacion, renovacion del soporte y mantenimiento y adquisiscion del ARCGIS)  de las politicas implementadas. No obstante, el enlace que se reporta como evidencia se encuentra desactualizado, toda vez que el INVENTARIO DE ACTIVOS DE INFORMACIÓN, SOFTWARE, HARDWARE Y SERVICIOS es de  23/06/2017.
Asi las cosas se recomienda que el inventario de activos de informacion guarde coherencia ocn los conceptos emitidos (dar de baja software)  y adquisiciones realizadas. 
5.1 Se evidencio que en las obligaciones Generales de los Contratos de prestación de servicios  11.4 Guardar la debida reserva y confidencialidad sobre la información y el contenido de los documentos que deba conocer con ocasión del contrato. Por lo anterior, se ejecutó la accion como fue diseñada, situación que contribuye a una adecuada mitigación del riesgo. </t>
  </si>
  <si>
    <t xml:space="preserve">2 y 2-1 Se aporto como evidencia:  Informe de Análisis de Compatibilidad IPv6 de Aplicaciones – caracterización y análisis del 21/02/20,  2) Informe de Análisis de Compatibilidad IPv6 de Aplicaciones – Situación actual, caracterización y análisis IPv6 en SDM  del 02/04/2020, 3) Plan para proceso de transicion de DNS en IPv6 para SDM. no obstante, verificado el SECOP II el contrato 20191779 no se encuentra debidamente actualizado, toda vez que no se encuentran publicados  los siguientes documentos del contato: Informe de Avance de Ejecución N° 5 informe final y formato Acta de Recibo a Satisfacción (Parcial o final) PA05-M03-F01 V.1.0.), el acta referida permite determinar la efectividad de la accion, por lo anterior, se recomienda actualizar la informacion mencionada .
</t>
  </si>
  <si>
    <t>1.1. Se adjuntaron actas de Reunión de seguimiento Dirección de Contratación de fechas 14–07-2020 y 21–07-2020.  en las cuales  se presenta Informe de cada abogado del estado de los contratos asignados y recomendaciones en materio contractual, asi mismo se observaron correos de observaciones, conceptos, capacitacion supervision,  situacion que deja entrever que se ejecutó la accion como fue diseñada, lo cual contribuye a una adecuada mitigación del riesgo.</t>
  </si>
  <si>
    <t>1.2,2 Se evidenciaron soportes de: 
1. Convocatoria a capacitación por parte de la Dirección de contratación llevada a cabo el 8/05/20, relacionada ocn la supervisión de contratos, dirigida a los supervisores de la DIM. 2. Correo de la Directora de la DIM, del 26/08/20,  comunicando las obligaciones contenidas en el Manual de Contratación y Supervisión. 3. Asi mismo, el gestor de integridad de la DIM socializó mediante correo eléctronico la política de conflicto de Interés y el código de integridad, el 20/08/20. 
Asi si las cosas, se evidencia que se ejecutó la accion como fue diseñada, situación que contribuye a una adecuada mitigación del riesgo.</t>
  </si>
  <si>
    <t>1.3. La SPM adjuntó como evidencia, acuerdos de gestión de tres ditrectivos, asi como, evaluación de desempeño de 3 servidores de SPM,  correpondiente al primer semestre, no obstante,  y teniendo en cuenta  que la evaluacion tuvo corte el 31/07/20 las demas subsecretarias no enviaron muestra aletoria al respecto. Por lo anterior, se recomienda para el proximo reporte remitir muestras teniendo en cuenta que el periodo de evaluacion del desempeño de la vigencia es el 31/01/21. Por lo anterior, no se cumplio con la accion propuesta de forma efectiva.</t>
  </si>
  <si>
    <t>1. 4 Los responsables ellegaron como evidencia de la accion LISTA DE DOCUMENTOS PARA CONTRATOS DE PRESTACION DE SERVICIOS, en la cual se especifíca cuales documentos se deben cargar en SECOP en la etapa precontractual, no obstante, esta lista no garantiza que  los responsables manejen el riesgo, toda vez que  la actividad  esta determinada como permenente.</t>
  </si>
  <si>
    <t xml:space="preserve">2. El enlace suministrado corresponde al consolidado de los planes de mejoramiento por proceso, para el caso especifico se observo el suscrito de DAC,en el cual se consolidaron las acciones de mejora, las cuales contribuyen a minimizar o materializar los riesgos, se encuentran publicados mensualmente, ademas con su repectivo seguimiento. La accion se ejecuta ocmo esta diseñada. </t>
  </si>
  <si>
    <t>2.1 El enlace suministrado corresponde al consolidado de los planes de mejoramiento por proceso, para el caso especifico se observo el suscrito de DAC,en el cual se consolidaron las acciones de mejora, las cuales contribuyen a minimizar o materializar los riesgos, se encuentran publicados mensualmente, ademas con su repectivo seguimiento. La accion se ejecuta como esta diseñada. 
Se recomienda verificar la actualizacion del mapa de riesgos toda vez que las evidencias aportaas corresponden  al control 2.2 que no se encuentra en el mapa actual.</t>
  </si>
  <si>
    <t>3.1 Se adjuntaron actas de Reunión de seguimiento Dirección de Contratación de fechas 14–07-2020 y 21–07-2020.  en las cuales  se presenta Informe de cada abogado del estado de los contratos asignados y recomendaciones en materio contractual, asi mismo se observaron correos de observaciones, conceptos, capacitacion supervision,  situacion que deja entrever que se ejecutó la accion como fue diseñada, lo cual contribuye a una adecuada mitigación del riesgo.</t>
  </si>
  <si>
    <t>3.2 Los responsables de ejecutar el control, remitieron muestra de servidores de la entidad a los cuales se verifico la autenticidad de documentos mediante el FORMATO DE VERIFICACIÓN DE CUMPLIMIENTO DE REQUISITOS MÍNIMOS Código: PA02-PR01-F02, asi como correos electronicos a las instituciones educativas los cuales confirmaron la autenticidad de los documentos.  Por lo anterior, se evidencia que la accion d emantener y hacer seguimeinto al control se ejecutó efectivimente, lo cual contribuye a una adecuada mitigación del riesgo.</t>
  </si>
  <si>
    <t>4.1, 4.2  Los responsables de ejecutar el control, remitieron muestra de servidores de la entidad a los cuales se verifico la autenticidad de documentos mediante el FORMATO DE VERIFICACIÓN DE CUMPLIMIENTO DE REQUISITOS MÍNIMOS Código: PA02-PR01-F02, asi como correos electronicos a las instituciones educativas los cuales confirmaron la autenticidad de los documentos.  Por lo anterior, se evidencia que la accion d emantener y hacer seguimeinto al control se ejecutó efectivimente, lo cual contribuye a una adecuada mitigación del riesgo.</t>
  </si>
  <si>
    <t>4.3 Los soportes corresponden a actas de reparto interno de radicaciones de los meses de junio, julio y agosto,  asi las cosas, se evidencia que se ejecutó la accion como fue diseñada, situación que contribuye a una adecuada mitigación del riesgo. No obstante no se remitio soporte del reparto corresponidnete al mes de mayo.</t>
  </si>
  <si>
    <t>5. Los responsables de ejecutar el control  suministraron evidencias relacionadas con: Memorandos, informando el seguimiento a la calidad y oportunidad de las respuestas, asi como copia de correos remitidos informando a las dependencias, los requerimientos vencidos, para gestionar. Por lo anterior, se evidencia que la accion se ejecutó como fue diseñada demostrando su efectividad, lo cual contribuye a una adecuada mitigación del riesgo.</t>
  </si>
  <si>
    <t>1: Los responsable adjuntaron como evidencia acuerdos de gestion del nivel directivo de la entidad correpondiente al primer semestre, no obstante, la carpeta DIRECCIÓN DE PLANEACIÓN DE LA MOVILIDAD no contenia informacion, sin embargo, se evidencia que se mantiene el  control exitente, y se ejecuta como fue diseñado demostrando su efectividad, situación que contribuye a la mitigación del riesgo. 
La OCI recomienda que para el proximo reporte se organicen las evidencias carpetas  por subsecretarias y oficinas del despacho.</t>
  </si>
  <si>
    <t>2., 2.1, 2.2, 2.3, 2.4  De acuerdo con las evidencias suministradas, se observa que las acciones ejecutadas han sido efectivas, las cuales han contribuido con una adecuada mitigacion del riesgo.</t>
  </si>
  <si>
    <t>3: De conformidad con la Circular Externa 0037 del 18/12/2019 el Departamento Administrativo del Servicio Civil Distrital establecio cronograma para la aplicacion de  instrumentos de medición de clima laboral distrital y de ambiente laboral  la cual esta para el mes de octubre.</t>
  </si>
  <si>
    <t>5. Se adjuntaron actas de Reunión de seguimiento Dirección de Contratación de fechas 14–07-2020 y 21–07-2020.  en las cuales  se presenta Informe de cada abogado del estado de los contratos asignados y recomendaciones en matera contractual, asi mismo se observaron correos de observaciones, conceptos, capacitacion supervision,  situacion que deja entrever que la accion se ejecutó  como fue diseñada, lo cual contribuye a una adecuada mitigación del riesgo.</t>
  </si>
  <si>
    <t>5.1, 5.2 Verificado el enlace corresponde al Plan Anual de Vacantes SDM vigencia 2020V1, dpara lo cual se adjuntaron resoluciones de nombramiento, asi mismo, se observo que durante la etapa verificación de requisitos minimos, se validaron documentos aportados por los aspirantes en el proceso de selección y vinculación los cuales fueron corroborados a traves de correos electronicos con las instituciones educativas; las acciones se ejecutaron  como fueron diseñadas, lo cual contribuye a una adecuada mitigación del riesgo.</t>
  </si>
  <si>
    <t>5.3 Se adjuntaron actas de Reunión de seguimiento Dirección de Contratación de fechas 14–07-2020 y 21–07-2020.  en las cuales  se presenta Informe de cada abogado del estado de los contratos asignados y recomendaciones en matera contractual, asi mismo se observaron correos de observaciones, conceptos, capacitacion supervision,  situacion que deja entrever que la accion se ejecutó  como fue diseñada, lo cual contribuye a una adecuada mitigación del riesgo.</t>
  </si>
  <si>
    <t xml:space="preserve">1.1. Lo descrito en el reporte de avance no fue adjuntado como evidencia, por consiguiente no se puede establecer la efectividad de las acciones realizadas. </t>
  </si>
  <si>
    <t>3. Como se menciono en la evaluacion del contorl, suministraron como soporte para verificar la efectividad del control, pantallazo con listado de archivos de inspeccion de abril y julio de 2020, asi como, pantallazo de radicacion PQRS en MinTrabajo, no permitieron verificar que el control se ejecuto como fue diseñado. Por lo cual se recomienda para proximos reportes tomar una muestra de informes donde se verifique la Identificación de necesidades en los puestos de trabajo.</t>
  </si>
  <si>
    <t>4. Como se menciono en la evaluacion del contorl, suministraron como soporte para verificar la efectividad del control, pantallazo con listado de archivos de inspeccion de abril y julio de 2020, asi como, pantallazo de radicacion PQRS en MinTrabajo, no permitieron verificar que el control se ejecuto como fue diseñado. Por lo cual se recomienda para proximos reportes tomar una muestra de informes donde se verifique la Identificación de necesidades en los puestos de trabajo.</t>
  </si>
  <si>
    <t>5. Como se menciono en la evaluacion del contorl, suministraron como soporte para verificar la efectividad del control, pantallazo con listado de archivos de inspeccion de abril y julio de 2020, asi como, pantallazo de radicacion PQRS en MinTrabajo, no permitieron verificar que el control se ejecuto como fue diseñado. Por lo cual se recomienda para proximos reportes tomar una muestra de informes donde se verifique la Identificación de necesidades en los puestos de trabajo.</t>
  </si>
  <si>
    <t>3EST. Propender por la sostenibilidad ambiental, económica y social de la movilidad en una visión integral de planeación de ciudad y movilidad.</t>
  </si>
  <si>
    <t>4EST. Ser ejemplo en la rendición de cuentas a la ciudadanía.</t>
  </si>
  <si>
    <t>6EST. Proveer un ecosistema adecuado para la innovación y adopción de tecnologías de movilidad y de información y comunicación.</t>
  </si>
  <si>
    <t>2,2 Como Avance a la ejecucion del control los responsables allegaron Reporte del POA de gestion TH 2020 - reporte 31/05/2020, teniendo en cuenta que la periodicidad es anual, para el proximo reporte se verificara la Implementación del  Plan de Bienestar Social y mejoramiento del Clima Laboral</t>
  </si>
  <si>
    <t>2.3 Como Avance a la ejecucion del control los responsables allegaron Reporte del POA de gestion TH 2020 - reporte 31/05/2020, teniendo en cuenta que la periodicidad es anual para el proximo reporte se verificara la  Implementación  Plan de Incentivos Institucionales.</t>
  </si>
  <si>
    <t xml:space="preserve">3: Como Avance a la ejecucion del control los responsables allegaron Reporte del POA de gestion TH 2020 - reporte 31/05/2020, teniendo en cuenta la etapa de armonizacion, para el proximo reporte se verificara la planificación y seguimiento de las acciones para SST. </t>
  </si>
  <si>
    <t>1.2  Los responsables remitieron como evidencias: Informe Gestion de Seguridad  de los meses de junio y Julio 2020, sore los cuales la OTIC efectuo el seguimiento de los incidentes de seguridad de la información, asi las cosas,  se evidencia que el control se ejecutó como fue diseñado demostrando su efectividad,  situación que contribuye a la mitigación del riesgo.</t>
  </si>
  <si>
    <t>3: De conformidad con la Circular Externa 0037 del 18/12/2019 el Departamento Administrativo del Servicio Civil Distrital establecio cronograma para la aplicacion de  instrumentos de medición de clima laboral distrital y de ambiente laboral  la cual se llevara en el mes de octubre.</t>
  </si>
  <si>
    <r>
      <t>2.Se aporto como evidencia, 1)  Informe de Análisis de Compatibilidad IPv6 de Aplicaciones – caracterización y análisis del 21/02/20,  2) Informe de Análisis de Compatibilidad IPv6 de Aplicaciones – Situación actual, caracterización y análisis IPv6 en SDM  del 02/04/2020, 3) Plan para proceso de transicion de DNS en IPv6 para SDM. No obstante, verificado el SECOP II el contrato 20191779 no se encuentra debidamente actualizado, toda vez que no se encuentran publicados  los siguientes documentos del contato: Informe de Avance de Ejecución N° 5 informe final y</t>
    </r>
    <r>
      <rPr>
        <u/>
        <sz val="12"/>
        <color theme="1"/>
        <rFont val="Arial"/>
        <family val="2"/>
      </rPr>
      <t xml:space="preserve"> formato Acta de Recibo a Satisfacción (Parcial o final) PA05-M03-F01 V.1.0.),</t>
    </r>
    <r>
      <rPr>
        <sz val="12"/>
        <color theme="1"/>
        <rFont val="Arial"/>
        <family val="2"/>
      </rPr>
      <t xml:space="preserve"> el acta referida permite revisar la correcta implementación del proyecto contratado, por lo anterior, con las evidencias allegadas no se pudo establecer la efectividad del control.</t>
    </r>
  </si>
  <si>
    <r>
      <t xml:space="preserve">2.1 Se aporto como evidencia, 1)  Informe de Análisis de Compatibilidad IPv6 de Aplicaciones – caracterización y análisis del 21/02/20,  2) Informe de Análisis de Compatibilidad IPv6 de Aplicaciones – Situación actual, caracterización y análisis IPv6 en SDM  del 02/04/2020, 3) Plan para proceso de transicion de DNS en IPv6 para SDM. no obstante, verificado el SECOP II el contrato 20191779 no se encuentra debidamente actualizado, toda vez que no se encuentran publicados  los siguientes documentos del contato: Informe de Avance de Ejecución N° 5 informe final y </t>
    </r>
    <r>
      <rPr>
        <u/>
        <sz val="12"/>
        <color theme="1"/>
        <rFont val="Arial"/>
        <family val="2"/>
      </rPr>
      <t>formato Acta de Recibo a Satisfacción (Parcial o final) PA05-M03-F01 V.1.0.</t>
    </r>
    <r>
      <rPr>
        <sz val="12"/>
        <color theme="1"/>
        <rFont val="Arial"/>
        <family val="2"/>
      </rPr>
      <t>), el acta referida permite revisar la correcta implementación del proyecto contratado, por lo anterior, con las evidencias allegadas no se pudo establecer la efectividad del control.</t>
    </r>
  </si>
  <si>
    <t>1.1 Los responsables ellegaron como evidencia  LISTA DE DOCUMENTOS PARA CONTRATOS DE PRESTACION DE SERVICIOS, en la cual se especifíca cuales documentos se deben cargar en SECOP en la etapa precontractual, no obstante, esta lista no garantiza que  los responsables manejen el riesgo, toda vez que  la actividad  esta determinada como permenente.</t>
  </si>
  <si>
    <t>Se adjuntan como evidencia, las actas de reparto de la 01 a la 12; desde enero hasta el 28 de agosto. Por lo anterior, se evidencia que el control se ejecutó como fue diseñado demostrando su efectividad, con lo cual contribuye a la mitigación del riesgo.</t>
  </si>
  <si>
    <t>Se allega como evidencia el formato PM06-PR01-F02 "Formato Estratégia de Gestión Social" del 29/08/2020, sobre el proyecto Ciclorutas y el formato PM06-PR01-F01 "Formato Identificación de Proyectos" del  13/06/2020, sobre el proyecto Barrios Vitales. No se evidencia registro fotográfico. Se puede observar que se aplica el control definido previamente.</t>
  </si>
  <si>
    <t>Las evidencias dispuestas se encuentran en dos carpetas: May-Jun y Jul-Ago. Para mayo-junio están 3 documentos , una solicitud de operativos, una relacion de vehículos "matera" y evidencia fotográfica del operativo. En la carpeta jul-ago se encuentran 8 actas de reuniones mesa de trabajo y un archivo excel de operativos programados durante julio y agosto. Se puede observar que se está dando aplicación del control establecido.</t>
  </si>
  <si>
    <t>En la carpeta compartida dispuesta, se evidenciaron documentos de resoluciones de suspensión de términos, el oficio SDM-DAC-75805 mediante el cual remiten CD al Ministerio de Transporte informando reincidencias periodo enero a marzo; también se evidencia la H.V. R1 C4.3 donde se informan los avances de abril hasta agosto. Se evidenciaron reportes de las dependencias: DAC, OGS. OSV, SPM, DPM SUBDIRECCIONES, DIT Y Subdirecciones, DIM, DGTCTT. Estos informes corresponden al II trimestre de 2020. Por lo evidenciado se observa que se está dando aplicación del control previamente definido.</t>
  </si>
  <si>
    <t>La OACCM dispuso como evidencia los POA correspondiente al los Proyectos de Inversión 585 (anterior) y 7581 (nuevo). Con base en lo anterior, se evidencia que se da cumplimiento a la aplicación del control establecido.</t>
  </si>
  <si>
    <t>Se disponen como evidencias 10 resoluciones mediante las cuales se suspenden términos. Tambien se adjunta la H.V. R2C1.1, documento en el cual se informa del avance presentado desde abril hasta agosto. Teniendo en cuenta que no se realizaron cursos pedagógicos, por las medidas impuestas no se pudo aplicar la medición.</t>
  </si>
  <si>
    <t>La OGS coloca 16 documentos como evidencia del cumplimiento de la aplicación del control. Dentro de estos documentos están la ejecución de los convenios, el programa de control de movilidad, transporte y seguridad vial, Certificados de formación SENA, correos y el Acta de Liquidación. Con base en la información dispuesta, se observa la aplicación del control.</t>
  </si>
  <si>
    <t xml:space="preserve">Las evidencias dispuestas en dos carpetas compartidas son 4 documentos: dos de evidencias pantallazos chat periodistas, un Formato encuestas periodistas y uno Respuesta encuesta periodistas. También allegan, videos, monitoreo a medios, relación de boletines de prensa y acciones en comunicaciones. Se observa que se dió cumplimiento a la aplicación del control establecido.  </t>
  </si>
  <si>
    <t>Se disponen como evidencias 10 resoluciones mediante las cuales se suspenden términos. Tambien se adjunta la H.V. R2C3.1, documento en el cual se informa del avance presentado desde abril hasta agosto. Teniendo en cuenta que no se realizaron cursos pedagógicos, por las medidas impuestas no se pudo aplicar la medición.</t>
  </si>
  <si>
    <t>NO HAY EVIDENCIAS A LA FECHA DE CORTE DEL INFORME</t>
  </si>
  <si>
    <t>En las evidencas dispuestas están 11 resoluciones donde se suspenden términos, un correo relacionado con la revisión del INSTRUCTIVO CURSOS PEDAGÓGICOS CON EL COMPONENTE DE DISEÑO Y DESARROLLO y el Instructivo PM04-PR01 actualizado, así como la H.V. R2C5 donde se informa el avance dado. Por lo anterior se encuentra evidencia de la aplicación del control establecido.</t>
  </si>
  <si>
    <t xml:space="preserve">La DTH dispuso como evidencia de la aplicación del control 26 archivos relcionados con Inducción y entrenamiento en puestos de trabajo formato PA02-PR01-F5. Con base en lo cual se observa que se está dando cumplimiento a la aplicación del control. </t>
  </si>
  <si>
    <t>Se allega como evidencia el formato PM06-PR01-F02 "Formato Estratégia de Gestión Social" del 29/08/2020, sobre el proyecto Ciclorutas y el formato PM06-PR01-F01 "Formato Identificación de Proyectos" del  13/06/2020, sobre el proyecto Barrios Vitales.  Se puede observar que se aplica el control definido previamente.</t>
  </si>
  <si>
    <t>La DIM, dispuso como evidencia, el documento Estudio DIM- E-006-2020  Estimación Costo del Trámite de Señalización, de junio de 2020. Con base en lo anterior, se evidencia la aplicación del control establecido.</t>
  </si>
  <si>
    <t xml:space="preserve">Como evidencia se allegan cuatro documentos en PDF: 
DPM-ET-003-2020, DPM-ET-004-2020, DPM-ET-005-2020, DPM-ET-006-2020, emitidos entre mayo y julio. Con estos documentos, se puede observar la aplicación del control establecido. </t>
  </si>
  <si>
    <t>Se adjuntan como evidencias el Memorando SDM-DC-108550-2020 de julio de 2020 y el memorando SDM-DC-119037-2020 de agosto 2020. Se evidencia la aplicación de los controles determinados.</t>
  </si>
  <si>
    <t>Se allegan como evidencias dos cruces de correos en los cuales se observan las revisiones al proyecto de ajuste del Manual de Contratación para su aprobación, durante los meses de julio y agosto. Tambien se dispuso el Manual de Contratación PA05-M02 Versión 1.1.7 de agosto de 2020. Se evidencia la aplicación del control definido.</t>
  </si>
  <si>
    <t>La DIM, dispuso como evidencia, el correo del 3 de junio, mediante el cual remite los POAS de gestión e inversión. Con base en lo anterior, se evidencia la aplicación del control establecido.</t>
  </si>
  <si>
    <t xml:space="preserve">La DTH dispuso como evidencia de la aplicación del control, 8 carpetas y 9 archivos PDF, con los acuerdos de gestión y demás información relacionada.  Con base en lo cual se observa que se está dando cumplimiento a la aplicación del control. </t>
  </si>
  <si>
    <t>Se dispone como evidencia el PAA del 02 de julio, en el cual se pueden evidenciar las líneas de contratación orientadas al cumplimiento de la estrategia de transportes de baja y cero emisiones para Bogotá. Con lo anterior, se puede apreciar la aplicación del control definido.</t>
  </si>
  <si>
    <t>Se allega la Ficha EBI-D, correspondiente al proyecto 7583 "Implementación del Sistema de Transporte de bajas y cero emisiones para Bogotá", siendo un proyecto de Conservación y Manejo Ambiental. Con base en la información del proyecto, se evidencia que el control se está aplicando adecuadamente.</t>
  </si>
  <si>
    <t>Como evidencias para la aplicación de este control, se dispusieron tres carpetas: Consorcio TPC, Ciclorrutas y  Barrios Vitales. Dentro de ellas se dispusieron 35 archivos de información relcionada con los temas de cada carpeta. Con base en lo cual se observa que se está dando aplicación adecuada al control propuesto.</t>
  </si>
  <si>
    <t>La OACCM dispuso como evidencia una carpeta con 8 archivos dentro de los cuales están; videos, piezas gráficas, monitoreo de medios, correos electrónicos, boletines de prensa, boletines publicados en la página web y relación de boletines de prensa. Con base en lo anterior, se evidencia que se da cumplimiento a la aplicación del control establecido.</t>
  </si>
  <si>
    <t>Como evidencia se allegan tres documentos: uno es memorando del 18 de junio en el cual se informa la actualización de la matriz de cumplimiento y el otro es la matriz actualizada al mes de agosto de 2020 y el otro documento denominado Actos administrativos para observaciones página web. Se observa que se está aplicando el control establecido.</t>
  </si>
  <si>
    <t xml:space="preserve">Se dispusieron 7 documentos como evidencia. Dentro de los cuales hay uno repetido. Los demás documentos permiten observar el cumplimiento y ejecución del control. Se tiene listado de asistencia, presentación de la Veeduría, pieza comunicativa para la inscripción a la capacitación y formulario de inscripción y evaluación. </t>
  </si>
  <si>
    <t>La OGS dispuso 23 documentos como evidencia del cumplimiento de la aplicación del control. Dentro de estos documentos están Informe preliminar de RDC de 5 localidades, Registro de asistencia en esas 5 localidades, evaluación del evento en las 5 localidades, Invitación a la RDC a 7 localidades. Con base en las evidencias, se observa que el control se aplica en la entidad.</t>
  </si>
  <si>
    <t>La OACCM dispuso dos documentos como evidencia, en ellos están pantallazos de convocatoria a la rendicón de cuentas por localidad, también esta el documento "Rendición de cuentas Sector Movilidad 2020". Con base en lo observado se evidencia la aplicación del control.</t>
  </si>
  <si>
    <t>Se allega como evidencia, el  informe de seguimiento al  PAAC corresponde al periodo comprendido entre el 1 de enero al 30 de abril de 2020. Por lo anterior, se evidencia cumplimiento a la aplicación del control establecido.</t>
  </si>
  <si>
    <t>La OACCM allega evidencias de videos, seguimiento plan de comunicaciones, piezas gráficas en general, monitoreo a medios, boletines publicados en la página web, boletines de prensa, correo electrónico de monitoreos e Informe estratégico de medios 1-31 de julio 2020. Se evidencia la aplicación del control establecido.</t>
  </si>
  <si>
    <t>Como evidencia de la aplicación del control, la SA dispuso archivo de presentación Socialización Temas de Gestión Documental de mayo de 2020, invitación para el día 21 de mayo a la Socialización principios básicos en la organización y descripción de archivos de gestión y correo de socialización. Teniendo en cuenta lo observado, se evidencia la aplicación del control.</t>
  </si>
  <si>
    <t>Se allegan evidencias de videos, seguimiento plan de comunicaciones, piezas gráficas en general, monitoreo a medios, boletines publicados en la página web, boletines de prensa, correo electrónico de monitoreos e Informe estratégico de medios 1-31 de julio 2020. Se evidencia la aplicación del control establecido.</t>
  </si>
  <si>
    <t>Para el control 1,3-3, se adjunta el Informe resultados monitoreo segundo trimestre 2020 y la H.V R9 C1 3-3. Pero estos documentos no guardan concordancia con lo señalado en el Reporte de Avance de los controles de la columna anterior, ya que se mencionan otros controles.</t>
  </si>
  <si>
    <t>Para el control 1,3-4, se adjunta el Historial Chat de seguimiento a las PQRSD de los meses junio, julio y agosto y la H.V R9 C1 3-4., con lo cual se evidencia la aplicación del control.</t>
  </si>
  <si>
    <t>Se adjuntan como evidencia, los POAS del proyecto 7589 inicial y el POA DIR NORMATIVIDAD 2020 Ajustado.  Por lo anterior, se evidencia que el control se ejecutó como fue diseñado demostrando su efectividad, con lo cual contribuye a la mitigación del riesgo.</t>
  </si>
  <si>
    <t>La SA dispuso 6 archivos relacionados con la aplicación del control. Está la tabla de control de acceso, el Acta del Comité Interno de Archivo del 17/06/2020, el Banco Terminológico, PGD en actualización, oficio remisorio de las TRD a la Seretaría General de la Alcaldía Mayor y el Programa de Gestión Documental. Con base en lo observado, se evidencia la aplicación del control establecido.</t>
  </si>
  <si>
    <t>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anexan evidencias de concertación y evaluación)</t>
  </si>
  <si>
    <t xml:space="preserve">No se tiene suficiente información que permita  valorar Acciones adelantadas sobre el Riesgo Residual. </t>
  </si>
  <si>
    <t>Los soportes corresponden a actas de reparto interno de radicaciones de los meses de enero a agosto, por lo cual se evidencia que se ejecutó la accion como fue diseñada; No obstante se recomienda precisar las acciones puntuales que se realizan para cada control y riesgo.</t>
  </si>
  <si>
    <t>Se evidenciaron las resoluciones de suspensión de términos procesales, lo cual ha incidido en la no realización del trámite de cursos pedagógicos.</t>
  </si>
  <si>
    <t>Se evidenció la ejecución de la acción soportada en los registros de asistencia a las reuniones adelantadas.</t>
  </si>
  <si>
    <t>Se evidenció el cumplimiento de la acción, soportado en los documentos mencionados.</t>
  </si>
  <si>
    <t>Se observaron las evidencias respecto al cumplimiento de la acción.</t>
  </si>
  <si>
    <t>Se evidenciaron los soportes del cumplimiento de la acción en los proyectos Barrios Vitales y Ciclorrutas.</t>
  </si>
  <si>
    <t>Se evidenciaron los soportes del cumplimiento de la acción.</t>
  </si>
  <si>
    <t xml:space="preserve"> y las acciones deternimadas para mitigar el riesgo.</t>
  </si>
  <si>
    <t>Se evidenciaron los soportes de la aplicación de los controles y las acciones definidas.</t>
  </si>
  <si>
    <t>Se evidenciaron las líneas de contratación asociadas al proyecto donde se prioriza el cuidado ambiental.</t>
  </si>
  <si>
    <t>Como evidencia se allegan dos documentos: uno es memorando del 18 de junio en el cual se informa la actualización de la matriz de cumplimiento y el otro es la matriz actualizada al mes de agosto de 2020. Se observa que se está aplicando el control establecido.</t>
  </si>
  <si>
    <t xml:space="preserve"> se evidenció la actualización de la matriz de cumplimiento y  la matriz se encuentra actualizada al mes de agosto de 2020. Se observa que se está aplicando el control establecido.</t>
  </si>
  <si>
    <t>Se evidenció la aplicación del control y las acciones que se han considerado necesarias para mantener el adecuado control.</t>
  </si>
  <si>
    <t xml:space="preserve">1.2 Como evidencia remitiron muestra de 2 contratos,  que de acuerdo con la consulta en SECOP, el acta de inicio contiene la afiliación de la ARL. A pesar de remitir evidencia, la muestra es baja teniendo en cuenta que para la vigencia (enero-agosto 2020), se han suscrito 1673 contratos de prestación de servicios. Lo cual impidió verificar la efectividad de la acción propuesta. </t>
  </si>
  <si>
    <t xml:space="preserve">1.2 Como evidencia remitieron muestra de 2 contratos,  que de acuerdo con la consulta en SECOP, el acta de inicio contiene la afiliación de la ARL. A pesar de remitir evidencia, la muestra es baja teniendo en cuenta que para la vigencia (enero-agosto 2020), se han suscrito 1673 contratos de prestación de servicios. Lo cual impidió verificar la efectividad de la acción propuesta. </t>
  </si>
  <si>
    <t>Se adjuntan como evidencias 10 memorandos de la SGJ a la OAPI, solicitando modificaciones presupestales; sin embargo, no se evidencia que sean ajustes necesarios para cumplir con el control establecido en materia de sostenibilidad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</si>
</sst>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C0A]d\ &quot;de&quot;\ mmmm\ &quot;de&quot;\ yyyy;@"/>
  </numFmts>
  <fonts count="94" x14ac:knownFonts="1">
    <font>
      <sz val="11"/>
      <color theme="1"/>
      <name val="Calibri"/>
      <family val="2"/>
      <scheme val="minor"/>
    </font>
    <font>
      <sz val="10"/>
      <name val="Arial"/>
      <family val="2"/>
    </font>
    <font>
      <b/>
      <sz val="10"/>
      <name val="Arial Narrow"/>
      <family val="2"/>
    </font>
    <font>
      <b/>
      <sz val="11"/>
      <color indexed="8"/>
      <name val="Arial"/>
      <family val="2"/>
    </font>
    <font>
      <u/>
      <sz val="11"/>
      <color theme="10"/>
      <name val="Calibri"/>
      <family val="2"/>
      <scheme val="minor"/>
    </font>
    <font>
      <b/>
      <sz val="11"/>
      <color theme="1"/>
      <name val="Calibri"/>
      <family val="2"/>
      <scheme val="minor"/>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sz val="11"/>
      <color theme="1"/>
      <name val="Arial"/>
      <family val="2"/>
    </font>
    <font>
      <sz val="9"/>
      <color indexed="81"/>
      <name val="Tahoma"/>
      <family val="2"/>
    </font>
    <font>
      <b/>
      <sz val="12"/>
      <color theme="1"/>
      <name val="Calibri"/>
      <family val="2"/>
      <scheme val="minor"/>
    </font>
    <font>
      <b/>
      <sz val="12"/>
      <color theme="1"/>
      <name val="Arial"/>
      <family val="2"/>
    </font>
    <font>
      <b/>
      <sz val="11"/>
      <name val="Calibri"/>
      <family val="2"/>
      <scheme val="minor"/>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11"/>
      <name val="Arial"/>
      <family val="2"/>
    </font>
    <font>
      <sz val="11"/>
      <name val="Calibri"/>
      <family val="2"/>
      <scheme val="minor"/>
    </font>
    <font>
      <b/>
      <sz val="16"/>
      <color rgb="FF7030A0"/>
      <name val="Calibri"/>
      <family val="2"/>
      <scheme val="minor"/>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sz val="12"/>
      <name val="Arial"/>
      <family val="2"/>
    </font>
    <font>
      <sz val="12"/>
      <color rgb="FFFF0000"/>
      <name val="Arial"/>
      <family val="2"/>
    </font>
    <font>
      <b/>
      <sz val="12"/>
      <color rgb="FFFF0000"/>
      <name val="Arial"/>
      <family val="2"/>
    </font>
    <font>
      <b/>
      <sz val="14"/>
      <name val="Arial"/>
      <family val="2"/>
    </font>
    <font>
      <b/>
      <sz val="24"/>
      <color theme="1"/>
      <name val="Arial"/>
      <family val="2"/>
    </font>
    <font>
      <b/>
      <sz val="14"/>
      <color rgb="FFFF0000"/>
      <name val="Arial"/>
      <family val="2"/>
    </font>
    <font>
      <sz val="16"/>
      <color theme="1"/>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1"/>
      <color theme="0"/>
      <name val="Calibri"/>
      <family val="2"/>
      <scheme val="minor"/>
    </font>
    <font>
      <sz val="11"/>
      <color theme="0"/>
      <name val="Arial"/>
      <family val="2"/>
    </font>
    <font>
      <sz val="11"/>
      <color theme="0" tint="-0.14999847407452621"/>
      <name val="Arial"/>
      <family val="2"/>
    </font>
    <font>
      <b/>
      <sz val="11"/>
      <color theme="2" tint="-9.9978637043366805E-2"/>
      <name val="Calibri"/>
      <family val="2"/>
      <scheme val="minor"/>
    </font>
    <font>
      <sz val="11"/>
      <color rgb="FFFF0000"/>
      <name val="Arial"/>
      <family val="2"/>
    </font>
    <font>
      <b/>
      <sz val="12"/>
      <color theme="0"/>
      <name val="Arial"/>
      <family val="2"/>
    </font>
    <font>
      <sz val="12"/>
      <color theme="0"/>
      <name val="Arial"/>
      <family val="2"/>
    </font>
    <font>
      <b/>
      <sz val="12"/>
      <color theme="2" tint="-9.9978637043366805E-2"/>
      <name val="Arial"/>
      <family val="2"/>
    </font>
    <font>
      <sz val="12"/>
      <color theme="0" tint="-0.14999847407452621"/>
      <name val="Arial"/>
      <family val="2"/>
    </font>
    <font>
      <b/>
      <sz val="12"/>
      <color rgb="FF333F50"/>
      <name val="Arial"/>
      <family val="2"/>
    </font>
    <font>
      <b/>
      <sz val="12"/>
      <color rgb="FF000000"/>
      <name val="Arial"/>
      <family val="2"/>
    </font>
    <font>
      <b/>
      <sz val="12"/>
      <color theme="0" tint="-0.14999847407452621"/>
      <name val="Arial"/>
      <family val="2"/>
    </font>
    <font>
      <sz val="16"/>
      <color rgb="FFFF0000"/>
      <name val="Arial"/>
      <family val="2"/>
    </font>
    <font>
      <sz val="16"/>
      <name val="Arial"/>
      <family val="2"/>
    </font>
    <font>
      <b/>
      <u/>
      <sz val="16"/>
      <name val="Arial"/>
      <family val="2"/>
    </font>
    <font>
      <u/>
      <sz val="16"/>
      <name val="Arial"/>
      <family val="2"/>
    </font>
    <font>
      <sz val="12"/>
      <color theme="1"/>
      <name val="Calibri"/>
      <family val="2"/>
      <scheme val="minor"/>
    </font>
    <font>
      <sz val="12"/>
      <name val="Tahoma"/>
      <family val="2"/>
    </font>
    <font>
      <sz val="12"/>
      <color theme="1"/>
      <name val="Tahoma"/>
      <family val="2"/>
    </font>
    <font>
      <b/>
      <sz val="12"/>
      <color theme="5" tint="-0.249977111117893"/>
      <name val="Calibri"/>
      <family val="2"/>
      <scheme val="minor"/>
    </font>
    <font>
      <sz val="12"/>
      <color theme="2" tint="-9.9978637043366805E-2"/>
      <name val="Arial"/>
      <family val="2"/>
    </font>
    <font>
      <b/>
      <sz val="12"/>
      <color theme="5" tint="-0.249977111117893"/>
      <name val="Arial"/>
      <family val="2"/>
    </font>
    <font>
      <b/>
      <sz val="11"/>
      <name val="Arial"/>
      <family val="2"/>
    </font>
    <font>
      <b/>
      <sz val="10"/>
      <name val="Arial"/>
      <family val="2"/>
    </font>
    <font>
      <b/>
      <sz val="18"/>
      <color theme="3" tint="-0.249977111117893"/>
      <name val="Arial"/>
      <family val="2"/>
    </font>
    <font>
      <b/>
      <u/>
      <sz val="11"/>
      <color rgb="FF00B050"/>
      <name val="Arial"/>
      <family val="2"/>
    </font>
    <font>
      <b/>
      <sz val="11"/>
      <color rgb="FF00B050"/>
      <name val="Arial"/>
      <family val="2"/>
    </font>
    <font>
      <b/>
      <u/>
      <sz val="11"/>
      <color theme="9"/>
      <name val="Arial"/>
      <family val="2"/>
    </font>
    <font>
      <b/>
      <sz val="11"/>
      <color theme="9"/>
      <name val="Arial"/>
      <family val="2"/>
    </font>
    <font>
      <b/>
      <u/>
      <sz val="11"/>
      <color rgb="FFFF0000"/>
      <name val="Arial"/>
      <family val="2"/>
    </font>
    <font>
      <sz val="20"/>
      <color rgb="FFFF0000"/>
      <name val="Wingdings 3"/>
      <family val="1"/>
      <charset val="2"/>
    </font>
    <font>
      <b/>
      <sz val="10"/>
      <color theme="1"/>
      <name val="Arial"/>
      <family val="2"/>
    </font>
    <font>
      <b/>
      <sz val="9"/>
      <color indexed="81"/>
      <name val="Tahoma"/>
      <family val="2"/>
    </font>
    <font>
      <sz val="10"/>
      <color theme="1"/>
      <name val="Calibri"/>
      <family val="2"/>
      <scheme val="minor"/>
    </font>
    <font>
      <b/>
      <sz val="10"/>
      <name val="Calibri"/>
      <family val="2"/>
      <scheme val="minor"/>
    </font>
    <font>
      <b/>
      <sz val="10"/>
      <color theme="1"/>
      <name val="Calibri"/>
      <family val="2"/>
      <scheme val="minor"/>
    </font>
    <font>
      <sz val="10"/>
      <name val="Calibri"/>
      <family val="2"/>
      <scheme val="minor"/>
    </font>
    <font>
      <b/>
      <sz val="14"/>
      <color indexed="8"/>
      <name val="Arial"/>
      <family val="2"/>
    </font>
    <font>
      <sz val="12"/>
      <color rgb="FF000000"/>
      <name val="Arial"/>
      <family val="2"/>
    </font>
    <font>
      <sz val="12"/>
      <name val="Calibri"/>
      <family val="2"/>
      <scheme val="minor"/>
    </font>
    <font>
      <i/>
      <sz val="12"/>
      <name val="Arial"/>
      <family val="2"/>
    </font>
    <font>
      <sz val="11"/>
      <color theme="0"/>
      <name val="Calibri"/>
      <family val="2"/>
      <scheme val="minor"/>
    </font>
    <font>
      <i/>
      <sz val="11"/>
      <name val="Calibri"/>
      <family val="2"/>
      <scheme val="minor"/>
    </font>
    <font>
      <i/>
      <sz val="11"/>
      <color theme="1"/>
      <name val="Calibri"/>
      <family val="2"/>
      <scheme val="minor"/>
    </font>
    <font>
      <sz val="11"/>
      <color theme="0" tint="-0.14999847407452621"/>
      <name val="Calibri"/>
      <family val="2"/>
      <scheme val="minor"/>
    </font>
    <font>
      <sz val="11"/>
      <color rgb="FF0070C0"/>
      <name val="Calibri"/>
      <family val="2"/>
      <scheme val="minor"/>
    </font>
    <font>
      <u/>
      <sz val="12"/>
      <color theme="1"/>
      <name val="Arial"/>
      <family val="2"/>
    </font>
  </fonts>
  <fills count="39">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7" tint="0.79998168889431442"/>
        <bgColor indexed="64"/>
      </patternFill>
    </fill>
    <fill>
      <patternFill patternType="solid">
        <fgColor theme="2"/>
        <bgColor indexed="64"/>
      </patternFill>
    </fill>
    <fill>
      <patternFill patternType="solid">
        <fgColor theme="2" tint="-0.2499465926084170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2" tint="-0.499984740745262"/>
        <bgColor indexed="64"/>
      </patternFill>
    </fill>
    <fill>
      <patternFill patternType="solid">
        <fgColor theme="0" tint="-0.14999847407452621"/>
        <bgColor rgb="FFDCE6F1"/>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rgb="FFCCCCCC"/>
      </left>
      <right style="thin">
        <color rgb="FF000000"/>
      </right>
      <top style="thin">
        <color rgb="FFCCCCCC"/>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rgb="FFCCCCCC"/>
      </left>
      <right/>
      <top style="thin">
        <color rgb="FFCCCCCC"/>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style="thin">
        <color rgb="FF000000"/>
      </right>
      <top style="thin">
        <color rgb="FFCCCCCC"/>
      </top>
      <bottom style="thin">
        <color rgb="FF000000"/>
      </bottom>
      <diagonal/>
    </border>
    <border>
      <left style="thin">
        <color indexed="64"/>
      </left>
      <right style="thin">
        <color rgb="FF000000"/>
      </right>
      <top style="thin">
        <color indexed="64"/>
      </top>
      <bottom style="thin">
        <color rgb="FF000000"/>
      </bottom>
      <diagonal/>
    </border>
    <border>
      <left style="thin">
        <color rgb="FFCCCCCC"/>
      </left>
      <right style="thin">
        <color rgb="FF000000"/>
      </right>
      <top style="thin">
        <color indexed="64"/>
      </top>
      <bottom style="thin">
        <color rgb="FF000000"/>
      </bottom>
      <diagonal/>
    </border>
    <border>
      <left style="thin">
        <color rgb="FFCCCCCC"/>
      </left>
      <right/>
      <top style="thin">
        <color indexed="64"/>
      </top>
      <bottom style="thin">
        <color rgb="FF000000"/>
      </bottom>
      <diagonal/>
    </border>
    <border>
      <left/>
      <right/>
      <top style="thin">
        <color rgb="FFCCCCCC"/>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4">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4"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1019">
    <xf numFmtId="0" fontId="0" fillId="0" borderId="0" xfId="0"/>
    <xf numFmtId="0" fontId="0" fillId="0" borderId="0" xfId="0" applyProtection="1">
      <protection hidden="1"/>
    </xf>
    <xf numFmtId="0" fontId="0" fillId="0" borderId="0" xfId="0" applyBorder="1" applyProtection="1">
      <protection hidden="1"/>
    </xf>
    <xf numFmtId="0" fontId="15" fillId="0" borderId="1" xfId="0" applyFont="1" applyFill="1" applyBorder="1" applyAlignment="1" applyProtection="1">
      <alignment horizontal="center" vertical="center" wrapText="1"/>
      <protection hidden="1"/>
    </xf>
    <xf numFmtId="0" fontId="0" fillId="17" borderId="0" xfId="0" applyFill="1" applyBorder="1" applyProtection="1">
      <protection hidden="1"/>
    </xf>
    <xf numFmtId="0" fontId="0" fillId="12" borderId="0" xfId="0" applyFill="1" applyProtection="1">
      <protection hidden="1"/>
    </xf>
    <xf numFmtId="0" fontId="0" fillId="17" borderId="16" xfId="0" applyFill="1" applyBorder="1" applyProtection="1">
      <protection hidden="1"/>
    </xf>
    <xf numFmtId="0" fontId="8" fillId="17" borderId="21" xfId="0" applyFont="1" applyFill="1" applyBorder="1" applyAlignment="1" applyProtection="1">
      <alignment horizontal="center"/>
      <protection hidden="1"/>
    </xf>
    <xf numFmtId="0" fontId="8" fillId="17" borderId="15" xfId="0" applyFont="1" applyFill="1" applyBorder="1" applyAlignment="1" applyProtection="1">
      <alignment horizontal="center"/>
      <protection hidden="1"/>
    </xf>
    <xf numFmtId="0" fontId="8" fillId="17" borderId="4" xfId="0" applyFont="1" applyFill="1" applyBorder="1" applyAlignment="1" applyProtection="1">
      <alignment horizontal="center"/>
      <protection hidden="1"/>
    </xf>
    <xf numFmtId="0" fontId="8" fillId="17" borderId="25" xfId="0" applyFont="1" applyFill="1" applyBorder="1" applyAlignment="1" applyProtection="1">
      <alignment horizontal="center"/>
      <protection hidden="1"/>
    </xf>
    <xf numFmtId="0" fontId="10" fillId="17" borderId="42" xfId="0" applyFont="1" applyFill="1" applyBorder="1" applyAlignment="1" applyProtection="1">
      <alignment horizontal="center"/>
      <protection locked="0"/>
    </xf>
    <xf numFmtId="0" fontId="10" fillId="17" borderId="49" xfId="0" applyFont="1" applyFill="1" applyBorder="1" applyAlignment="1" applyProtection="1">
      <alignment horizontal="center"/>
      <protection locked="0"/>
    </xf>
    <xf numFmtId="0" fontId="0" fillId="17" borderId="43" xfId="0" applyFill="1" applyBorder="1" applyAlignment="1" applyProtection="1">
      <alignment horizontal="center"/>
      <protection locked="0"/>
    </xf>
    <xf numFmtId="0" fontId="0" fillId="17" borderId="49" xfId="0" applyFill="1" applyBorder="1" applyAlignment="1" applyProtection="1">
      <alignment horizontal="center"/>
      <protection locked="0"/>
    </xf>
    <xf numFmtId="0" fontId="10" fillId="17" borderId="47" xfId="0" applyFont="1" applyFill="1" applyBorder="1" applyAlignment="1" applyProtection="1">
      <alignment horizontal="center"/>
      <protection locked="0"/>
    </xf>
    <xf numFmtId="0" fontId="10" fillId="17" borderId="43" xfId="0" applyFont="1" applyFill="1" applyBorder="1" applyAlignment="1" applyProtection="1">
      <alignment horizontal="center"/>
      <protection locked="0"/>
    </xf>
    <xf numFmtId="0" fontId="0" fillId="17" borderId="51"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10" fillId="17" borderId="23" xfId="0" applyFont="1" applyFill="1" applyBorder="1" applyAlignment="1" applyProtection="1">
      <alignment horizontal="center"/>
      <protection locked="0"/>
    </xf>
    <xf numFmtId="0" fontId="0" fillId="17" borderId="2" xfId="0" applyFill="1" applyBorder="1" applyAlignment="1" applyProtection="1">
      <alignment horizontal="center"/>
      <protection locked="0"/>
    </xf>
    <xf numFmtId="0" fontId="0" fillId="17" borderId="23" xfId="0" applyFill="1" applyBorder="1" applyAlignment="1" applyProtection="1">
      <alignment horizontal="center"/>
      <protection locked="0"/>
    </xf>
    <xf numFmtId="0" fontId="10" fillId="17" borderId="5" xfId="0" applyFont="1" applyFill="1" applyBorder="1" applyAlignment="1" applyProtection="1">
      <alignment horizontal="center"/>
      <protection locked="0"/>
    </xf>
    <xf numFmtId="0" fontId="10" fillId="17" borderId="2" xfId="0" applyFont="1" applyFill="1" applyBorder="1" applyAlignment="1" applyProtection="1">
      <alignment horizontal="center"/>
      <protection locked="0"/>
    </xf>
    <xf numFmtId="0" fontId="0" fillId="17" borderId="29" xfId="0" applyFill="1" applyBorder="1" applyAlignment="1" applyProtection="1">
      <alignment horizontal="center"/>
      <protection locked="0"/>
    </xf>
    <xf numFmtId="0" fontId="10" fillId="17" borderId="45" xfId="0" applyFont="1" applyFill="1" applyBorder="1" applyAlignment="1" applyProtection="1">
      <alignment horizontal="center"/>
      <protection locked="0"/>
    </xf>
    <xf numFmtId="0" fontId="0" fillId="17" borderId="42" xfId="0" applyFill="1" applyBorder="1" applyAlignment="1" applyProtection="1">
      <alignment horizontal="center"/>
      <protection locked="0"/>
    </xf>
    <xf numFmtId="0" fontId="0" fillId="17" borderId="45" xfId="0" applyFill="1" applyBorder="1" applyAlignment="1" applyProtection="1">
      <alignment horizontal="center"/>
      <protection locked="0"/>
    </xf>
    <xf numFmtId="0" fontId="10" fillId="17" borderId="35" xfId="0" applyFont="1" applyFill="1" applyBorder="1" applyAlignment="1" applyProtection="1">
      <alignment horizontal="center"/>
      <protection locked="0"/>
    </xf>
    <xf numFmtId="0" fontId="0" fillId="17" borderId="50" xfId="0" applyFill="1" applyBorder="1" applyAlignment="1" applyProtection="1">
      <alignment horizontal="center"/>
      <protection locked="0"/>
    </xf>
    <xf numFmtId="0" fontId="0" fillId="17" borderId="3" xfId="0" applyFill="1" applyBorder="1" applyAlignment="1" applyProtection="1">
      <alignment horizontal="center"/>
      <protection locked="0"/>
    </xf>
    <xf numFmtId="0" fontId="5" fillId="20" borderId="4" xfId="0" applyFont="1" applyFill="1" applyBorder="1" applyAlignment="1" applyProtection="1">
      <alignment horizontal="center"/>
      <protection hidden="1"/>
    </xf>
    <xf numFmtId="0" fontId="20" fillId="17" borderId="0" xfId="0" applyFont="1" applyFill="1" applyBorder="1" applyProtection="1">
      <protection hidden="1"/>
    </xf>
    <xf numFmtId="0" fontId="0" fillId="17" borderId="30" xfId="0" applyFill="1" applyBorder="1" applyProtection="1">
      <protection hidden="1"/>
    </xf>
    <xf numFmtId="0" fontId="0" fillId="17" borderId="5" xfId="0" applyFill="1" applyBorder="1" applyProtection="1">
      <protection hidden="1"/>
    </xf>
    <xf numFmtId="0" fontId="0" fillId="17" borderId="29" xfId="0" applyFill="1" applyBorder="1" applyProtection="1">
      <protection hidden="1"/>
    </xf>
    <xf numFmtId="0" fontId="7" fillId="21" borderId="18" xfId="0" applyFont="1" applyFill="1" applyBorder="1" applyAlignment="1" applyProtection="1">
      <protection hidden="1"/>
    </xf>
    <xf numFmtId="0" fontId="7" fillId="21" borderId="19" xfId="0" applyFont="1" applyFill="1" applyBorder="1" applyAlignment="1" applyProtection="1">
      <protection hidden="1"/>
    </xf>
    <xf numFmtId="0" fontId="0" fillId="16" borderId="0" xfId="0" applyFill="1" applyBorder="1" applyAlignment="1" applyProtection="1">
      <alignment horizontal="justify" vertical="center"/>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center" vertical="center"/>
      <protection hidden="1"/>
    </xf>
    <xf numFmtId="0" fontId="6" fillId="16" borderId="0" xfId="0" applyFont="1" applyFill="1" applyBorder="1" applyAlignment="1" applyProtection="1">
      <alignment vertical="center"/>
      <protection hidden="1"/>
    </xf>
    <xf numFmtId="0" fontId="7" fillId="16" borderId="16" xfId="0" applyFont="1" applyFill="1" applyBorder="1" applyAlignment="1" applyProtection="1">
      <protection hidden="1"/>
    </xf>
    <xf numFmtId="0" fontId="5" fillId="16" borderId="16" xfId="0" applyFont="1" applyFill="1" applyBorder="1" applyAlignment="1" applyProtection="1">
      <alignment horizontal="center" vertical="center"/>
      <protection hidden="1"/>
    </xf>
    <xf numFmtId="0" fontId="0" fillId="16" borderId="16" xfId="0" applyFill="1" applyBorder="1" applyAlignment="1" applyProtection="1">
      <alignment horizontal="justify" vertical="center"/>
      <protection hidden="1"/>
    </xf>
    <xf numFmtId="0" fontId="0" fillId="17" borderId="34" xfId="0" applyFill="1" applyBorder="1" applyProtection="1">
      <protection hidden="1"/>
    </xf>
    <xf numFmtId="0" fontId="0" fillId="17" borderId="27" xfId="0" applyFill="1" applyBorder="1" applyProtection="1">
      <protection hidden="1"/>
    </xf>
    <xf numFmtId="0" fontId="0" fillId="11" borderId="0" xfId="0" applyFill="1" applyBorder="1"/>
    <xf numFmtId="0" fontId="35" fillId="0" borderId="1"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justify" vertical="center"/>
      <protection hidden="1"/>
    </xf>
    <xf numFmtId="0" fontId="0" fillId="11" borderId="0" xfId="0" applyFill="1" applyBorder="1" applyProtection="1">
      <protection hidden="1"/>
    </xf>
    <xf numFmtId="0" fontId="7" fillId="16" borderId="0" xfId="0" applyFont="1" applyFill="1" applyBorder="1" applyAlignment="1" applyProtection="1">
      <alignment horizontal="center"/>
      <protection hidden="1"/>
    </xf>
    <xf numFmtId="0" fontId="7" fillId="16" borderId="0" xfId="0" applyFont="1" applyFill="1" applyBorder="1" applyAlignment="1" applyProtection="1">
      <protection hidden="1"/>
    </xf>
    <xf numFmtId="0" fontId="5" fillId="16" borderId="0" xfId="0" applyFont="1" applyFill="1" applyBorder="1" applyAlignment="1" applyProtection="1">
      <alignment vertical="center"/>
      <protection hidden="1"/>
    </xf>
    <xf numFmtId="0" fontId="0" fillId="16" borderId="0" xfId="0" applyFill="1" applyBorder="1" applyAlignment="1" applyProtection="1">
      <alignment vertical="center"/>
      <protection hidden="1"/>
    </xf>
    <xf numFmtId="0" fontId="7" fillId="22" borderId="2" xfId="0" applyFont="1" applyFill="1" applyBorder="1" applyAlignment="1" applyProtection="1">
      <alignment horizontal="center" vertical="center"/>
      <protection hidden="1"/>
    </xf>
    <xf numFmtId="0" fontId="7" fillId="22" borderId="1" xfId="0" applyFont="1" applyFill="1" applyBorder="1" applyAlignment="1" applyProtection="1">
      <alignment horizontal="center" vertical="center"/>
      <protection hidden="1"/>
    </xf>
    <xf numFmtId="0" fontId="43" fillId="16" borderId="2" xfId="0" applyFont="1" applyFill="1" applyBorder="1" applyAlignment="1" applyProtection="1">
      <alignment horizontal="center" vertical="center"/>
      <protection hidden="1"/>
    </xf>
    <xf numFmtId="0" fontId="44" fillId="16" borderId="1" xfId="0" applyFont="1" applyFill="1" applyBorder="1" applyAlignment="1" applyProtection="1">
      <alignment vertical="center"/>
      <protection hidden="1"/>
    </xf>
    <xf numFmtId="0" fontId="43" fillId="16" borderId="3" xfId="0" applyFont="1" applyFill="1" applyBorder="1" applyAlignment="1" applyProtection="1">
      <alignment horizontal="center" vertical="center"/>
      <protection hidden="1"/>
    </xf>
    <xf numFmtId="0" fontId="44" fillId="16" borderId="12" xfId="0" applyFont="1" applyFill="1" applyBorder="1" applyAlignment="1" applyProtection="1">
      <alignment vertical="center"/>
      <protection hidden="1"/>
    </xf>
    <xf numFmtId="0" fontId="0" fillId="17"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17" borderId="20" xfId="0" applyFill="1" applyBorder="1" applyAlignment="1" applyProtection="1">
      <alignment horizontal="center"/>
      <protection locked="0"/>
    </xf>
    <xf numFmtId="0" fontId="0" fillId="0" borderId="55" xfId="0" applyBorder="1" applyProtection="1">
      <protection locked="0" hidden="1"/>
    </xf>
    <xf numFmtId="0" fontId="0" fillId="0" borderId="30" xfId="0" applyBorder="1" applyProtection="1">
      <protection locked="0" hidden="1"/>
    </xf>
    <xf numFmtId="0" fontId="0" fillId="0" borderId="31" xfId="0" applyBorder="1" applyProtection="1">
      <protection locked="0" hidden="1"/>
    </xf>
    <xf numFmtId="0" fontId="0" fillId="17" borderId="47" xfId="0" applyFill="1" applyBorder="1" applyAlignment="1" applyProtection="1">
      <alignment horizontal="center"/>
      <protection locked="0"/>
    </xf>
    <xf numFmtId="0" fontId="0" fillId="17" borderId="5" xfId="0" applyFill="1" applyBorder="1" applyAlignment="1" applyProtection="1">
      <alignment horizontal="center"/>
      <protection locked="0"/>
    </xf>
    <xf numFmtId="0" fontId="0" fillId="17" borderId="35"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17" borderId="10" xfId="0" applyFill="1" applyBorder="1" applyAlignment="1" applyProtection="1">
      <alignment horizontal="center"/>
      <protection locked="0"/>
    </xf>
    <xf numFmtId="0" fontId="0" fillId="17" borderId="11" xfId="0" applyFill="1" applyBorder="1" applyAlignment="1" applyProtection="1">
      <alignment horizontal="center"/>
      <protection locked="0"/>
    </xf>
    <xf numFmtId="0" fontId="10" fillId="17" borderId="1" xfId="0" applyFont="1" applyFill="1" applyBorder="1" applyAlignment="1" applyProtection="1">
      <alignment horizontal="center"/>
      <protection hidden="1"/>
    </xf>
    <xf numFmtId="0" fontId="10" fillId="17" borderId="1" xfId="0" applyFont="1" applyFill="1" applyBorder="1" applyAlignment="1" applyProtection="1">
      <alignment horizontal="center" vertical="center"/>
      <protection hidden="1"/>
    </xf>
    <xf numFmtId="0" fontId="10" fillId="17" borderId="24" xfId="0" applyFont="1" applyFill="1" applyBorder="1" applyAlignment="1" applyProtection="1">
      <alignment horizontal="center"/>
      <protection hidden="1"/>
    </xf>
    <xf numFmtId="0" fontId="9" fillId="11" borderId="33" xfId="0" applyFont="1" applyFill="1" applyBorder="1" applyAlignment="1" applyProtection="1">
      <alignment horizontal="center"/>
    </xf>
    <xf numFmtId="0" fontId="0" fillId="25" borderId="0" xfId="0" applyFill="1"/>
    <xf numFmtId="0" fontId="9" fillId="11" borderId="16" xfId="0" applyFont="1" applyFill="1" applyBorder="1" applyAlignment="1" applyProtection="1">
      <alignment horizontal="center"/>
    </xf>
    <xf numFmtId="0" fontId="9" fillId="11" borderId="34" xfId="0" applyFont="1" applyFill="1" applyBorder="1" applyAlignment="1" applyProtection="1">
      <alignment horizontal="center"/>
    </xf>
    <xf numFmtId="0" fontId="9" fillId="11" borderId="0" xfId="0" applyFont="1" applyFill="1" applyBorder="1" applyAlignment="1" applyProtection="1">
      <alignment horizontal="center"/>
    </xf>
    <xf numFmtId="0" fontId="29" fillId="11" borderId="0" xfId="0" applyFont="1" applyFill="1" applyBorder="1" applyAlignment="1" applyProtection="1">
      <alignment horizontal="center" vertical="top"/>
    </xf>
    <xf numFmtId="0" fontId="9" fillId="11" borderId="26" xfId="0" applyFont="1" applyFill="1" applyBorder="1" applyAlignment="1" applyProtection="1">
      <alignment horizontal="center"/>
    </xf>
    <xf numFmtId="0" fontId="0" fillId="11" borderId="16" xfId="0" applyFill="1" applyBorder="1"/>
    <xf numFmtId="0" fontId="12" fillId="11" borderId="26" xfId="0" applyFont="1" applyFill="1" applyBorder="1" applyAlignment="1"/>
    <xf numFmtId="0" fontId="5" fillId="24" borderId="1" xfId="0" applyFont="1" applyFill="1" applyBorder="1" applyAlignment="1">
      <alignment horizontal="center" vertical="top"/>
    </xf>
    <xf numFmtId="0" fontId="5" fillId="24" borderId="1" xfId="0" applyFont="1" applyFill="1" applyBorder="1" applyAlignment="1">
      <alignment horizontal="center" vertical="top" wrapText="1"/>
    </xf>
    <xf numFmtId="0" fontId="0" fillId="11" borderId="26" xfId="0" applyFill="1" applyBorder="1"/>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14" fontId="0" fillId="11" borderId="1" xfId="0" applyNumberFormat="1" applyFont="1" applyFill="1" applyBorder="1" applyAlignment="1">
      <alignment horizontal="center" vertical="top"/>
    </xf>
    <xf numFmtId="0" fontId="0" fillId="11" borderId="16" xfId="0" applyFill="1" applyBorder="1" applyAlignment="1">
      <alignment horizontal="center" vertical="center"/>
    </xf>
    <xf numFmtId="0" fontId="0" fillId="11" borderId="26" xfId="0" applyFill="1" applyBorder="1" applyAlignment="1">
      <alignment horizontal="center" vertical="center"/>
    </xf>
    <xf numFmtId="14" fontId="0" fillId="11" borderId="0" xfId="0" applyNumberFormat="1" applyFont="1" applyFill="1" applyBorder="1" applyAlignment="1">
      <alignment horizontal="center" vertical="top"/>
    </xf>
    <xf numFmtId="0" fontId="0" fillId="11" borderId="0" xfId="0" applyFont="1" applyFill="1" applyBorder="1" applyAlignment="1">
      <alignment horizontal="center" vertical="top"/>
    </xf>
    <xf numFmtId="0" fontId="25" fillId="11" borderId="0" xfId="0" applyFont="1" applyFill="1" applyBorder="1" applyAlignment="1">
      <alignment horizontal="justify" vertical="top"/>
    </xf>
    <xf numFmtId="0" fontId="0" fillId="11" borderId="26" xfId="0" applyFill="1" applyBorder="1" applyAlignment="1">
      <alignment horizontal="justify" vertical="center"/>
    </xf>
    <xf numFmtId="0" fontId="41" fillId="0" borderId="1" xfId="0" applyFont="1" applyBorder="1" applyAlignment="1">
      <alignment horizontal="justify" vertical="top" wrapText="1"/>
    </xf>
    <xf numFmtId="0" fontId="48" fillId="11" borderId="44" xfId="0" applyFont="1" applyFill="1" applyBorder="1" applyAlignment="1" applyProtection="1">
      <alignment vertical="top" wrapText="1"/>
    </xf>
    <xf numFmtId="0" fontId="24" fillId="11" borderId="44" xfId="0" applyFont="1" applyFill="1" applyBorder="1" applyAlignment="1" applyProtection="1">
      <alignment vertical="top" wrapText="1"/>
    </xf>
    <xf numFmtId="0" fontId="48" fillId="11" borderId="32" xfId="0" applyFont="1" applyFill="1" applyBorder="1" applyAlignment="1" applyProtection="1">
      <alignment vertical="top" wrapText="1"/>
    </xf>
    <xf numFmtId="0" fontId="24" fillId="11" borderId="50" xfId="0" applyFont="1" applyFill="1" applyBorder="1" applyAlignment="1" applyProtection="1">
      <alignment vertical="top" wrapText="1"/>
    </xf>
    <xf numFmtId="0" fontId="48" fillId="11" borderId="0" xfId="0" applyFont="1" applyFill="1" applyBorder="1" applyAlignment="1" applyProtection="1">
      <alignment vertical="top" wrapText="1"/>
    </xf>
    <xf numFmtId="0" fontId="48" fillId="11" borderId="51" xfId="0" applyFont="1" applyFill="1" applyBorder="1" applyAlignment="1" applyProtection="1">
      <alignment vertical="top" wrapText="1"/>
    </xf>
    <xf numFmtId="0" fontId="14" fillId="24" borderId="30" xfId="0" applyFont="1" applyFill="1" applyBorder="1" applyAlignment="1" applyProtection="1">
      <alignment vertical="center" wrapText="1"/>
    </xf>
    <xf numFmtId="0" fontId="14" fillId="24" borderId="29" xfId="0" applyFont="1" applyFill="1" applyBorder="1" applyAlignment="1" applyProtection="1">
      <alignment vertical="center"/>
    </xf>
    <xf numFmtId="0" fontId="14" fillId="24" borderId="29" xfId="0" applyFont="1" applyFill="1" applyBorder="1" applyAlignment="1" applyProtection="1">
      <alignment horizontal="center" vertical="center" wrapText="1"/>
    </xf>
    <xf numFmtId="0" fontId="14" fillId="24" borderId="5" xfId="0" applyFont="1" applyFill="1" applyBorder="1" applyAlignment="1" applyProtection="1">
      <alignment vertical="center" wrapText="1"/>
    </xf>
    <xf numFmtId="0" fontId="14" fillId="11"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9" fillId="11" borderId="0" xfId="0" applyFont="1" applyFill="1"/>
    <xf numFmtId="0" fontId="19" fillId="11" borderId="0" xfId="0" applyFont="1" applyFill="1" applyAlignment="1">
      <alignment vertical="top"/>
    </xf>
    <xf numFmtId="0" fontId="19" fillId="0" borderId="0" xfId="0" applyFont="1"/>
    <xf numFmtId="0" fontId="35" fillId="11" borderId="24" xfId="0" applyFont="1" applyFill="1" applyBorder="1" applyAlignment="1" applyProtection="1">
      <alignment vertical="top" wrapText="1"/>
    </xf>
    <xf numFmtId="0" fontId="52" fillId="11" borderId="44" xfId="0" applyFont="1" applyFill="1" applyBorder="1" applyAlignment="1" applyProtection="1">
      <alignment horizontal="center" vertical="top"/>
    </xf>
    <xf numFmtId="0" fontId="53" fillId="11" borderId="44" xfId="0" applyFont="1" applyFill="1" applyBorder="1" applyAlignment="1" applyProtection="1">
      <alignment vertical="top" wrapText="1"/>
    </xf>
    <xf numFmtId="0" fontId="19" fillId="0" borderId="1" xfId="0" applyFont="1" applyFill="1" applyBorder="1" applyAlignment="1" applyProtection="1">
      <alignment horizontal="justify" vertical="top" wrapText="1"/>
      <protection locked="0"/>
    </xf>
    <xf numFmtId="0" fontId="19" fillId="0" borderId="30" xfId="0" applyFont="1" applyFill="1" applyBorder="1" applyAlignment="1" applyProtection="1">
      <alignment horizontal="justify" vertical="top" wrapText="1"/>
      <protection locked="0"/>
    </xf>
    <xf numFmtId="0" fontId="13" fillId="13" borderId="24" xfId="0" applyFont="1" applyFill="1" applyBorder="1" applyAlignment="1" applyProtection="1">
      <alignment horizontal="center" vertical="top"/>
    </xf>
    <xf numFmtId="0" fontId="35" fillId="13" borderId="24" xfId="0" applyFont="1" applyFill="1" applyBorder="1" applyAlignment="1" applyProtection="1">
      <alignment vertical="top" wrapText="1"/>
    </xf>
    <xf numFmtId="0" fontId="54" fillId="13" borderId="44" xfId="0" applyFont="1" applyFill="1" applyBorder="1" applyAlignment="1" applyProtection="1">
      <alignment horizontal="center" vertical="top"/>
    </xf>
    <xf numFmtId="0" fontId="55" fillId="13" borderId="44" xfId="0" applyFont="1" applyFill="1" applyBorder="1" applyAlignment="1" applyProtection="1">
      <alignment vertical="top" wrapText="1"/>
    </xf>
    <xf numFmtId="0" fontId="54" fillId="13" borderId="32" xfId="0" applyFont="1" applyFill="1" applyBorder="1" applyAlignment="1" applyProtection="1">
      <alignment horizontal="center" vertical="top"/>
    </xf>
    <xf numFmtId="0" fontId="55" fillId="13" borderId="32" xfId="0" applyFont="1" applyFill="1" applyBorder="1" applyAlignment="1" applyProtection="1">
      <alignment vertical="top" wrapText="1"/>
    </xf>
    <xf numFmtId="0" fontId="13" fillId="11" borderId="36" xfId="0" applyFont="1" applyFill="1" applyBorder="1" applyAlignment="1" applyProtection="1">
      <alignment horizontal="center" vertical="top"/>
    </xf>
    <xf numFmtId="0" fontId="35" fillId="0" borderId="1" xfId="0" applyFont="1" applyBorder="1" applyAlignment="1" applyProtection="1">
      <alignment horizontal="justify" vertical="top" wrapText="1"/>
      <protection locked="0"/>
    </xf>
    <xf numFmtId="0" fontId="52" fillId="11" borderId="36" xfId="0" applyFont="1" applyFill="1" applyBorder="1" applyAlignment="1" applyProtection="1">
      <alignment horizontal="center" vertical="top"/>
    </xf>
    <xf numFmtId="0" fontId="13" fillId="13" borderId="48" xfId="0" applyFont="1" applyFill="1" applyBorder="1" applyAlignment="1" applyProtection="1">
      <alignment horizontal="center" vertical="top"/>
    </xf>
    <xf numFmtId="0" fontId="54" fillId="13" borderId="36" xfId="0" applyFont="1" applyFill="1" applyBorder="1" applyAlignment="1" applyProtection="1">
      <alignment horizontal="center" vertical="top"/>
    </xf>
    <xf numFmtId="0" fontId="54" fillId="13" borderId="38" xfId="0" applyFont="1" applyFill="1" applyBorder="1" applyAlignment="1" applyProtection="1">
      <alignment horizontal="center" vertical="top"/>
    </xf>
    <xf numFmtId="0" fontId="13" fillId="11" borderId="48" xfId="0" applyFont="1" applyFill="1" applyBorder="1" applyAlignment="1" applyProtection="1">
      <alignment horizontal="center" vertical="top"/>
    </xf>
    <xf numFmtId="0" fontId="52" fillId="11" borderId="38" xfId="0" applyFont="1" applyFill="1" applyBorder="1" applyAlignment="1" applyProtection="1">
      <alignment horizontal="center" vertical="top"/>
    </xf>
    <xf numFmtId="0" fontId="53" fillId="11" borderId="38" xfId="0" applyFont="1" applyFill="1" applyBorder="1" applyAlignment="1" applyProtection="1">
      <alignment vertical="top" wrapText="1"/>
    </xf>
    <xf numFmtId="0" fontId="19" fillId="27" borderId="0" xfId="0" applyFont="1" applyFill="1"/>
    <xf numFmtId="0" fontId="35" fillId="11" borderId="44" xfId="0" applyFont="1" applyFill="1" applyBorder="1" applyAlignment="1" applyProtection="1">
      <alignment vertical="top" wrapText="1"/>
    </xf>
    <xf numFmtId="0" fontId="53" fillId="11" borderId="32" xfId="0" applyFont="1" applyFill="1" applyBorder="1" applyAlignment="1" applyProtection="1">
      <alignment vertical="top" wrapText="1"/>
    </xf>
    <xf numFmtId="0" fontId="35" fillId="11" borderId="48" xfId="0" applyFont="1" applyFill="1" applyBorder="1" applyAlignment="1" applyProtection="1">
      <alignment vertical="top" wrapText="1"/>
    </xf>
    <xf numFmtId="0" fontId="53" fillId="11" borderId="36" xfId="0" applyFont="1" applyFill="1" applyBorder="1" applyAlignment="1" applyProtection="1">
      <alignment vertical="top" wrapText="1"/>
    </xf>
    <xf numFmtId="0" fontId="35" fillId="11" borderId="36" xfId="0" applyFont="1" applyFill="1" applyBorder="1" applyAlignment="1" applyProtection="1">
      <alignment vertical="top" wrapText="1"/>
    </xf>
    <xf numFmtId="0" fontId="35" fillId="0" borderId="1" xfId="0" applyFont="1" applyFill="1" applyBorder="1" applyAlignment="1" applyProtection="1">
      <alignment horizontal="justify" vertical="top" wrapText="1"/>
      <protection locked="0"/>
    </xf>
    <xf numFmtId="0" fontId="35" fillId="0" borderId="62" xfId="0" applyFont="1" applyFill="1" applyBorder="1" applyAlignment="1" applyProtection="1">
      <alignment horizontal="justify" vertical="top" wrapText="1"/>
      <protection locked="0"/>
    </xf>
    <xf numFmtId="0" fontId="35" fillId="0" borderId="63" xfId="0" applyFont="1" applyFill="1" applyBorder="1" applyAlignment="1" applyProtection="1">
      <alignment horizontal="justify" vertical="top" wrapText="1"/>
      <protection locked="0"/>
    </xf>
    <xf numFmtId="0" fontId="52" fillId="11" borderId="32" xfId="0" applyFont="1" applyFill="1" applyBorder="1" applyAlignment="1" applyProtection="1">
      <alignment horizontal="center" vertical="top"/>
    </xf>
    <xf numFmtId="0" fontId="19" fillId="0" borderId="0" xfId="0" applyFont="1" applyProtection="1">
      <protection hidden="1"/>
    </xf>
    <xf numFmtId="0" fontId="19" fillId="29" borderId="0" xfId="0" applyFont="1" applyFill="1"/>
    <xf numFmtId="0" fontId="19" fillId="27" borderId="0" xfId="0" applyFont="1" applyFill="1" applyAlignment="1">
      <alignment vertical="top"/>
    </xf>
    <xf numFmtId="0" fontId="13" fillId="11" borderId="44" xfId="0" applyFont="1" applyFill="1" applyBorder="1" applyAlignment="1" applyProtection="1">
      <alignment horizontal="center" vertical="top"/>
    </xf>
    <xf numFmtId="0" fontId="13" fillId="24" borderId="1" xfId="0" applyFont="1" applyFill="1" applyBorder="1" applyAlignment="1" applyProtection="1">
      <alignment horizontal="center" vertical="center"/>
    </xf>
    <xf numFmtId="0" fontId="13" fillId="24" borderId="1" xfId="0" applyFont="1" applyFill="1" applyBorder="1" applyAlignment="1" applyProtection="1">
      <alignment horizontal="center" vertical="center" wrapText="1"/>
    </xf>
    <xf numFmtId="0" fontId="15" fillId="23" borderId="1" xfId="0" applyFont="1" applyFill="1" applyBorder="1" applyAlignment="1" applyProtection="1">
      <alignment horizontal="center" vertical="center" wrapText="1"/>
      <protection hidden="1"/>
    </xf>
    <xf numFmtId="0" fontId="15" fillId="23" borderId="24" xfId="0" applyFont="1" applyFill="1" applyBorder="1" applyAlignment="1" applyProtection="1">
      <alignment horizontal="center" vertical="center" wrapText="1"/>
      <protection hidden="1"/>
    </xf>
    <xf numFmtId="0" fontId="35" fillId="30" borderId="59" xfId="0" applyFont="1" applyFill="1" applyBorder="1" applyAlignment="1" applyProtection="1">
      <alignment horizontal="justify" vertical="top" wrapText="1"/>
      <protection locked="0"/>
    </xf>
    <xf numFmtId="0" fontId="35" fillId="30" borderId="1" xfId="0" applyFont="1" applyFill="1" applyBorder="1" applyAlignment="1" applyProtection="1">
      <alignment horizontal="justify" vertical="top" wrapText="1"/>
      <protection locked="0"/>
    </xf>
    <xf numFmtId="0" fontId="19" fillId="13" borderId="1" xfId="0" applyFont="1" applyFill="1" applyBorder="1" applyAlignment="1" applyProtection="1">
      <alignment horizontal="justify" vertical="top" wrapText="1"/>
      <protection locked="0"/>
    </xf>
    <xf numFmtId="0" fontId="19" fillId="13" borderId="30" xfId="0" applyFont="1" applyFill="1" applyBorder="1" applyAlignment="1" applyProtection="1">
      <alignment horizontal="justify" vertical="top" wrapText="1"/>
      <protection locked="0"/>
    </xf>
    <xf numFmtId="0" fontId="35" fillId="0" borderId="65" xfId="0" applyFont="1" applyFill="1" applyBorder="1" applyAlignment="1" applyProtection="1">
      <alignment horizontal="justify" vertical="top" wrapText="1"/>
      <protection locked="0"/>
    </xf>
    <xf numFmtId="0" fontId="35" fillId="0" borderId="66" xfId="0" applyFont="1" applyFill="1" applyBorder="1" applyAlignment="1" applyProtection="1">
      <alignment horizontal="justify" vertical="top" wrapText="1"/>
      <protection locked="0"/>
    </xf>
    <xf numFmtId="0" fontId="35" fillId="0" borderId="67" xfId="0" applyFont="1" applyFill="1" applyBorder="1" applyAlignment="1" applyProtection="1">
      <alignment horizontal="justify" vertical="top" wrapText="1"/>
      <protection locked="0"/>
    </xf>
    <xf numFmtId="0" fontId="35" fillId="13" borderId="48" xfId="0" applyFont="1" applyFill="1" applyBorder="1" applyAlignment="1" applyProtection="1">
      <alignment vertical="top" wrapText="1"/>
    </xf>
    <xf numFmtId="0" fontId="35" fillId="30" borderId="30" xfId="0" applyFont="1" applyFill="1" applyBorder="1" applyAlignment="1" applyProtection="1">
      <alignment horizontal="justify" vertical="top" wrapText="1"/>
      <protection locked="0"/>
    </xf>
    <xf numFmtId="0" fontId="35" fillId="30" borderId="68" xfId="0" applyFont="1" applyFill="1" applyBorder="1" applyAlignment="1" applyProtection="1">
      <alignment horizontal="justify" vertical="top" wrapText="1"/>
      <protection locked="0"/>
    </xf>
    <xf numFmtId="0" fontId="19" fillId="0" borderId="5" xfId="0" applyFont="1" applyFill="1" applyBorder="1" applyAlignment="1" applyProtection="1">
      <alignment horizontal="justify" vertical="top" wrapText="1"/>
      <protection locked="0"/>
    </xf>
    <xf numFmtId="0" fontId="19" fillId="13" borderId="1" xfId="0" applyFont="1" applyFill="1" applyBorder="1" applyAlignment="1" applyProtection="1">
      <alignment vertical="top" wrapText="1"/>
      <protection locked="0"/>
    </xf>
    <xf numFmtId="0" fontId="35" fillId="13" borderId="35" xfId="0" applyFont="1" applyFill="1" applyBorder="1" applyAlignment="1" applyProtection="1">
      <alignment vertical="top" wrapText="1"/>
    </xf>
    <xf numFmtId="0" fontId="55" fillId="13" borderId="37" xfId="0" applyFont="1" applyFill="1" applyBorder="1" applyAlignment="1" applyProtection="1">
      <alignment vertical="top" wrapText="1"/>
    </xf>
    <xf numFmtId="0" fontId="58" fillId="13" borderId="44" xfId="0" applyFont="1" applyFill="1" applyBorder="1" applyAlignment="1" applyProtection="1">
      <alignment horizontal="center" vertical="top"/>
    </xf>
    <xf numFmtId="0" fontId="35" fillId="0" borderId="5" xfId="0" applyFont="1" applyBorder="1" applyAlignment="1" applyProtection="1">
      <alignment horizontal="justify" vertical="top" wrapText="1"/>
      <protection locked="0"/>
    </xf>
    <xf numFmtId="0" fontId="35" fillId="13" borderId="5" xfId="0" applyFont="1" applyFill="1" applyBorder="1" applyAlignment="1" applyProtection="1">
      <alignment horizontal="justify" vertical="top" wrapText="1"/>
      <protection locked="0"/>
    </xf>
    <xf numFmtId="0" fontId="35" fillId="13" borderId="1" xfId="0" applyFont="1" applyFill="1" applyBorder="1" applyAlignment="1" applyProtection="1">
      <alignment horizontal="justify" vertical="top" wrapText="1"/>
      <protection locked="0"/>
    </xf>
    <xf numFmtId="0" fontId="35" fillId="0" borderId="52" xfId="0" applyFont="1" applyFill="1" applyBorder="1" applyAlignment="1" applyProtection="1">
      <alignment horizontal="justify" vertical="top" wrapText="1"/>
      <protection locked="0"/>
    </xf>
    <xf numFmtId="0" fontId="35" fillId="0" borderId="59" xfId="0" applyFont="1" applyFill="1" applyBorder="1" applyAlignment="1" applyProtection="1">
      <alignment horizontal="justify" vertical="top" wrapText="1"/>
      <protection locked="0"/>
    </xf>
    <xf numFmtId="0" fontId="35" fillId="13" borderId="64" xfId="0" applyFont="1" applyFill="1" applyBorder="1" applyAlignment="1" applyProtection="1">
      <alignment horizontal="justify" vertical="top" wrapText="1"/>
      <protection locked="0"/>
    </xf>
    <xf numFmtId="0" fontId="35" fillId="13" borderId="52" xfId="0" applyFont="1" applyFill="1" applyBorder="1" applyAlignment="1" applyProtection="1">
      <alignment horizontal="justify" vertical="top" wrapText="1"/>
      <protection locked="0"/>
    </xf>
    <xf numFmtId="0" fontId="35" fillId="13" borderId="59" xfId="0" applyFont="1" applyFill="1" applyBorder="1" applyAlignment="1" applyProtection="1">
      <alignment horizontal="justify" vertical="top" wrapText="1"/>
      <protection locked="0"/>
    </xf>
    <xf numFmtId="0" fontId="35" fillId="0" borderId="5" xfId="0" applyFont="1" applyFill="1" applyBorder="1" applyAlignment="1" applyProtection="1">
      <alignment horizontal="justify" vertical="top" wrapText="1"/>
      <protection locked="0"/>
    </xf>
    <xf numFmtId="16" fontId="35" fillId="13" borderId="59" xfId="0" applyNumberFormat="1" applyFont="1" applyFill="1" applyBorder="1" applyAlignment="1" applyProtection="1">
      <alignment horizontal="justify" vertical="top" wrapText="1"/>
      <protection locked="0"/>
    </xf>
    <xf numFmtId="0" fontId="19" fillId="26" borderId="0" xfId="0" applyFont="1" applyFill="1" applyBorder="1" applyProtection="1">
      <protection locked="0"/>
    </xf>
    <xf numFmtId="0" fontId="19" fillId="26" borderId="0" xfId="0" applyFont="1" applyFill="1" applyBorder="1" applyAlignment="1" applyProtection="1">
      <alignment vertical="top"/>
      <protection locked="0"/>
    </xf>
    <xf numFmtId="0" fontId="19" fillId="26" borderId="0" xfId="0" applyFont="1" applyFill="1" applyProtection="1">
      <protection hidden="1"/>
    </xf>
    <xf numFmtId="0" fontId="19" fillId="26" borderId="0" xfId="0" applyFont="1" applyFill="1"/>
    <xf numFmtId="0" fontId="19" fillId="26" borderId="0" xfId="0" applyFont="1" applyFill="1" applyBorder="1"/>
    <xf numFmtId="0" fontId="19" fillId="26" borderId="0" xfId="0" applyFont="1" applyFill="1" applyBorder="1" applyAlignment="1">
      <alignment vertical="top"/>
    </xf>
    <xf numFmtId="0" fontId="56" fillId="26" borderId="0" xfId="0" applyFont="1" applyFill="1" applyAlignment="1">
      <alignment horizontal="center" vertical="top"/>
    </xf>
    <xf numFmtId="0" fontId="15" fillId="26" borderId="0" xfId="0" applyFont="1" applyFill="1" applyAlignment="1">
      <alignment horizontal="center" vertical="top"/>
    </xf>
    <xf numFmtId="0" fontId="57" fillId="26" borderId="0" xfId="0" applyFont="1" applyFill="1" applyAlignment="1">
      <alignment horizontal="center" vertical="center" readingOrder="1"/>
    </xf>
    <xf numFmtId="0" fontId="57" fillId="26" borderId="0" xfId="0" applyFont="1" applyFill="1" applyAlignment="1">
      <alignment horizontal="center" vertical="center" wrapText="1" readingOrder="1"/>
    </xf>
    <xf numFmtId="0" fontId="19" fillId="26" borderId="0" xfId="0" applyFont="1" applyFill="1" applyAlignment="1">
      <alignment vertical="top" wrapText="1"/>
    </xf>
    <xf numFmtId="0" fontId="19" fillId="26" borderId="0" xfId="0" applyFont="1" applyFill="1" applyAlignment="1">
      <alignment wrapText="1"/>
    </xf>
    <xf numFmtId="0" fontId="19" fillId="26" borderId="0" xfId="0" applyFont="1" applyFill="1" applyAlignment="1">
      <alignment vertical="top"/>
    </xf>
    <xf numFmtId="0" fontId="19" fillId="26" borderId="1" xfId="0" applyFont="1" applyFill="1" applyBorder="1" applyProtection="1">
      <protection hidden="1"/>
    </xf>
    <xf numFmtId="0" fontId="19" fillId="26" borderId="1" xfId="0" applyFont="1" applyFill="1" applyBorder="1" applyAlignment="1" applyProtection="1">
      <alignment vertical="center" wrapText="1"/>
      <protection hidden="1"/>
    </xf>
    <xf numFmtId="0" fontId="17" fillId="24" borderId="1" xfId="0" applyFont="1" applyFill="1" applyBorder="1" applyAlignment="1">
      <alignment horizontal="center" vertical="top"/>
    </xf>
    <xf numFmtId="0" fontId="19" fillId="11" borderId="33" xfId="0" applyFont="1" applyFill="1" applyBorder="1" applyAlignment="1" applyProtection="1">
      <alignment horizontal="center"/>
    </xf>
    <xf numFmtId="0" fontId="63" fillId="25" borderId="0" xfId="0" applyFont="1" applyFill="1"/>
    <xf numFmtId="0" fontId="19" fillId="11" borderId="16" xfId="0" applyFont="1" applyFill="1" applyBorder="1" applyAlignment="1" applyProtection="1">
      <alignment horizontal="center"/>
    </xf>
    <xf numFmtId="0" fontId="19" fillId="11" borderId="34" xfId="0" applyFont="1" applyFill="1" applyBorder="1" applyAlignment="1" applyProtection="1">
      <alignment horizontal="center"/>
    </xf>
    <xf numFmtId="0" fontId="63" fillId="11" borderId="0" xfId="0" applyFont="1" applyFill="1" applyAlignment="1">
      <alignment vertical="top"/>
    </xf>
    <xf numFmtId="0" fontId="63" fillId="27" borderId="0" xfId="0" applyFont="1" applyFill="1" applyAlignment="1">
      <alignment vertical="top"/>
    </xf>
    <xf numFmtId="0" fontId="35" fillId="0" borderId="1" xfId="0" applyFont="1" applyBorder="1" applyAlignment="1" applyProtection="1">
      <alignment vertical="top" wrapText="1"/>
      <protection locked="0"/>
    </xf>
    <xf numFmtId="0" fontId="35" fillId="11" borderId="1" xfId="0" applyFont="1" applyFill="1" applyBorder="1" applyAlignment="1" applyProtection="1">
      <alignment horizontal="justify" vertical="top" wrapText="1"/>
      <protection locked="0"/>
    </xf>
    <xf numFmtId="0" fontId="19" fillId="0" borderId="1" xfId="0" applyFont="1" applyBorder="1" applyAlignment="1" applyProtection="1">
      <alignment horizontal="justify" vertical="top" wrapText="1"/>
      <protection locked="0"/>
    </xf>
    <xf numFmtId="0" fontId="19" fillId="0" borderId="1" xfId="0" applyFont="1" applyBorder="1" applyAlignment="1" applyProtection="1">
      <alignment vertical="top" wrapText="1"/>
      <protection locked="0"/>
    </xf>
    <xf numFmtId="0" fontId="65" fillId="0" borderId="0" xfId="0" applyFont="1" applyProtection="1">
      <protection hidden="1"/>
    </xf>
    <xf numFmtId="0" fontId="66" fillId="27" borderId="6" xfId="0" applyFont="1" applyFill="1" applyBorder="1" applyAlignment="1">
      <alignment vertical="center"/>
    </xf>
    <xf numFmtId="0" fontId="66" fillId="28" borderId="1" xfId="0" applyFont="1" applyFill="1" applyBorder="1" applyAlignment="1" applyProtection="1">
      <alignment vertical="center"/>
      <protection hidden="1"/>
    </xf>
    <xf numFmtId="0" fontId="66" fillId="28" borderId="0" xfId="0" applyFont="1" applyFill="1" applyBorder="1" applyAlignment="1" applyProtection="1">
      <alignment vertical="center"/>
      <protection hidden="1"/>
    </xf>
    <xf numFmtId="0" fontId="19" fillId="0" borderId="1" xfId="0" applyFont="1" applyBorder="1" applyProtection="1">
      <protection hidden="1"/>
    </xf>
    <xf numFmtId="0" fontId="66" fillId="27" borderId="7" xfId="0" applyFont="1" applyFill="1" applyBorder="1" applyAlignment="1">
      <alignment vertical="center"/>
    </xf>
    <xf numFmtId="0" fontId="19" fillId="0" borderId="1" xfId="0" applyFont="1" applyBorder="1" applyAlignment="1" applyProtection="1">
      <alignment vertical="center" wrapText="1"/>
      <protection hidden="1"/>
    </xf>
    <xf numFmtId="0" fontId="66" fillId="27" borderId="8" xfId="0" applyFont="1" applyFill="1" applyBorder="1" applyAlignment="1">
      <alignment vertical="center"/>
    </xf>
    <xf numFmtId="0" fontId="66" fillId="28" borderId="12" xfId="0" applyFont="1" applyFill="1" applyBorder="1" applyAlignment="1" applyProtection="1">
      <alignment vertical="center"/>
      <protection hidden="1"/>
    </xf>
    <xf numFmtId="0" fontId="19" fillId="11" borderId="0" xfId="0" applyFont="1" applyFill="1" applyAlignment="1" applyProtection="1">
      <alignment horizontal="center"/>
    </xf>
    <xf numFmtId="0" fontId="29" fillId="0" borderId="0" xfId="0" applyFont="1" applyBorder="1" applyAlignment="1" applyProtection="1">
      <alignment horizontal="center"/>
      <protection hidden="1"/>
    </xf>
    <xf numFmtId="0" fontId="19" fillId="11" borderId="48" xfId="0" applyFont="1" applyFill="1" applyBorder="1" applyAlignment="1" applyProtection="1">
      <alignment horizontal="center" vertical="center" wrapText="1"/>
    </xf>
    <xf numFmtId="0" fontId="53" fillId="11" borderId="36" xfId="0" applyFont="1" applyFill="1" applyBorder="1" applyAlignment="1" applyProtection="1">
      <alignment horizontal="center" vertical="center" wrapText="1"/>
    </xf>
    <xf numFmtId="0" fontId="35" fillId="0" borderId="30" xfId="0" applyFont="1" applyBorder="1" applyAlignment="1" applyProtection="1">
      <alignment horizontal="justify" vertical="top" wrapText="1"/>
      <protection locked="0"/>
    </xf>
    <xf numFmtId="0" fontId="19" fillId="11" borderId="24" xfId="0" applyFont="1" applyFill="1" applyBorder="1" applyAlignment="1" applyProtection="1">
      <alignment horizontal="center" vertical="center" wrapText="1"/>
    </xf>
    <xf numFmtId="0" fontId="53" fillId="11" borderId="44" xfId="0" applyFont="1" applyFill="1" applyBorder="1" applyAlignment="1" applyProtection="1">
      <alignment horizontal="center" vertical="center" wrapText="1"/>
    </xf>
    <xf numFmtId="0" fontId="19" fillId="0" borderId="30" xfId="0" applyFont="1" applyBorder="1" applyAlignment="1" applyProtection="1">
      <alignment horizontal="justify" vertical="top" wrapText="1"/>
      <protection locked="0"/>
    </xf>
    <xf numFmtId="0" fontId="19" fillId="0" borderId="5" xfId="0" applyFont="1" applyBorder="1" applyAlignment="1" applyProtection="1">
      <alignment horizontal="justify" vertical="top" wrapText="1"/>
      <protection locked="0"/>
    </xf>
    <xf numFmtId="0" fontId="19" fillId="11" borderId="36" xfId="0" applyFont="1" applyFill="1" applyBorder="1" applyAlignment="1" applyProtection="1">
      <alignment horizontal="center" vertical="center" wrapText="1"/>
    </xf>
    <xf numFmtId="0" fontId="53" fillId="11" borderId="32" xfId="0" applyFont="1" applyFill="1" applyBorder="1" applyAlignment="1" applyProtection="1">
      <alignment horizontal="center" vertical="center" wrapText="1"/>
    </xf>
    <xf numFmtId="0" fontId="35" fillId="0" borderId="38" xfId="0" applyFont="1" applyBorder="1" applyAlignment="1" applyProtection="1">
      <alignment horizontal="justify" vertical="top" wrapText="1"/>
      <protection locked="0"/>
    </xf>
    <xf numFmtId="0" fontId="35" fillId="0" borderId="32" xfId="0" applyFont="1" applyBorder="1" applyAlignment="1" applyProtection="1">
      <alignment horizontal="left" vertical="top" wrapText="1"/>
      <protection locked="0"/>
    </xf>
    <xf numFmtId="0" fontId="35" fillId="0" borderId="47" xfId="0" applyFont="1" applyBorder="1" applyAlignment="1" applyProtection="1">
      <alignment horizontal="justify" vertical="top" wrapText="1"/>
      <protection locked="0"/>
    </xf>
    <xf numFmtId="0" fontId="35" fillId="11" borderId="30" xfId="0" applyFont="1" applyFill="1" applyBorder="1" applyAlignment="1" applyProtection="1">
      <alignment horizontal="justify" vertical="top" wrapText="1"/>
      <protection locked="0"/>
    </xf>
    <xf numFmtId="0" fontId="35" fillId="11" borderId="38" xfId="0" applyFont="1" applyFill="1" applyBorder="1" applyAlignment="1" applyProtection="1">
      <alignment horizontal="justify" vertical="top" wrapText="1"/>
      <protection locked="0"/>
    </xf>
    <xf numFmtId="0" fontId="35" fillId="11" borderId="47" xfId="0" applyFont="1" applyFill="1" applyBorder="1" applyAlignment="1" applyProtection="1">
      <alignment horizontal="justify" vertical="top" wrapText="1"/>
      <protection locked="0"/>
    </xf>
    <xf numFmtId="0" fontId="19" fillId="26" borderId="32" xfId="0" applyFont="1" applyFill="1" applyBorder="1" applyAlignment="1" applyProtection="1">
      <alignment horizontal="center" vertical="center" wrapText="1"/>
    </xf>
    <xf numFmtId="0" fontId="19" fillId="26" borderId="1" xfId="0" applyFont="1" applyFill="1" applyBorder="1" applyAlignment="1" applyProtection="1">
      <alignment horizontal="center"/>
    </xf>
    <xf numFmtId="0" fontId="19" fillId="26" borderId="0" xfId="0" applyFont="1" applyFill="1" applyBorder="1" applyAlignment="1" applyProtection="1">
      <alignment horizontal="center"/>
    </xf>
    <xf numFmtId="0" fontId="68" fillId="26" borderId="0" xfId="0" applyFont="1" applyFill="1" applyBorder="1" applyAlignment="1">
      <alignment vertical="center"/>
    </xf>
    <xf numFmtId="0" fontId="68" fillId="26" borderId="53" xfId="0" applyFont="1" applyFill="1" applyBorder="1" applyAlignment="1">
      <alignment vertical="center"/>
    </xf>
    <xf numFmtId="0" fontId="68" fillId="26" borderId="54" xfId="0" applyFont="1" applyFill="1" applyBorder="1" applyAlignment="1">
      <alignment vertical="center"/>
    </xf>
    <xf numFmtId="0" fontId="19" fillId="27" borderId="0" xfId="0" applyFont="1" applyFill="1" applyBorder="1" applyAlignment="1" applyProtection="1">
      <alignment horizontal="center"/>
    </xf>
    <xf numFmtId="0" fontId="19" fillId="27" borderId="0" xfId="0" applyFont="1" applyFill="1" applyAlignment="1" applyProtection="1">
      <alignment horizontal="center" vertical="top"/>
    </xf>
    <xf numFmtId="0" fontId="19" fillId="27" borderId="0" xfId="0" applyFont="1" applyFill="1" applyAlignment="1" applyProtection="1">
      <alignment horizontal="center"/>
    </xf>
    <xf numFmtId="0" fontId="35" fillId="0" borderId="1" xfId="0" applyFont="1" applyFill="1" applyBorder="1" applyAlignment="1" applyProtection="1">
      <alignment vertical="top" wrapText="1"/>
      <protection locked="0"/>
    </xf>
    <xf numFmtId="0" fontId="63" fillId="27" borderId="0" xfId="0" applyFont="1" applyFill="1" applyAlignment="1" applyProtection="1">
      <alignment vertical="top"/>
      <protection locked="0"/>
    </xf>
    <xf numFmtId="0" fontId="24" fillId="11" borderId="0" xfId="0" applyFont="1" applyFill="1" applyBorder="1" applyAlignment="1" applyProtection="1">
      <alignment vertical="top" wrapText="1"/>
    </xf>
    <xf numFmtId="0" fontId="35" fillId="30" borderId="64" xfId="0" applyFont="1" applyFill="1" applyBorder="1" applyAlignment="1" applyProtection="1">
      <alignment horizontal="justify" vertical="top" wrapText="1"/>
      <protection locked="0"/>
    </xf>
    <xf numFmtId="0" fontId="19" fillId="0" borderId="1" xfId="0" applyFont="1" applyBorder="1" applyAlignment="1" applyProtection="1">
      <alignment vertical="top"/>
      <protection locked="0"/>
    </xf>
    <xf numFmtId="0" fontId="19" fillId="11" borderId="1" xfId="0" applyFont="1" applyFill="1" applyBorder="1" applyAlignment="1" applyProtection="1">
      <alignment vertical="top" wrapText="1"/>
      <protection locked="0"/>
    </xf>
    <xf numFmtId="0" fontId="35" fillId="0" borderId="1" xfId="0" applyFont="1" applyBorder="1" applyAlignment="1" applyProtection="1">
      <alignment horizontal="justify" vertical="top" wrapText="1"/>
      <protection locked="0"/>
    </xf>
    <xf numFmtId="0" fontId="19" fillId="13" borderId="1" xfId="0" applyFont="1" applyFill="1" applyBorder="1" applyAlignment="1" applyProtection="1">
      <alignment horizontal="justify" vertical="top"/>
      <protection locked="0"/>
    </xf>
    <xf numFmtId="0" fontId="19" fillId="0" borderId="1" xfId="0" applyFont="1" applyFill="1" applyBorder="1" applyAlignment="1" applyProtection="1">
      <alignment horizontal="justify" vertical="top"/>
      <protection locked="0"/>
    </xf>
    <xf numFmtId="0" fontId="19" fillId="13" borderId="5" xfId="0" applyFont="1" applyFill="1" applyBorder="1" applyAlignment="1" applyProtection="1">
      <alignment horizontal="justify" vertical="top"/>
      <protection locked="0"/>
    </xf>
    <xf numFmtId="0" fontId="19" fillId="0" borderId="5" xfId="0" applyFont="1" applyFill="1" applyBorder="1" applyAlignment="1" applyProtection="1">
      <alignment horizontal="justify" vertical="top"/>
      <protection locked="0"/>
    </xf>
    <xf numFmtId="0" fontId="19" fillId="0" borderId="1" xfId="0" applyFont="1" applyBorder="1" applyAlignment="1" applyProtection="1">
      <alignment horizontal="justify" vertical="top"/>
      <protection locked="0"/>
    </xf>
    <xf numFmtId="0" fontId="10" fillId="0" borderId="0" xfId="0" applyFont="1"/>
    <xf numFmtId="0" fontId="10" fillId="0" borderId="0" xfId="0" applyFont="1" applyAlignment="1">
      <alignment horizontal="center"/>
    </xf>
    <xf numFmtId="0" fontId="10" fillId="0" borderId="0" xfId="0" applyFont="1" applyFill="1" applyBorder="1"/>
    <xf numFmtId="0" fontId="8" fillId="13" borderId="0" xfId="0" applyFont="1" applyFill="1" applyBorder="1" applyAlignment="1" applyProtection="1">
      <alignment horizontal="center"/>
      <protection hidden="1"/>
    </xf>
    <xf numFmtId="0" fontId="70" fillId="0" borderId="37" xfId="12" applyFont="1" applyFill="1" applyBorder="1" applyAlignment="1" applyProtection="1">
      <alignment horizontal="center" vertical="center"/>
    </xf>
    <xf numFmtId="0" fontId="70" fillId="0" borderId="44" xfId="12" applyFont="1" applyFill="1" applyBorder="1" applyAlignment="1" applyProtection="1">
      <alignment horizontal="center" vertical="center"/>
    </xf>
    <xf numFmtId="0" fontId="70" fillId="0" borderId="0" xfId="12" applyFont="1" applyFill="1" applyBorder="1" applyAlignment="1" applyProtection="1">
      <alignment horizontal="center" vertical="center"/>
    </xf>
    <xf numFmtId="0" fontId="8" fillId="32" borderId="1" xfId="0" applyFont="1" applyFill="1" applyBorder="1" applyAlignment="1">
      <alignment horizontal="center" vertical="top"/>
    </xf>
    <xf numFmtId="0" fontId="8" fillId="31" borderId="1" xfId="0" applyFont="1" applyFill="1" applyBorder="1" applyAlignment="1">
      <alignment horizontal="center" vertical="top"/>
    </xf>
    <xf numFmtId="0" fontId="8" fillId="32" borderId="1" xfId="0" applyFont="1" applyFill="1" applyBorder="1" applyAlignment="1">
      <alignment horizontal="center" vertical="top" wrapText="1"/>
    </xf>
    <xf numFmtId="0" fontId="8" fillId="31" borderId="1" xfId="0" applyFont="1" applyFill="1" applyBorder="1" applyAlignment="1">
      <alignment horizontal="center" vertical="top" wrapText="1"/>
    </xf>
    <xf numFmtId="0" fontId="27" fillId="33" borderId="1" xfId="0" applyFont="1" applyFill="1" applyBorder="1" applyAlignment="1">
      <alignment horizontal="center" wrapText="1"/>
    </xf>
    <xf numFmtId="0" fontId="27" fillId="0" borderId="0" xfId="0" applyFont="1" applyFill="1" applyBorder="1" applyAlignment="1">
      <alignment horizontal="center" wrapText="1"/>
    </xf>
    <xf numFmtId="0" fontId="10" fillId="0" borderId="0" xfId="0" applyFont="1" applyProtection="1"/>
    <xf numFmtId="0" fontId="27" fillId="34" borderId="1" xfId="0" applyFont="1" applyFill="1" applyBorder="1" applyAlignment="1" applyProtection="1">
      <alignment horizontal="center" vertical="center" wrapText="1"/>
      <protection hidden="1"/>
    </xf>
    <xf numFmtId="0" fontId="71" fillId="35" borderId="4" xfId="0" applyFont="1" applyFill="1" applyBorder="1" applyAlignment="1" applyProtection="1">
      <alignment vertical="center" wrapText="1"/>
      <protection hidden="1"/>
    </xf>
    <xf numFmtId="0" fontId="8" fillId="10" borderId="1" xfId="0" applyFont="1" applyFill="1" applyBorder="1" applyAlignment="1" applyProtection="1">
      <alignment horizontal="center" vertical="center" wrapText="1"/>
      <protection hidden="1"/>
    </xf>
    <xf numFmtId="0" fontId="8" fillId="31" borderId="1" xfId="0" applyFont="1" applyFill="1" applyBorder="1" applyAlignment="1">
      <alignment horizontal="justify" vertical="top" wrapText="1"/>
    </xf>
    <xf numFmtId="0" fontId="8" fillId="32" borderId="1" xfId="0" applyFont="1" applyFill="1" applyBorder="1" applyAlignment="1">
      <alignment horizontal="justify" vertical="top" wrapText="1"/>
    </xf>
    <xf numFmtId="0" fontId="8" fillId="33"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13" borderId="1" xfId="0" applyFont="1" applyFill="1" applyBorder="1" applyAlignment="1">
      <alignment horizontal="center" vertical="top" wrapText="1"/>
    </xf>
    <xf numFmtId="0" fontId="8" fillId="13" borderId="24" xfId="0" applyFont="1" applyFill="1" applyBorder="1" applyAlignment="1">
      <alignment horizontal="center" vertical="top" wrapText="1"/>
    </xf>
    <xf numFmtId="0" fontId="8" fillId="13" borderId="48" xfId="0" applyFont="1" applyFill="1" applyBorder="1" applyAlignment="1">
      <alignment horizontal="center" vertical="center" wrapText="1"/>
    </xf>
    <xf numFmtId="0" fontId="73" fillId="13" borderId="32" xfId="0" applyFont="1" applyFill="1" applyBorder="1" applyAlignment="1" applyProtection="1">
      <alignment horizontal="center" vertical="center" wrapText="1"/>
    </xf>
    <xf numFmtId="0" fontId="75" fillId="13" borderId="32" xfId="0" applyFont="1" applyFill="1" applyBorder="1" applyAlignment="1" applyProtection="1">
      <alignment horizontal="center" vertical="center" wrapText="1"/>
    </xf>
    <xf numFmtId="0" fontId="23" fillId="13" borderId="32"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wrapText="1"/>
    </xf>
    <xf numFmtId="0" fontId="8" fillId="13" borderId="34" xfId="0" applyFont="1" applyFill="1" applyBorder="1" applyAlignment="1" applyProtection="1">
      <alignment horizontal="center" vertical="center" wrapText="1"/>
      <protection hidden="1"/>
    </xf>
    <xf numFmtId="0" fontId="8" fillId="13" borderId="21" xfId="0" applyFont="1" applyFill="1" applyBorder="1" applyAlignment="1" applyProtection="1">
      <alignment horizontal="center" vertical="center" wrapText="1"/>
      <protection hidden="1"/>
    </xf>
    <xf numFmtId="0" fontId="13" fillId="14" borderId="24" xfId="0" applyFont="1" applyFill="1" applyBorder="1" applyAlignment="1">
      <alignment horizontal="center" vertical="center" wrapText="1"/>
    </xf>
    <xf numFmtId="0" fontId="15" fillId="12" borderId="25" xfId="0" applyFont="1" applyFill="1" applyBorder="1" applyAlignment="1" applyProtection="1">
      <alignment horizontal="center" vertical="center" wrapText="1"/>
      <protection hidden="1"/>
    </xf>
    <xf numFmtId="0" fontId="15" fillId="12" borderId="4" xfId="0" applyFont="1" applyFill="1" applyBorder="1" applyAlignment="1" applyProtection="1">
      <alignment horizontal="center" vertical="center" wrapText="1"/>
      <protection hidden="1"/>
    </xf>
    <xf numFmtId="0" fontId="15" fillId="12" borderId="33" xfId="0" applyFont="1" applyFill="1" applyBorder="1" applyAlignment="1" applyProtection="1">
      <alignment horizontal="center" vertical="center" wrapText="1"/>
      <protection hidden="1"/>
    </xf>
    <xf numFmtId="0" fontId="10" fillId="15" borderId="24" xfId="0" applyFont="1" applyFill="1" applyBorder="1" applyAlignment="1">
      <alignment horizontal="center" vertical="center" wrapText="1"/>
    </xf>
    <xf numFmtId="0" fontId="10" fillId="13" borderId="24" xfId="0" applyFont="1" applyFill="1" applyBorder="1" applyAlignment="1">
      <alignment horizontal="center" vertical="center" wrapText="1"/>
    </xf>
    <xf numFmtId="0" fontId="15" fillId="12" borderId="24" xfId="0" applyFont="1" applyFill="1" applyBorder="1" applyAlignment="1" applyProtection="1">
      <alignment horizontal="center" vertical="center" wrapText="1"/>
      <protection hidden="1"/>
    </xf>
    <xf numFmtId="0" fontId="69" fillId="0" borderId="48" xfId="0" applyFont="1" applyFill="1" applyBorder="1" applyAlignment="1" applyProtection="1">
      <alignment horizontal="justify" vertical="top" wrapText="1"/>
    </xf>
    <xf numFmtId="0" fontId="71" fillId="0" borderId="69" xfId="0" applyFont="1" applyFill="1" applyBorder="1" applyAlignment="1" applyProtection="1">
      <alignment vertical="center" wrapText="1"/>
      <protection hidden="1"/>
    </xf>
    <xf numFmtId="0" fontId="69" fillId="0" borderId="1" xfId="0" applyFont="1" applyFill="1" applyBorder="1" applyAlignment="1" applyProtection="1">
      <alignment horizontal="center" vertical="top" wrapText="1"/>
    </xf>
    <xf numFmtId="49" fontId="9" fillId="0" borderId="5" xfId="0" applyNumberFormat="1" applyFont="1" applyBorder="1" applyAlignment="1" applyProtection="1">
      <alignment horizontal="justify" vertical="top"/>
      <protection locked="0"/>
    </xf>
    <xf numFmtId="0" fontId="70" fillId="0" borderId="32" xfId="0" applyFont="1" applyFill="1" applyBorder="1" applyAlignment="1" applyProtection="1">
      <alignment horizontal="justify" vertical="top" wrapText="1"/>
      <protection locked="0"/>
    </xf>
    <xf numFmtId="0" fontId="9" fillId="0" borderId="32" xfId="0" applyFont="1" applyFill="1" applyBorder="1" applyAlignment="1" applyProtection="1">
      <alignment horizontal="center" vertical="top"/>
      <protection locked="0"/>
    </xf>
    <xf numFmtId="0" fontId="9" fillId="0" borderId="1" xfId="0" applyFont="1" applyFill="1" applyBorder="1" applyAlignment="1" applyProtection="1">
      <alignment horizontal="justify" vertical="top"/>
      <protection locked="0"/>
    </xf>
    <xf numFmtId="0" fontId="9" fillId="0" borderId="0" xfId="0" applyFont="1" applyFill="1" applyBorder="1" applyAlignment="1" applyProtection="1">
      <alignment horizontal="justify" vertical="top"/>
      <protection locked="0"/>
    </xf>
    <xf numFmtId="0" fontId="9" fillId="0" borderId="1" xfId="0" applyFont="1" applyFill="1" applyBorder="1" applyAlignment="1">
      <alignment horizontal="center" vertical="top"/>
    </xf>
    <xf numFmtId="9" fontId="9" fillId="0" borderId="30" xfId="0" applyNumberFormat="1" applyFont="1" applyFill="1" applyBorder="1" applyAlignment="1">
      <alignment horizontal="center" vertical="top"/>
    </xf>
    <xf numFmtId="0" fontId="9" fillId="0" borderId="30" xfId="0" applyFont="1" applyFill="1" applyBorder="1" applyAlignment="1">
      <alignment horizontal="center" vertical="top"/>
    </xf>
    <xf numFmtId="9" fontId="78" fillId="0" borderId="48" xfId="0" applyNumberFormat="1" applyFont="1" applyFill="1" applyBorder="1" applyAlignment="1">
      <alignment horizontal="center" vertical="top"/>
    </xf>
    <xf numFmtId="0" fontId="78" fillId="0" borderId="24" xfId="0" applyFont="1" applyFill="1" applyBorder="1" applyAlignment="1">
      <alignment horizontal="center" vertical="top"/>
    </xf>
    <xf numFmtId="0" fontId="78" fillId="0" borderId="35" xfId="0" applyFont="1" applyFill="1" applyBorder="1" applyAlignment="1">
      <alignment horizontal="justify" vertical="top"/>
    </xf>
    <xf numFmtId="0" fontId="9" fillId="0" borderId="30" xfId="0" applyFont="1" applyFill="1" applyBorder="1" applyAlignment="1" applyProtection="1">
      <alignment horizontal="justify" vertical="top"/>
    </xf>
    <xf numFmtId="0" fontId="9" fillId="0" borderId="1" xfId="0" applyFont="1" applyFill="1" applyBorder="1" applyAlignment="1" applyProtection="1">
      <alignment horizontal="justify" vertical="top"/>
    </xf>
    <xf numFmtId="0" fontId="78" fillId="0" borderId="30" xfId="0" applyFont="1" applyFill="1" applyBorder="1" applyAlignment="1">
      <alignment horizontal="justify" vertical="top"/>
    </xf>
    <xf numFmtId="0" fontId="27" fillId="0" borderId="24" xfId="0" applyFont="1" applyFill="1" applyBorder="1" applyAlignment="1">
      <alignment horizontal="justify" vertical="top"/>
    </xf>
    <xf numFmtId="0" fontId="78" fillId="0" borderId="32" xfId="0" applyFont="1" applyFill="1" applyBorder="1" applyAlignment="1">
      <alignment horizontal="justify" vertical="top"/>
    </xf>
    <xf numFmtId="0" fontId="10" fillId="0" borderId="0" xfId="0" applyFont="1" applyFill="1"/>
    <xf numFmtId="0" fontId="8" fillId="0" borderId="1" xfId="0" applyFont="1" applyFill="1" applyBorder="1" applyAlignment="1">
      <alignment horizontal="center" vertical="top"/>
    </xf>
    <xf numFmtId="0" fontId="36" fillId="0" borderId="1" xfId="0" applyFont="1" applyFill="1" applyBorder="1" applyAlignment="1" applyProtection="1">
      <alignment horizontal="center" vertical="center" wrapText="1"/>
      <protection hidden="1"/>
    </xf>
    <xf numFmtId="0" fontId="51" fillId="0" borderId="1" xfId="0" applyFont="1" applyFill="1" applyBorder="1" applyAlignment="1" applyProtection="1">
      <alignment horizontal="center" vertical="center" wrapText="1"/>
      <protection hidden="1"/>
    </xf>
    <xf numFmtId="0" fontId="10" fillId="11" borderId="36" xfId="0" applyFont="1" applyFill="1" applyBorder="1" applyProtection="1"/>
    <xf numFmtId="0" fontId="10" fillId="11" borderId="1" xfId="0" applyFont="1" applyFill="1" applyBorder="1" applyAlignment="1" applyProtection="1">
      <alignment horizontal="center"/>
    </xf>
    <xf numFmtId="0" fontId="78" fillId="0" borderId="36" xfId="0" applyFont="1" applyBorder="1" applyAlignment="1">
      <alignment horizontal="center" vertical="top"/>
    </xf>
    <xf numFmtId="0" fontId="78" fillId="0" borderId="44" xfId="0" applyFont="1" applyBorder="1" applyAlignment="1">
      <alignment horizontal="center" vertical="top"/>
    </xf>
    <xf numFmtId="0" fontId="78" fillId="0" borderId="37" xfId="0" applyFont="1" applyBorder="1" applyAlignment="1">
      <alignment horizontal="justify" vertical="top"/>
    </xf>
    <xf numFmtId="0" fontId="78" fillId="0" borderId="36" xfId="0" applyFont="1" applyFill="1" applyBorder="1" applyAlignment="1">
      <alignment horizontal="justify" vertical="top"/>
    </xf>
    <xf numFmtId="0" fontId="78" fillId="0" borderId="36" xfId="0" applyFont="1" applyFill="1" applyBorder="1" applyAlignment="1">
      <alignment horizontal="center" vertical="top"/>
    </xf>
    <xf numFmtId="0" fontId="78" fillId="0" borderId="44" xfId="0" applyFont="1" applyFill="1" applyBorder="1" applyAlignment="1">
      <alignment horizontal="justify" vertical="top"/>
    </xf>
    <xf numFmtId="0" fontId="78" fillId="0" borderId="44" xfId="0" applyFont="1" applyFill="1" applyBorder="1" applyAlignment="1">
      <alignment horizontal="center" vertical="top"/>
    </xf>
    <xf numFmtId="49" fontId="9" fillId="0" borderId="5" xfId="0" applyNumberFormat="1" applyFont="1" applyBorder="1" applyAlignment="1" applyProtection="1">
      <alignment horizontal="justify" vertical="top" wrapText="1"/>
      <protection locked="0"/>
    </xf>
    <xf numFmtId="0" fontId="9" fillId="0" borderId="32" xfId="0" applyFont="1" applyFill="1" applyBorder="1" applyAlignment="1" applyProtection="1">
      <alignment horizontal="center" vertical="center"/>
      <protection locked="0"/>
    </xf>
    <xf numFmtId="0" fontId="9" fillId="0" borderId="1" xfId="0" applyFont="1" applyBorder="1" applyAlignment="1" applyProtection="1">
      <alignment horizontal="justify" vertical="top"/>
      <protection locked="0"/>
    </xf>
    <xf numFmtId="0" fontId="24" fillId="0" borderId="1" xfId="0" applyFont="1" applyFill="1" applyBorder="1" applyAlignment="1" applyProtection="1">
      <alignment horizontal="center"/>
    </xf>
    <xf numFmtId="49" fontId="1" fillId="0" borderId="47" xfId="0" applyNumberFormat="1" applyFont="1" applyFill="1" applyBorder="1" applyAlignment="1" applyProtection="1">
      <alignment horizontal="justify" vertical="top"/>
      <protection locked="0"/>
    </xf>
    <xf numFmtId="0" fontId="1" fillId="0" borderId="32" xfId="0" applyFont="1" applyFill="1" applyBorder="1" applyAlignment="1" applyProtection="1">
      <alignment horizontal="justify" vertical="top" wrapText="1"/>
      <protection locked="0"/>
    </xf>
    <xf numFmtId="0" fontId="1" fillId="0" borderId="32" xfId="0" applyFont="1" applyFill="1" applyBorder="1" applyAlignment="1" applyProtection="1">
      <alignment horizontal="center" vertical="center"/>
      <protection locked="0"/>
    </xf>
    <xf numFmtId="0" fontId="1" fillId="0" borderId="1" xfId="0" applyFont="1" applyFill="1" applyBorder="1" applyAlignment="1" applyProtection="1">
      <alignment horizontal="justify" vertical="top"/>
      <protection locked="0"/>
    </xf>
    <xf numFmtId="49" fontId="9" fillId="0" borderId="47" xfId="0" applyNumberFormat="1" applyFont="1" applyFill="1" applyBorder="1" applyAlignment="1" applyProtection="1">
      <alignment horizontal="justify" vertical="top" wrapText="1"/>
      <protection locked="0"/>
    </xf>
    <xf numFmtId="49" fontId="1" fillId="0" borderId="47" xfId="0" applyNumberFormat="1" applyFont="1" applyFill="1" applyBorder="1" applyAlignment="1" applyProtection="1">
      <alignment horizontal="justify" vertical="top" wrapText="1"/>
      <protection locked="0"/>
    </xf>
    <xf numFmtId="49" fontId="1" fillId="0" borderId="5" xfId="0" applyNumberFormat="1" applyFont="1" applyFill="1" applyBorder="1" applyAlignment="1" applyProtection="1">
      <alignment horizontal="justify" vertical="top"/>
      <protection locked="0"/>
    </xf>
    <xf numFmtId="0" fontId="1" fillId="0"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right"/>
    </xf>
    <xf numFmtId="0" fontId="78" fillId="0" borderId="48" xfId="0" applyFont="1" applyFill="1" applyBorder="1" applyAlignment="1">
      <alignment horizontal="center" vertical="top"/>
    </xf>
    <xf numFmtId="0" fontId="78" fillId="0" borderId="24" xfId="0" applyFont="1" applyFill="1" applyBorder="1" applyAlignment="1">
      <alignment horizontal="justify" vertical="top"/>
    </xf>
    <xf numFmtId="49" fontId="9" fillId="0" borderId="47" xfId="0" applyNumberFormat="1" applyFont="1" applyBorder="1" applyAlignment="1" applyProtection="1">
      <alignment horizontal="justify" vertical="top"/>
      <protection locked="0"/>
    </xf>
    <xf numFmtId="0" fontId="9" fillId="0" borderId="32" xfId="0" applyFont="1" applyBorder="1" applyAlignment="1" applyProtection="1">
      <alignment horizontal="center" vertical="top"/>
      <protection locked="0"/>
    </xf>
    <xf numFmtId="0" fontId="10" fillId="11" borderId="38" xfId="0" applyFont="1" applyFill="1" applyBorder="1" applyProtection="1"/>
    <xf numFmtId="0" fontId="69" fillId="34" borderId="48" xfId="0" applyFont="1" applyFill="1" applyBorder="1" applyAlignment="1" applyProtection="1">
      <alignment horizontal="justify" vertical="top" wrapText="1"/>
    </xf>
    <xf numFmtId="0" fontId="69" fillId="34" borderId="1" xfId="0" applyFont="1" applyFill="1" applyBorder="1" applyAlignment="1" applyProtection="1">
      <alignment horizontal="center" vertical="top" wrapText="1"/>
    </xf>
    <xf numFmtId="49" fontId="9" fillId="34" borderId="47" xfId="0" applyNumberFormat="1" applyFont="1" applyFill="1" applyBorder="1" applyAlignment="1" applyProtection="1">
      <alignment horizontal="justify" vertical="top" wrapText="1"/>
      <protection locked="0"/>
    </xf>
    <xf numFmtId="0" fontId="70" fillId="34" borderId="32" xfId="0" applyFont="1" applyFill="1" applyBorder="1" applyAlignment="1" applyProtection="1">
      <alignment horizontal="justify" vertical="top" wrapText="1"/>
      <protection locked="0"/>
    </xf>
    <xf numFmtId="0" fontId="9" fillId="34" borderId="32" xfId="0" applyFont="1" applyFill="1" applyBorder="1" applyAlignment="1" applyProtection="1">
      <alignment horizontal="center" vertical="top"/>
      <protection locked="0"/>
    </xf>
    <xf numFmtId="0" fontId="9" fillId="34" borderId="1" xfId="0" applyFont="1" applyFill="1" applyBorder="1" applyAlignment="1" applyProtection="1">
      <alignment horizontal="justify" vertical="top"/>
      <protection locked="0"/>
    </xf>
    <xf numFmtId="0" fontId="9" fillId="34" borderId="0" xfId="0" applyFont="1" applyFill="1" applyBorder="1" applyAlignment="1" applyProtection="1">
      <alignment horizontal="justify" vertical="top"/>
      <protection locked="0"/>
    </xf>
    <xf numFmtId="0" fontId="9" fillId="34" borderId="1" xfId="0" applyFont="1" applyFill="1" applyBorder="1" applyAlignment="1">
      <alignment horizontal="center" vertical="top"/>
    </xf>
    <xf numFmtId="9" fontId="9" fillId="34" borderId="30" xfId="0" applyNumberFormat="1" applyFont="1" applyFill="1" applyBorder="1" applyAlignment="1">
      <alignment horizontal="center" vertical="top"/>
    </xf>
    <xf numFmtId="0" fontId="78" fillId="34" borderId="24" xfId="0" applyFont="1" applyFill="1" applyBorder="1" applyAlignment="1">
      <alignment horizontal="center" vertical="top"/>
    </xf>
    <xf numFmtId="0" fontId="10" fillId="34" borderId="0" xfId="0" applyFont="1" applyFill="1"/>
    <xf numFmtId="0" fontId="10" fillId="34" borderId="36" xfId="0" applyFont="1" applyFill="1" applyBorder="1" applyProtection="1"/>
    <xf numFmtId="0" fontId="10" fillId="34" borderId="1" xfId="0" applyFont="1" applyFill="1" applyBorder="1" applyAlignment="1" applyProtection="1">
      <alignment horizontal="center"/>
    </xf>
    <xf numFmtId="0" fontId="78" fillId="34" borderId="36" xfId="0" applyFont="1" applyFill="1" applyBorder="1" applyAlignment="1">
      <alignment horizontal="center" vertical="top"/>
    </xf>
    <xf numFmtId="0" fontId="78" fillId="34" borderId="44" xfId="0" applyFont="1" applyFill="1" applyBorder="1" applyAlignment="1">
      <alignment horizontal="center" vertical="top"/>
    </xf>
    <xf numFmtId="0" fontId="78" fillId="34" borderId="37" xfId="0" applyFont="1" applyFill="1" applyBorder="1" applyAlignment="1">
      <alignment horizontal="justify" vertical="top"/>
    </xf>
    <xf numFmtId="0" fontId="78" fillId="34" borderId="36" xfId="0" applyFont="1" applyFill="1" applyBorder="1" applyAlignment="1">
      <alignment horizontal="justify" vertical="top"/>
    </xf>
    <xf numFmtId="0" fontId="78" fillId="34" borderId="44" xfId="0" applyFont="1" applyFill="1" applyBorder="1" applyAlignment="1">
      <alignment horizontal="justify" vertical="top"/>
    </xf>
    <xf numFmtId="49" fontId="9" fillId="34" borderId="5" xfId="0" applyNumberFormat="1" applyFont="1" applyFill="1" applyBorder="1" applyAlignment="1" applyProtection="1">
      <alignment horizontal="justify" vertical="top"/>
      <protection locked="0"/>
    </xf>
    <xf numFmtId="49" fontId="9" fillId="36" borderId="47" xfId="0" applyNumberFormat="1" applyFont="1" applyFill="1" applyBorder="1" applyAlignment="1" applyProtection="1">
      <alignment horizontal="justify" vertical="top" wrapText="1"/>
      <protection locked="0"/>
    </xf>
    <xf numFmtId="0" fontId="70" fillId="36" borderId="32" xfId="0" applyFont="1" applyFill="1" applyBorder="1" applyAlignment="1" applyProtection="1">
      <alignment horizontal="justify" vertical="top" wrapText="1"/>
      <protection locked="0"/>
    </xf>
    <xf numFmtId="0" fontId="9" fillId="36" borderId="1" xfId="0" applyFont="1" applyFill="1" applyBorder="1" applyAlignment="1" applyProtection="1">
      <alignment horizontal="justify" vertical="top"/>
      <protection locked="0"/>
    </xf>
    <xf numFmtId="0" fontId="78" fillId="34" borderId="38" xfId="0" applyFont="1" applyFill="1" applyBorder="1" applyAlignment="1">
      <alignment horizontal="justify" vertical="top"/>
    </xf>
    <xf numFmtId="0" fontId="78" fillId="34" borderId="38" xfId="0" applyFont="1" applyFill="1" applyBorder="1" applyAlignment="1">
      <alignment horizontal="center" vertical="top"/>
    </xf>
    <xf numFmtId="0" fontId="78" fillId="34" borderId="32" xfId="0" applyFont="1" applyFill="1" applyBorder="1" applyAlignment="1">
      <alignment horizontal="justify" vertical="top"/>
    </xf>
    <xf numFmtId="0" fontId="78" fillId="34" borderId="32" xfId="0" applyFont="1" applyFill="1" applyBorder="1" applyAlignment="1">
      <alignment horizontal="center" vertical="top"/>
    </xf>
    <xf numFmtId="0" fontId="37" fillId="0" borderId="1" xfId="0" applyFont="1" applyFill="1" applyBorder="1" applyAlignment="1" applyProtection="1">
      <alignment horizontal="center" vertical="center" wrapText="1"/>
      <protection hidden="1"/>
    </xf>
    <xf numFmtId="0" fontId="69" fillId="34" borderId="36" xfId="0" applyFont="1" applyFill="1" applyBorder="1" applyAlignment="1" applyProtection="1">
      <alignment horizontal="right"/>
    </xf>
    <xf numFmtId="0" fontId="69" fillId="34" borderId="1" xfId="0" applyFont="1" applyFill="1" applyBorder="1" applyAlignment="1" applyProtection="1">
      <alignment horizontal="center"/>
    </xf>
    <xf numFmtId="49" fontId="9" fillId="34" borderId="47" xfId="0" applyNumberFormat="1" applyFont="1" applyFill="1" applyBorder="1" applyAlignment="1" applyProtection="1">
      <alignment horizontal="justify" vertical="top"/>
      <protection locked="0"/>
    </xf>
    <xf numFmtId="0" fontId="78" fillId="34" borderId="24" xfId="0" applyFont="1" applyFill="1" applyBorder="1" applyAlignment="1">
      <alignment horizontal="justify" vertical="top"/>
    </xf>
    <xf numFmtId="0" fontId="15" fillId="34" borderId="1" xfId="0" applyFont="1" applyFill="1" applyBorder="1" applyAlignment="1" applyProtection="1">
      <alignment horizontal="center" vertical="center" wrapText="1"/>
      <protection hidden="1"/>
    </xf>
    <xf numFmtId="0" fontId="8" fillId="34" borderId="1" xfId="0" applyFont="1" applyFill="1" applyBorder="1" applyAlignment="1">
      <alignment horizontal="center" vertical="top"/>
    </xf>
    <xf numFmtId="0" fontId="36" fillId="34" borderId="1" xfId="0" applyFont="1" applyFill="1" applyBorder="1" applyAlignment="1" applyProtection="1">
      <alignment horizontal="center" vertical="center" wrapText="1"/>
      <protection hidden="1"/>
    </xf>
    <xf numFmtId="0" fontId="51" fillId="34" borderId="1" xfId="0" applyFont="1" applyFill="1" applyBorder="1" applyAlignment="1" applyProtection="1">
      <alignment horizontal="center" vertical="center" wrapText="1"/>
      <protection hidden="1"/>
    </xf>
    <xf numFmtId="0" fontId="37" fillId="34" borderId="1" xfId="0" applyFont="1" applyFill="1" applyBorder="1" applyAlignment="1" applyProtection="1">
      <alignment horizontal="center" vertical="center" wrapText="1"/>
      <protection hidden="1"/>
    </xf>
    <xf numFmtId="0" fontId="10" fillId="34" borderId="38" xfId="0" applyFont="1" applyFill="1" applyBorder="1" applyProtection="1"/>
    <xf numFmtId="0" fontId="69" fillId="0" borderId="0" xfId="0" applyFont="1" applyFill="1" applyBorder="1" applyAlignment="1" applyProtection="1">
      <alignment horizontal="justify" vertical="top" wrapText="1"/>
    </xf>
    <xf numFmtId="0" fontId="8" fillId="0" borderId="1" xfId="0" applyFont="1" applyBorder="1" applyAlignment="1">
      <alignment horizontal="center" vertical="top"/>
    </xf>
    <xf numFmtId="0" fontId="10" fillId="0" borderId="36" xfId="0" applyFont="1" applyFill="1" applyBorder="1" applyProtection="1"/>
    <xf numFmtId="49" fontId="9" fillId="0" borderId="47" xfId="0" applyNumberFormat="1" applyFont="1" applyBorder="1" applyAlignment="1" applyProtection="1">
      <alignment horizontal="justify" vertical="top" wrapText="1"/>
      <protection locked="0"/>
    </xf>
    <xf numFmtId="0" fontId="10" fillId="0" borderId="1" xfId="0" applyFont="1" applyFill="1" applyBorder="1" applyAlignment="1" applyProtection="1">
      <alignment horizontal="center"/>
    </xf>
    <xf numFmtId="0" fontId="78" fillId="0" borderId="38" xfId="0" applyFont="1" applyFill="1" applyBorder="1" applyAlignment="1">
      <alignment horizontal="justify" vertical="top"/>
    </xf>
    <xf numFmtId="0" fontId="78" fillId="0" borderId="38" xfId="0" applyFont="1" applyFill="1" applyBorder="1" applyAlignment="1">
      <alignment horizontal="center" vertical="top"/>
    </xf>
    <xf numFmtId="0" fontId="78" fillId="0" borderId="32" xfId="0" applyFont="1" applyFill="1" applyBorder="1" applyAlignment="1">
      <alignment horizontal="center" vertical="top"/>
    </xf>
    <xf numFmtId="0" fontId="69" fillId="0" borderId="1" xfId="0" applyFont="1" applyFill="1" applyBorder="1" applyAlignment="1" applyProtection="1">
      <alignment horizontal="center"/>
    </xf>
    <xf numFmtId="0" fontId="69" fillId="0" borderId="0" xfId="0" applyFont="1" applyFill="1" applyBorder="1" applyAlignment="1" applyProtection="1">
      <alignment horizontal="right"/>
    </xf>
    <xf numFmtId="0" fontId="8" fillId="0" borderId="0" xfId="0" applyFont="1" applyFill="1" applyBorder="1" applyAlignment="1">
      <alignment horizontal="center" vertical="top"/>
    </xf>
    <xf numFmtId="0" fontId="36" fillId="0" borderId="0" xfId="0" applyFont="1" applyFill="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8" fillId="0" borderId="0" xfId="0" applyFont="1" applyBorder="1" applyAlignment="1">
      <alignment horizontal="center" vertical="top"/>
    </xf>
    <xf numFmtId="0" fontId="35"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top" wrapText="1"/>
    </xf>
    <xf numFmtId="0" fontId="10" fillId="34" borderId="1" xfId="0" applyFont="1" applyFill="1" applyBorder="1" applyAlignment="1" applyProtection="1">
      <alignment horizontal="center" vertical="top" wrapText="1"/>
    </xf>
    <xf numFmtId="0" fontId="9" fillId="36" borderId="32" xfId="0" applyFont="1" applyFill="1" applyBorder="1" applyAlignment="1" applyProtection="1">
      <alignment horizontal="center" vertical="top"/>
      <protection locked="0"/>
    </xf>
    <xf numFmtId="49" fontId="9" fillId="36" borderId="5" xfId="0" applyNumberFormat="1" applyFont="1" applyFill="1" applyBorder="1" applyAlignment="1" applyProtection="1">
      <alignment horizontal="justify" vertical="top"/>
      <protection locked="0"/>
    </xf>
    <xf numFmtId="49" fontId="9" fillId="34" borderId="5" xfId="0" applyNumberFormat="1" applyFont="1" applyFill="1" applyBorder="1" applyAlignment="1" applyProtection="1">
      <alignment horizontal="justify" vertical="top" wrapText="1"/>
      <protection locked="0"/>
    </xf>
    <xf numFmtId="0" fontId="78" fillId="34" borderId="47" xfId="0" applyFont="1" applyFill="1" applyBorder="1" applyAlignment="1">
      <alignment horizontal="justify" vertical="top"/>
    </xf>
    <xf numFmtId="0" fontId="35" fillId="34" borderId="1"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center" wrapText="1"/>
      <protection hidden="1"/>
    </xf>
    <xf numFmtId="49" fontId="9" fillId="0" borderId="32" xfId="0" applyNumberFormat="1" applyFont="1" applyFill="1" applyBorder="1" applyAlignment="1" applyProtection="1">
      <alignment horizontal="justify" vertical="top" wrapText="1"/>
      <protection locked="0"/>
    </xf>
    <xf numFmtId="49" fontId="9" fillId="0" borderId="32" xfId="0" applyNumberFormat="1" applyFont="1" applyBorder="1" applyAlignment="1" applyProtection="1">
      <alignment horizontal="justify" vertical="top" wrapText="1"/>
      <protection locked="0"/>
    </xf>
    <xf numFmtId="0" fontId="78" fillId="0" borderId="37" xfId="0" applyFont="1" applyFill="1" applyBorder="1" applyAlignment="1">
      <alignment horizontal="justify" vertical="top"/>
    </xf>
    <xf numFmtId="49" fontId="9" fillId="0" borderId="1" xfId="0" applyNumberFormat="1" applyFont="1" applyBorder="1" applyAlignment="1" applyProtection="1">
      <alignment horizontal="justify" vertical="top" wrapText="1"/>
      <protection locked="0"/>
    </xf>
    <xf numFmtId="0" fontId="10" fillId="0" borderId="0" xfId="0" applyFont="1" applyFill="1" applyProtection="1"/>
    <xf numFmtId="49" fontId="9" fillId="0" borderId="1" xfId="0" applyNumberFormat="1" applyFont="1" applyBorder="1" applyAlignment="1" applyProtection="1">
      <alignment horizontal="justify" vertical="top"/>
      <protection locked="0"/>
    </xf>
    <xf numFmtId="0" fontId="78" fillId="0" borderId="47" xfId="0" applyFont="1" applyBorder="1" applyAlignment="1">
      <alignment horizontal="justify" vertical="top"/>
    </xf>
    <xf numFmtId="0" fontId="69" fillId="34" borderId="36" xfId="0" applyFont="1" applyFill="1" applyBorder="1" applyAlignment="1" applyProtection="1">
      <alignment horizontal="justify" vertical="top" wrapText="1"/>
    </xf>
    <xf numFmtId="49" fontId="1" fillId="34" borderId="47" xfId="0" applyNumberFormat="1" applyFont="1" applyFill="1" applyBorder="1" applyAlignment="1" applyProtection="1">
      <alignment horizontal="justify" vertical="top" wrapText="1"/>
      <protection locked="0"/>
    </xf>
    <xf numFmtId="49" fontId="9" fillId="34" borderId="1" xfId="0" applyNumberFormat="1" applyFont="1" applyFill="1" applyBorder="1" applyAlignment="1" applyProtection="1">
      <alignment horizontal="justify" vertical="top"/>
      <protection locked="0"/>
    </xf>
    <xf numFmtId="0" fontId="24" fillId="0" borderId="1" xfId="0" applyFont="1" applyFill="1" applyBorder="1" applyAlignment="1" applyProtection="1">
      <alignment horizontal="center" vertical="center" wrapText="1"/>
    </xf>
    <xf numFmtId="49" fontId="9" fillId="0" borderId="5" xfId="0" applyNumberFormat="1" applyFont="1" applyFill="1" applyBorder="1" applyAlignment="1" applyProtection="1">
      <alignment horizontal="justify" vertical="top" wrapText="1"/>
      <protection locked="0"/>
    </xf>
    <xf numFmtId="0" fontId="10" fillId="0" borderId="1" xfId="0" applyFont="1" applyFill="1" applyBorder="1" applyAlignment="1" applyProtection="1">
      <alignment horizontal="center" vertical="center"/>
    </xf>
    <xf numFmtId="0" fontId="10" fillId="0" borderId="0" xfId="0" applyFont="1" applyFill="1" applyAlignment="1">
      <alignment wrapText="1"/>
    </xf>
    <xf numFmtId="0" fontId="9" fillId="0" borderId="1" xfId="0" applyFont="1" applyFill="1" applyBorder="1" applyAlignment="1" applyProtection="1">
      <alignment horizontal="justify" vertical="center"/>
    </xf>
    <xf numFmtId="0" fontId="10" fillId="0" borderId="1" xfId="0" applyFont="1" applyFill="1" applyBorder="1" applyAlignment="1" applyProtection="1">
      <alignment wrapText="1"/>
    </xf>
    <xf numFmtId="0" fontId="10" fillId="0" borderId="36" xfId="0" applyFont="1" applyFill="1" applyBorder="1" applyAlignment="1" applyProtection="1">
      <alignment wrapText="1"/>
    </xf>
    <xf numFmtId="0" fontId="78" fillId="0" borderId="47" xfId="0" applyFont="1" applyFill="1" applyBorder="1" applyAlignment="1">
      <alignment horizontal="justify" vertical="top"/>
    </xf>
    <xf numFmtId="49" fontId="9" fillId="0" borderId="47" xfId="0" applyNumberFormat="1" applyFont="1" applyFill="1" applyBorder="1" applyAlignment="1" applyProtection="1">
      <alignment horizontal="justify" vertical="top"/>
      <protection locked="0"/>
    </xf>
    <xf numFmtId="0" fontId="10" fillId="0" borderId="38" xfId="0" applyFont="1" applyFill="1" applyBorder="1" applyProtection="1"/>
    <xf numFmtId="0" fontId="10" fillId="34" borderId="0" xfId="0" applyFont="1" applyFill="1" applyAlignment="1">
      <alignment wrapText="1"/>
    </xf>
    <xf numFmtId="49" fontId="9" fillId="36" borderId="5" xfId="0" applyNumberFormat="1" applyFont="1" applyFill="1" applyBorder="1" applyAlignment="1" applyProtection="1">
      <alignment horizontal="justify" vertical="top" wrapText="1"/>
      <protection locked="0"/>
    </xf>
    <xf numFmtId="0" fontId="1" fillId="34"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justify" vertical="top" wrapText="1"/>
    </xf>
    <xf numFmtId="49" fontId="9" fillId="0" borderId="5" xfId="0" applyNumberFormat="1" applyFont="1" applyFill="1" applyBorder="1" applyAlignment="1" applyProtection="1">
      <alignment horizontal="justify" vertical="top"/>
      <protection locked="0"/>
    </xf>
    <xf numFmtId="1" fontId="10" fillId="34" borderId="1" xfId="0" applyNumberFormat="1" applyFont="1" applyFill="1" applyBorder="1" applyAlignment="1" applyProtection="1">
      <alignment horizontal="center"/>
    </xf>
    <xf numFmtId="49" fontId="1" fillId="34" borderId="47" xfId="0" applyNumberFormat="1" applyFont="1" applyFill="1" applyBorder="1" applyAlignment="1" applyProtection="1">
      <alignment horizontal="justify" vertical="top"/>
      <protection locked="0"/>
    </xf>
    <xf numFmtId="16" fontId="69" fillId="0" borderId="1" xfId="0" applyNumberFormat="1" applyFont="1" applyFill="1" applyBorder="1" applyAlignment="1" applyProtection="1">
      <alignment horizontal="center" vertical="top" wrapText="1"/>
    </xf>
    <xf numFmtId="0" fontId="0" fillId="11" borderId="30" xfId="0" applyFont="1" applyFill="1" applyBorder="1" applyAlignment="1">
      <alignment horizontal="center" vertical="center"/>
    </xf>
    <xf numFmtId="0" fontId="19" fillId="0" borderId="1" xfId="0" applyFont="1" applyFill="1" applyBorder="1" applyAlignment="1" applyProtection="1">
      <alignment vertical="top" wrapText="1"/>
      <protection locked="0"/>
    </xf>
    <xf numFmtId="0" fontId="16" fillId="33" borderId="1" xfId="0" applyFont="1" applyFill="1" applyBorder="1" applyAlignment="1">
      <alignment horizontal="center" vertical="top"/>
    </xf>
    <xf numFmtId="0" fontId="16" fillId="37" borderId="1" xfId="0" applyFont="1" applyFill="1" applyBorder="1" applyAlignment="1">
      <alignment horizontal="center" vertical="top"/>
    </xf>
    <xf numFmtId="0" fontId="16" fillId="32" borderId="29" xfId="0" applyFont="1" applyFill="1" applyBorder="1" applyAlignment="1">
      <alignment horizontal="center" vertical="top"/>
    </xf>
    <xf numFmtId="0" fontId="16" fillId="32" borderId="5" xfId="0" applyFont="1" applyFill="1" applyBorder="1" applyAlignment="1">
      <alignment vertical="top"/>
    </xf>
    <xf numFmtId="0" fontId="16" fillId="32" borderId="1" xfId="0" applyFont="1" applyFill="1" applyBorder="1" applyAlignment="1">
      <alignment horizontal="center" vertical="top" wrapText="1"/>
    </xf>
    <xf numFmtId="0" fontId="16" fillId="32" borderId="44" xfId="0" applyFont="1" applyFill="1" applyBorder="1" applyAlignment="1">
      <alignment horizontal="center" vertical="top" wrapText="1"/>
    </xf>
    <xf numFmtId="0" fontId="63" fillId="0" borderId="0" xfId="0" applyFont="1" applyFill="1" applyAlignment="1">
      <alignment vertical="top"/>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0" borderId="32" xfId="0" applyFont="1" applyBorder="1" applyAlignment="1" applyProtection="1">
      <alignment vertical="top" wrapText="1"/>
      <protection locked="0"/>
    </xf>
    <xf numFmtId="0" fontId="35" fillId="0" borderId="30" xfId="0" applyFont="1" applyFill="1" applyBorder="1" applyAlignment="1" applyProtection="1">
      <alignment horizontal="justify" vertical="top" wrapText="1"/>
      <protection locked="0"/>
    </xf>
    <xf numFmtId="0" fontId="19" fillId="11" borderId="0" xfId="0" applyFont="1" applyFill="1" applyAlignment="1" applyProtection="1">
      <alignment horizontal="center" vertical="center"/>
    </xf>
    <xf numFmtId="0" fontId="19" fillId="26" borderId="1" xfId="0" applyFont="1" applyFill="1" applyBorder="1" applyAlignment="1" applyProtection="1">
      <alignment horizontal="center" vertical="center" wrapText="1"/>
    </xf>
    <xf numFmtId="0" fontId="19" fillId="26" borderId="1" xfId="0" applyFont="1" applyFill="1" applyBorder="1" applyAlignment="1" applyProtection="1">
      <alignment horizontal="center" vertical="center"/>
    </xf>
    <xf numFmtId="0" fontId="19" fillId="26" borderId="0" xfId="0" applyFont="1" applyFill="1" applyBorder="1" applyAlignment="1" applyProtection="1">
      <alignment horizontal="center" vertical="center"/>
    </xf>
    <xf numFmtId="0" fontId="19" fillId="27" borderId="0" xfId="0" applyFont="1" applyFill="1" applyBorder="1" applyAlignment="1" applyProtection="1">
      <alignment horizontal="center" vertical="center"/>
    </xf>
    <xf numFmtId="0" fontId="19" fillId="27" borderId="0" xfId="0" applyFont="1" applyFill="1" applyAlignment="1" applyProtection="1">
      <alignment horizontal="center" vertical="center"/>
    </xf>
    <xf numFmtId="0" fontId="19" fillId="0" borderId="5" xfId="0" applyFont="1" applyBorder="1" applyAlignment="1" applyProtection="1">
      <alignment vertical="top" wrapText="1"/>
      <protection locked="0"/>
    </xf>
    <xf numFmtId="0" fontId="19" fillId="0" borderId="48" xfId="0" applyFont="1" applyFill="1" applyBorder="1" applyAlignment="1" applyProtection="1">
      <alignment horizontal="center" vertical="center" wrapText="1"/>
    </xf>
    <xf numFmtId="0" fontId="35" fillId="0" borderId="24"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19" fillId="0" borderId="0" xfId="0" applyFont="1" applyFill="1"/>
    <xf numFmtId="0" fontId="67" fillId="0" borderId="36" xfId="0" applyFont="1" applyFill="1" applyBorder="1" applyAlignment="1" applyProtection="1">
      <alignment horizontal="center" vertical="center" wrapText="1"/>
    </xf>
    <xf numFmtId="0" fontId="67" fillId="0" borderId="44" xfId="0" applyFont="1" applyFill="1" applyBorder="1" applyAlignment="1" applyProtection="1">
      <alignment vertical="top" wrapText="1"/>
    </xf>
    <xf numFmtId="0" fontId="19" fillId="0" borderId="1" xfId="0" applyFont="1" applyFill="1" applyBorder="1" applyAlignment="1" applyProtection="1">
      <alignment vertical="top"/>
      <protection locked="0"/>
    </xf>
    <xf numFmtId="0" fontId="67" fillId="0" borderId="32" xfId="0" applyFont="1" applyFill="1" applyBorder="1" applyAlignment="1" applyProtection="1">
      <alignment vertical="top" wrapText="1"/>
    </xf>
    <xf numFmtId="0" fontId="19" fillId="0" borderId="36" xfId="0" applyFont="1" applyFill="1" applyBorder="1" applyAlignment="1" applyProtection="1">
      <alignment horizontal="center" vertical="center" wrapText="1"/>
    </xf>
    <xf numFmtId="0" fontId="35" fillId="0" borderId="44" xfId="0" applyFont="1" applyFill="1" applyBorder="1" applyAlignment="1" applyProtection="1">
      <alignment vertical="top"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5" fillId="0" borderId="5" xfId="0" applyFont="1" applyFill="1" applyBorder="1" applyAlignment="1" applyProtection="1">
      <alignment vertical="top" wrapText="1"/>
      <protection locked="0"/>
    </xf>
    <xf numFmtId="0" fontId="67" fillId="0" borderId="32" xfId="0" applyFont="1" applyFill="1" applyBorder="1" applyAlignment="1" applyProtection="1">
      <alignment horizontal="center" vertical="center" wrapText="1"/>
    </xf>
    <xf numFmtId="0" fontId="16" fillId="37" borderId="1" xfId="0" applyFont="1" applyFill="1" applyBorder="1" applyAlignment="1" applyProtection="1">
      <alignment horizontal="center" vertical="top" wrapText="1"/>
      <protection locked="0"/>
    </xf>
    <xf numFmtId="0" fontId="16" fillId="37" borderId="1" xfId="0" applyFont="1" applyFill="1" applyBorder="1" applyAlignment="1" applyProtection="1">
      <alignment horizontal="center" vertical="center" wrapText="1"/>
      <protection locked="0"/>
    </xf>
    <xf numFmtId="0" fontId="67" fillId="0" borderId="38" xfId="0" applyFont="1" applyFill="1" applyBorder="1" applyAlignment="1" applyProtection="1">
      <alignment horizontal="center" vertical="center" wrapText="1"/>
    </xf>
    <xf numFmtId="0" fontId="35" fillId="0" borderId="1" xfId="0" applyFont="1" applyFill="1" applyBorder="1" applyAlignment="1" applyProtection="1">
      <alignment vertical="top"/>
      <protection locked="0"/>
    </xf>
    <xf numFmtId="0" fontId="67" fillId="0" borderId="44" xfId="0" applyFont="1" applyFill="1" applyBorder="1" applyAlignment="1" applyProtection="1">
      <alignment horizontal="center" vertical="center" wrapText="1"/>
    </xf>
    <xf numFmtId="0" fontId="67" fillId="0" borderId="0" xfId="0" applyFont="1" applyFill="1" applyBorder="1" applyAlignment="1" applyProtection="1">
      <alignment vertical="top" wrapText="1"/>
    </xf>
    <xf numFmtId="0" fontId="24" fillId="0" borderId="50" xfId="0" applyFont="1" applyFill="1" applyBorder="1" applyAlignment="1" applyProtection="1">
      <alignment vertical="top" wrapText="1"/>
    </xf>
    <xf numFmtId="0" fontId="49" fillId="0" borderId="0"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35" xfId="0" applyFont="1" applyFill="1" applyBorder="1" applyAlignment="1" applyProtection="1">
      <alignment vertical="top" wrapText="1"/>
    </xf>
    <xf numFmtId="0" fontId="49" fillId="0" borderId="37" xfId="0" applyFont="1" applyFill="1" applyBorder="1" applyAlignment="1" applyProtection="1">
      <alignment vertical="top" wrapText="1"/>
    </xf>
    <xf numFmtId="0" fontId="49" fillId="0" borderId="47" xfId="0" applyFont="1" applyFill="1" applyBorder="1" applyAlignment="1" applyProtection="1">
      <alignment vertical="top" wrapText="1"/>
    </xf>
    <xf numFmtId="0" fontId="19" fillId="11" borderId="5" xfId="0" applyFont="1" applyFill="1" applyBorder="1" applyAlignment="1" applyProtection="1">
      <alignment vertical="top" wrapText="1"/>
      <protection locked="0"/>
    </xf>
    <xf numFmtId="0" fontId="24" fillId="0" borderId="37" xfId="0" applyFont="1" applyFill="1" applyBorder="1" applyAlignment="1" applyProtection="1">
      <alignment vertical="top" wrapText="1"/>
    </xf>
    <xf numFmtId="0" fontId="35" fillId="0" borderId="1" xfId="0" applyFont="1" applyBorder="1" applyAlignment="1" applyProtection="1">
      <alignment horizontal="center" vertical="justify" wrapText="1"/>
      <protection locked="0"/>
    </xf>
    <xf numFmtId="0" fontId="5" fillId="0" borderId="44" xfId="0" applyFont="1" applyFill="1" applyBorder="1" applyAlignment="1" applyProtection="1">
      <alignment horizontal="center" vertical="center" wrapText="1"/>
      <protection hidden="1"/>
    </xf>
    <xf numFmtId="0" fontId="5" fillId="24" borderId="32" xfId="0" applyFont="1" applyFill="1" applyBorder="1" applyAlignment="1" applyProtection="1">
      <alignment horizontal="center" vertical="center" wrapText="1"/>
      <protection hidden="1"/>
    </xf>
    <xf numFmtId="0" fontId="0" fillId="11"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38" borderId="1" xfId="0" applyFont="1" applyFill="1" applyBorder="1" applyAlignment="1" applyProtection="1">
      <alignment horizontal="center" vertical="center" wrapText="1"/>
      <protection locked="0"/>
    </xf>
    <xf numFmtId="0" fontId="81" fillId="33" borderId="1" xfId="0" applyFont="1" applyFill="1" applyBorder="1" applyAlignment="1" applyProtection="1">
      <alignment horizontal="center" vertical="center" wrapText="1"/>
    </xf>
    <xf numFmtId="0" fontId="15" fillId="32" borderId="1" xfId="0" applyFont="1" applyFill="1" applyBorder="1" applyAlignment="1" applyProtection="1">
      <alignment horizontal="center" vertical="center" wrapText="1"/>
      <protection hidden="1"/>
    </xf>
    <xf numFmtId="0" fontId="19" fillId="11" borderId="44" xfId="0" applyFont="1" applyFill="1" applyBorder="1" applyAlignment="1" applyProtection="1">
      <alignment horizontal="center" vertical="center" wrapText="1"/>
    </xf>
    <xf numFmtId="0" fontId="85" fillId="0" borderId="71" xfId="0" applyFont="1" applyBorder="1" applyAlignment="1">
      <alignment horizontal="left" vertical="center" wrapText="1"/>
    </xf>
    <xf numFmtId="0" fontId="85" fillId="0" borderId="71" xfId="0" applyFont="1" applyBorder="1" applyAlignment="1">
      <alignment horizontal="left" vertical="top" wrapText="1"/>
    </xf>
    <xf numFmtId="0" fontId="35" fillId="0" borderId="1"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11" borderId="5" xfId="0" applyFont="1" applyFill="1" applyBorder="1" applyAlignment="1" applyProtection="1">
      <alignment horizontal="justify" vertical="top" wrapText="1"/>
      <protection locked="0"/>
    </xf>
    <xf numFmtId="0" fontId="19" fillId="0" borderId="71" xfId="0" applyFont="1" applyBorder="1" applyAlignment="1">
      <alignment horizontal="left" vertical="top" wrapText="1"/>
    </xf>
    <xf numFmtId="0" fontId="19" fillId="0" borderId="1" xfId="0" applyFont="1" applyFill="1" applyBorder="1" applyAlignment="1" applyProtection="1">
      <alignment vertical="center" wrapText="1"/>
      <protection locked="0"/>
    </xf>
    <xf numFmtId="0" fontId="35" fillId="0" borderId="1" xfId="0" applyFont="1" applyFill="1" applyBorder="1" applyAlignment="1" applyProtection="1">
      <alignment horizontal="center" vertical="center" wrapText="1"/>
      <protection locked="0"/>
    </xf>
    <xf numFmtId="0" fontId="19" fillId="0" borderId="0" xfId="0" applyFont="1" applyAlignment="1" applyProtection="1">
      <alignment vertical="top" wrapText="1"/>
      <protection hidden="1"/>
    </xf>
    <xf numFmtId="0" fontId="19" fillId="0" borderId="5" xfId="0" applyFont="1" applyFill="1" applyBorder="1" applyAlignment="1" applyProtection="1">
      <alignment horizontal="center" vertical="center" wrapText="1"/>
      <protection locked="0"/>
    </xf>
    <xf numFmtId="0" fontId="35" fillId="11" borderId="1"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justify" vertical="top" wrapText="1"/>
      <protection locked="0"/>
    </xf>
    <xf numFmtId="0" fontId="86" fillId="0" borderId="1" xfId="0" applyFont="1" applyFill="1" applyBorder="1" applyAlignment="1">
      <alignment vertical="top" wrapText="1"/>
    </xf>
    <xf numFmtId="0" fontId="25" fillId="0" borderId="1" xfId="0" applyFont="1" applyFill="1" applyBorder="1" applyAlignment="1">
      <alignment vertical="top" wrapText="1"/>
    </xf>
    <xf numFmtId="0" fontId="19" fillId="26" borderId="0" xfId="0" applyFont="1" applyFill="1" applyAlignment="1" applyProtection="1">
      <alignment horizontal="center" vertical="center"/>
      <protection hidden="1"/>
    </xf>
    <xf numFmtId="0" fontId="68" fillId="26" borderId="0" xfId="0" applyFont="1" applyFill="1" applyBorder="1" applyAlignment="1">
      <alignment horizontal="center" vertical="center"/>
    </xf>
    <xf numFmtId="0" fontId="68" fillId="26" borderId="53" xfId="0" applyFont="1" applyFill="1" applyBorder="1" applyAlignment="1">
      <alignment horizontal="center" vertical="center"/>
    </xf>
    <xf numFmtId="0" fontId="68" fillId="26" borderId="54" xfId="0" applyFont="1" applyFill="1" applyBorder="1" applyAlignment="1">
      <alignment horizontal="center" vertical="center"/>
    </xf>
    <xf numFmtId="0" fontId="19" fillId="0" borderId="0" xfId="0" applyFont="1" applyAlignment="1" applyProtection="1">
      <alignment horizontal="center" vertical="center"/>
      <protection hidden="1"/>
    </xf>
    <xf numFmtId="0" fontId="19" fillId="0" borderId="0" xfId="0" applyFont="1" applyAlignment="1">
      <alignment horizontal="center" vertical="center"/>
    </xf>
    <xf numFmtId="0" fontId="86" fillId="11" borderId="1" xfId="0" applyFont="1" applyFill="1" applyBorder="1" applyAlignment="1">
      <alignment vertical="top" wrapText="1"/>
    </xf>
    <xf numFmtId="0" fontId="35" fillId="0" borderId="24" xfId="0" applyFont="1" applyFill="1" applyBorder="1" applyAlignment="1" applyProtection="1">
      <alignment horizontal="left" vertical="top" wrapText="1"/>
      <protection locked="0"/>
    </xf>
    <xf numFmtId="0" fontId="19" fillId="0" borderId="5" xfId="0" applyFont="1" applyFill="1" applyBorder="1" applyAlignment="1" applyProtection="1">
      <alignment vertical="top" wrapText="1"/>
      <protection locked="0"/>
    </xf>
    <xf numFmtId="0" fontId="35" fillId="0" borderId="48" xfId="0" applyFont="1" applyFill="1" applyBorder="1" applyAlignment="1" applyProtection="1">
      <alignment horizontal="center" vertical="center" wrapText="1"/>
    </xf>
    <xf numFmtId="0" fontId="35" fillId="0" borderId="0" xfId="0" applyFont="1" applyFill="1"/>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165" fontId="15" fillId="32" borderId="1" xfId="0" applyNumberFormat="1" applyFont="1" applyFill="1" applyBorder="1" applyAlignment="1" applyProtection="1">
      <alignment horizontal="center" vertical="center" wrapText="1"/>
      <protection hidden="1"/>
    </xf>
    <xf numFmtId="165" fontId="35" fillId="0" borderId="1" xfId="0" applyNumberFormat="1" applyFont="1" applyBorder="1" applyAlignment="1" applyProtection="1">
      <alignment horizontal="center" vertical="center" wrapText="1"/>
      <protection locked="0"/>
    </xf>
    <xf numFmtId="165" fontId="19" fillId="0" borderId="1" xfId="0" applyNumberFormat="1" applyFont="1" applyBorder="1" applyAlignment="1">
      <alignment horizontal="center" vertical="center"/>
    </xf>
    <xf numFmtId="165" fontId="19" fillId="0" borderId="1" xfId="0" applyNumberFormat="1" applyFont="1" applyFill="1" applyBorder="1" applyAlignment="1" applyProtection="1">
      <alignment horizontal="center" vertical="center" wrapText="1"/>
      <protection locked="0"/>
    </xf>
    <xf numFmtId="165" fontId="35" fillId="0" borderId="24" xfId="0" applyNumberFormat="1" applyFont="1" applyFill="1" applyBorder="1" applyAlignment="1" applyProtection="1">
      <alignment horizontal="center" vertical="center" wrapText="1"/>
      <protection locked="0"/>
    </xf>
    <xf numFmtId="165" fontId="19" fillId="0" borderId="1" xfId="0" applyNumberFormat="1" applyFont="1" applyBorder="1" applyAlignment="1" applyProtection="1">
      <alignment horizontal="center" vertical="center" wrapText="1"/>
      <protection locked="0"/>
    </xf>
    <xf numFmtId="165" fontId="85" fillId="0" borderId="70" xfId="0" applyNumberFormat="1" applyFont="1" applyBorder="1" applyAlignment="1">
      <alignment horizontal="center" vertical="center" wrapText="1"/>
    </xf>
    <xf numFmtId="165" fontId="19" fillId="11" borderId="1" xfId="0" applyNumberFormat="1" applyFont="1" applyFill="1" applyBorder="1" applyAlignment="1" applyProtection="1">
      <alignment horizontal="center" vertical="center" wrapText="1"/>
      <protection locked="0"/>
    </xf>
    <xf numFmtId="165" fontId="85" fillId="0" borderId="71" xfId="0" applyNumberFormat="1" applyFont="1" applyBorder="1" applyAlignment="1">
      <alignment horizontal="center" vertical="center" wrapText="1"/>
    </xf>
    <xf numFmtId="165" fontId="19" fillId="0" borderId="5" xfId="0" applyNumberFormat="1" applyFont="1" applyBorder="1" applyAlignment="1" applyProtection="1">
      <alignment horizontal="center" vertical="center" wrapText="1"/>
      <protection locked="0"/>
    </xf>
    <xf numFmtId="165" fontId="19" fillId="11" borderId="5" xfId="0" applyNumberFormat="1" applyFont="1" applyFill="1" applyBorder="1" applyAlignment="1" applyProtection="1">
      <alignment horizontal="center" vertical="center" wrapText="1"/>
      <protection locked="0"/>
    </xf>
    <xf numFmtId="165" fontId="35" fillId="0" borderId="5" xfId="0" applyNumberFormat="1" applyFont="1" applyFill="1" applyBorder="1" applyAlignment="1" applyProtection="1">
      <alignment horizontal="center" vertical="center" wrapText="1"/>
      <protection locked="0"/>
    </xf>
    <xf numFmtId="165" fontId="19" fillId="0" borderId="0" xfId="0" applyNumberFormat="1" applyFont="1" applyFill="1" applyAlignment="1">
      <alignment horizontal="center" vertical="center"/>
    </xf>
    <xf numFmtId="165" fontId="35" fillId="11" borderId="5" xfId="0" applyNumberFormat="1" applyFont="1" applyFill="1" applyBorder="1" applyAlignment="1" applyProtection="1">
      <alignment horizontal="center" vertical="center" wrapText="1"/>
      <protection locked="0"/>
    </xf>
    <xf numFmtId="165" fontId="19" fillId="0" borderId="5" xfId="0" applyNumberFormat="1" applyFont="1" applyFill="1" applyBorder="1" applyAlignment="1" applyProtection="1">
      <alignment horizontal="center" vertical="center" wrapText="1"/>
      <protection locked="0"/>
    </xf>
    <xf numFmtId="165" fontId="85" fillId="0" borderId="71" xfId="0" applyNumberFormat="1" applyFont="1" applyBorder="1" applyAlignment="1">
      <alignment horizontal="center" vertical="center"/>
    </xf>
    <xf numFmtId="165" fontId="19" fillId="0" borderId="0" xfId="0" applyNumberFormat="1" applyFont="1" applyAlignment="1" applyProtection="1">
      <alignment horizontal="center" vertical="center"/>
      <protection hidden="1"/>
    </xf>
    <xf numFmtId="165" fontId="19" fillId="0" borderId="1" xfId="0" applyNumberFormat="1" applyFont="1" applyFill="1" applyBorder="1" applyAlignment="1">
      <alignment horizontal="center" vertical="center"/>
    </xf>
    <xf numFmtId="165" fontId="35" fillId="11" borderId="47" xfId="0" applyNumberFormat="1" applyFont="1" applyFill="1" applyBorder="1" applyAlignment="1" applyProtection="1">
      <alignment horizontal="center" vertical="center" wrapText="1"/>
      <protection locked="0"/>
    </xf>
    <xf numFmtId="165" fontId="35" fillId="0" borderId="47" xfId="0" applyNumberFormat="1" applyFont="1" applyBorder="1" applyAlignment="1" applyProtection="1">
      <alignment horizontal="center" vertical="center" wrapText="1"/>
      <protection locked="0"/>
    </xf>
    <xf numFmtId="165" fontId="35" fillId="0" borderId="47" xfId="0" applyNumberFormat="1" applyFont="1" applyFill="1" applyBorder="1" applyAlignment="1" applyProtection="1">
      <alignment horizontal="center" vertical="center" wrapText="1"/>
      <protection locked="0"/>
    </xf>
    <xf numFmtId="165" fontId="19" fillId="0" borderId="1" xfId="0" applyNumberFormat="1" applyFont="1" applyBorder="1" applyAlignment="1" applyProtection="1">
      <alignment horizontal="center" vertical="center"/>
      <protection locked="0"/>
    </xf>
    <xf numFmtId="165" fontId="35" fillId="11" borderId="1" xfId="0" applyNumberFormat="1" applyFont="1" applyFill="1" applyBorder="1" applyAlignment="1" applyProtection="1">
      <alignment horizontal="center" vertical="center" wrapText="1"/>
      <protection locked="0"/>
    </xf>
    <xf numFmtId="165" fontId="35" fillId="0" borderId="1" xfId="0" applyNumberFormat="1" applyFont="1" applyFill="1" applyBorder="1" applyAlignment="1" applyProtection="1">
      <alignment horizontal="center" vertical="center" wrapText="1"/>
      <protection locked="0"/>
    </xf>
    <xf numFmtId="165" fontId="19" fillId="11" borderId="1" xfId="0" applyNumberFormat="1" applyFont="1" applyFill="1" applyBorder="1" applyAlignment="1" applyProtection="1">
      <alignment horizontal="center" vertical="center"/>
      <protection locked="0"/>
    </xf>
    <xf numFmtId="165" fontId="19" fillId="0" borderId="71" xfId="0" applyNumberFormat="1" applyFont="1" applyBorder="1" applyAlignment="1">
      <alignment horizontal="center" vertical="center" wrapText="1"/>
    </xf>
    <xf numFmtId="165" fontId="85" fillId="0" borderId="70" xfId="0" applyNumberFormat="1" applyFont="1" applyBorder="1" applyAlignment="1">
      <alignment horizontal="center" vertical="center"/>
    </xf>
    <xf numFmtId="165" fontId="19" fillId="26" borderId="0" xfId="0" applyNumberFormat="1" applyFont="1" applyFill="1" applyAlignment="1" applyProtection="1">
      <alignment horizontal="center" vertical="center"/>
      <protection hidden="1"/>
    </xf>
    <xf numFmtId="165" fontId="68" fillId="26" borderId="0" xfId="0" applyNumberFormat="1" applyFont="1" applyFill="1" applyBorder="1" applyAlignment="1">
      <alignment horizontal="center" vertical="center"/>
    </xf>
    <xf numFmtId="165" fontId="68" fillId="26" borderId="53" xfId="0" applyNumberFormat="1" applyFont="1" applyFill="1" applyBorder="1" applyAlignment="1">
      <alignment horizontal="center" vertical="center"/>
    </xf>
    <xf numFmtId="165" fontId="68" fillId="26" borderId="54" xfId="0" applyNumberFormat="1" applyFont="1" applyFill="1" applyBorder="1" applyAlignment="1">
      <alignment horizontal="center" vertical="center"/>
    </xf>
    <xf numFmtId="165" fontId="19" fillId="0" borderId="0" xfId="0" applyNumberFormat="1" applyFont="1" applyAlignment="1">
      <alignment horizontal="center" vertical="center"/>
    </xf>
    <xf numFmtId="0" fontId="19" fillId="0" borderId="70" xfId="0" applyFont="1" applyBorder="1" applyAlignment="1">
      <alignment vertical="top" wrapText="1"/>
    </xf>
    <xf numFmtId="0" fontId="19" fillId="0" borderId="1" xfId="0" applyFont="1" applyBorder="1" applyAlignment="1">
      <alignment vertical="center" wrapText="1"/>
    </xf>
    <xf numFmtId="0" fontId="19" fillId="0" borderId="0" xfId="0" applyFont="1" applyAlignment="1">
      <alignment vertical="center" wrapText="1"/>
    </xf>
    <xf numFmtId="0" fontId="19" fillId="0" borderId="1" xfId="0" applyFont="1" applyFill="1" applyBorder="1" applyAlignment="1">
      <alignment vertical="top" wrapText="1"/>
    </xf>
    <xf numFmtId="0" fontId="19" fillId="0" borderId="1" xfId="0" applyFont="1" applyBorder="1" applyAlignment="1">
      <alignment horizontal="left" vertical="center" wrapText="1"/>
    </xf>
    <xf numFmtId="165" fontId="0" fillId="11" borderId="0" xfId="0" applyNumberFormat="1" applyFont="1" applyFill="1" applyAlignment="1">
      <alignment horizontal="center" vertical="center"/>
    </xf>
    <xf numFmtId="165" fontId="14" fillId="11" borderId="0" xfId="0" applyNumberFormat="1" applyFont="1" applyFill="1" applyBorder="1" applyAlignment="1" applyProtection="1">
      <alignment horizontal="center" vertical="center" wrapText="1"/>
    </xf>
    <xf numFmtId="165" fontId="0" fillId="29" borderId="0" xfId="0" applyNumberFormat="1" applyFont="1" applyFill="1" applyBorder="1" applyAlignment="1" applyProtection="1">
      <alignment horizontal="center" vertical="center"/>
      <protection locked="0"/>
    </xf>
    <xf numFmtId="165" fontId="0" fillId="29" borderId="0" xfId="0" applyNumberFormat="1" applyFont="1" applyFill="1" applyAlignment="1">
      <alignment horizontal="center" vertical="center"/>
    </xf>
    <xf numFmtId="165" fontId="0" fillId="27" borderId="0" xfId="0" applyNumberFormat="1" applyFont="1" applyFill="1" applyAlignment="1">
      <alignment horizontal="center" vertical="center"/>
    </xf>
    <xf numFmtId="0" fontId="53" fillId="0" borderId="36" xfId="0" applyFont="1" applyFill="1" applyBorder="1" applyAlignment="1" applyProtection="1">
      <alignment horizontal="center" vertical="center" wrapText="1"/>
    </xf>
    <xf numFmtId="0" fontId="53" fillId="0" borderId="44" xfId="0" applyFont="1" applyFill="1" applyBorder="1" applyAlignment="1" applyProtection="1">
      <alignment vertical="top" wrapText="1"/>
    </xf>
    <xf numFmtId="0" fontId="19" fillId="0" borderId="0" xfId="0" applyFont="1" applyAlignment="1">
      <alignment vertical="top" wrapText="1"/>
    </xf>
    <xf numFmtId="0" fontId="82" fillId="36" borderId="1" xfId="0" applyFont="1" applyFill="1" applyBorder="1" applyAlignment="1" applyProtection="1">
      <alignment horizontal="center" vertical="center" wrapText="1"/>
      <protection hidden="1"/>
    </xf>
    <xf numFmtId="0" fontId="35" fillId="0" borderId="1" xfId="0" applyFont="1" applyFill="1" applyBorder="1" applyAlignment="1" applyProtection="1">
      <alignment horizontal="justify" vertical="center" wrapText="1"/>
      <protection locked="0"/>
    </xf>
    <xf numFmtId="0" fontId="35" fillId="0" borderId="5" xfId="0" applyFont="1" applyFill="1" applyBorder="1" applyAlignment="1" applyProtection="1">
      <alignment horizontal="justify" vertical="center" wrapText="1"/>
      <protection locked="0"/>
    </xf>
    <xf numFmtId="0" fontId="35" fillId="11" borderId="1" xfId="0" applyFont="1" applyFill="1" applyBorder="1" applyAlignment="1" applyProtection="1">
      <alignment horizontal="justify" vertical="center" wrapText="1"/>
      <protection locked="0"/>
    </xf>
    <xf numFmtId="0" fontId="19" fillId="26" borderId="0" xfId="0" applyFont="1" applyFill="1" applyAlignment="1" applyProtection="1">
      <alignment horizontal="justify" vertical="center"/>
      <protection hidden="1"/>
    </xf>
    <xf numFmtId="0" fontId="68" fillId="26" borderId="0" xfId="0" applyFont="1" applyFill="1" applyBorder="1" applyAlignment="1">
      <alignment horizontal="justify" vertical="center"/>
    </xf>
    <xf numFmtId="0" fontId="68" fillId="26" borderId="53" xfId="0" applyFont="1" applyFill="1" applyBorder="1" applyAlignment="1">
      <alignment horizontal="justify" vertical="center"/>
    </xf>
    <xf numFmtId="0" fontId="68" fillId="26" borderId="54" xfId="0" applyFont="1" applyFill="1" applyBorder="1" applyAlignment="1">
      <alignment horizontal="justify" vertical="center"/>
    </xf>
    <xf numFmtId="0" fontId="19" fillId="0" borderId="0" xfId="0" applyFont="1" applyAlignment="1" applyProtection="1">
      <alignment horizontal="justify" vertical="center"/>
      <protection hidden="1"/>
    </xf>
    <xf numFmtId="0" fontId="19" fillId="0" borderId="0" xfId="0" applyFont="1" applyAlignment="1">
      <alignment horizontal="justify" vertical="center"/>
    </xf>
    <xf numFmtId="0" fontId="19" fillId="0" borderId="0" xfId="0" applyFont="1" applyAlignment="1">
      <alignment vertical="center"/>
    </xf>
    <xf numFmtId="0" fontId="16" fillId="33" borderId="1" xfId="0" applyFont="1" applyFill="1" applyBorder="1" applyAlignment="1" applyProtection="1">
      <alignment horizontal="center" vertical="center" wrapText="1"/>
      <protection locked="0"/>
    </xf>
    <xf numFmtId="0" fontId="35" fillId="0" borderId="30" xfId="0" applyFont="1" applyFill="1" applyBorder="1" applyAlignment="1" applyProtection="1">
      <alignment horizontal="justify" vertical="center" wrapText="1"/>
      <protection locked="0"/>
    </xf>
    <xf numFmtId="0" fontId="35" fillId="11" borderId="30" xfId="0" applyFont="1" applyFill="1" applyBorder="1" applyAlignment="1" applyProtection="1">
      <alignment horizontal="justify" vertical="center" wrapText="1"/>
      <protection locked="0"/>
    </xf>
    <xf numFmtId="0" fontId="35" fillId="0" borderId="30" xfId="0" applyFont="1" applyBorder="1" applyAlignment="1" applyProtection="1">
      <alignment horizontal="justify" vertical="center" wrapText="1"/>
      <protection locked="0"/>
    </xf>
    <xf numFmtId="0" fontId="19" fillId="26" borderId="0" xfId="0" applyFont="1" applyFill="1" applyAlignment="1">
      <alignment vertical="center"/>
    </xf>
    <xf numFmtId="0" fontId="29" fillId="0" borderId="0" xfId="0" applyFont="1" applyBorder="1" applyAlignment="1" applyProtection="1">
      <alignment horizontal="center" vertical="center"/>
      <protection hidden="1"/>
    </xf>
    <xf numFmtId="0" fontId="16" fillId="23" borderId="1" xfId="0" applyFont="1" applyFill="1" applyBorder="1" applyAlignment="1" applyProtection="1">
      <alignment horizontal="center" vertical="center" wrapText="1"/>
      <protection locked="0"/>
    </xf>
    <xf numFmtId="0" fontId="38" fillId="23" borderId="1" xfId="0" applyFont="1" applyFill="1" applyBorder="1" applyAlignment="1" applyProtection="1">
      <alignment horizontal="center" vertical="center" wrapText="1"/>
      <protection hidden="1"/>
    </xf>
    <xf numFmtId="0" fontId="38" fillId="31" borderId="1" xfId="0" applyFont="1" applyFill="1" applyBorder="1" applyAlignment="1" applyProtection="1">
      <alignment horizontal="center" vertical="center" wrapText="1"/>
      <protection hidden="1"/>
    </xf>
    <xf numFmtId="0" fontId="35" fillId="0" borderId="1" xfId="0" applyFont="1" applyFill="1" applyBorder="1" applyAlignment="1" applyProtection="1">
      <alignment vertical="center" wrapText="1"/>
      <protection locked="0"/>
    </xf>
    <xf numFmtId="0" fontId="35" fillId="0" borderId="1" xfId="0" applyFont="1" applyFill="1" applyBorder="1" applyAlignment="1" applyProtection="1">
      <alignment vertical="center"/>
      <protection locked="0"/>
    </xf>
    <xf numFmtId="0" fontId="19" fillId="0" borderId="1" xfId="0" applyFont="1" applyFill="1" applyBorder="1" applyAlignment="1" applyProtection="1">
      <alignment vertical="center"/>
      <protection locked="0"/>
    </xf>
    <xf numFmtId="0" fontId="35" fillId="11" borderId="5" xfId="0" applyFont="1" applyFill="1" applyBorder="1" applyAlignment="1" applyProtection="1">
      <alignment horizontal="justify" vertical="center" wrapText="1"/>
      <protection locked="0"/>
    </xf>
    <xf numFmtId="0" fontId="19" fillId="11" borderId="1" xfId="0" applyFont="1" applyFill="1" applyBorder="1" applyAlignment="1" applyProtection="1">
      <alignment vertical="center" wrapText="1"/>
      <protection locked="0"/>
    </xf>
    <xf numFmtId="0" fontId="19" fillId="0" borderId="1" xfId="0" applyFont="1" applyBorder="1" applyAlignment="1" applyProtection="1">
      <alignment vertical="center"/>
      <protection locked="0"/>
    </xf>
    <xf numFmtId="0" fontId="19" fillId="0" borderId="1" xfId="0" applyFont="1" applyBorder="1" applyAlignment="1" applyProtection="1">
      <alignment vertical="center" wrapText="1"/>
      <protection locked="0"/>
    </xf>
    <xf numFmtId="0" fontId="19" fillId="26" borderId="0" xfId="0" applyFont="1" applyFill="1" applyAlignment="1" applyProtection="1">
      <alignment vertical="center"/>
      <protection hidden="1"/>
    </xf>
    <xf numFmtId="0" fontId="68" fillId="26" borderId="6" xfId="0" applyFont="1" applyFill="1" applyBorder="1" applyAlignment="1">
      <alignment vertical="center"/>
    </xf>
    <xf numFmtId="0" fontId="68" fillId="26" borderId="7" xfId="0" applyFont="1" applyFill="1" applyBorder="1" applyAlignment="1">
      <alignment vertical="center"/>
    </xf>
    <xf numFmtId="0" fontId="68" fillId="26" borderId="8" xfId="0" applyFont="1" applyFill="1" applyBorder="1" applyAlignment="1">
      <alignment vertical="center"/>
    </xf>
    <xf numFmtId="0" fontId="19" fillId="0" borderId="0" xfId="0" applyFont="1" applyAlignment="1" applyProtection="1">
      <alignment vertical="center"/>
      <protection hidden="1"/>
    </xf>
    <xf numFmtId="0" fontId="19" fillId="0" borderId="30" xfId="0" applyFont="1" applyBorder="1" applyAlignment="1" applyProtection="1">
      <alignment horizontal="center"/>
      <protection hidden="1"/>
    </xf>
    <xf numFmtId="0" fontId="19" fillId="0" borderId="1" xfId="0" applyFont="1" applyBorder="1" applyAlignment="1" applyProtection="1">
      <alignment horizontal="center"/>
      <protection hidden="1"/>
    </xf>
    <xf numFmtId="0" fontId="5" fillId="24" borderId="44" xfId="0" applyFont="1" applyFill="1" applyBorder="1" applyAlignment="1" applyProtection="1">
      <alignment horizontal="center" vertical="center"/>
    </xf>
    <xf numFmtId="0" fontId="5" fillId="11" borderId="50" xfId="0" applyFont="1" applyFill="1" applyBorder="1" applyAlignment="1" applyProtection="1">
      <alignment horizontal="center" vertical="center"/>
    </xf>
    <xf numFmtId="0" fontId="5" fillId="11" borderId="48" xfId="0" applyFont="1" applyFill="1" applyBorder="1" applyAlignment="1" applyProtection="1">
      <alignment horizontal="center" vertical="center"/>
    </xf>
    <xf numFmtId="0" fontId="83" fillId="0" borderId="1" xfId="0" applyFont="1" applyBorder="1" applyAlignment="1" applyProtection="1">
      <alignment horizontal="justify" vertical="center" wrapText="1"/>
      <protection locked="0"/>
    </xf>
    <xf numFmtId="0" fontId="47" fillId="11" borderId="0" xfId="0" applyFont="1" applyFill="1" applyBorder="1" applyAlignment="1" applyProtection="1">
      <alignment horizontal="center" vertical="center"/>
    </xf>
    <xf numFmtId="0" fontId="47" fillId="11" borderId="36" xfId="0" applyFont="1" applyFill="1" applyBorder="1" applyAlignment="1" applyProtection="1">
      <alignment horizontal="center" vertical="center"/>
    </xf>
    <xf numFmtId="0" fontId="83" fillId="11" borderId="1" xfId="0" applyFont="1" applyFill="1" applyBorder="1" applyAlignment="1" applyProtection="1">
      <alignment horizontal="justify" vertical="center" wrapText="1"/>
      <protection locked="0"/>
    </xf>
    <xf numFmtId="0" fontId="80" fillId="11" borderId="1" xfId="0" applyFont="1" applyFill="1" applyBorder="1" applyAlignment="1" applyProtection="1">
      <alignment horizontal="justify" vertical="center" wrapText="1"/>
      <protection locked="0"/>
    </xf>
    <xf numFmtId="0" fontId="5" fillId="13" borderId="35" xfId="0" applyFont="1" applyFill="1" applyBorder="1" applyAlignment="1" applyProtection="1">
      <alignment horizontal="center" vertical="center"/>
    </xf>
    <xf numFmtId="0" fontId="5" fillId="13" borderId="48" xfId="0" applyFont="1" applyFill="1" applyBorder="1" applyAlignment="1" applyProtection="1">
      <alignment horizontal="center" vertical="center"/>
    </xf>
    <xf numFmtId="0" fontId="83" fillId="0" borderId="1" xfId="0" applyFont="1" applyFill="1" applyBorder="1" applyAlignment="1" applyProtection="1">
      <alignment horizontal="justify" vertical="center" wrapText="1"/>
      <protection locked="0"/>
    </xf>
    <xf numFmtId="0" fontId="5" fillId="13" borderId="37" xfId="0" applyFont="1" applyFill="1" applyBorder="1" applyAlignment="1" applyProtection="1">
      <alignment horizontal="center" vertical="center"/>
    </xf>
    <xf numFmtId="0" fontId="5" fillId="13" borderId="36" xfId="0" applyFont="1" applyFill="1" applyBorder="1" applyAlignment="1" applyProtection="1">
      <alignment horizontal="center" vertical="center"/>
    </xf>
    <xf numFmtId="0" fontId="50" fillId="13" borderId="37" xfId="0" applyFont="1" applyFill="1" applyBorder="1" applyAlignment="1" applyProtection="1">
      <alignment horizontal="center" vertical="center"/>
    </xf>
    <xf numFmtId="0" fontId="50" fillId="13" borderId="36" xfId="0" applyFont="1" applyFill="1" applyBorder="1" applyAlignment="1" applyProtection="1">
      <alignment horizontal="center" vertical="center"/>
    </xf>
    <xf numFmtId="0" fontId="50" fillId="13" borderId="47" xfId="0" applyFont="1" applyFill="1" applyBorder="1" applyAlignment="1" applyProtection="1">
      <alignment horizontal="center" vertical="center"/>
    </xf>
    <xf numFmtId="0" fontId="50" fillId="13" borderId="38" xfId="0" applyFont="1" applyFill="1" applyBorder="1" applyAlignment="1" applyProtection="1">
      <alignment horizontal="center" vertical="center"/>
    </xf>
    <xf numFmtId="0" fontId="50" fillId="13" borderId="0" xfId="0" applyFont="1" applyFill="1" applyBorder="1" applyAlignment="1" applyProtection="1">
      <alignment horizontal="center" vertical="center"/>
    </xf>
    <xf numFmtId="0" fontId="83" fillId="38" borderId="1" xfId="0" applyFont="1" applyFill="1" applyBorder="1" applyAlignment="1" applyProtection="1">
      <alignment horizontal="justify" vertical="center" wrapText="1"/>
      <protection locked="0"/>
    </xf>
    <xf numFmtId="0" fontId="5" fillId="13" borderId="50" xfId="0" applyFont="1" applyFill="1" applyBorder="1" applyAlignment="1" applyProtection="1">
      <alignment horizontal="center" vertical="center"/>
    </xf>
    <xf numFmtId="0" fontId="5" fillId="13" borderId="0" xfId="0" applyFont="1" applyFill="1" applyBorder="1" applyAlignment="1" applyProtection="1">
      <alignment horizontal="center" vertical="center"/>
    </xf>
    <xf numFmtId="0" fontId="80" fillId="0" borderId="1" xfId="0" applyFont="1" applyBorder="1" applyAlignment="1" applyProtection="1">
      <alignment horizontal="justify" vertical="center" wrapText="1"/>
      <protection locked="0"/>
    </xf>
    <xf numFmtId="0" fontId="5" fillId="11" borderId="0" xfId="0" applyFont="1" applyFill="1" applyBorder="1" applyAlignment="1" applyProtection="1">
      <alignment horizontal="center" vertical="center"/>
    </xf>
    <xf numFmtId="0" fontId="5" fillId="11" borderId="36" xfId="0" applyFont="1" applyFill="1" applyBorder="1" applyAlignment="1" applyProtection="1">
      <alignment horizontal="center" vertical="center"/>
    </xf>
    <xf numFmtId="0" fontId="47" fillId="11" borderId="37" xfId="0" applyFont="1" applyFill="1" applyBorder="1" applyAlignment="1" applyProtection="1">
      <alignment horizontal="center" vertical="center"/>
    </xf>
    <xf numFmtId="0" fontId="80" fillId="0" borderId="1" xfId="0" applyFont="1" applyFill="1" applyBorder="1" applyAlignment="1" applyProtection="1">
      <alignment horizontal="justify" vertical="center" wrapText="1"/>
      <protection locked="0"/>
    </xf>
    <xf numFmtId="0" fontId="50" fillId="13" borderId="51" xfId="0" applyFont="1" applyFill="1" applyBorder="1" applyAlignment="1" applyProtection="1">
      <alignment horizontal="center" vertical="center"/>
    </xf>
    <xf numFmtId="0" fontId="80" fillId="38" borderId="1" xfId="0" applyFont="1" applyFill="1" applyBorder="1" applyAlignment="1" applyProtection="1">
      <alignment horizontal="justify" vertical="center" wrapText="1"/>
      <protection locked="0"/>
    </xf>
    <xf numFmtId="0" fontId="0" fillId="29" borderId="0" xfId="0" applyFont="1" applyFill="1" applyBorder="1" applyAlignment="1" applyProtection="1">
      <alignment vertical="center"/>
      <protection locked="0"/>
    </xf>
    <xf numFmtId="0" fontId="0" fillId="29" borderId="0" xfId="0" applyFont="1" applyFill="1" applyBorder="1" applyAlignment="1">
      <alignment vertical="center"/>
    </xf>
    <xf numFmtId="0" fontId="0" fillId="29" borderId="0" xfId="0" applyFont="1" applyFill="1" applyBorder="1" applyAlignment="1" applyProtection="1">
      <alignment horizontal="center" vertical="center" wrapText="1"/>
      <protection locked="0"/>
    </xf>
    <xf numFmtId="0" fontId="0" fillId="29" borderId="0" xfId="0" applyFont="1" applyFill="1" applyBorder="1" applyAlignment="1" applyProtection="1">
      <alignment horizontal="justify" vertical="center" wrapText="1"/>
    </xf>
    <xf numFmtId="0" fontId="0" fillId="29" borderId="0" xfId="0" applyFont="1" applyFill="1" applyAlignment="1">
      <alignment vertical="center"/>
    </xf>
    <xf numFmtId="0" fontId="5" fillId="36" borderId="1" xfId="0" applyFont="1" applyFill="1" applyBorder="1" applyAlignment="1" applyProtection="1">
      <alignment horizontal="center" vertical="center" wrapText="1"/>
      <protection hidden="1"/>
    </xf>
    <xf numFmtId="0" fontId="25" fillId="0" borderId="1" xfId="0" applyFont="1" applyBorder="1" applyAlignment="1" applyProtection="1">
      <alignment horizontal="justify" vertical="center" wrapText="1"/>
      <protection locked="0"/>
    </xf>
    <xf numFmtId="165" fontId="25" fillId="0" borderId="1" xfId="0" applyNumberFormat="1" applyFont="1" applyBorder="1" applyAlignment="1" applyProtection="1">
      <alignment horizontal="center" vertical="center" wrapText="1"/>
      <protection locked="0"/>
    </xf>
    <xf numFmtId="0" fontId="25" fillId="11" borderId="1" xfId="0" applyFont="1" applyFill="1" applyBorder="1" applyAlignment="1" applyProtection="1">
      <alignment horizontal="justify" vertical="center" wrapText="1"/>
      <protection locked="0"/>
    </xf>
    <xf numFmtId="0" fontId="0" fillId="11" borderId="1" xfId="0" applyFont="1" applyFill="1" applyBorder="1" applyAlignment="1" applyProtection="1">
      <alignment horizontal="justify" vertical="center" wrapText="1"/>
      <protection locked="0"/>
    </xf>
    <xf numFmtId="0" fontId="47" fillId="38" borderId="1" xfId="0" applyFont="1" applyFill="1" applyBorder="1" applyAlignment="1" applyProtection="1">
      <alignment horizontal="center" vertical="center"/>
    </xf>
    <xf numFmtId="0" fontId="25" fillId="0" borderId="1" xfId="0" applyFont="1" applyFill="1" applyBorder="1" applyAlignment="1" applyProtection="1">
      <alignment horizontal="justify" vertical="center" wrapText="1"/>
      <protection locked="0"/>
    </xf>
    <xf numFmtId="0" fontId="5" fillId="38" borderId="1" xfId="0" applyFont="1" applyFill="1" applyBorder="1" applyAlignment="1" applyProtection="1">
      <alignment horizontal="center" vertical="center"/>
    </xf>
    <xf numFmtId="0" fontId="5" fillId="38" borderId="1" xfId="0" applyFont="1" applyFill="1" applyBorder="1" applyAlignment="1" applyProtection="1">
      <alignment horizontal="center" vertical="center" wrapText="1"/>
    </xf>
    <xf numFmtId="0" fontId="25" fillId="38" borderId="1" xfId="0" applyFont="1" applyFill="1" applyBorder="1" applyAlignment="1" applyProtection="1">
      <alignment horizontal="center" vertical="center" wrapText="1"/>
    </xf>
    <xf numFmtId="0" fontId="0" fillId="38" borderId="1" xfId="0" applyFont="1" applyFill="1" applyBorder="1" applyAlignment="1" applyProtection="1">
      <alignment horizontal="center" vertical="center" wrapText="1"/>
    </xf>
    <xf numFmtId="0" fontId="25" fillId="38" borderId="1" xfId="0" applyFont="1" applyFill="1" applyBorder="1" applyAlignment="1" applyProtection="1">
      <alignment horizontal="justify" vertical="center" wrapText="1"/>
      <protection locked="0"/>
    </xf>
    <xf numFmtId="165" fontId="25" fillId="38"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wrapText="1"/>
      <protection locked="0"/>
    </xf>
    <xf numFmtId="0" fontId="88" fillId="38" borderId="1" xfId="0" applyFont="1" applyFill="1" applyBorder="1" applyAlignment="1" applyProtection="1">
      <alignment vertical="center" wrapText="1"/>
    </xf>
    <xf numFmtId="0" fontId="88" fillId="38" borderId="1" xfId="0" applyFont="1" applyFill="1" applyBorder="1" applyAlignment="1" applyProtection="1">
      <alignment horizontal="center" vertical="center" wrapText="1"/>
      <protection locked="0"/>
    </xf>
    <xf numFmtId="0" fontId="0" fillId="38" borderId="1" xfId="0" applyFont="1" applyFill="1" applyBorder="1" applyAlignment="1" applyProtection="1">
      <alignment horizontal="justify" vertical="center" wrapText="1"/>
    </xf>
    <xf numFmtId="0" fontId="0" fillId="0" borderId="1" xfId="0" applyFont="1" applyBorder="1" applyAlignment="1" applyProtection="1">
      <alignment horizontal="justify" vertical="center" wrapText="1"/>
      <protection locked="0"/>
    </xf>
    <xf numFmtId="0" fontId="0" fillId="0" borderId="1" xfId="0" applyFont="1" applyFill="1" applyBorder="1" applyAlignment="1" applyProtection="1">
      <alignment horizontal="justify" vertical="center" wrapText="1"/>
      <protection locked="0"/>
    </xf>
    <xf numFmtId="0" fontId="0" fillId="0" borderId="24"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protection locked="0"/>
    </xf>
    <xf numFmtId="0" fontId="50" fillId="38" borderId="1" xfId="0" applyFont="1" applyFill="1" applyBorder="1" applyAlignment="1" applyProtection="1">
      <alignment horizontal="center" vertical="center"/>
    </xf>
    <xf numFmtId="0" fontId="91" fillId="38" borderId="1" xfId="0" applyFont="1" applyFill="1" applyBorder="1" applyAlignment="1" applyProtection="1">
      <alignment vertical="center" wrapText="1"/>
    </xf>
    <xf numFmtId="0" fontId="91" fillId="38" borderId="1" xfId="0" applyFont="1" applyFill="1" applyBorder="1" applyAlignment="1" applyProtection="1">
      <alignment horizontal="center" vertical="center" wrapText="1"/>
      <protection locked="0"/>
    </xf>
    <xf numFmtId="0" fontId="5" fillId="38" borderId="1" xfId="0" applyFont="1" applyFill="1" applyBorder="1" applyAlignment="1" applyProtection="1">
      <alignment horizontal="center" vertical="center" wrapText="1"/>
      <protection locked="0"/>
    </xf>
    <xf numFmtId="0" fontId="0" fillId="38" borderId="1" xfId="0" applyFont="1" applyFill="1" applyBorder="1" applyAlignment="1" applyProtection="1">
      <alignment vertical="center" wrapText="1"/>
    </xf>
    <xf numFmtId="0" fontId="0" fillId="38" borderId="1" xfId="0" applyFont="1" applyFill="1" applyBorder="1" applyAlignment="1" applyProtection="1">
      <alignment horizontal="justify" vertical="center" wrapText="1"/>
      <protection locked="0"/>
    </xf>
    <xf numFmtId="0" fontId="30" fillId="0" borderId="1" xfId="0" applyFont="1" applyFill="1" applyBorder="1" applyAlignment="1" applyProtection="1">
      <alignment horizontal="justify" vertical="center" wrapText="1"/>
      <protection locked="0"/>
    </xf>
    <xf numFmtId="0" fontId="30" fillId="38" borderId="1" xfId="0" applyFont="1" applyFill="1" applyBorder="1" applyAlignment="1" applyProtection="1">
      <alignment horizontal="justify" vertical="center" wrapText="1"/>
      <protection locked="0"/>
    </xf>
    <xf numFmtId="0" fontId="0" fillId="38"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justify" vertical="center" wrapText="1"/>
      <protection locked="0"/>
    </xf>
    <xf numFmtId="0" fontId="0" fillId="29" borderId="0" xfId="0" applyFont="1" applyFill="1" applyAlignment="1" applyProtection="1">
      <alignment vertical="center"/>
      <protection hidden="1"/>
    </xf>
    <xf numFmtId="0" fontId="0" fillId="29" borderId="1" xfId="0" applyFont="1" applyFill="1" applyBorder="1" applyAlignment="1" applyProtection="1">
      <alignment vertical="center"/>
      <protection hidden="1"/>
    </xf>
    <xf numFmtId="0" fontId="0" fillId="29" borderId="1" xfId="0" applyFont="1" applyFill="1" applyBorder="1" applyAlignment="1" applyProtection="1">
      <alignment vertical="center" wrapText="1"/>
      <protection hidden="1"/>
    </xf>
    <xf numFmtId="0" fontId="0" fillId="11"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27" borderId="0" xfId="0" applyFont="1" applyFill="1" applyAlignment="1">
      <alignment vertical="center"/>
    </xf>
    <xf numFmtId="0" fontId="0" fillId="0" borderId="0" xfId="0" applyFont="1" applyFill="1" applyBorder="1" applyAlignment="1" applyProtection="1">
      <alignment horizontal="justify" vertical="center" wrapText="1"/>
      <protection locked="0"/>
    </xf>
    <xf numFmtId="0" fontId="0" fillId="0" borderId="44" xfId="0" applyFont="1" applyFill="1" applyBorder="1" applyAlignment="1" applyProtection="1">
      <alignment horizontal="justify" vertical="center" wrapText="1"/>
      <protection locked="0"/>
    </xf>
    <xf numFmtId="0" fontId="0" fillId="38" borderId="0" xfId="0" applyFont="1" applyFill="1" applyBorder="1" applyAlignment="1" applyProtection="1">
      <alignment horizontal="justify" vertical="center" wrapText="1"/>
      <protection locked="0"/>
    </xf>
    <xf numFmtId="0" fontId="0" fillId="38" borderId="0" xfId="0" applyFont="1" applyFill="1" applyAlignment="1">
      <alignment vertical="center"/>
    </xf>
    <xf numFmtId="0" fontId="0" fillId="38" borderId="44" xfId="0" applyFont="1" applyFill="1" applyBorder="1" applyAlignment="1" applyProtection="1">
      <alignment horizontal="justify" vertical="center" wrapText="1"/>
      <protection locked="0"/>
    </xf>
    <xf numFmtId="0" fontId="0" fillId="29" borderId="0" xfId="0" applyFont="1" applyFill="1" applyBorder="1" applyAlignment="1" applyProtection="1">
      <alignment horizontal="justify" vertical="center" wrapText="1"/>
      <protection locked="0"/>
    </xf>
    <xf numFmtId="0" fontId="0" fillId="29" borderId="0" xfId="0" applyFont="1" applyFill="1" applyAlignment="1">
      <alignment horizontal="center" vertical="center"/>
    </xf>
    <xf numFmtId="0" fontId="0" fillId="11" borderId="0" xfId="0" applyFont="1" applyFill="1" applyAlignment="1">
      <alignment horizontal="justify" vertical="center"/>
    </xf>
    <xf numFmtId="0" fontId="14" fillId="11" borderId="0" xfId="0" applyFont="1" applyFill="1" applyBorder="1" applyAlignment="1" applyProtection="1">
      <alignment horizontal="justify" vertical="center" wrapText="1"/>
    </xf>
    <xf numFmtId="165" fontId="25" fillId="0" borderId="1" xfId="0" applyNumberFormat="1" applyFont="1" applyBorder="1" applyAlignment="1" applyProtection="1">
      <alignment horizontal="justify" vertical="center" wrapText="1"/>
      <protection locked="0"/>
    </xf>
    <xf numFmtId="165" fontId="25" fillId="38" borderId="1" xfId="0" applyNumberFormat="1" applyFont="1" applyFill="1" applyBorder="1" applyAlignment="1" applyProtection="1">
      <alignment horizontal="justify" vertical="center" wrapText="1"/>
      <protection locked="0"/>
    </xf>
    <xf numFmtId="165" fontId="25" fillId="0" borderId="1" xfId="0" applyNumberFormat="1" applyFont="1" applyFill="1" applyBorder="1" applyAlignment="1" applyProtection="1">
      <alignment horizontal="justify" vertical="center" wrapText="1"/>
      <protection locked="0"/>
    </xf>
    <xf numFmtId="0" fontId="0" fillId="29" borderId="0" xfId="0" applyFont="1" applyFill="1" applyBorder="1" applyAlignment="1" applyProtection="1">
      <alignment horizontal="justify" vertical="center"/>
      <protection locked="0"/>
    </xf>
    <xf numFmtId="0" fontId="0" fillId="29" borderId="0" xfId="0" applyFont="1" applyFill="1" applyAlignment="1">
      <alignment horizontal="justify" vertical="center"/>
    </xf>
    <xf numFmtId="0" fontId="0" fillId="27" borderId="0" xfId="0" applyFont="1" applyFill="1" applyAlignment="1">
      <alignment horizontal="justify" vertical="center"/>
    </xf>
    <xf numFmtId="0" fontId="5" fillId="36" borderId="1" xfId="0" applyFont="1" applyFill="1" applyBorder="1" applyAlignment="1" applyProtection="1">
      <alignment horizontal="justify" vertical="center" wrapText="1"/>
      <protection hidden="1"/>
    </xf>
    <xf numFmtId="0" fontId="0" fillId="0" borderId="1" xfId="0" applyFont="1" applyFill="1" applyBorder="1" applyAlignment="1" applyProtection="1">
      <alignment horizontal="justify" vertical="center"/>
      <protection hidden="1"/>
    </xf>
    <xf numFmtId="0" fontId="19" fillId="0" borderId="1" xfId="0" applyFont="1" applyBorder="1" applyAlignment="1" applyProtection="1">
      <alignment horizontal="justify" vertical="center"/>
      <protection hidden="1"/>
    </xf>
    <xf numFmtId="0" fontId="19" fillId="0" borderId="1" xfId="0" applyFont="1" applyBorder="1" applyAlignment="1" applyProtection="1">
      <alignment horizontal="justify" vertical="center" wrapText="1"/>
      <protection hidden="1"/>
    </xf>
    <xf numFmtId="0" fontId="0" fillId="0" borderId="1" xfId="0" applyBorder="1" applyAlignment="1">
      <alignment horizontal="justify" vertical="center"/>
    </xf>
    <xf numFmtId="0" fontId="16" fillId="33" borderId="1" xfId="0" applyFont="1" applyFill="1" applyBorder="1" applyAlignment="1">
      <alignment vertical="center" wrapText="1"/>
    </xf>
    <xf numFmtId="0" fontId="19" fillId="0" borderId="72" xfId="0" applyFont="1" applyBorder="1" applyAlignment="1" applyProtection="1">
      <alignment horizontal="center"/>
      <protection hidden="1"/>
    </xf>
    <xf numFmtId="0" fontId="15" fillId="32" borderId="30" xfId="0" applyFont="1" applyFill="1" applyBorder="1" applyAlignment="1" applyProtection="1">
      <alignment horizontal="justify" vertical="center" wrapText="1"/>
      <protection hidden="1"/>
    </xf>
    <xf numFmtId="0" fontId="19" fillId="0" borderId="38" xfId="0" applyFont="1" applyBorder="1" applyAlignment="1">
      <alignment horizontal="left" vertical="center" wrapText="1"/>
    </xf>
    <xf numFmtId="0" fontId="19" fillId="0" borderId="30" xfId="0" applyFont="1" applyFill="1" applyBorder="1" applyAlignment="1" applyProtection="1">
      <alignment vertical="top" wrapText="1"/>
      <protection locked="0"/>
    </xf>
    <xf numFmtId="0" fontId="19" fillId="0" borderId="48" xfId="0" applyFont="1" applyFill="1" applyBorder="1" applyAlignment="1" applyProtection="1">
      <alignment vertical="top" wrapText="1"/>
      <protection locked="0"/>
    </xf>
    <xf numFmtId="0" fontId="19" fillId="0" borderId="30" xfId="0" applyFont="1" applyFill="1" applyBorder="1" applyAlignment="1" applyProtection="1">
      <alignment vertical="center" wrapText="1"/>
      <protection locked="0"/>
    </xf>
    <xf numFmtId="0" fontId="35" fillId="0" borderId="48" xfId="0" applyFont="1" applyFill="1" applyBorder="1" applyAlignment="1" applyProtection="1">
      <alignment horizontal="left" vertical="top" wrapText="1"/>
      <protection locked="0"/>
    </xf>
    <xf numFmtId="0" fontId="35" fillId="0" borderId="30" xfId="0" applyFont="1" applyFill="1" applyBorder="1" applyAlignment="1" applyProtection="1">
      <alignment horizontal="left" vertical="top" wrapText="1"/>
      <protection locked="0"/>
    </xf>
    <xf numFmtId="0" fontId="19" fillId="0" borderId="30" xfId="0" applyFont="1" applyBorder="1" applyAlignment="1" applyProtection="1">
      <alignment vertical="top" wrapText="1"/>
      <protection locked="0"/>
    </xf>
    <xf numFmtId="0" fontId="85" fillId="0" borderId="73" xfId="0" applyFont="1" applyBorder="1" applyAlignment="1">
      <alignment vertical="center" wrapText="1"/>
    </xf>
    <xf numFmtId="0" fontId="19" fillId="11" borderId="30" xfId="0" applyFont="1" applyFill="1" applyBorder="1" applyAlignment="1" applyProtection="1">
      <alignment vertical="top" wrapText="1"/>
      <protection locked="0"/>
    </xf>
    <xf numFmtId="0" fontId="35" fillId="0" borderId="30" xfId="0" applyFont="1" applyFill="1" applyBorder="1" applyAlignment="1" applyProtection="1">
      <alignment horizontal="center" vertical="center" wrapText="1"/>
      <protection locked="0"/>
    </xf>
    <xf numFmtId="0" fontId="85" fillId="0" borderId="74" xfId="0" applyFont="1" applyBorder="1" applyAlignment="1">
      <alignment vertical="top" wrapText="1"/>
    </xf>
    <xf numFmtId="0" fontId="19" fillId="0" borderId="29" xfId="0" applyFont="1" applyBorder="1" applyAlignment="1" applyProtection="1">
      <alignment vertical="top" wrapText="1"/>
      <protection locked="0"/>
    </xf>
    <xf numFmtId="0" fontId="19" fillId="11" borderId="29" xfId="0" applyFont="1" applyFill="1" applyBorder="1" applyAlignment="1" applyProtection="1">
      <alignment vertical="top" wrapText="1"/>
      <protection locked="0"/>
    </xf>
    <xf numFmtId="0" fontId="35" fillId="0" borderId="29" xfId="0" applyFont="1" applyFill="1" applyBorder="1" applyAlignment="1" applyProtection="1">
      <alignment horizontal="justify" vertical="top" wrapText="1"/>
      <protection locked="0"/>
    </xf>
    <xf numFmtId="0" fontId="19" fillId="0" borderId="30" xfId="0" applyFont="1" applyBorder="1" applyAlignment="1">
      <alignment horizontal="justify" vertical="center" wrapText="1"/>
    </xf>
    <xf numFmtId="0" fontId="35" fillId="0"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top" wrapText="1"/>
      <protection locked="0"/>
    </xf>
    <xf numFmtId="0" fontId="85" fillId="0" borderId="73" xfId="0" applyFont="1" applyBorder="1" applyAlignment="1">
      <alignment vertical="top" wrapText="1"/>
    </xf>
    <xf numFmtId="0" fontId="19" fillId="0" borderId="30" xfId="0" applyFont="1" applyBorder="1" applyAlignment="1">
      <alignment vertical="center" wrapText="1"/>
    </xf>
    <xf numFmtId="0" fontId="35" fillId="11" borderId="29" xfId="0" applyFont="1" applyFill="1" applyBorder="1" applyAlignment="1" applyProtection="1">
      <alignment horizontal="justify" vertical="top" wrapText="1"/>
      <protection locked="0"/>
    </xf>
    <xf numFmtId="0" fontId="19" fillId="0" borderId="30" xfId="0" applyFont="1" applyFill="1" applyBorder="1" applyAlignment="1">
      <alignment vertical="center"/>
    </xf>
    <xf numFmtId="0" fontId="19" fillId="0" borderId="30" xfId="0" applyFont="1" applyFill="1" applyBorder="1" applyAlignment="1">
      <alignment vertical="center" wrapText="1"/>
    </xf>
    <xf numFmtId="0" fontId="19" fillId="0" borderId="29" xfId="0" applyFont="1" applyFill="1" applyBorder="1" applyAlignment="1" applyProtection="1">
      <alignment vertical="top" wrapText="1"/>
      <protection locked="0"/>
    </xf>
    <xf numFmtId="0" fontId="19" fillId="11" borderId="30" xfId="0" applyFont="1" applyFill="1" applyBorder="1" applyAlignment="1" applyProtection="1">
      <alignment horizontal="justify" vertical="top" wrapText="1"/>
      <protection locked="0"/>
    </xf>
    <xf numFmtId="0" fontId="35" fillId="0" borderId="51" xfId="0" applyFont="1" applyBorder="1" applyAlignment="1" applyProtection="1">
      <alignment horizontal="justify" vertical="top" wrapText="1"/>
      <protection locked="0"/>
    </xf>
    <xf numFmtId="0" fontId="35" fillId="0" borderId="51" xfId="0" applyFont="1" applyFill="1" applyBorder="1" applyAlignment="1" applyProtection="1">
      <alignment horizontal="justify" vertical="top" wrapText="1"/>
      <protection locked="0"/>
    </xf>
    <xf numFmtId="0" fontId="35" fillId="0" borderId="29" xfId="0" applyFont="1" applyFill="1" applyBorder="1" applyAlignment="1" applyProtection="1">
      <alignment horizontal="justify" vertical="center" wrapText="1"/>
      <protection locked="0"/>
    </xf>
    <xf numFmtId="0" fontId="35" fillId="0" borderId="30" xfId="0" applyFont="1" applyFill="1" applyBorder="1" applyAlignment="1" applyProtection="1">
      <alignment vertical="top" wrapText="1"/>
      <protection locked="0"/>
    </xf>
    <xf numFmtId="0" fontId="19" fillId="0" borderId="74" xfId="0" applyFont="1" applyBorder="1" applyAlignment="1">
      <alignment horizontal="left" vertical="top" wrapText="1"/>
    </xf>
    <xf numFmtId="0" fontId="19" fillId="0" borderId="30" xfId="0" applyFont="1" applyFill="1" applyBorder="1" applyAlignment="1" applyProtection="1">
      <alignment horizontal="justify" vertical="center" wrapText="1"/>
      <protection locked="0"/>
    </xf>
    <xf numFmtId="0" fontId="19" fillId="0" borderId="30" xfId="0" applyFont="1" applyFill="1" applyBorder="1" applyAlignment="1" applyProtection="1">
      <alignment horizontal="center" vertical="center" wrapText="1"/>
      <protection locked="0"/>
    </xf>
    <xf numFmtId="0" fontId="19" fillId="11" borderId="30" xfId="0" applyFont="1" applyFill="1" applyBorder="1" applyAlignment="1" applyProtection="1">
      <alignment horizontal="justify" vertical="center" wrapText="1"/>
      <protection locked="0"/>
    </xf>
    <xf numFmtId="0" fontId="85" fillId="0" borderId="73" xfId="0" applyFont="1" applyBorder="1" applyAlignment="1">
      <alignment horizontal="justify" vertical="center" wrapText="1"/>
    </xf>
    <xf numFmtId="0" fontId="0" fillId="0" borderId="1" xfId="0" applyFill="1" applyBorder="1" applyAlignment="1">
      <alignment horizontal="justify" vertical="center" wrapText="1"/>
    </xf>
    <xf numFmtId="0" fontId="0" fillId="0" borderId="1" xfId="0" applyBorder="1" applyAlignment="1">
      <alignment horizontal="justify" vertical="center" wrapText="1"/>
    </xf>
    <xf numFmtId="0" fontId="19" fillId="0" borderId="1" xfId="0" applyFont="1" applyFill="1" applyBorder="1" applyAlignment="1" applyProtection="1">
      <alignment horizontal="justify" vertical="center"/>
      <protection hidden="1"/>
    </xf>
    <xf numFmtId="0" fontId="19" fillId="0" borderId="1" xfId="0" applyFont="1" applyFill="1" applyBorder="1" applyAlignment="1">
      <alignment horizontal="justify" vertical="center" wrapText="1"/>
    </xf>
    <xf numFmtId="165" fontId="19" fillId="0" borderId="1" xfId="0" applyNumberFormat="1" applyFont="1" applyFill="1" applyBorder="1" applyAlignment="1" applyProtection="1">
      <alignment horizontal="center" vertical="center"/>
      <protection locked="0"/>
    </xf>
    <xf numFmtId="0" fontId="19" fillId="0" borderId="30" xfId="0" applyFont="1" applyFill="1" applyBorder="1" applyAlignment="1" applyProtection="1">
      <alignment horizontal="justify" vertical="center"/>
      <protection locked="0"/>
    </xf>
    <xf numFmtId="0" fontId="19" fillId="0" borderId="0" xfId="0" applyFont="1" applyFill="1" applyBorder="1" applyAlignment="1" applyProtection="1">
      <alignment horizontal="justify" vertical="center"/>
      <protection locked="0"/>
    </xf>
    <xf numFmtId="0" fontId="19" fillId="10" borderId="1" xfId="0" applyFont="1" applyFill="1" applyBorder="1" applyAlignment="1" applyProtection="1">
      <alignment vertical="top" wrapText="1"/>
      <protection locked="0"/>
    </xf>
    <xf numFmtId="0" fontId="19" fillId="0" borderId="1" xfId="0" applyFont="1" applyBorder="1" applyAlignment="1" applyProtection="1">
      <alignment horizontal="justify" vertical="top" wrapText="1"/>
      <protection hidden="1"/>
    </xf>
    <xf numFmtId="0" fontId="59" fillId="11" borderId="34" xfId="0" applyFont="1" applyFill="1" applyBorder="1" applyAlignment="1">
      <alignment horizontal="justify" vertical="top" wrapText="1"/>
    </xf>
    <xf numFmtId="0" fontId="59" fillId="11" borderId="27" xfId="0" applyFont="1" applyFill="1" applyBorder="1" applyAlignment="1">
      <alignment horizontal="justify" vertical="top" wrapText="1"/>
    </xf>
    <xf numFmtId="0" fontId="59" fillId="11" borderId="28" xfId="0" applyFont="1" applyFill="1" applyBorder="1" applyAlignment="1">
      <alignment horizontal="justify" vertical="top" wrapText="1"/>
    </xf>
    <xf numFmtId="0" fontId="41" fillId="0" borderId="30" xfId="0" applyFont="1" applyBorder="1" applyAlignment="1">
      <alignment horizontal="justify" vertical="top" wrapText="1"/>
    </xf>
    <xf numFmtId="0" fontId="41" fillId="0" borderId="5" xfId="0" applyFont="1" applyBorder="1" applyAlignment="1">
      <alignment horizontal="justify" vertical="top" wrapText="1"/>
    </xf>
    <xf numFmtId="0" fontId="41" fillId="0" borderId="51" xfId="0" applyFont="1" applyBorder="1" applyAlignment="1">
      <alignment horizontal="justify" vertical="top" wrapText="1"/>
    </xf>
    <xf numFmtId="0" fontId="41" fillId="0" borderId="58" xfId="0" applyFont="1" applyBorder="1" applyAlignment="1">
      <alignment horizontal="justify" vertical="top" wrapText="1"/>
    </xf>
    <xf numFmtId="0" fontId="17" fillId="24" borderId="60" xfId="0" applyFont="1" applyFill="1" applyBorder="1" applyAlignment="1">
      <alignment horizontal="center" vertical="center"/>
    </xf>
    <xf numFmtId="0" fontId="17" fillId="24" borderId="50" xfId="0" applyFont="1" applyFill="1" applyBorder="1" applyAlignment="1">
      <alignment horizontal="center" vertical="center"/>
    </xf>
    <xf numFmtId="0" fontId="17" fillId="24" borderId="61" xfId="0" applyFont="1" applyFill="1" applyBorder="1" applyAlignment="1">
      <alignment horizontal="center" vertical="center"/>
    </xf>
    <xf numFmtId="0" fontId="60" fillId="11" borderId="33" xfId="0" applyFont="1" applyFill="1" applyBorder="1" applyAlignment="1">
      <alignment horizontal="justify" vertical="top" wrapText="1"/>
    </xf>
    <xf numFmtId="0" fontId="60" fillId="11" borderId="22" xfId="0" applyFont="1" applyFill="1" applyBorder="1" applyAlignment="1">
      <alignment horizontal="justify" vertical="top" wrapText="1"/>
    </xf>
    <xf numFmtId="0" fontId="60" fillId="11" borderId="25" xfId="0" applyFont="1" applyFill="1" applyBorder="1" applyAlignment="1">
      <alignment horizontal="justify" vertical="top" wrapText="1"/>
    </xf>
    <xf numFmtId="0" fontId="60" fillId="11" borderId="16" xfId="0" applyFont="1" applyFill="1" applyBorder="1" applyAlignment="1">
      <alignment horizontal="justify" vertical="top" wrapText="1"/>
    </xf>
    <xf numFmtId="0" fontId="60" fillId="11" borderId="0" xfId="0" applyFont="1" applyFill="1" applyBorder="1" applyAlignment="1">
      <alignment horizontal="justify" vertical="top" wrapText="1"/>
    </xf>
    <xf numFmtId="0" fontId="60" fillId="11" borderId="26" xfId="0" applyFont="1" applyFill="1" applyBorder="1" applyAlignment="1">
      <alignment horizontal="justify" vertical="top" wrapText="1"/>
    </xf>
    <xf numFmtId="0" fontId="17" fillId="24" borderId="53" xfId="0" applyFont="1" applyFill="1" applyBorder="1" applyAlignment="1">
      <alignment horizontal="center" vertical="center"/>
    </xf>
    <xf numFmtId="0" fontId="17" fillId="24" borderId="29" xfId="0" applyFont="1" applyFill="1" applyBorder="1" applyAlignment="1">
      <alignment horizontal="center" vertical="center"/>
    </xf>
    <xf numFmtId="0" fontId="17" fillId="24" borderId="10" xfId="0" applyFont="1" applyFill="1" applyBorder="1" applyAlignment="1">
      <alignment horizontal="center" vertical="center"/>
    </xf>
    <xf numFmtId="0" fontId="41" fillId="11" borderId="53" xfId="0" applyFont="1" applyFill="1" applyBorder="1" applyAlignment="1">
      <alignment horizontal="justify" vertical="top" wrapText="1"/>
    </xf>
    <xf numFmtId="0" fontId="41" fillId="11" borderId="29" xfId="0" applyFont="1" applyFill="1" applyBorder="1" applyAlignment="1">
      <alignment horizontal="justify" vertical="top" wrapText="1"/>
    </xf>
    <xf numFmtId="0" fontId="41" fillId="11" borderId="10" xfId="0" applyFont="1" applyFill="1" applyBorder="1" applyAlignment="1">
      <alignment horizontal="justify" vertical="top"/>
    </xf>
    <xf numFmtId="0" fontId="41" fillId="11" borderId="10" xfId="0" applyFont="1" applyFill="1" applyBorder="1" applyAlignment="1">
      <alignment horizontal="justify" vertical="top" wrapText="1"/>
    </xf>
    <xf numFmtId="0" fontId="17" fillId="24" borderId="29" xfId="0" applyFont="1" applyFill="1" applyBorder="1" applyAlignment="1">
      <alignment horizontal="center" vertical="top"/>
    </xf>
    <xf numFmtId="0" fontId="17" fillId="24" borderId="5" xfId="0" applyFont="1" applyFill="1" applyBorder="1" applyAlignment="1">
      <alignment horizontal="center" vertical="top"/>
    </xf>
    <xf numFmtId="0" fontId="17" fillId="24" borderId="30" xfId="0" applyFont="1" applyFill="1" applyBorder="1" applyAlignment="1">
      <alignment horizontal="center" vertical="top"/>
    </xf>
    <xf numFmtId="0" fontId="28" fillId="11" borderId="16" xfId="0" applyFont="1" applyFill="1" applyBorder="1" applyAlignment="1">
      <alignment horizontal="center" vertical="top" wrapText="1"/>
    </xf>
    <xf numFmtId="0" fontId="28" fillId="11" borderId="0" xfId="0" applyFont="1" applyFill="1" applyBorder="1" applyAlignment="1">
      <alignment horizontal="center" vertical="top" wrapText="1"/>
    </xf>
    <xf numFmtId="0" fontId="28" fillId="11" borderId="26" xfId="0" applyFont="1" applyFill="1" applyBorder="1" applyAlignment="1">
      <alignment horizontal="center" vertical="top" wrapText="1"/>
    </xf>
    <xf numFmtId="0" fontId="39" fillId="11" borderId="19" xfId="0" applyFont="1" applyFill="1" applyBorder="1" applyAlignment="1" applyProtection="1">
      <alignment horizontal="center" vertical="top" wrapText="1"/>
    </xf>
    <xf numFmtId="0" fontId="39" fillId="11" borderId="20" xfId="0" applyFont="1" applyFill="1" applyBorder="1" applyAlignment="1" applyProtection="1">
      <alignment horizontal="center" vertical="top" wrapText="1"/>
    </xf>
    <xf numFmtId="0" fontId="39" fillId="11" borderId="1" xfId="0" applyFont="1" applyFill="1" applyBorder="1" applyAlignment="1" applyProtection="1">
      <alignment horizontal="center" vertical="top" wrapText="1"/>
    </xf>
    <xf numFmtId="0" fontId="39" fillId="11" borderId="23" xfId="0" applyFont="1" applyFill="1" applyBorder="1" applyAlignment="1" applyProtection="1">
      <alignment horizontal="center" vertical="top" wrapText="1"/>
    </xf>
    <xf numFmtId="0" fontId="46" fillId="11" borderId="1" xfId="0" applyFont="1" applyFill="1" applyBorder="1" applyAlignment="1" applyProtection="1">
      <alignment horizontal="center" vertical="top"/>
    </xf>
    <xf numFmtId="0" fontId="46" fillId="11" borderId="23" xfId="0" applyFont="1" applyFill="1" applyBorder="1" applyAlignment="1" applyProtection="1">
      <alignment horizontal="center" vertical="top"/>
    </xf>
    <xf numFmtId="0" fontId="15" fillId="11" borderId="12" xfId="0" applyFont="1" applyFill="1" applyBorder="1" applyAlignment="1" applyProtection="1">
      <alignment horizontal="center" vertical="top"/>
    </xf>
    <xf numFmtId="0" fontId="15" fillId="11" borderId="17" xfId="0" applyFont="1" applyFill="1" applyBorder="1" applyAlignment="1" applyProtection="1">
      <alignment horizontal="center" vertical="top"/>
    </xf>
    <xf numFmtId="0" fontId="12" fillId="11" borderId="51" xfId="0" applyFont="1" applyFill="1" applyBorder="1" applyAlignment="1">
      <alignment horizontal="center"/>
    </xf>
    <xf numFmtId="0" fontId="5" fillId="24" borderId="30" xfId="0" applyFont="1" applyFill="1" applyBorder="1" applyAlignment="1">
      <alignment horizontal="center" vertical="top"/>
    </xf>
    <xf numFmtId="0" fontId="5" fillId="24" borderId="5" xfId="0" applyFont="1" applyFill="1" applyBorder="1" applyAlignment="1">
      <alignment horizontal="center" vertical="top"/>
    </xf>
    <xf numFmtId="0" fontId="0" fillId="0" borderId="1" xfId="0" applyFont="1" applyFill="1" applyBorder="1" applyAlignment="1">
      <alignment horizontal="justify" vertical="top" wrapText="1"/>
    </xf>
    <xf numFmtId="0" fontId="0" fillId="11" borderId="1" xfId="0" applyFont="1" applyFill="1" applyBorder="1" applyAlignment="1">
      <alignment horizontal="justify" vertical="top"/>
    </xf>
    <xf numFmtId="0" fontId="12" fillId="11" borderId="24" xfId="0" applyFont="1" applyFill="1" applyBorder="1" applyAlignment="1" applyProtection="1">
      <alignment horizontal="center" vertical="center"/>
      <protection locked="0"/>
    </xf>
    <xf numFmtId="0" fontId="12" fillId="11" borderId="44" xfId="0" applyFont="1" applyFill="1" applyBorder="1" applyAlignment="1" applyProtection="1">
      <alignment horizontal="center" vertical="center"/>
      <protection locked="0"/>
    </xf>
    <xf numFmtId="0" fontId="12" fillId="11"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protection locked="0"/>
    </xf>
    <xf numFmtId="0" fontId="12" fillId="0" borderId="44"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15" fillId="0" borderId="2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2" xfId="0" applyFont="1" applyBorder="1" applyAlignment="1">
      <alignment horizontal="center" vertical="center" wrapText="1"/>
    </xf>
    <xf numFmtId="0" fontId="35" fillId="0" borderId="24" xfId="0" applyFont="1" applyBorder="1" applyAlignment="1" applyProtection="1">
      <alignment horizontal="center" vertical="center" wrapText="1"/>
      <protection locked="0"/>
    </xf>
    <xf numFmtId="0" fontId="35" fillId="0" borderId="44" xfId="0" applyFont="1" applyBorder="1" applyAlignment="1" applyProtection="1">
      <alignment horizontal="center" vertical="center" wrapText="1"/>
      <protection locked="0"/>
    </xf>
    <xf numFmtId="0" fontId="35" fillId="0" borderId="3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11" borderId="24"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15" fillId="0" borderId="24"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2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35" fillId="0" borderId="24"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35" fillId="0" borderId="24" xfId="0" applyFont="1" applyFill="1" applyBorder="1" applyAlignment="1" applyProtection="1">
      <alignment horizontal="center" vertical="center" wrapText="1"/>
      <protection locked="0"/>
    </xf>
    <xf numFmtId="0" fontId="35" fillId="0" borderId="44" xfId="0" applyFont="1" applyFill="1" applyBorder="1" applyAlignment="1" applyProtection="1">
      <alignment horizontal="center" vertical="center" wrapText="1"/>
      <protection locked="0"/>
    </xf>
    <xf numFmtId="0" fontId="35" fillId="0" borderId="32" xfId="0" applyFont="1" applyFill="1" applyBorder="1" applyAlignment="1" applyProtection="1">
      <alignment horizontal="center" vertical="center" wrapText="1"/>
      <protection locked="0"/>
    </xf>
    <xf numFmtId="0" fontId="13" fillId="0" borderId="24"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35" fillId="0" borderId="24" xfId="0" applyFont="1" applyFill="1" applyBorder="1" applyAlignment="1" applyProtection="1">
      <alignment horizontal="center" vertical="top" wrapText="1"/>
      <protection locked="0"/>
    </xf>
    <xf numFmtId="0" fontId="35" fillId="0" borderId="32" xfId="0" applyFont="1" applyFill="1" applyBorder="1" applyAlignment="1" applyProtection="1">
      <alignment horizontal="center" vertical="top" wrapText="1"/>
      <protection locked="0"/>
    </xf>
    <xf numFmtId="0" fontId="13" fillId="0" borderId="2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9" fillId="0" borderId="24"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3" fillId="0" borderId="24" xfId="0" applyFont="1" applyFill="1" applyBorder="1" applyAlignment="1" applyProtection="1">
      <alignment horizontal="center" wrapText="1"/>
      <protection locked="0"/>
    </xf>
    <xf numFmtId="0" fontId="13" fillId="0" borderId="44" xfId="0" applyFont="1" applyFill="1" applyBorder="1" applyAlignment="1" applyProtection="1">
      <alignment horizontal="center" wrapText="1"/>
      <protection locked="0"/>
    </xf>
    <xf numFmtId="0" fontId="13" fillId="0" borderId="32" xfId="0" applyFont="1" applyFill="1" applyBorder="1" applyAlignment="1" applyProtection="1">
      <alignment horizontal="center" wrapText="1"/>
      <protection locked="0"/>
    </xf>
    <xf numFmtId="0" fontId="19" fillId="0" borderId="24"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35" fillId="0" borderId="44" xfId="0" applyFont="1" applyFill="1" applyBorder="1" applyAlignment="1" applyProtection="1">
      <alignment horizontal="center" vertical="top" wrapText="1"/>
      <protection locked="0"/>
    </xf>
    <xf numFmtId="0" fontId="64" fillId="0" borderId="24" xfId="0" applyFont="1" applyFill="1" applyBorder="1" applyAlignment="1" applyProtection="1">
      <alignment horizontal="center" vertical="center" wrapText="1"/>
      <protection locked="0"/>
    </xf>
    <xf numFmtId="0" fontId="64" fillId="0" borderId="44" xfId="0" applyFont="1" applyFill="1" applyBorder="1" applyAlignment="1" applyProtection="1">
      <alignment horizontal="center" vertical="center" wrapText="1"/>
      <protection locked="0"/>
    </xf>
    <xf numFmtId="0" fontId="64"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19" fillId="0" borderId="24"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xf>
    <xf numFmtId="0" fontId="13" fillId="0" borderId="4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center" vertical="top" wrapText="1"/>
      <protection locked="0"/>
    </xf>
    <xf numFmtId="0" fontId="16" fillId="11" borderId="18" xfId="0" applyFont="1" applyFill="1" applyBorder="1" applyAlignment="1" applyProtection="1">
      <alignment horizontal="center" vertical="top" wrapText="1"/>
    </xf>
    <xf numFmtId="0" fontId="16" fillId="11" borderId="19" xfId="0" applyFont="1" applyFill="1" applyBorder="1" applyAlignment="1" applyProtection="1">
      <alignment horizontal="center" vertical="top" wrapText="1"/>
    </xf>
    <xf numFmtId="0" fontId="16" fillId="11" borderId="20" xfId="0" applyFont="1" applyFill="1" applyBorder="1" applyAlignment="1" applyProtection="1">
      <alignment horizontal="center" vertical="top" wrapText="1"/>
    </xf>
    <xf numFmtId="0" fontId="16" fillId="11" borderId="2" xfId="0" applyFont="1" applyFill="1" applyBorder="1" applyAlignment="1" applyProtection="1">
      <alignment horizontal="center" vertical="top"/>
    </xf>
    <xf numFmtId="0" fontId="16" fillId="11" borderId="1" xfId="0" applyFont="1" applyFill="1" applyBorder="1" applyAlignment="1" applyProtection="1">
      <alignment horizontal="center" vertical="top"/>
    </xf>
    <xf numFmtId="0" fontId="16" fillId="11" borderId="23" xfId="0" applyFont="1" applyFill="1" applyBorder="1" applyAlignment="1" applyProtection="1">
      <alignment horizontal="center" vertical="top"/>
    </xf>
    <xf numFmtId="0" fontId="38" fillId="11" borderId="2" xfId="0" applyFont="1" applyFill="1" applyBorder="1" applyAlignment="1" applyProtection="1">
      <alignment horizontal="center" vertical="top"/>
    </xf>
    <xf numFmtId="0" fontId="38" fillId="11" borderId="1" xfId="0" applyFont="1" applyFill="1" applyBorder="1" applyAlignment="1" applyProtection="1">
      <alignment horizontal="center" vertical="top"/>
    </xf>
    <xf numFmtId="0" fontId="38" fillId="11" borderId="23" xfId="0" applyFont="1" applyFill="1" applyBorder="1" applyAlignment="1" applyProtection="1">
      <alignment horizontal="center" vertical="top"/>
    </xf>
    <xf numFmtId="0" fontId="29" fillId="11" borderId="3" xfId="0" applyFont="1" applyFill="1" applyBorder="1" applyAlignment="1" applyProtection="1">
      <alignment horizontal="center" vertical="top"/>
    </xf>
    <xf numFmtId="0" fontId="29" fillId="11" borderId="12" xfId="0" applyFont="1" applyFill="1" applyBorder="1" applyAlignment="1" applyProtection="1">
      <alignment horizontal="center" vertical="top"/>
    </xf>
    <xf numFmtId="0" fontId="29" fillId="11" borderId="17" xfId="0" applyFont="1" applyFill="1" applyBorder="1" applyAlignment="1" applyProtection="1">
      <alignment horizontal="center" vertical="top"/>
    </xf>
    <xf numFmtId="0" fontId="16" fillId="37" borderId="30" xfId="0" applyFont="1" applyFill="1" applyBorder="1" applyAlignment="1">
      <alignment horizontal="center" vertical="top"/>
    </xf>
    <xf numFmtId="0" fontId="16" fillId="37" borderId="29" xfId="0" applyFont="1" applyFill="1" applyBorder="1" applyAlignment="1">
      <alignment horizontal="center" vertical="top"/>
    </xf>
    <xf numFmtId="0" fontId="16" fillId="32" borderId="30" xfId="0" applyFont="1" applyFill="1" applyBorder="1" applyAlignment="1">
      <alignment horizontal="center" vertical="top"/>
    </xf>
    <xf numFmtId="0" fontId="16" fillId="32" borderId="29" xfId="0" applyFont="1" applyFill="1" applyBorder="1" applyAlignment="1">
      <alignment horizontal="center" vertical="top"/>
    </xf>
    <xf numFmtId="0" fontId="84" fillId="32" borderId="51" xfId="0" applyFont="1" applyFill="1" applyBorder="1" applyAlignment="1" applyProtection="1">
      <alignment horizontal="center" vertical="center"/>
      <protection hidden="1"/>
    </xf>
    <xf numFmtId="0" fontId="84" fillId="32" borderId="51" xfId="0" applyFont="1" applyFill="1" applyBorder="1" applyAlignment="1" applyProtection="1">
      <alignment horizontal="justify" vertical="center"/>
      <protection hidden="1"/>
    </xf>
    <xf numFmtId="0" fontId="19" fillId="11" borderId="24"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11" borderId="32" xfId="0" applyFont="1" applyFill="1" applyBorder="1" applyAlignment="1" applyProtection="1">
      <alignment horizontal="center" vertical="center" wrapText="1"/>
    </xf>
    <xf numFmtId="0" fontId="19" fillId="0" borderId="2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24" xfId="0" applyFont="1" applyFill="1" applyBorder="1" applyAlignment="1" applyProtection="1">
      <alignment horizontal="left" vertical="top" wrapText="1"/>
      <protection locked="0"/>
    </xf>
    <xf numFmtId="0" fontId="19" fillId="0" borderId="32" xfId="0" applyFont="1" applyFill="1" applyBorder="1" applyAlignment="1" applyProtection="1">
      <alignment horizontal="left" vertical="top" wrapText="1"/>
      <protection locked="0"/>
    </xf>
    <xf numFmtId="0" fontId="19" fillId="0" borderId="24" xfId="0" applyFont="1" applyBorder="1" applyAlignment="1" applyProtection="1">
      <alignment horizontal="center" vertical="top" wrapText="1"/>
      <protection locked="0"/>
    </xf>
    <xf numFmtId="0" fontId="19" fillId="0" borderId="32" xfId="0" applyFont="1" applyBorder="1" applyAlignment="1" applyProtection="1">
      <alignment horizontal="center" vertical="top" wrapText="1"/>
      <protection locked="0"/>
    </xf>
    <xf numFmtId="0" fontId="19" fillId="0" borderId="44" xfId="0" applyFont="1" applyBorder="1" applyAlignment="1" applyProtection="1">
      <alignment horizontal="center" vertical="top" wrapText="1"/>
      <protection locked="0"/>
    </xf>
    <xf numFmtId="0" fontId="0" fillId="23" borderId="1" xfId="0" applyFont="1" applyFill="1" applyBorder="1" applyAlignment="1">
      <alignment horizontal="center" vertical="center" wrapText="1"/>
    </xf>
    <xf numFmtId="0" fontId="0" fillId="0" borderId="51" xfId="0" applyFont="1" applyFill="1" applyBorder="1" applyAlignment="1">
      <alignment horizontal="center" vertical="center"/>
    </xf>
    <xf numFmtId="0" fontId="5" fillId="24" borderId="30" xfId="0" applyFont="1" applyFill="1" applyBorder="1" applyAlignment="1" applyProtection="1">
      <alignment horizontal="center" vertical="center" wrapText="1"/>
      <protection hidden="1"/>
    </xf>
    <xf numFmtId="0" fontId="5" fillId="24" borderId="5" xfId="0" applyFont="1" applyFill="1" applyBorder="1" applyAlignment="1" applyProtection="1">
      <alignment horizontal="center" vertical="center" wrapText="1"/>
      <protection hidden="1"/>
    </xf>
    <xf numFmtId="0" fontId="5" fillId="24" borderId="1" xfId="0" applyFont="1" applyFill="1" applyBorder="1" applyAlignment="1" applyProtection="1">
      <alignment horizontal="center" vertical="center" wrapText="1"/>
      <protection hidden="1"/>
    </xf>
    <xf numFmtId="0" fontId="5" fillId="24" borderId="29" xfId="0" applyFont="1" applyFill="1" applyBorder="1" applyAlignment="1" applyProtection="1">
      <alignment horizontal="center" vertical="center" wrapText="1"/>
      <protection hidden="1"/>
    </xf>
    <xf numFmtId="165" fontId="5" fillId="36" borderId="1" xfId="0" applyNumberFormat="1" applyFont="1" applyFill="1" applyBorder="1" applyAlignment="1" applyProtection="1">
      <alignment horizontal="center" vertical="center" wrapText="1"/>
      <protection hidden="1"/>
    </xf>
    <xf numFmtId="0" fontId="5" fillId="36" borderId="1" xfId="0" applyFont="1" applyFill="1" applyBorder="1" applyAlignment="1" applyProtection="1">
      <alignment horizontal="justify" vertical="center" wrapText="1"/>
      <protection hidden="1"/>
    </xf>
    <xf numFmtId="0" fontId="5" fillId="36" borderId="1" xfId="0" applyFont="1" applyFill="1" applyBorder="1" applyAlignment="1" applyProtection="1">
      <alignment horizontal="center" vertical="center" wrapText="1"/>
      <protection hidden="1"/>
    </xf>
    <xf numFmtId="0" fontId="5" fillId="24" borderId="24" xfId="0" applyFont="1" applyFill="1" applyBorder="1" applyAlignment="1" applyProtection="1">
      <alignment horizontal="center" vertical="center" wrapText="1"/>
    </xf>
    <xf numFmtId="0" fontId="5" fillId="24" borderId="32" xfId="0" applyFont="1" applyFill="1" applyBorder="1" applyAlignment="1" applyProtection="1">
      <alignment horizontal="center" vertical="center" wrapText="1"/>
    </xf>
    <xf numFmtId="0" fontId="81" fillId="36" borderId="1" xfId="0" applyFont="1" applyFill="1" applyBorder="1" applyAlignment="1" applyProtection="1">
      <alignment horizontal="center" vertical="center" wrapText="1"/>
    </xf>
    <xf numFmtId="0" fontId="82" fillId="36" borderId="1" xfId="0" applyFont="1" applyFill="1" applyBorder="1" applyAlignment="1" applyProtection="1">
      <alignment horizontal="center" vertical="center" wrapText="1"/>
      <protection hidden="1"/>
    </xf>
    <xf numFmtId="0" fontId="81" fillId="23" borderId="30" xfId="0" applyFont="1" applyFill="1" applyBorder="1" applyAlignment="1" applyProtection="1">
      <alignment horizontal="center" vertical="center"/>
    </xf>
    <xf numFmtId="0" fontId="81" fillId="24" borderId="29" xfId="0" applyFont="1" applyFill="1" applyBorder="1" applyAlignment="1" applyProtection="1">
      <alignment horizontal="center" vertical="center"/>
    </xf>
    <xf numFmtId="0" fontId="81" fillId="23" borderId="29" xfId="0" applyFont="1" applyFill="1" applyBorder="1" applyAlignment="1" applyProtection="1">
      <alignment horizontal="center" vertical="center"/>
    </xf>
    <xf numFmtId="0" fontId="81" fillId="23" borderId="5" xfId="0" applyFont="1" applyFill="1" applyBorder="1" applyAlignment="1" applyProtection="1">
      <alignment horizontal="center" vertical="center"/>
    </xf>
    <xf numFmtId="0" fontId="5" fillId="33" borderId="24" xfId="0" applyFont="1" applyFill="1" applyBorder="1" applyAlignment="1" applyProtection="1">
      <alignment horizontal="center" vertical="center" wrapText="1"/>
      <protection hidden="1"/>
    </xf>
    <xf numFmtId="0" fontId="5" fillId="33" borderId="32" xfId="0" applyFont="1" applyFill="1" applyBorder="1" applyAlignment="1" applyProtection="1">
      <alignment horizontal="center" vertical="center" wrapText="1"/>
      <protection hidden="1"/>
    </xf>
    <xf numFmtId="0" fontId="5" fillId="24" borderId="1" xfId="0" applyFont="1" applyFill="1" applyBorder="1" applyAlignment="1" applyProtection="1">
      <alignment horizontal="center" vertical="center" wrapText="1"/>
    </xf>
    <xf numFmtId="0" fontId="5" fillId="37" borderId="1" xfId="0" applyFont="1" applyFill="1" applyBorder="1" applyAlignment="1" applyProtection="1">
      <alignment horizontal="center" vertical="center"/>
    </xf>
    <xf numFmtId="0" fontId="5" fillId="37" borderId="44" xfId="0" applyFont="1" applyFill="1" applyBorder="1" applyAlignment="1" applyProtection="1">
      <alignment horizontal="center" vertical="center"/>
    </xf>
    <xf numFmtId="0" fontId="5" fillId="37" borderId="1" xfId="0" applyFont="1" applyFill="1" applyBorder="1" applyAlignment="1" applyProtection="1">
      <alignment horizontal="center" vertical="center" wrapText="1"/>
    </xf>
    <xf numFmtId="0" fontId="5" fillId="37" borderId="32" xfId="0" applyFont="1" applyFill="1" applyBorder="1" applyAlignment="1" applyProtection="1">
      <alignment horizontal="center" vertical="center" wrapText="1"/>
    </xf>
    <xf numFmtId="0" fontId="5" fillId="37" borderId="4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xf>
    <xf numFmtId="0" fontId="0" fillId="11"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11" borderId="24" xfId="0" applyFont="1" applyFill="1" applyBorder="1" applyAlignment="1" applyProtection="1">
      <alignment horizontal="center" vertical="center" wrapText="1"/>
      <protection locked="0"/>
    </xf>
    <xf numFmtId="0" fontId="0" fillId="11" borderId="44" xfId="0" applyFont="1" applyFill="1" applyBorder="1" applyAlignment="1" applyProtection="1">
      <alignment horizontal="center" vertical="center" wrapText="1"/>
      <protection locked="0"/>
    </xf>
    <xf numFmtId="0" fontId="0" fillId="11" borderId="32" xfId="0" applyFont="1" applyFill="1" applyBorder="1" applyAlignment="1" applyProtection="1">
      <alignment horizontal="center" vertical="center" wrapText="1"/>
      <protection locked="0"/>
    </xf>
    <xf numFmtId="0" fontId="25" fillId="11" borderId="24" xfId="0" applyFont="1" applyFill="1" applyBorder="1" applyAlignment="1" applyProtection="1">
      <alignment horizontal="center" vertical="center" wrapText="1"/>
    </xf>
    <xf numFmtId="0" fontId="25" fillId="11" borderId="44" xfId="0" applyFont="1" applyFill="1" applyBorder="1" applyAlignment="1" applyProtection="1">
      <alignment horizontal="center" vertical="center" wrapText="1"/>
    </xf>
    <xf numFmtId="0" fontId="25" fillId="11" borderId="32" xfId="0" applyFont="1" applyFill="1" applyBorder="1" applyAlignment="1" applyProtection="1">
      <alignment horizontal="center" vertical="center" wrapText="1"/>
    </xf>
    <xf numFmtId="0" fontId="0" fillId="11" borderId="24" xfId="0" applyFont="1" applyFill="1" applyBorder="1" applyAlignment="1" applyProtection="1">
      <alignment horizontal="center" vertical="center" wrapText="1"/>
    </xf>
    <xf numFmtId="0" fontId="0" fillId="11" borderId="44" xfId="0" applyFont="1" applyFill="1" applyBorder="1" applyAlignment="1" applyProtection="1">
      <alignment horizontal="center" vertical="center" wrapText="1"/>
    </xf>
    <xf numFmtId="0" fontId="0" fillId="11" borderId="32" xfId="0" applyFont="1" applyFill="1" applyBorder="1" applyAlignment="1" applyProtection="1">
      <alignment horizontal="center" vertical="center" wrapText="1"/>
    </xf>
    <xf numFmtId="0" fontId="5" fillId="11" borderId="24" xfId="0" applyFont="1" applyFill="1" applyBorder="1" applyAlignment="1" applyProtection="1">
      <alignment horizontal="center" vertical="center" wrapText="1"/>
      <protection locked="0"/>
    </xf>
    <xf numFmtId="0" fontId="5" fillId="11" borderId="44" xfId="0" applyFont="1" applyFill="1" applyBorder="1" applyAlignment="1" applyProtection="1">
      <alignment horizontal="center" vertical="center" wrapText="1"/>
      <protection locked="0"/>
    </xf>
    <xf numFmtId="0" fontId="5" fillId="11" borderId="32" xfId="0" applyFont="1" applyFill="1" applyBorder="1" applyAlignment="1" applyProtection="1">
      <alignment horizontal="center" vertical="center" wrapText="1"/>
      <protection locked="0"/>
    </xf>
    <xf numFmtId="0" fontId="5" fillId="11" borderId="24" xfId="0" applyFont="1" applyFill="1" applyBorder="1" applyAlignment="1" applyProtection="1">
      <alignment horizontal="center" vertical="center"/>
    </xf>
    <xf numFmtId="0" fontId="5" fillId="11" borderId="44" xfId="0" applyFont="1" applyFill="1" applyBorder="1" applyAlignment="1" applyProtection="1">
      <alignment horizontal="center" vertical="center"/>
    </xf>
    <xf numFmtId="0" fontId="5" fillId="11" borderId="32" xfId="0" applyFont="1" applyFill="1" applyBorder="1" applyAlignment="1" applyProtection="1">
      <alignment horizontal="center" vertical="center"/>
    </xf>
    <xf numFmtId="0" fontId="5" fillId="0" borderId="24"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11" borderId="24" xfId="0" applyFont="1" applyFill="1" applyBorder="1" applyAlignment="1" applyProtection="1">
      <alignment horizontal="center" vertical="center" wrapText="1"/>
    </xf>
    <xf numFmtId="0" fontId="5" fillId="11" borderId="44" xfId="0" applyFont="1" applyFill="1" applyBorder="1" applyAlignment="1" applyProtection="1">
      <alignment horizontal="center" vertical="center" wrapText="1"/>
    </xf>
    <xf numFmtId="0" fontId="5" fillId="11" borderId="32"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44" xfId="0" applyFont="1" applyFill="1" applyBorder="1" applyAlignment="1" applyProtection="1">
      <alignment horizontal="center" vertical="center" wrapText="1"/>
    </xf>
    <xf numFmtId="0" fontId="25" fillId="0" borderId="3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25" fillId="11" borderId="24" xfId="0" applyFont="1" applyFill="1" applyBorder="1" applyAlignment="1" applyProtection="1">
      <alignment horizontal="center" vertical="center" wrapText="1"/>
      <protection locked="0"/>
    </xf>
    <xf numFmtId="0" fontId="25" fillId="11" borderId="44" xfId="0" applyFont="1" applyFill="1" applyBorder="1" applyAlignment="1" applyProtection="1">
      <alignment horizontal="center" vertical="center" wrapText="1"/>
      <protection locked="0"/>
    </xf>
    <xf numFmtId="0" fontId="25" fillId="11" borderId="32" xfId="0" applyFont="1" applyFill="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47" fillId="38" borderId="1" xfId="0" applyFont="1" applyFill="1" applyBorder="1" applyAlignment="1" applyProtection="1">
      <alignment horizontal="center" vertical="center"/>
    </xf>
    <xf numFmtId="0" fontId="47" fillId="11" borderId="51" xfId="0" applyFont="1" applyFill="1" applyBorder="1" applyAlignment="1" applyProtection="1">
      <alignment horizontal="center" vertical="center"/>
    </xf>
    <xf numFmtId="0" fontId="0" fillId="0" borderId="24" xfId="0" applyFont="1" applyFill="1" applyBorder="1" applyAlignment="1" applyProtection="1">
      <alignment horizontal="center" vertical="center" wrapText="1"/>
    </xf>
    <xf numFmtId="0" fontId="0" fillId="0" borderId="44" xfId="0" applyFont="1" applyFill="1" applyBorder="1" applyAlignment="1" applyProtection="1">
      <alignment horizontal="center" vertical="center" wrapText="1"/>
    </xf>
    <xf numFmtId="0" fontId="0" fillId="0" borderId="3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10" fillId="0" borderId="0" xfId="0" applyFont="1" applyAlignment="1">
      <alignment horizontal="justify" wrapText="1"/>
    </xf>
    <xf numFmtId="0" fontId="8" fillId="13" borderId="13" xfId="0" applyFont="1" applyFill="1" applyBorder="1" applyAlignment="1" applyProtection="1">
      <alignment horizontal="center"/>
      <protection hidden="1"/>
    </xf>
    <xf numFmtId="0" fontId="8" fillId="13" borderId="14" xfId="0" applyFont="1" applyFill="1" applyBorder="1" applyAlignment="1" applyProtection="1">
      <alignment horizontal="center"/>
      <protection hidden="1"/>
    </xf>
    <xf numFmtId="0" fontId="8" fillId="13" borderId="25" xfId="0" applyFont="1" applyFill="1" applyBorder="1" applyAlignment="1" applyProtection="1">
      <alignment horizontal="center"/>
      <protection hidden="1"/>
    </xf>
    <xf numFmtId="0" fontId="8" fillId="31" borderId="1" xfId="0" applyFont="1" applyFill="1" applyBorder="1" applyAlignment="1">
      <alignment horizontal="center" vertical="top"/>
    </xf>
    <xf numFmtId="0" fontId="27" fillId="13" borderId="30"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5" xfId="0" applyFont="1" applyFill="1" applyBorder="1" applyAlignment="1">
      <alignment horizontal="center" vertical="top"/>
    </xf>
    <xf numFmtId="0" fontId="27" fillId="13" borderId="30" xfId="0" applyFont="1" applyFill="1" applyBorder="1" applyAlignment="1" applyProtection="1">
      <alignment horizontal="center" vertical="top"/>
    </xf>
    <xf numFmtId="0" fontId="27" fillId="13" borderId="29" xfId="0" applyFont="1" applyFill="1" applyBorder="1" applyAlignment="1" applyProtection="1">
      <alignment horizontal="center" vertical="top"/>
    </xf>
    <xf numFmtId="0" fontId="27" fillId="13" borderId="5" xfId="0" applyFont="1" applyFill="1" applyBorder="1" applyAlignment="1" applyProtection="1">
      <alignment horizontal="center" vertical="top"/>
    </xf>
    <xf numFmtId="0" fontId="8" fillId="13" borderId="13" xfId="0" applyFont="1" applyFill="1" applyBorder="1" applyAlignment="1" applyProtection="1">
      <alignment horizontal="center" vertical="center"/>
      <protection hidden="1"/>
    </xf>
    <xf numFmtId="0" fontId="8" fillId="13" borderId="14" xfId="0" applyFont="1" applyFill="1" applyBorder="1" applyAlignment="1" applyProtection="1">
      <alignment horizontal="center" vertical="center"/>
      <protection hidden="1"/>
    </xf>
    <xf numFmtId="0" fontId="8" fillId="13" borderId="15" xfId="0" applyFont="1" applyFill="1" applyBorder="1" applyAlignment="1" applyProtection="1">
      <alignment horizontal="center" vertical="center"/>
      <protection hidden="1"/>
    </xf>
    <xf numFmtId="0" fontId="8" fillId="13" borderId="13" xfId="0" applyFont="1" applyFill="1" applyBorder="1" applyAlignment="1" applyProtection="1">
      <alignment horizontal="center" vertical="center" wrapText="1"/>
      <protection hidden="1"/>
    </xf>
    <xf numFmtId="0" fontId="0" fillId="16" borderId="0" xfId="0" applyFill="1" applyBorder="1" applyAlignment="1" applyProtection="1">
      <alignment horizontal="justify" vertical="center"/>
      <protection hidden="1"/>
    </xf>
    <xf numFmtId="0" fontId="43" fillId="16" borderId="30" xfId="0" applyFont="1" applyFill="1" applyBorder="1" applyAlignment="1" applyProtection="1">
      <alignment horizontal="justify" vertical="center"/>
      <protection hidden="1"/>
    </xf>
    <xf numFmtId="0" fontId="43" fillId="16" borderId="29" xfId="0" applyFont="1" applyFill="1" applyBorder="1" applyAlignment="1" applyProtection="1">
      <alignment horizontal="justify" vertical="center"/>
      <protection hidden="1"/>
    </xf>
    <xf numFmtId="0" fontId="43" fillId="16" borderId="10" xfId="0" applyFont="1" applyFill="1" applyBorder="1" applyAlignment="1" applyProtection="1">
      <alignment horizontal="justify" vertical="center"/>
      <protection hidden="1"/>
    </xf>
    <xf numFmtId="0" fontId="43" fillId="16" borderId="31" xfId="0" applyFont="1" applyFill="1" applyBorder="1" applyAlignment="1" applyProtection="1">
      <alignment horizontal="justify" vertical="center"/>
      <protection hidden="1"/>
    </xf>
    <xf numFmtId="0" fontId="43" fillId="16" borderId="57" xfId="0" applyFont="1" applyFill="1" applyBorder="1" applyAlignment="1" applyProtection="1">
      <alignment horizontal="justify" vertical="center"/>
      <protection hidden="1"/>
    </xf>
    <xf numFmtId="0" fontId="43" fillId="16" borderId="11" xfId="0" applyFont="1" applyFill="1" applyBorder="1" applyAlignment="1" applyProtection="1">
      <alignment horizontal="justify" vertical="center"/>
      <protection hidden="1"/>
    </xf>
    <xf numFmtId="0" fontId="7" fillId="22" borderId="30" xfId="0" applyFont="1" applyFill="1" applyBorder="1" applyAlignment="1" applyProtection="1">
      <alignment horizontal="center" vertical="center"/>
      <protection hidden="1"/>
    </xf>
    <xf numFmtId="0" fontId="7" fillId="22" borderId="29" xfId="0" applyFont="1" applyFill="1" applyBorder="1" applyAlignment="1" applyProtection="1">
      <alignment horizontal="center" vertical="center"/>
      <protection hidden="1"/>
    </xf>
    <xf numFmtId="0" fontId="7" fillId="22" borderId="10" xfId="0" applyFont="1" applyFill="1" applyBorder="1" applyAlignment="1" applyProtection="1">
      <alignment horizontal="center" vertical="center"/>
      <protection hidden="1"/>
    </xf>
    <xf numFmtId="0" fontId="10" fillId="17" borderId="24" xfId="0" applyFont="1" applyFill="1" applyBorder="1" applyAlignment="1" applyProtection="1">
      <alignment horizontal="left" vertical="center" wrapText="1"/>
      <protection hidden="1"/>
    </xf>
    <xf numFmtId="0" fontId="5" fillId="16" borderId="0" xfId="0" applyFont="1" applyFill="1" applyBorder="1" applyAlignment="1" applyProtection="1">
      <alignment horizontal="center" vertical="center"/>
      <protection hidden="1"/>
    </xf>
    <xf numFmtId="0" fontId="10" fillId="17" borderId="1" xfId="0" applyFont="1" applyFill="1" applyBorder="1" applyAlignment="1" applyProtection="1">
      <alignment horizontal="left" vertical="center" wrapText="1"/>
      <protection hidden="1"/>
    </xf>
    <xf numFmtId="0" fontId="12" fillId="17" borderId="13" xfId="0" applyFont="1" applyFill="1" applyBorder="1" applyAlignment="1" applyProtection="1">
      <alignment horizontal="left"/>
      <protection hidden="1"/>
    </xf>
    <xf numFmtId="0" fontId="12" fillId="17" borderId="14" xfId="0" applyFont="1" applyFill="1" applyBorder="1" applyAlignment="1" applyProtection="1">
      <alignment horizontal="left"/>
      <protection hidden="1"/>
    </xf>
    <xf numFmtId="0" fontId="12" fillId="17" borderId="15" xfId="0" applyFont="1" applyFill="1" applyBorder="1" applyAlignment="1" applyProtection="1">
      <alignment horizontal="left"/>
      <protection hidden="1"/>
    </xf>
    <xf numFmtId="0" fontId="7" fillId="21" borderId="55" xfId="0" applyFont="1" applyFill="1" applyBorder="1" applyAlignment="1" applyProtection="1">
      <alignment horizontal="center"/>
      <protection hidden="1"/>
    </xf>
    <xf numFmtId="0" fontId="7" fillId="21" borderId="56" xfId="0" applyFont="1" applyFill="1" applyBorder="1" applyAlignment="1" applyProtection="1">
      <alignment horizontal="center"/>
      <protection hidden="1"/>
    </xf>
    <xf numFmtId="0" fontId="7" fillId="21" borderId="9" xfId="0" applyFont="1" applyFill="1" applyBorder="1" applyAlignment="1" applyProtection="1">
      <alignment horizontal="center"/>
      <protection hidden="1"/>
    </xf>
    <xf numFmtId="0" fontId="8" fillId="19" borderId="34" xfId="0" applyFont="1" applyFill="1" applyBorder="1" applyAlignment="1" applyProtection="1">
      <alignment horizontal="center"/>
      <protection hidden="1"/>
    </xf>
    <xf numFmtId="0" fontId="8" fillId="19" borderId="28" xfId="0" applyFont="1" applyFill="1" applyBorder="1" applyAlignment="1" applyProtection="1">
      <alignment horizontal="center"/>
      <protection hidden="1"/>
    </xf>
    <xf numFmtId="0" fontId="8" fillId="19" borderId="13" xfId="0" applyFont="1" applyFill="1" applyBorder="1" applyAlignment="1" applyProtection="1">
      <alignment horizontal="center"/>
      <protection hidden="1"/>
    </xf>
    <xf numFmtId="0" fontId="8" fillId="19" borderId="15" xfId="0" applyFont="1" applyFill="1" applyBorder="1" applyAlignment="1" applyProtection="1">
      <alignment horizontal="center"/>
      <protection hidden="1"/>
    </xf>
    <xf numFmtId="0" fontId="34" fillId="17" borderId="33" xfId="0" applyFont="1" applyFill="1" applyBorder="1" applyAlignment="1" applyProtection="1">
      <alignment horizontal="center" vertical="center" wrapText="1"/>
      <protection hidden="1"/>
    </xf>
    <xf numFmtId="0" fontId="34" fillId="17" borderId="22" xfId="0" applyFont="1" applyFill="1" applyBorder="1" applyAlignment="1" applyProtection="1">
      <alignment horizontal="center" vertical="center" wrapText="1"/>
      <protection hidden="1"/>
    </xf>
    <xf numFmtId="0" fontId="34" fillId="17" borderId="25" xfId="0" applyFont="1" applyFill="1" applyBorder="1" applyAlignment="1" applyProtection="1">
      <alignment horizontal="center" vertical="center" wrapText="1"/>
      <protection hidden="1"/>
    </xf>
    <xf numFmtId="0" fontId="34" fillId="17" borderId="16" xfId="0" applyFont="1" applyFill="1" applyBorder="1" applyAlignment="1" applyProtection="1">
      <alignment horizontal="center" vertical="center" wrapText="1"/>
      <protection hidden="1"/>
    </xf>
    <xf numFmtId="0" fontId="34" fillId="17" borderId="0" xfId="0" applyFont="1" applyFill="1" applyBorder="1" applyAlignment="1" applyProtection="1">
      <alignment horizontal="center" vertical="center" wrapText="1"/>
      <protection hidden="1"/>
    </xf>
    <xf numFmtId="0" fontId="34" fillId="17" borderId="26" xfId="0" applyFont="1" applyFill="1" applyBorder="1" applyAlignment="1" applyProtection="1">
      <alignment horizontal="center" vertical="center" wrapText="1"/>
      <protection hidden="1"/>
    </xf>
    <xf numFmtId="0" fontId="7" fillId="17" borderId="13" xfId="0" applyFont="1" applyFill="1" applyBorder="1" applyAlignment="1" applyProtection="1">
      <alignment horizontal="center"/>
      <protection hidden="1"/>
    </xf>
    <xf numFmtId="0" fontId="7" fillId="17" borderId="15" xfId="0" applyFont="1" applyFill="1" applyBorder="1" applyAlignment="1" applyProtection="1">
      <alignment horizontal="center"/>
      <protection hidden="1"/>
    </xf>
    <xf numFmtId="0" fontId="7" fillId="17" borderId="39" xfId="0" applyFont="1" applyFill="1" applyBorder="1" applyAlignment="1" applyProtection="1">
      <alignment horizontal="center"/>
      <protection hidden="1"/>
    </xf>
    <xf numFmtId="0" fontId="7" fillId="17" borderId="46" xfId="0" applyFont="1" applyFill="1" applyBorder="1" applyAlignment="1" applyProtection="1">
      <alignment horizontal="center"/>
      <protection hidden="1"/>
    </xf>
    <xf numFmtId="0" fontId="30" fillId="0" borderId="0" xfId="0" applyFont="1" applyBorder="1" applyAlignment="1" applyProtection="1">
      <alignment horizontal="justify" wrapText="1"/>
      <protection hidden="1"/>
    </xf>
    <xf numFmtId="0" fontId="13" fillId="18" borderId="16" xfId="0" applyFont="1" applyFill="1" applyBorder="1" applyAlignment="1" applyProtection="1">
      <alignment horizontal="left"/>
      <protection hidden="1"/>
    </xf>
    <xf numFmtId="0" fontId="13" fillId="18" borderId="0" xfId="0" applyFont="1" applyFill="1" applyBorder="1" applyAlignment="1" applyProtection="1">
      <alignment horizontal="left"/>
      <protection hidden="1"/>
    </xf>
    <xf numFmtId="0" fontId="7" fillId="17" borderId="41" xfId="0" applyFont="1" applyFill="1" applyBorder="1" applyAlignment="1" applyProtection="1">
      <alignment horizontal="center"/>
      <protection hidden="1"/>
    </xf>
    <xf numFmtId="0" fontId="7" fillId="17" borderId="40" xfId="0" applyFont="1" applyFill="1" applyBorder="1" applyAlignment="1" applyProtection="1">
      <alignment horizontal="center"/>
      <protection hidden="1"/>
    </xf>
    <xf numFmtId="0" fontId="8" fillId="17" borderId="33" xfId="0" applyFont="1" applyFill="1" applyBorder="1" applyAlignment="1" applyProtection="1">
      <alignment horizontal="center" vertical="center"/>
      <protection hidden="1"/>
    </xf>
    <xf numFmtId="0" fontId="8" fillId="17" borderId="16" xfId="0" applyFont="1" applyFill="1" applyBorder="1" applyAlignment="1" applyProtection="1">
      <alignment horizontal="center" vertical="center"/>
      <protection hidden="1"/>
    </xf>
    <xf numFmtId="0" fontId="25" fillId="0" borderId="1" xfId="0" applyFont="1" applyFill="1" applyBorder="1" applyAlignment="1" applyProtection="1">
      <alignment horizontal="justify" vertical="top" wrapText="1"/>
      <protection locked="0"/>
    </xf>
  </cellXfs>
  <cellStyles count="14">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Estilo 7" xfId="7" xr:uid="{00000000-0005-0000-0000-000006000000}"/>
    <cellStyle name="Estilo 8" xfId="8" xr:uid="{00000000-0005-0000-0000-000007000000}"/>
    <cellStyle name="Estilo 9" xfId="9" xr:uid="{00000000-0005-0000-0000-000008000000}"/>
    <cellStyle name="Hipervínculo" xfId="10" builtinId="8" hidden="1"/>
    <cellStyle name="Moneda 2" xfId="11" xr:uid="{00000000-0005-0000-0000-00000A000000}"/>
    <cellStyle name="Normal" xfId="0" builtinId="0"/>
    <cellStyle name="Normal 2" xfId="12" xr:uid="{00000000-0005-0000-0000-00000C000000}"/>
    <cellStyle name="Porcentaje 2" xfId="13" xr:uid="{00000000-0005-0000-0000-00000D000000}"/>
  </cellStyles>
  <dxfs count="256">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s>
  <tableStyles count="0" defaultTableStyle="TableStyleMedium2" defaultPivotStyle="PivotStyleLight16"/>
  <colors>
    <mruColors>
      <color rgb="FFFF3300"/>
      <color rgb="FFFF0066"/>
      <color rgb="FFFFFF99"/>
      <color rgb="FFCCFFFF"/>
      <color rgb="FFCCECFF"/>
      <color rgb="FF33CCFF"/>
      <color rgb="FF33CCCC"/>
      <color rgb="FF009999"/>
      <color rgb="FF0099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7.xml.rels><?xml version="1.0" encoding="UTF-8" standalone="yes"?>
<Relationships xmlns="http://schemas.openxmlformats.org/package/2006/relationships"><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0</xdr:col>
      <xdr:colOff>355599</xdr:colOff>
      <xdr:row>0</xdr:row>
      <xdr:rowOff>0</xdr:rowOff>
    </xdr:from>
    <xdr:to>
      <xdr:col>0</xdr:col>
      <xdr:colOff>1476375</xdr:colOff>
      <xdr:row>3</xdr:row>
      <xdr:rowOff>198926</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5599" y="0"/>
          <a:ext cx="1120776" cy="13181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333375</xdr:colOff>
      <xdr:row>0</xdr:row>
      <xdr:rowOff>0</xdr:rowOff>
    </xdr:from>
    <xdr:to>
      <xdr:col>27</xdr:col>
      <xdr:colOff>180014</xdr:colOff>
      <xdr:row>17</xdr:row>
      <xdr:rowOff>133349</xdr:rowOff>
    </xdr:to>
    <xdr:pic>
      <xdr:nvPicPr>
        <xdr:cNvPr id="2" name="Imagen 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3875" y="0"/>
          <a:ext cx="7069764" cy="4968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541336</xdr:colOff>
      <xdr:row>0</xdr:row>
      <xdr:rowOff>76200</xdr:rowOff>
    </xdr:from>
    <xdr:to>
      <xdr:col>0</xdr:col>
      <xdr:colOff>2003371</xdr:colOff>
      <xdr:row>6</xdr:row>
      <xdr:rowOff>28574</xdr:rowOff>
    </xdr:to>
    <xdr:pic>
      <xdr:nvPicPr>
        <xdr:cNvPr id="4" name="Picture 25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336" y="76200"/>
          <a:ext cx="1462035" cy="1266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253999</xdr:colOff>
      <xdr:row>0</xdr:row>
      <xdr:rowOff>206375</xdr:rowOff>
    </xdr:from>
    <xdr:to>
      <xdr:col>6</xdr:col>
      <xdr:colOff>1889124</xdr:colOff>
      <xdr:row>0</xdr:row>
      <xdr:rowOff>841375</xdr:rowOff>
    </xdr:to>
    <xdr:sp macro="" textlink="">
      <xdr:nvSpPr>
        <xdr:cNvPr id="4" name="Llamada con línea 2 8">
          <a:extLst>
            <a:ext uri="{FF2B5EF4-FFF2-40B4-BE49-F238E27FC236}">
              <a16:creationId xmlns:a16="http://schemas.microsoft.com/office/drawing/2014/main" id="{00000000-0008-0000-0200-000004000000}"/>
            </a:ext>
          </a:extLst>
        </xdr:cNvPr>
        <xdr:cNvSpPr/>
      </xdr:nvSpPr>
      <xdr:spPr>
        <a:xfrm flipH="1">
          <a:off x="18859499" y="206375"/>
          <a:ext cx="4111625" cy="635000"/>
        </a:xfrm>
        <a:prstGeom prst="borderCallout2">
          <a:avLst>
            <a:gd name="adj1" fmla="val 98549"/>
            <a:gd name="adj2" fmla="val 52036"/>
            <a:gd name="adj3" fmla="val 131819"/>
            <a:gd name="adj4" fmla="val 47530"/>
            <a:gd name="adj5" fmla="val 182544"/>
            <a:gd name="adj6" fmla="val 41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Mencionar el procedimiento documentado, instructivo o manual, o en caso contrario indicar "No está documentado"</a:t>
          </a:r>
          <a:endParaRPr lang="es-CO">
            <a:effectLst/>
          </a:endParaRPr>
        </a:p>
      </xdr:txBody>
    </xdr:sp>
    <xdr:clientData/>
  </xdr:twoCellAnchor>
  <xdr:twoCellAnchor>
    <xdr:from>
      <xdr:col>6</xdr:col>
      <xdr:colOff>3787774</xdr:colOff>
      <xdr:row>0</xdr:row>
      <xdr:rowOff>184150</xdr:rowOff>
    </xdr:from>
    <xdr:to>
      <xdr:col>7</xdr:col>
      <xdr:colOff>2517774</xdr:colOff>
      <xdr:row>0</xdr:row>
      <xdr:rowOff>819150</xdr:rowOff>
    </xdr:to>
    <xdr:sp macro="" textlink="">
      <xdr:nvSpPr>
        <xdr:cNvPr id="5" name="Llamada con línea 2 8">
          <a:extLst>
            <a:ext uri="{FF2B5EF4-FFF2-40B4-BE49-F238E27FC236}">
              <a16:creationId xmlns:a16="http://schemas.microsoft.com/office/drawing/2014/main" id="{00000000-0008-0000-0200-000005000000}"/>
            </a:ext>
          </a:extLst>
        </xdr:cNvPr>
        <xdr:cNvSpPr/>
      </xdr:nvSpPr>
      <xdr:spPr>
        <a:xfrm flipH="1">
          <a:off x="24869774" y="184150"/>
          <a:ext cx="4111625" cy="635000"/>
        </a:xfrm>
        <a:prstGeom prst="borderCallout2">
          <a:avLst>
            <a:gd name="adj1" fmla="val 98549"/>
            <a:gd name="adj2" fmla="val 52036"/>
            <a:gd name="adj3" fmla="val 131819"/>
            <a:gd name="adj4" fmla="val 47530"/>
            <a:gd name="adj5" fmla="val 175044"/>
            <a:gd name="adj6" fmla="val 415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Hechos, datos o registros, verificables y trazables, que sean pertinentes para demostrar como se está controlando el riesgo</a:t>
          </a:r>
          <a:endParaRPr lang="es-CO">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304800</xdr:colOff>
      <xdr:row>1</xdr:row>
      <xdr:rowOff>76200</xdr:rowOff>
    </xdr:from>
    <xdr:to>
      <xdr:col>25</xdr:col>
      <xdr:colOff>876300</xdr:colOff>
      <xdr:row>3</xdr:row>
      <xdr:rowOff>285750</xdr:rowOff>
    </xdr:to>
    <xdr:sp macro="" textlink="">
      <xdr:nvSpPr>
        <xdr:cNvPr id="4" name="Llamada con línea 2 7">
          <a:extLst>
            <a:ext uri="{FF2B5EF4-FFF2-40B4-BE49-F238E27FC236}">
              <a16:creationId xmlns:a16="http://schemas.microsoft.com/office/drawing/2014/main" id="{00000000-0008-0000-0300-000004000000}"/>
            </a:ext>
          </a:extLst>
        </xdr:cNvPr>
        <xdr:cNvSpPr/>
      </xdr:nvSpPr>
      <xdr:spPr>
        <a:xfrm>
          <a:off x="21507450" y="76200"/>
          <a:ext cx="2438400" cy="590550"/>
        </a:xfrm>
        <a:prstGeom prst="borderCallout2">
          <a:avLst>
            <a:gd name="adj1" fmla="val 99974"/>
            <a:gd name="adj2" fmla="val 46790"/>
            <a:gd name="adj3" fmla="val 135454"/>
            <a:gd name="adj4" fmla="val 56671"/>
            <a:gd name="adj5" fmla="val 213098"/>
            <a:gd name="adj6" fmla="val 7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19</xdr:col>
      <xdr:colOff>419100</xdr:colOff>
      <xdr:row>1</xdr:row>
      <xdr:rowOff>57150</xdr:rowOff>
    </xdr:from>
    <xdr:to>
      <xdr:col>20</xdr:col>
      <xdr:colOff>666750</xdr:colOff>
      <xdr:row>3</xdr:row>
      <xdr:rowOff>266700</xdr:rowOff>
    </xdr:to>
    <xdr:sp macro="" textlink="">
      <xdr:nvSpPr>
        <xdr:cNvPr id="6" name="Llamada con línea 2 7">
          <a:extLst>
            <a:ext uri="{FF2B5EF4-FFF2-40B4-BE49-F238E27FC236}">
              <a16:creationId xmlns:a16="http://schemas.microsoft.com/office/drawing/2014/main" id="{00000000-0008-0000-0300-000006000000}"/>
            </a:ext>
          </a:extLst>
        </xdr:cNvPr>
        <xdr:cNvSpPr/>
      </xdr:nvSpPr>
      <xdr:spPr>
        <a:xfrm>
          <a:off x="13335000" y="57150"/>
          <a:ext cx="2114550" cy="590550"/>
        </a:xfrm>
        <a:prstGeom prst="borderCallout2">
          <a:avLst>
            <a:gd name="adj1" fmla="val 99974"/>
            <a:gd name="adj2" fmla="val 46790"/>
            <a:gd name="adj3" fmla="val 135454"/>
            <a:gd name="adj4" fmla="val 56671"/>
            <a:gd name="adj5" fmla="val 209872"/>
            <a:gd name="adj6" fmla="val 80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20</xdr:col>
      <xdr:colOff>2583656</xdr:colOff>
      <xdr:row>1</xdr:row>
      <xdr:rowOff>76200</xdr:rowOff>
    </xdr:from>
    <xdr:to>
      <xdr:col>23</xdr:col>
      <xdr:colOff>48985</xdr:colOff>
      <xdr:row>3</xdr:row>
      <xdr:rowOff>369094</xdr:rowOff>
    </xdr:to>
    <xdr:sp macro="" textlink="">
      <xdr:nvSpPr>
        <xdr:cNvPr id="7" name="Llamada con línea 2 7">
          <a:extLst>
            <a:ext uri="{FF2B5EF4-FFF2-40B4-BE49-F238E27FC236}">
              <a16:creationId xmlns:a16="http://schemas.microsoft.com/office/drawing/2014/main" id="{00000000-0008-0000-0300-000007000000}"/>
            </a:ext>
          </a:extLst>
        </xdr:cNvPr>
        <xdr:cNvSpPr/>
      </xdr:nvSpPr>
      <xdr:spPr>
        <a:xfrm>
          <a:off x="18561844" y="76200"/>
          <a:ext cx="3728016"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twoCellAnchor>
    <xdr:from>
      <xdr:col>26</xdr:col>
      <xdr:colOff>3969</xdr:colOff>
      <xdr:row>1</xdr:row>
      <xdr:rowOff>60325</xdr:rowOff>
    </xdr:from>
    <xdr:to>
      <xdr:col>28</xdr:col>
      <xdr:colOff>691923</xdr:colOff>
      <xdr:row>3</xdr:row>
      <xdr:rowOff>353219</xdr:rowOff>
    </xdr:to>
    <xdr:sp macro="" textlink="">
      <xdr:nvSpPr>
        <xdr:cNvPr id="25" name="Llamada con línea 2 7">
          <a:extLst>
            <a:ext uri="{FF2B5EF4-FFF2-40B4-BE49-F238E27FC236}">
              <a16:creationId xmlns:a16="http://schemas.microsoft.com/office/drawing/2014/main" id="{00000000-0008-0000-0300-000019000000}"/>
            </a:ext>
          </a:extLst>
        </xdr:cNvPr>
        <xdr:cNvSpPr/>
      </xdr:nvSpPr>
      <xdr:spPr>
        <a:xfrm>
          <a:off x="27388344" y="60325"/>
          <a:ext cx="3735954"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1349375</xdr:colOff>
      <xdr:row>0</xdr:row>
      <xdr:rowOff>67732</xdr:rowOff>
    </xdr:from>
    <xdr:to>
      <xdr:col>5</xdr:col>
      <xdr:colOff>555625</xdr:colOff>
      <xdr:row>1</xdr:row>
      <xdr:rowOff>79375</xdr:rowOff>
    </xdr:to>
    <xdr:sp macro="" textlink="">
      <xdr:nvSpPr>
        <xdr:cNvPr id="2" name="Llamada con línea 2 7">
          <a:extLst>
            <a:ext uri="{FF2B5EF4-FFF2-40B4-BE49-F238E27FC236}">
              <a16:creationId xmlns:a16="http://schemas.microsoft.com/office/drawing/2014/main" id="{00000000-0008-0000-0400-000002000000}"/>
            </a:ext>
          </a:extLst>
        </xdr:cNvPr>
        <xdr:cNvSpPr/>
      </xdr:nvSpPr>
      <xdr:spPr>
        <a:xfrm>
          <a:off x="10525125" y="67732"/>
          <a:ext cx="1968500" cy="519643"/>
        </a:xfrm>
        <a:prstGeom prst="borderCallout2">
          <a:avLst>
            <a:gd name="adj1" fmla="val 97678"/>
            <a:gd name="adj2" fmla="val 47425"/>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82551</xdr:colOff>
      <xdr:row>0</xdr:row>
      <xdr:rowOff>0</xdr:rowOff>
    </xdr:from>
    <xdr:to>
      <xdr:col>2</xdr:col>
      <xdr:colOff>3387725</xdr:colOff>
      <xdr:row>1</xdr:row>
      <xdr:rowOff>348002</xdr:rowOff>
    </xdr:to>
    <xdr:sp macro="" textlink="">
      <xdr:nvSpPr>
        <xdr:cNvPr id="4" name="Llamada con línea 2 8">
          <a:extLst>
            <a:ext uri="{FF2B5EF4-FFF2-40B4-BE49-F238E27FC236}">
              <a16:creationId xmlns:a16="http://schemas.microsoft.com/office/drawing/2014/main" id="{00000000-0008-0000-0400-000004000000}"/>
            </a:ext>
          </a:extLst>
        </xdr:cNvPr>
        <xdr:cNvSpPr/>
      </xdr:nvSpPr>
      <xdr:spPr>
        <a:xfrm>
          <a:off x="908051" y="0"/>
          <a:ext cx="4321174" cy="856002"/>
        </a:xfrm>
        <a:prstGeom prst="borderCallout2">
          <a:avLst>
            <a:gd name="adj1" fmla="val 100655"/>
            <a:gd name="adj2" fmla="val 43084"/>
            <a:gd name="adj3" fmla="val 115135"/>
            <a:gd name="adj4" fmla="val 55559"/>
            <a:gd name="adj5" fmla="val 138826"/>
            <a:gd name="adj6" fmla="val 5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 Estas</a:t>
          </a:r>
          <a:r>
            <a:rPr lang="es-CO" sz="1100" baseline="0">
              <a:solidFill>
                <a:schemeClr val="lt1"/>
              </a:solidFill>
              <a:effectLst/>
              <a:latin typeface="+mn-lt"/>
              <a:ea typeface="+mn-ea"/>
              <a:cs typeface="+mn-cs"/>
            </a:rPr>
            <a:t> acciones  deben establecerse en consenso  por parte de los responsables involucrados</a:t>
          </a:r>
          <a:endParaRPr lang="es-CO">
            <a:effectLst/>
          </a:endParaRPr>
        </a:p>
        <a:p>
          <a:pPr algn="l"/>
          <a:endParaRPr lang="es-CO" sz="1100"/>
        </a:p>
      </xdr:txBody>
    </xdr:sp>
    <xdr:clientData/>
  </xdr:twoCellAnchor>
  <xdr:twoCellAnchor>
    <xdr:from>
      <xdr:col>5</xdr:col>
      <xdr:colOff>1054101</xdr:colOff>
      <xdr:row>0</xdr:row>
      <xdr:rowOff>63500</xdr:rowOff>
    </xdr:from>
    <xdr:to>
      <xdr:col>6</xdr:col>
      <xdr:colOff>1285876</xdr:colOff>
      <xdr:row>1</xdr:row>
      <xdr:rowOff>198438</xdr:rowOff>
    </xdr:to>
    <xdr:sp macro="" textlink="">
      <xdr:nvSpPr>
        <xdr:cNvPr id="5" name="Llamada con línea 2 7">
          <a:extLst>
            <a:ext uri="{FF2B5EF4-FFF2-40B4-BE49-F238E27FC236}">
              <a16:creationId xmlns:a16="http://schemas.microsoft.com/office/drawing/2014/main" id="{00000000-0008-0000-0400-000005000000}"/>
            </a:ext>
          </a:extLst>
        </xdr:cNvPr>
        <xdr:cNvSpPr/>
      </xdr:nvSpPr>
      <xdr:spPr>
        <a:xfrm>
          <a:off x="12992101" y="63500"/>
          <a:ext cx="3486150" cy="642938"/>
        </a:xfrm>
        <a:prstGeom prst="borderCallout2">
          <a:avLst>
            <a:gd name="adj1" fmla="val 97678"/>
            <a:gd name="adj2" fmla="val 47425"/>
            <a:gd name="adj3" fmla="val 126072"/>
            <a:gd name="adj4" fmla="val 56278"/>
            <a:gd name="adj5" fmla="val 192538"/>
            <a:gd name="adj6" fmla="val 675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Hechos, datos o registros, verificables y trazables, que sean pertinentes para demostrar como se controla el impacto</a:t>
          </a:r>
          <a:r>
            <a:rPr lang="es-CO" sz="1100" baseline="0">
              <a:solidFill>
                <a:schemeClr val="lt1"/>
              </a:solidFill>
              <a:effectLst/>
              <a:latin typeface="+mn-lt"/>
              <a:ea typeface="+mn-ea"/>
              <a:cs typeface="+mn-cs"/>
            </a:rPr>
            <a:t> del </a:t>
          </a:r>
          <a:r>
            <a:rPr lang="es-CO" sz="1100">
              <a:solidFill>
                <a:schemeClr val="lt1"/>
              </a:solidFill>
              <a:effectLst/>
              <a:latin typeface="+mn-lt"/>
              <a:ea typeface="+mn-ea"/>
              <a:cs typeface="+mn-cs"/>
            </a:rPr>
            <a:t> riesgo una vez materializado</a:t>
          </a:r>
          <a:endParaRPr lang="es-CO">
            <a:effectLst/>
          </a:endParaRPr>
        </a:p>
        <a:p>
          <a:pPr algn="l"/>
          <a:endParaRPr lang="es-CO" sz="1100"/>
        </a:p>
      </xdr:txBody>
    </xdr:sp>
    <xdr:clientData/>
  </xdr:twoCellAnchor>
  <xdr:twoCellAnchor>
    <xdr:from>
      <xdr:col>3</xdr:col>
      <xdr:colOff>1365250</xdr:colOff>
      <xdr:row>0</xdr:row>
      <xdr:rowOff>45507</xdr:rowOff>
    </xdr:from>
    <xdr:to>
      <xdr:col>4</xdr:col>
      <xdr:colOff>469900</xdr:colOff>
      <xdr:row>1</xdr:row>
      <xdr:rowOff>142875</xdr:rowOff>
    </xdr:to>
    <xdr:sp macro="" textlink="">
      <xdr:nvSpPr>
        <xdr:cNvPr id="6" name="Llamada con línea 2 7">
          <a:extLst>
            <a:ext uri="{FF2B5EF4-FFF2-40B4-BE49-F238E27FC236}">
              <a16:creationId xmlns:a16="http://schemas.microsoft.com/office/drawing/2014/main" id="{00000000-0008-0000-0400-000006000000}"/>
            </a:ext>
          </a:extLst>
        </xdr:cNvPr>
        <xdr:cNvSpPr/>
      </xdr:nvSpPr>
      <xdr:spPr>
        <a:xfrm>
          <a:off x="7683500" y="45507"/>
          <a:ext cx="1962150" cy="605368"/>
        </a:xfrm>
        <a:prstGeom prst="borderCallout2">
          <a:avLst>
            <a:gd name="adj1" fmla="val 110763"/>
            <a:gd name="adj2" fmla="val 53898"/>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Horas o días según el nivel de impacto identificado al evaluar el riesgo residual</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0779355" y="12178392"/>
          <a:ext cx="12435570" cy="408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3" name="1 Flecha izquierda">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8257" y="0"/>
          <a:ext cx="6353969"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48796575" y="0"/>
          <a:ext cx="0"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apa-riesgos-gestion-y-corrupcion-version-4.0-de-01-1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refreshError="1"/>
      <sheetData sheetId="1" refreshError="1"/>
      <sheetData sheetId="2">
        <row r="12">
          <cell r="C12" t="str">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ell>
          <cell r="E12" t="str">
            <v>Gestión</v>
          </cell>
          <cell r="H12">
            <v>2</v>
          </cell>
          <cell r="I12">
            <v>4</v>
          </cell>
          <cell r="K12" t="str">
            <v>ALTO</v>
          </cell>
        </row>
        <row r="13">
          <cell r="C13" t="str">
            <v>2. Formulación e implementación de estrategias, incluyendo la de cursos pedagógicos, que no fomenten la cultura ciudadana para la movilidad y el respeto entre  los usuarios de todas las formas de transporte</v>
          </cell>
          <cell r="E13" t="str">
            <v>Gestión</v>
          </cell>
          <cell r="H13">
            <v>3</v>
          </cell>
          <cell r="I13">
            <v>3</v>
          </cell>
          <cell r="K13" t="str">
            <v>ALTO</v>
          </cell>
        </row>
        <row r="14">
          <cell r="C14" t="str">
            <v>3. Formulación de planes, programas o proyectos de movilidad de la ciudad, que no propendan por la sostenibilidad ambiental, económica y social.</v>
          </cell>
          <cell r="H14">
            <v>3</v>
          </cell>
          <cell r="I14">
            <v>3</v>
          </cell>
          <cell r="K14" t="str">
            <v>ALTO</v>
          </cell>
        </row>
        <row r="15">
          <cell r="C15" t="str">
            <v>4. Efectuar la rendición de cuentas sin dar cumplimiento a la normativa y metodologia aplicable</v>
          </cell>
          <cell r="H15">
            <v>2</v>
          </cell>
          <cell r="I15">
            <v>3</v>
          </cell>
          <cell r="K15" t="str">
            <v>MODERADO</v>
          </cell>
        </row>
        <row r="16">
          <cell r="C16" t="str">
            <v xml:space="preserve">5: Desviación en el uso de los bienes y servicios de la Entidad con la intención de favorecer intereses propios o de terceros.
</v>
          </cell>
          <cell r="H16">
            <v>2</v>
          </cell>
          <cell r="I16">
            <v>4</v>
          </cell>
          <cell r="K16" t="str">
            <v>ALTO</v>
          </cell>
        </row>
        <row r="17">
          <cell r="C17" t="str">
            <v>6: Manipulación de información pública que favorezca intereses particulares  o beneficie a terceros</v>
          </cell>
          <cell r="H17">
            <v>3</v>
          </cell>
          <cell r="I17">
            <v>4</v>
          </cell>
          <cell r="K17" t="str">
            <v>EXTREMO</v>
          </cell>
        </row>
        <row r="18">
          <cell r="C18" t="str">
            <v>7: Inadecuada gestión contractual, incluida la celebración indebida de contratos, para favorecimiento propio o de terceros</v>
          </cell>
          <cell r="H18">
            <v>3</v>
          </cell>
          <cell r="I18">
            <v>5</v>
          </cell>
          <cell r="K18" t="str">
            <v>EXTREMO</v>
          </cell>
        </row>
        <row r="19">
          <cell r="C19" t="str">
            <v>8: Presencia de actos de cohecho (dar o recibir dádivas) para favorecimiento propio o de un tercero.</v>
          </cell>
          <cell r="H19">
            <v>3</v>
          </cell>
          <cell r="I19">
            <v>5</v>
          </cell>
          <cell r="K19" t="str">
            <v>EXTREMO</v>
          </cell>
        </row>
        <row r="20">
          <cell r="C20" t="str">
            <v>9. Discriminación y restricción a la participación de los ciudadanos que requieren atención y respuesta por parte de la SDM.</v>
          </cell>
          <cell r="H20">
            <v>3</v>
          </cell>
          <cell r="I20">
            <v>3</v>
          </cell>
          <cell r="K20" t="str">
            <v>ALTO</v>
          </cell>
        </row>
        <row r="21">
          <cell r="C21" t="str">
            <v>10. Implementación de la Política de Seguridad Digital deficiente e ineficaz para las características y condiciones de la Entidad.</v>
          </cell>
          <cell r="H21">
            <v>3</v>
          </cell>
          <cell r="I21">
            <v>4</v>
          </cell>
          <cell r="K21" t="str">
            <v>EXTREMO</v>
          </cell>
        </row>
        <row r="22">
          <cell r="C22" t="str">
            <v xml:space="preserve">11. Incumplimiento de requisitos al ejecutar un trámite o prestar un servicio a la ciudadanía con el propósito de obtener un beneficio propio o para un tercero.
</v>
          </cell>
          <cell r="H22">
            <v>2</v>
          </cell>
          <cell r="I22">
            <v>4</v>
          </cell>
          <cell r="K22" t="str">
            <v>ALTO</v>
          </cell>
        </row>
        <row r="23">
          <cell r="C23" t="str">
            <v>12. Designación de colaboradores no competentes o idóneos para el desarrollo de las actividades asignadas.</v>
          </cell>
          <cell r="H23">
            <v>3</v>
          </cell>
          <cell r="I23">
            <v>4</v>
          </cell>
          <cell r="K23" t="str">
            <v>EXTREMO</v>
          </cell>
        </row>
        <row r="24">
          <cell r="C24" t="str">
            <v xml:space="preserve">13. Presencia de un ambiente laboral en la SDM o alguna de sus dependencias, que no sea motivador o no estimule el desarrollo profesional de los colaboradores. </v>
          </cell>
          <cell r="H24">
            <v>3</v>
          </cell>
          <cell r="I24">
            <v>3</v>
          </cell>
          <cell r="K24" t="str">
            <v>ALTO</v>
          </cell>
        </row>
        <row r="25">
          <cell r="C25" t="str">
            <v xml:space="preserve">14. Formulación e implementación del Sistema de Gestión de Seguridad y Salud en el Trabajo que no garantice condiciones laborales seguras y saludables para los colaboradores.
</v>
          </cell>
          <cell r="H25">
            <v>3</v>
          </cell>
          <cell r="I25">
            <v>3</v>
          </cell>
          <cell r="K25" t="str">
            <v>ALTO</v>
          </cell>
        </row>
        <row r="26">
          <cell r="C26" t="str">
            <v xml:space="preserve">15. Gestión ambiental ineficaz que afecte negativamente las condiciones laborales en la Entidad 
</v>
          </cell>
          <cell r="H26">
            <v>2</v>
          </cell>
          <cell r="I26">
            <v>2</v>
          </cell>
          <cell r="K26" t="str">
            <v>BAJO</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4" zoomScale="80" zoomScaleNormal="80" workbookViewId="0">
      <selection activeCell="B4" sqref="B4:F4"/>
    </sheetView>
  </sheetViews>
  <sheetFormatPr baseColWidth="10" defaultColWidth="30.85546875" defaultRowHeight="68.25" customHeight="1" x14ac:dyDescent="0.25"/>
  <cols>
    <col min="1" max="1" width="30.85546875" style="84"/>
    <col min="2" max="2" width="32.28515625" style="84" customWidth="1"/>
    <col min="3" max="3" width="61" style="84" customWidth="1"/>
    <col min="4" max="4" width="70.7109375" style="84" customWidth="1"/>
    <col min="5" max="5" width="30.85546875" style="84"/>
    <col min="6" max="6" width="55" style="84" customWidth="1"/>
    <col min="7" max="16384" width="30.85546875" style="84"/>
  </cols>
  <sheetData>
    <row r="1" spans="1:6" ht="30" x14ac:dyDescent="0.25">
      <c r="A1" s="83"/>
      <c r="B1" s="766" t="s">
        <v>37</v>
      </c>
      <c r="C1" s="766"/>
      <c r="D1" s="766"/>
      <c r="E1" s="766"/>
      <c r="F1" s="767"/>
    </row>
    <row r="2" spans="1:6" ht="30" customHeight="1" x14ac:dyDescent="0.25">
      <c r="A2" s="85"/>
      <c r="B2" s="768" t="s">
        <v>38</v>
      </c>
      <c r="C2" s="768"/>
      <c r="D2" s="768"/>
      <c r="E2" s="768"/>
      <c r="F2" s="769"/>
    </row>
    <row r="3" spans="1:6" ht="27.75" x14ac:dyDescent="0.25">
      <c r="A3" s="85"/>
      <c r="B3" s="770" t="s">
        <v>145</v>
      </c>
      <c r="C3" s="770"/>
      <c r="D3" s="770"/>
      <c r="E3" s="770"/>
      <c r="F3" s="771"/>
    </row>
    <row r="4" spans="1:6" ht="16.5" thickBot="1" x14ac:dyDescent="0.3">
      <c r="A4" s="86"/>
      <c r="B4" s="772" t="s">
        <v>965</v>
      </c>
      <c r="C4" s="772"/>
      <c r="D4" s="772"/>
      <c r="E4" s="772"/>
      <c r="F4" s="773"/>
    </row>
    <row r="5" spans="1:6" ht="15.75" x14ac:dyDescent="0.25">
      <c r="A5" s="85"/>
      <c r="B5" s="87"/>
      <c r="C5" s="87"/>
      <c r="D5" s="88"/>
      <c r="E5" s="88"/>
      <c r="F5" s="89"/>
    </row>
    <row r="6" spans="1:6" ht="15.75" x14ac:dyDescent="0.25">
      <c r="A6" s="90"/>
      <c r="B6" s="47"/>
      <c r="C6" s="774" t="s">
        <v>21</v>
      </c>
      <c r="D6" s="774"/>
      <c r="E6" s="774"/>
      <c r="F6" s="91"/>
    </row>
    <row r="7" spans="1:6" ht="15" x14ac:dyDescent="0.25">
      <c r="A7" s="90"/>
      <c r="B7" s="92" t="s">
        <v>18</v>
      </c>
      <c r="C7" s="93" t="s">
        <v>22</v>
      </c>
      <c r="D7" s="775" t="s">
        <v>8</v>
      </c>
      <c r="E7" s="776"/>
      <c r="F7" s="94"/>
    </row>
    <row r="8" spans="1:6" ht="24.75" customHeight="1" x14ac:dyDescent="0.25">
      <c r="A8" s="90"/>
      <c r="B8" s="95">
        <v>43468</v>
      </c>
      <c r="C8" s="96" t="s">
        <v>146</v>
      </c>
      <c r="D8" s="777" t="s">
        <v>964</v>
      </c>
      <c r="E8" s="777"/>
      <c r="F8" s="94"/>
    </row>
    <row r="9" spans="1:6" ht="51.75" customHeight="1" x14ac:dyDescent="0.25">
      <c r="A9" s="90"/>
      <c r="B9" s="97">
        <v>43501</v>
      </c>
      <c r="C9" s="435" t="s">
        <v>147</v>
      </c>
      <c r="D9" s="778" t="s">
        <v>963</v>
      </c>
      <c r="E9" s="778"/>
      <c r="F9" s="94"/>
    </row>
    <row r="10" spans="1:6" ht="15" x14ac:dyDescent="0.25">
      <c r="A10" s="98"/>
      <c r="B10" s="100"/>
      <c r="C10" s="101"/>
      <c r="D10" s="102"/>
      <c r="E10" s="102"/>
      <c r="F10" s="99"/>
    </row>
    <row r="11" spans="1:6" ht="26.25" x14ac:dyDescent="0.25">
      <c r="A11" s="763" t="s">
        <v>148</v>
      </c>
      <c r="B11" s="764"/>
      <c r="C11" s="764"/>
      <c r="D11" s="764"/>
      <c r="E11" s="764"/>
      <c r="F11" s="765"/>
    </row>
    <row r="12" spans="1:6" ht="15" x14ac:dyDescent="0.25">
      <c r="A12" s="90"/>
      <c r="B12" s="47"/>
      <c r="C12" s="47"/>
      <c r="D12" s="47"/>
      <c r="E12" s="47"/>
      <c r="F12" s="103"/>
    </row>
    <row r="13" spans="1:6" ht="20.25" x14ac:dyDescent="0.25">
      <c r="A13" s="753" t="s">
        <v>30</v>
      </c>
      <c r="B13" s="754"/>
      <c r="C13" s="754"/>
      <c r="D13" s="754"/>
      <c r="E13" s="754"/>
      <c r="F13" s="755"/>
    </row>
    <row r="14" spans="1:6" ht="324.75" customHeight="1" x14ac:dyDescent="0.25">
      <c r="A14" s="756" t="s">
        <v>149</v>
      </c>
      <c r="B14" s="757"/>
      <c r="C14" s="757"/>
      <c r="D14" s="757"/>
      <c r="E14" s="757"/>
      <c r="F14" s="758"/>
    </row>
    <row r="15" spans="1:6" ht="20.25" x14ac:dyDescent="0.25">
      <c r="A15" s="753" t="s">
        <v>75</v>
      </c>
      <c r="B15" s="754"/>
      <c r="C15" s="754"/>
      <c r="D15" s="754"/>
      <c r="E15" s="754"/>
      <c r="F15" s="755"/>
    </row>
    <row r="16" spans="1:6" ht="163.5" customHeight="1" x14ac:dyDescent="0.25">
      <c r="A16" s="756" t="s">
        <v>569</v>
      </c>
      <c r="B16" s="757"/>
      <c r="C16" s="757"/>
      <c r="D16" s="757"/>
      <c r="E16" s="757"/>
      <c r="F16" s="759"/>
    </row>
    <row r="17" spans="1:6" ht="20.25" x14ac:dyDescent="0.25">
      <c r="A17" s="760" t="s">
        <v>72</v>
      </c>
      <c r="B17" s="761"/>
      <c r="C17" s="199" t="s">
        <v>24</v>
      </c>
      <c r="D17" s="199" t="s">
        <v>23</v>
      </c>
      <c r="E17" s="762" t="s">
        <v>150</v>
      </c>
      <c r="F17" s="761"/>
    </row>
    <row r="18" spans="1:6" ht="182.25" customHeight="1" x14ac:dyDescent="0.25">
      <c r="A18" s="740" t="s">
        <v>151</v>
      </c>
      <c r="B18" s="741"/>
      <c r="C18" s="104" t="s">
        <v>152</v>
      </c>
      <c r="D18" s="104" t="s">
        <v>153</v>
      </c>
      <c r="E18" s="742" t="s">
        <v>154</v>
      </c>
      <c r="F18" s="743"/>
    </row>
    <row r="19" spans="1:6" ht="21" thickBot="1" x14ac:dyDescent="0.3">
      <c r="A19" s="744" t="s">
        <v>570</v>
      </c>
      <c r="B19" s="745"/>
      <c r="C19" s="745"/>
      <c r="D19" s="745"/>
      <c r="E19" s="745"/>
      <c r="F19" s="746"/>
    </row>
    <row r="20" spans="1:6" ht="15" x14ac:dyDescent="0.25">
      <c r="A20" s="747" t="s">
        <v>577</v>
      </c>
      <c r="B20" s="748"/>
      <c r="C20" s="748"/>
      <c r="D20" s="748"/>
      <c r="E20" s="748"/>
      <c r="F20" s="749"/>
    </row>
    <row r="21" spans="1:6" ht="253.5" customHeight="1" x14ac:dyDescent="0.25">
      <c r="A21" s="750"/>
      <c r="B21" s="751"/>
      <c r="C21" s="751"/>
      <c r="D21" s="751"/>
      <c r="E21" s="751"/>
      <c r="F21" s="752"/>
    </row>
    <row r="22" spans="1:6" ht="164.25" customHeight="1" x14ac:dyDescent="0.25">
      <c r="A22" s="750" t="s">
        <v>576</v>
      </c>
      <c r="B22" s="751"/>
      <c r="C22" s="751"/>
      <c r="D22" s="751"/>
      <c r="E22" s="751"/>
      <c r="F22" s="752"/>
    </row>
    <row r="23" spans="1:6" ht="228.75" customHeight="1" x14ac:dyDescent="0.25">
      <c r="A23" s="750" t="s">
        <v>571</v>
      </c>
      <c r="B23" s="751"/>
      <c r="C23" s="751"/>
      <c r="D23" s="751"/>
      <c r="E23" s="751"/>
      <c r="F23" s="752"/>
    </row>
    <row r="24" spans="1:6" ht="40.5" customHeight="1" thickBot="1" x14ac:dyDescent="0.3">
      <c r="A24" s="737" t="s">
        <v>76</v>
      </c>
      <c r="B24" s="738"/>
      <c r="C24" s="738"/>
      <c r="D24" s="738"/>
      <c r="E24" s="738"/>
      <c r="F24" s="739"/>
    </row>
  </sheetData>
  <mergeCells count="22">
    <mergeCell ref="A11:F11"/>
    <mergeCell ref="B1:F1"/>
    <mergeCell ref="B2:F2"/>
    <mergeCell ref="B3:F3"/>
    <mergeCell ref="B4:F4"/>
    <mergeCell ref="C6:E6"/>
    <mergeCell ref="D7:E7"/>
    <mergeCell ref="D8:E8"/>
    <mergeCell ref="D9:E9"/>
    <mergeCell ref="A13:F13"/>
    <mergeCell ref="A14:F14"/>
    <mergeCell ref="A15:F15"/>
    <mergeCell ref="A16:F16"/>
    <mergeCell ref="A17:B17"/>
    <mergeCell ref="E17:F17"/>
    <mergeCell ref="A24:F24"/>
    <mergeCell ref="A18:B18"/>
    <mergeCell ref="E18:F18"/>
    <mergeCell ref="A19:F19"/>
    <mergeCell ref="A20:F21"/>
    <mergeCell ref="A22:F22"/>
    <mergeCell ref="A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07"/>
  <sheetViews>
    <sheetView topLeftCell="C8" zoomScale="50" zoomScaleNormal="50" workbookViewId="0">
      <pane xSplit="1" ySplit="1" topLeftCell="D9" activePane="bottomRight" state="frozen"/>
      <selection activeCell="C8" sqref="C8"/>
      <selection pane="topRight" activeCell="D8" sqref="D8"/>
      <selection pane="bottomLeft" activeCell="C9" sqref="C9"/>
      <selection pane="bottomRight" activeCell="A52" sqref="A52:A54"/>
    </sheetView>
  </sheetViews>
  <sheetFormatPr baseColWidth="10" defaultColWidth="11.42578125" defaultRowHeight="15.75" x14ac:dyDescent="0.25"/>
  <cols>
    <col min="1" max="1" width="42.28515625" style="205" customWidth="1"/>
    <col min="2" max="2" width="72.7109375" style="205" customWidth="1"/>
    <col min="3" max="3" width="42.85546875" style="205" customWidth="1"/>
    <col min="4" max="4" width="38.7109375" style="205" customWidth="1"/>
    <col min="5" max="5" width="34.42578125" style="205" customWidth="1"/>
    <col min="6" max="6" width="28.5703125" style="205" customWidth="1"/>
    <col min="7" max="7" width="23.85546875" style="205" customWidth="1"/>
    <col min="8" max="8" width="6.140625" style="205" customWidth="1"/>
    <col min="9" max="9" width="7" style="205" customWidth="1"/>
    <col min="10" max="10" width="9.7109375" style="205" customWidth="1"/>
    <col min="11" max="11" width="17.7109375" style="205" customWidth="1"/>
    <col min="12" max="12" width="8.28515625" style="205" customWidth="1"/>
    <col min="13" max="13" width="5.7109375" style="205" customWidth="1"/>
    <col min="14" max="14" width="8.85546875" style="205" customWidth="1"/>
    <col min="15" max="15" width="26.42578125" style="205" customWidth="1"/>
    <col min="16" max="16" width="29.140625" style="205" customWidth="1"/>
    <col min="17" max="17" width="20.85546875" style="205" customWidth="1"/>
    <col min="18" max="18" width="5.5703125" style="205" customWidth="1"/>
    <col min="19" max="16384" width="11.42578125" style="205"/>
  </cols>
  <sheetData>
    <row r="1" spans="1:17" s="201" customFormat="1" ht="18" x14ac:dyDescent="0.25">
      <c r="A1" s="200"/>
      <c r="B1" s="850" t="s">
        <v>37</v>
      </c>
      <c r="C1" s="851"/>
      <c r="D1" s="851"/>
      <c r="E1" s="851"/>
      <c r="F1" s="851"/>
      <c r="G1" s="851"/>
      <c r="H1" s="851"/>
      <c r="I1" s="851"/>
      <c r="J1" s="851"/>
      <c r="K1" s="851"/>
      <c r="L1" s="851"/>
      <c r="M1" s="851"/>
      <c r="N1" s="851"/>
      <c r="O1" s="851"/>
      <c r="P1" s="851"/>
      <c r="Q1" s="852"/>
    </row>
    <row r="2" spans="1:17" s="201" customFormat="1" ht="18" x14ac:dyDescent="0.25">
      <c r="A2" s="202"/>
      <c r="B2" s="853" t="s">
        <v>38</v>
      </c>
      <c r="C2" s="854"/>
      <c r="D2" s="854"/>
      <c r="E2" s="854"/>
      <c r="F2" s="854"/>
      <c r="G2" s="854"/>
      <c r="H2" s="854"/>
      <c r="I2" s="854"/>
      <c r="J2" s="854"/>
      <c r="K2" s="854"/>
      <c r="L2" s="854"/>
      <c r="M2" s="854"/>
      <c r="N2" s="854"/>
      <c r="O2" s="854"/>
      <c r="P2" s="854"/>
      <c r="Q2" s="855"/>
    </row>
    <row r="3" spans="1:17" s="201" customFormat="1" ht="18" x14ac:dyDescent="0.25">
      <c r="A3" s="202"/>
      <c r="B3" s="856" t="s">
        <v>145</v>
      </c>
      <c r="C3" s="857"/>
      <c r="D3" s="857"/>
      <c r="E3" s="857"/>
      <c r="F3" s="857"/>
      <c r="G3" s="857"/>
      <c r="H3" s="857"/>
      <c r="I3" s="857"/>
      <c r="J3" s="857"/>
      <c r="K3" s="857"/>
      <c r="L3" s="857"/>
      <c r="M3" s="857"/>
      <c r="N3" s="857"/>
      <c r="O3" s="857"/>
      <c r="P3" s="857"/>
      <c r="Q3" s="858"/>
    </row>
    <row r="4" spans="1:17" s="201" customFormat="1" ht="16.5" thickBot="1" x14ac:dyDescent="0.3">
      <c r="A4" s="203"/>
      <c r="B4" s="859" t="s">
        <v>965</v>
      </c>
      <c r="C4" s="860"/>
      <c r="D4" s="860"/>
      <c r="E4" s="860"/>
      <c r="F4" s="860"/>
      <c r="G4" s="860"/>
      <c r="H4" s="860"/>
      <c r="I4" s="860"/>
      <c r="J4" s="860"/>
      <c r="K4" s="860"/>
      <c r="L4" s="860"/>
      <c r="M4" s="860"/>
      <c r="N4" s="860"/>
      <c r="O4" s="860"/>
      <c r="P4" s="860"/>
      <c r="Q4" s="861"/>
    </row>
    <row r="5" spans="1:17" x14ac:dyDescent="0.25">
      <c r="A5" s="204"/>
      <c r="B5" s="204"/>
      <c r="C5" s="204"/>
      <c r="D5" s="204"/>
      <c r="E5" s="204"/>
      <c r="F5" s="204"/>
      <c r="G5" s="204"/>
      <c r="H5" s="204"/>
      <c r="I5" s="204"/>
      <c r="J5" s="204"/>
      <c r="K5" s="204"/>
      <c r="L5" s="204"/>
      <c r="M5" s="204"/>
      <c r="N5" s="204"/>
      <c r="O5" s="204"/>
      <c r="P5" s="204"/>
      <c r="Q5" s="204"/>
    </row>
    <row r="6" spans="1:17" x14ac:dyDescent="0.25">
      <c r="A6" s="204"/>
      <c r="B6" s="204"/>
      <c r="C6" s="204"/>
      <c r="D6" s="204"/>
      <c r="E6" s="204"/>
      <c r="F6" s="204"/>
      <c r="G6" s="204"/>
      <c r="H6" s="204"/>
      <c r="I6" s="204"/>
      <c r="J6" s="204"/>
      <c r="K6" s="204"/>
      <c r="L6" s="204"/>
      <c r="M6" s="204"/>
      <c r="N6" s="204"/>
      <c r="O6" s="204"/>
      <c r="P6" s="204"/>
      <c r="Q6" s="204"/>
    </row>
    <row r="7" spans="1:17" ht="18" x14ac:dyDescent="0.25">
      <c r="A7" s="437" t="s">
        <v>73</v>
      </c>
      <c r="B7" s="862" t="s">
        <v>17</v>
      </c>
      <c r="C7" s="863"/>
      <c r="D7" s="863"/>
      <c r="E7" s="439"/>
      <c r="F7" s="864" t="s">
        <v>155</v>
      </c>
      <c r="G7" s="865"/>
      <c r="H7" s="865"/>
      <c r="I7" s="865"/>
      <c r="J7" s="865"/>
      <c r="K7" s="865"/>
      <c r="L7" s="864" t="s">
        <v>578</v>
      </c>
      <c r="M7" s="865"/>
      <c r="N7" s="865"/>
      <c r="O7" s="865"/>
      <c r="P7" s="865"/>
      <c r="Q7" s="440"/>
    </row>
    <row r="8" spans="1:17" ht="36" x14ac:dyDescent="0.25">
      <c r="A8" s="437" t="s">
        <v>156</v>
      </c>
      <c r="B8" s="438" t="s">
        <v>157</v>
      </c>
      <c r="C8" s="438" t="s">
        <v>158</v>
      </c>
      <c r="D8" s="438" t="s">
        <v>159</v>
      </c>
      <c r="E8" s="441" t="s">
        <v>160</v>
      </c>
      <c r="F8" s="441" t="s">
        <v>0</v>
      </c>
      <c r="G8" s="441" t="s">
        <v>1</v>
      </c>
      <c r="H8" s="441" t="s">
        <v>27</v>
      </c>
      <c r="I8" s="441" t="s">
        <v>28</v>
      </c>
      <c r="J8" s="441" t="s">
        <v>29</v>
      </c>
      <c r="K8" s="441" t="s">
        <v>161</v>
      </c>
      <c r="L8" s="442" t="s">
        <v>27</v>
      </c>
      <c r="M8" s="442" t="s">
        <v>28</v>
      </c>
      <c r="N8" s="442" t="s">
        <v>29</v>
      </c>
      <c r="O8" s="442" t="s">
        <v>0</v>
      </c>
      <c r="P8" s="442" t="s">
        <v>1</v>
      </c>
      <c r="Q8" s="442" t="s">
        <v>162</v>
      </c>
    </row>
    <row r="9" spans="1:17" ht="90" x14ac:dyDescent="0.25">
      <c r="A9" s="791" t="s">
        <v>140</v>
      </c>
      <c r="B9" s="133" t="s">
        <v>969</v>
      </c>
      <c r="C9" s="788" t="s">
        <v>124</v>
      </c>
      <c r="D9" s="133" t="s">
        <v>972</v>
      </c>
      <c r="E9" s="794" t="s">
        <v>25</v>
      </c>
      <c r="F9" s="797" t="s">
        <v>3</v>
      </c>
      <c r="G9" s="797" t="s">
        <v>109</v>
      </c>
      <c r="H9" s="800">
        <f>IF(F9="RARA VEZ (1)",1,IF(F9="IMPROBABLE (2)",2,IF(F9="POSIBLE (3)",3,IF(F9="PROBABLE (4)",4,5))))</f>
        <v>2</v>
      </c>
      <c r="I9" s="800">
        <f>IF(G9="INSIGNIFICANTE (1)",1,IF(G9="MENOR (2)",2,IF(G9="MODERADO (3)",3,IF(G9="MAYOR (4)",4,5))))</f>
        <v>2</v>
      </c>
      <c r="J9" s="803">
        <f>H9*I9</f>
        <v>4</v>
      </c>
      <c r="K9" s="779" t="s">
        <v>107</v>
      </c>
      <c r="L9" s="806">
        <v>1</v>
      </c>
      <c r="M9" s="806">
        <v>1</v>
      </c>
      <c r="N9" s="803">
        <f>L9*M9</f>
        <v>1</v>
      </c>
      <c r="O9" s="803" t="str">
        <f>IF(L9=1,"RARA VEZ",IF(L9=2,"IMPROBABLE",IF(L9=3,"POSIBLE",IF(L9=4,"PROBABLE","CASI SEGURO"))))</f>
        <v>RARA VEZ</v>
      </c>
      <c r="P9" s="803" t="str">
        <f>IF(M9=1,"INSIGNIFICANTE",IF(M9=2,"MENOR",IF(M9=3,"MODERADO",IF(M9=4,"MAYOR","CATASTRÓFICO"))))</f>
        <v>INSIGNIFICANTE</v>
      </c>
      <c r="Q9" s="779" t="s">
        <v>107</v>
      </c>
    </row>
    <row r="10" spans="1:17" ht="45" hidden="1" x14ac:dyDescent="0.25">
      <c r="A10" s="792"/>
      <c r="B10" s="251" t="s">
        <v>966</v>
      </c>
      <c r="C10" s="789"/>
      <c r="D10" s="251" t="s">
        <v>970</v>
      </c>
      <c r="E10" s="795"/>
      <c r="F10" s="798"/>
      <c r="G10" s="798"/>
      <c r="H10" s="801"/>
      <c r="I10" s="801"/>
      <c r="J10" s="804"/>
      <c r="K10" s="780"/>
      <c r="L10" s="807"/>
      <c r="M10" s="807"/>
      <c r="N10" s="804"/>
      <c r="O10" s="804"/>
      <c r="P10" s="804"/>
      <c r="Q10" s="780"/>
    </row>
    <row r="11" spans="1:17" ht="60" hidden="1" x14ac:dyDescent="0.25">
      <c r="A11" s="792"/>
      <c r="B11" s="251" t="s">
        <v>967</v>
      </c>
      <c r="C11" s="789"/>
      <c r="D11" s="251" t="s">
        <v>971</v>
      </c>
      <c r="E11" s="795"/>
      <c r="F11" s="798"/>
      <c r="G11" s="798"/>
      <c r="H11" s="801"/>
      <c r="I11" s="801"/>
      <c r="J11" s="804"/>
      <c r="K11" s="780"/>
      <c r="L11" s="807"/>
      <c r="M11" s="807"/>
      <c r="N11" s="804"/>
      <c r="O11" s="804"/>
      <c r="P11" s="804"/>
      <c r="Q11" s="780"/>
    </row>
    <row r="12" spans="1:17" ht="45" hidden="1" x14ac:dyDescent="0.25">
      <c r="A12" s="793"/>
      <c r="B12" s="251" t="s">
        <v>968</v>
      </c>
      <c r="C12" s="790"/>
      <c r="D12" s="251"/>
      <c r="E12" s="796"/>
      <c r="F12" s="799"/>
      <c r="G12" s="799"/>
      <c r="H12" s="802"/>
      <c r="I12" s="802"/>
      <c r="J12" s="805"/>
      <c r="K12" s="781"/>
      <c r="L12" s="808"/>
      <c r="M12" s="808"/>
      <c r="N12" s="805"/>
      <c r="O12" s="805"/>
      <c r="P12" s="805"/>
      <c r="Q12" s="781"/>
    </row>
    <row r="13" spans="1:17" s="443" customFormat="1" ht="135" x14ac:dyDescent="0.25">
      <c r="A13" s="806" t="s">
        <v>572</v>
      </c>
      <c r="B13" s="147" t="s">
        <v>977</v>
      </c>
      <c r="C13" s="788" t="s">
        <v>123</v>
      </c>
      <c r="D13" s="147" t="s">
        <v>981</v>
      </c>
      <c r="E13" s="811" t="s">
        <v>25</v>
      </c>
      <c r="F13" s="788" t="s">
        <v>15</v>
      </c>
      <c r="G13" s="788" t="s">
        <v>110</v>
      </c>
      <c r="H13" s="806">
        <f>IF(F13="RARA VEZ (1)",1,IF(F13="IMPROBABLE (2)",2,IF(F13="POSIBLE (3)",3,IF(F13="PROBABLE (4)",4,5))))</f>
        <v>3</v>
      </c>
      <c r="I13" s="806">
        <f>IF(G13="INSIGNIFICANTE (1)",1,IF(G13="MENOR (2)",2,IF(G13="MODERADO (3)",3,IF(G13="MAYOR (4)",4,5))))</f>
        <v>3</v>
      </c>
      <c r="J13" s="782">
        <f>H13*I13</f>
        <v>9</v>
      </c>
      <c r="K13" s="785" t="s">
        <v>106</v>
      </c>
      <c r="L13" s="806">
        <v>1</v>
      </c>
      <c r="M13" s="806">
        <v>1</v>
      </c>
      <c r="N13" s="782">
        <f>L13*M13</f>
        <v>1</v>
      </c>
      <c r="O13" s="782" t="str">
        <f>IF(L13=1,"RARA VEZ",IF(L13=2,"IMPROBABLE",IF(L13=3,"POSIBLE",IF(L13=4,"PROBABLE","CASI SEGURO"))))</f>
        <v>RARA VEZ</v>
      </c>
      <c r="P13" s="782" t="str">
        <f>IF(M13=1,"INSIGNIFICANTE",IF(M13=2,"MENOR",IF(M13=3,"MODERADO",IF(M13=4,"MAYOR","CATASTRÓFICO"))))</f>
        <v>INSIGNIFICANTE</v>
      </c>
      <c r="Q13" s="785" t="s">
        <v>107</v>
      </c>
    </row>
    <row r="14" spans="1:17" s="443" customFormat="1" ht="60" hidden="1" x14ac:dyDescent="0.25">
      <c r="A14" s="807"/>
      <c r="B14" s="147" t="s">
        <v>973</v>
      </c>
      <c r="C14" s="789"/>
      <c r="D14" s="147" t="s">
        <v>978</v>
      </c>
      <c r="E14" s="812"/>
      <c r="F14" s="789"/>
      <c r="G14" s="789"/>
      <c r="H14" s="807"/>
      <c r="I14" s="807"/>
      <c r="J14" s="783"/>
      <c r="K14" s="786"/>
      <c r="L14" s="807"/>
      <c r="M14" s="807"/>
      <c r="N14" s="783"/>
      <c r="O14" s="783"/>
      <c r="P14" s="783"/>
      <c r="Q14" s="786"/>
    </row>
    <row r="15" spans="1:17" s="443" customFormat="1" ht="30" hidden="1" x14ac:dyDescent="0.25">
      <c r="A15" s="807"/>
      <c r="B15" s="147" t="s">
        <v>974</v>
      </c>
      <c r="C15" s="789"/>
      <c r="D15" s="147" t="s">
        <v>979</v>
      </c>
      <c r="E15" s="812"/>
      <c r="F15" s="789"/>
      <c r="G15" s="789"/>
      <c r="H15" s="807"/>
      <c r="I15" s="807"/>
      <c r="J15" s="783"/>
      <c r="K15" s="786"/>
      <c r="L15" s="807"/>
      <c r="M15" s="807"/>
      <c r="N15" s="783"/>
      <c r="O15" s="783"/>
      <c r="P15" s="783"/>
      <c r="Q15" s="786"/>
    </row>
    <row r="16" spans="1:17" s="443" customFormat="1" ht="30" hidden="1" x14ac:dyDescent="0.25">
      <c r="A16" s="807"/>
      <c r="B16" s="147" t="s">
        <v>975</v>
      </c>
      <c r="C16" s="789"/>
      <c r="D16" s="147" t="s">
        <v>980</v>
      </c>
      <c r="E16" s="812"/>
      <c r="F16" s="789"/>
      <c r="G16" s="789"/>
      <c r="H16" s="807"/>
      <c r="I16" s="807"/>
      <c r="J16" s="783"/>
      <c r="K16" s="786"/>
      <c r="L16" s="807"/>
      <c r="M16" s="807"/>
      <c r="N16" s="783"/>
      <c r="O16" s="783"/>
      <c r="P16" s="783"/>
      <c r="Q16" s="786"/>
    </row>
    <row r="17" spans="1:17" s="443" customFormat="1" ht="45" hidden="1" x14ac:dyDescent="0.25">
      <c r="A17" s="808"/>
      <c r="B17" s="147" t="s">
        <v>976</v>
      </c>
      <c r="C17" s="790"/>
      <c r="D17" s="147"/>
      <c r="E17" s="813"/>
      <c r="F17" s="790"/>
      <c r="G17" s="790"/>
      <c r="H17" s="808"/>
      <c r="I17" s="808"/>
      <c r="J17" s="784"/>
      <c r="K17" s="787"/>
      <c r="L17" s="808"/>
      <c r="M17" s="808"/>
      <c r="N17" s="784"/>
      <c r="O17" s="784"/>
      <c r="P17" s="784"/>
      <c r="Q17" s="787"/>
    </row>
    <row r="18" spans="1:17" ht="60" x14ac:dyDescent="0.25">
      <c r="A18" s="791" t="s">
        <v>2701</v>
      </c>
      <c r="B18" s="133" t="s">
        <v>986</v>
      </c>
      <c r="C18" s="788" t="s">
        <v>113</v>
      </c>
      <c r="D18" s="133" t="s">
        <v>994</v>
      </c>
      <c r="E18" s="794" t="s">
        <v>25</v>
      </c>
      <c r="F18" s="797" t="s">
        <v>15</v>
      </c>
      <c r="G18" s="797" t="s">
        <v>110</v>
      </c>
      <c r="H18" s="800">
        <f>IF(F18="RARA VEZ (1)",1,IF(F18="IMPROBABLE (2)",2,IF(F18="POSIBLE (3)",3,IF(F18="PROBABLE (4)",4,5))))</f>
        <v>3</v>
      </c>
      <c r="I18" s="800">
        <f>IF(G18="INSIGNIFICANTE (1)",1,IF(G18="MENOR (2)",2,IF(G18="MODERADO (3)",3,IF(G18="MAYOR (4)",4,5))))</f>
        <v>3</v>
      </c>
      <c r="J18" s="803">
        <f>H18*I18</f>
        <v>9</v>
      </c>
      <c r="K18" s="779" t="s">
        <v>106</v>
      </c>
      <c r="L18" s="806">
        <v>1</v>
      </c>
      <c r="M18" s="806">
        <v>1</v>
      </c>
      <c r="N18" s="803">
        <f>L18*M18</f>
        <v>1</v>
      </c>
      <c r="O18" s="803" t="str">
        <f>IF(L18=1,"RARA VEZ",IF(L18=2,"IMPROBABLE",IF(L18=3,"POSIBLE",IF(L18=4,"PROBABLE","CASI SEGURO"))))</f>
        <v>RARA VEZ</v>
      </c>
      <c r="P18" s="803" t="str">
        <f>IF(M18=1,"INSIGNIFICANTE",IF(M18=2,"MENOR",IF(M18=3,"MODERADO",IF(M18=4,"MAYOR","CATASTRÓFICO"))))</f>
        <v>INSIGNIFICANTE</v>
      </c>
      <c r="Q18" s="779" t="s">
        <v>107</v>
      </c>
    </row>
    <row r="19" spans="1:17" ht="30" hidden="1" x14ac:dyDescent="0.25">
      <c r="A19" s="792"/>
      <c r="B19" s="848" t="s">
        <v>982</v>
      </c>
      <c r="C19" s="789"/>
      <c r="D19" s="251" t="s">
        <v>987</v>
      </c>
      <c r="E19" s="795"/>
      <c r="F19" s="798"/>
      <c r="G19" s="798"/>
      <c r="H19" s="801"/>
      <c r="I19" s="801"/>
      <c r="J19" s="804"/>
      <c r="K19" s="780"/>
      <c r="L19" s="807"/>
      <c r="M19" s="807"/>
      <c r="N19" s="804"/>
      <c r="O19" s="804"/>
      <c r="P19" s="804"/>
      <c r="Q19" s="780"/>
    </row>
    <row r="20" spans="1:17" hidden="1" x14ac:dyDescent="0.25">
      <c r="A20" s="792"/>
      <c r="B20" s="849"/>
      <c r="C20" s="789"/>
      <c r="D20" s="251" t="s">
        <v>988</v>
      </c>
      <c r="E20" s="795"/>
      <c r="F20" s="798"/>
      <c r="G20" s="798"/>
      <c r="H20" s="801"/>
      <c r="I20" s="801"/>
      <c r="J20" s="804"/>
      <c r="K20" s="780"/>
      <c r="L20" s="807"/>
      <c r="M20" s="807"/>
      <c r="N20" s="804"/>
      <c r="O20" s="804"/>
      <c r="P20" s="804"/>
      <c r="Q20" s="780"/>
    </row>
    <row r="21" spans="1:17" hidden="1" x14ac:dyDescent="0.25">
      <c r="A21" s="792"/>
      <c r="B21" s="848" t="s">
        <v>983</v>
      </c>
      <c r="C21" s="789"/>
      <c r="D21" s="251" t="s">
        <v>989</v>
      </c>
      <c r="E21" s="795"/>
      <c r="F21" s="798"/>
      <c r="G21" s="798"/>
      <c r="H21" s="801"/>
      <c r="I21" s="801"/>
      <c r="J21" s="804"/>
      <c r="K21" s="780"/>
      <c r="L21" s="807"/>
      <c r="M21" s="807"/>
      <c r="N21" s="804"/>
      <c r="O21" s="804"/>
      <c r="P21" s="804"/>
      <c r="Q21" s="780"/>
    </row>
    <row r="22" spans="1:17" hidden="1" x14ac:dyDescent="0.25">
      <c r="A22" s="792"/>
      <c r="B22" s="849"/>
      <c r="C22" s="789"/>
      <c r="D22" s="251" t="s">
        <v>990</v>
      </c>
      <c r="E22" s="795"/>
      <c r="F22" s="798"/>
      <c r="G22" s="798"/>
      <c r="H22" s="801"/>
      <c r="I22" s="801"/>
      <c r="J22" s="804"/>
      <c r="K22" s="780"/>
      <c r="L22" s="807"/>
      <c r="M22" s="807"/>
      <c r="N22" s="804"/>
      <c r="O22" s="804"/>
      <c r="P22" s="804"/>
      <c r="Q22" s="780"/>
    </row>
    <row r="23" spans="1:17" ht="30" hidden="1" x14ac:dyDescent="0.25">
      <c r="A23" s="792"/>
      <c r="B23" s="848" t="s">
        <v>984</v>
      </c>
      <c r="C23" s="789"/>
      <c r="D23" s="251" t="s">
        <v>991</v>
      </c>
      <c r="E23" s="795"/>
      <c r="F23" s="798"/>
      <c r="G23" s="798"/>
      <c r="H23" s="801"/>
      <c r="I23" s="801"/>
      <c r="J23" s="804"/>
      <c r="K23" s="780"/>
      <c r="L23" s="807"/>
      <c r="M23" s="807"/>
      <c r="N23" s="804"/>
      <c r="O23" s="804"/>
      <c r="P23" s="804"/>
      <c r="Q23" s="780"/>
    </row>
    <row r="24" spans="1:17" hidden="1" x14ac:dyDescent="0.25">
      <c r="A24" s="792"/>
      <c r="B24" s="849"/>
      <c r="C24" s="789"/>
      <c r="D24" s="251" t="s">
        <v>992</v>
      </c>
      <c r="E24" s="795"/>
      <c r="F24" s="798"/>
      <c r="G24" s="798"/>
      <c r="H24" s="801"/>
      <c r="I24" s="801"/>
      <c r="J24" s="804"/>
      <c r="K24" s="780"/>
      <c r="L24" s="807"/>
      <c r="M24" s="807"/>
      <c r="N24" s="804"/>
      <c r="O24" s="804"/>
      <c r="P24" s="804"/>
      <c r="Q24" s="780"/>
    </row>
    <row r="25" spans="1:17" ht="60" hidden="1" x14ac:dyDescent="0.25">
      <c r="A25" s="792"/>
      <c r="B25" s="444" t="s">
        <v>985</v>
      </c>
      <c r="C25" s="789"/>
      <c r="D25" s="251" t="s">
        <v>993</v>
      </c>
      <c r="E25" s="796"/>
      <c r="F25" s="799"/>
      <c r="G25" s="799"/>
      <c r="H25" s="802"/>
      <c r="I25" s="802"/>
      <c r="J25" s="805"/>
      <c r="K25" s="781"/>
      <c r="L25" s="808"/>
      <c r="M25" s="808"/>
      <c r="N25" s="805"/>
      <c r="O25" s="805"/>
      <c r="P25" s="805"/>
      <c r="Q25" s="781"/>
    </row>
    <row r="26" spans="1:17" s="443" customFormat="1" ht="75" x14ac:dyDescent="0.25">
      <c r="A26" s="806" t="s">
        <v>2702</v>
      </c>
      <c r="B26" s="147" t="s">
        <v>998</v>
      </c>
      <c r="C26" s="788" t="s">
        <v>114</v>
      </c>
      <c r="D26" s="147" t="s">
        <v>1002</v>
      </c>
      <c r="E26" s="811" t="s">
        <v>25</v>
      </c>
      <c r="F26" s="788" t="s">
        <v>3</v>
      </c>
      <c r="G26" s="788" t="s">
        <v>110</v>
      </c>
      <c r="H26" s="806">
        <f>IF(F26="RARA VEZ (1)",1,IF(F26="IMPROBABLE (2)",2,IF(F26="POSIBLE (3)",3,IF(F26="PROBABLE (4)",4,5))))</f>
        <v>2</v>
      </c>
      <c r="I26" s="806">
        <f>IF(G26="INSIGNIFICANTE (1)",1,IF(G26="MENOR (2)",2,IF(G26="MODERADO (3)",3,IF(G26="MAYOR (4)",4,5))))</f>
        <v>3</v>
      </c>
      <c r="J26" s="782">
        <f>H26*I26</f>
        <v>6</v>
      </c>
      <c r="K26" s="785" t="s">
        <v>2</v>
      </c>
      <c r="L26" s="806">
        <v>1</v>
      </c>
      <c r="M26" s="806">
        <v>1</v>
      </c>
      <c r="N26" s="782">
        <f>L26*M26</f>
        <v>1</v>
      </c>
      <c r="O26" s="782" t="str">
        <f>IF(L26=1,"RARA VEZ",IF(L26=2,"IMPROBABLE",IF(L26=3,"POSIBLE",IF(L26=4,"PROBABLE","CASI SEGURO"))))</f>
        <v>RARA VEZ</v>
      </c>
      <c r="P26" s="782" t="str">
        <f>IF(M26=1,"INSIGNIFICANTE",IF(M26=2,"MENOR",IF(M26=3,"MODERADO",IF(M26=4,"MAYOR","CATASTRÓFICO"))))</f>
        <v>INSIGNIFICANTE</v>
      </c>
      <c r="Q26" s="785" t="s">
        <v>107</v>
      </c>
    </row>
    <row r="27" spans="1:17" s="443" customFormat="1" ht="30" hidden="1" x14ac:dyDescent="0.25">
      <c r="A27" s="807"/>
      <c r="B27" s="147" t="s">
        <v>995</v>
      </c>
      <c r="C27" s="789"/>
      <c r="D27" s="147" t="s">
        <v>999</v>
      </c>
      <c r="E27" s="812"/>
      <c r="F27" s="789"/>
      <c r="G27" s="789"/>
      <c r="H27" s="807"/>
      <c r="I27" s="807"/>
      <c r="J27" s="783"/>
      <c r="K27" s="786"/>
      <c r="L27" s="807"/>
      <c r="M27" s="807"/>
      <c r="N27" s="783"/>
      <c r="O27" s="783"/>
      <c r="P27" s="783"/>
      <c r="Q27" s="786"/>
    </row>
    <row r="28" spans="1:17" s="443" customFormat="1" ht="45" hidden="1" x14ac:dyDescent="0.25">
      <c r="A28" s="807"/>
      <c r="B28" s="147" t="s">
        <v>996</v>
      </c>
      <c r="C28" s="789"/>
      <c r="D28" s="147" t="s">
        <v>1000</v>
      </c>
      <c r="E28" s="812"/>
      <c r="F28" s="789"/>
      <c r="G28" s="789"/>
      <c r="H28" s="807"/>
      <c r="I28" s="807"/>
      <c r="J28" s="783"/>
      <c r="K28" s="786"/>
      <c r="L28" s="807"/>
      <c r="M28" s="807"/>
      <c r="N28" s="783"/>
      <c r="O28" s="783"/>
      <c r="P28" s="783"/>
      <c r="Q28" s="786"/>
    </row>
    <row r="29" spans="1:17" s="443" customFormat="1" ht="75" hidden="1" x14ac:dyDescent="0.25">
      <c r="A29" s="808"/>
      <c r="B29" s="147" t="s">
        <v>997</v>
      </c>
      <c r="C29" s="790"/>
      <c r="D29" s="147" t="s">
        <v>1001</v>
      </c>
      <c r="E29" s="813"/>
      <c r="F29" s="790"/>
      <c r="G29" s="790"/>
      <c r="H29" s="808"/>
      <c r="I29" s="808"/>
      <c r="J29" s="784"/>
      <c r="K29" s="787"/>
      <c r="L29" s="808"/>
      <c r="M29" s="808"/>
      <c r="N29" s="784"/>
      <c r="O29" s="784"/>
      <c r="P29" s="784"/>
      <c r="Q29" s="787"/>
    </row>
    <row r="30" spans="1:17" ht="120" hidden="1" x14ac:dyDescent="0.25">
      <c r="A30" s="791" t="s">
        <v>142</v>
      </c>
      <c r="B30" s="208" t="s">
        <v>1006</v>
      </c>
      <c r="C30" s="837" t="s">
        <v>98</v>
      </c>
      <c r="D30" s="208" t="s">
        <v>1011</v>
      </c>
      <c r="E30" s="827" t="s">
        <v>31</v>
      </c>
      <c r="F30" s="830" t="s">
        <v>3</v>
      </c>
      <c r="G30" s="830" t="s">
        <v>111</v>
      </c>
      <c r="H30" s="800">
        <f>IF(F30="RARA VEZ (1)",1,IF(F30="IMPROBABLE (2)",2,IF(F30="POSIBLE (3)",3,IF(F30="PROBABLE (4)",4,5))))</f>
        <v>2</v>
      </c>
      <c r="I30" s="800">
        <f>IF(G30="INSIGNIFICANTE (1)",1,IF(G30="MENOR (2)",2,IF(G30="MODERADO (3)",3,IF(G30="MAYOR (4)",4,5))))</f>
        <v>4</v>
      </c>
      <c r="J30" s="803">
        <f>H30*I30</f>
        <v>8</v>
      </c>
      <c r="K30" s="779" t="s">
        <v>106</v>
      </c>
      <c r="L30" s="819">
        <v>1</v>
      </c>
      <c r="M30" s="819">
        <v>2</v>
      </c>
      <c r="N30" s="803">
        <v>3</v>
      </c>
      <c r="O30" s="814" t="str">
        <f>IF(L30=1,"RARA VEZ",IF(L30=2,"IMPROBABLE",IF(L30=3,"POSIBLE",IF(L30=4,"PROBABLE","CASI SEGURO"))))</f>
        <v>RARA VEZ</v>
      </c>
      <c r="P30" s="814" t="s">
        <v>2</v>
      </c>
      <c r="Q30" s="779" t="s">
        <v>2</v>
      </c>
    </row>
    <row r="31" spans="1:17" ht="30" hidden="1" x14ac:dyDescent="0.25">
      <c r="A31" s="792"/>
      <c r="B31" s="208" t="s">
        <v>1003</v>
      </c>
      <c r="C31" s="838"/>
      <c r="D31" s="208" t="s">
        <v>1007</v>
      </c>
      <c r="E31" s="828"/>
      <c r="F31" s="831"/>
      <c r="G31" s="831"/>
      <c r="H31" s="801"/>
      <c r="I31" s="801"/>
      <c r="J31" s="804"/>
      <c r="K31" s="780"/>
      <c r="L31" s="820"/>
      <c r="M31" s="820"/>
      <c r="N31" s="804"/>
      <c r="O31" s="815"/>
      <c r="P31" s="815"/>
      <c r="Q31" s="780"/>
    </row>
    <row r="32" spans="1:17" ht="30" hidden="1" x14ac:dyDescent="0.25">
      <c r="A32" s="792"/>
      <c r="B32" s="208" t="s">
        <v>1004</v>
      </c>
      <c r="C32" s="838"/>
      <c r="D32" s="208" t="s">
        <v>1008</v>
      </c>
      <c r="E32" s="828"/>
      <c r="F32" s="831"/>
      <c r="G32" s="831"/>
      <c r="H32" s="801"/>
      <c r="I32" s="801"/>
      <c r="J32" s="804"/>
      <c r="K32" s="780"/>
      <c r="L32" s="820"/>
      <c r="M32" s="820"/>
      <c r="N32" s="804"/>
      <c r="O32" s="815"/>
      <c r="P32" s="815"/>
      <c r="Q32" s="780"/>
    </row>
    <row r="33" spans="1:17" hidden="1" x14ac:dyDescent="0.25">
      <c r="A33" s="792"/>
      <c r="B33" s="822" t="s">
        <v>1005</v>
      </c>
      <c r="C33" s="838"/>
      <c r="D33" s="208" t="s">
        <v>1009</v>
      </c>
      <c r="E33" s="828"/>
      <c r="F33" s="831"/>
      <c r="G33" s="831"/>
      <c r="H33" s="801"/>
      <c r="I33" s="801"/>
      <c r="J33" s="804"/>
      <c r="K33" s="780"/>
      <c r="L33" s="820"/>
      <c r="M33" s="820"/>
      <c r="N33" s="804"/>
      <c r="O33" s="815"/>
      <c r="P33" s="815"/>
      <c r="Q33" s="780"/>
    </row>
    <row r="34" spans="1:17" ht="30" hidden="1" x14ac:dyDescent="0.25">
      <c r="A34" s="793"/>
      <c r="B34" s="823"/>
      <c r="C34" s="839"/>
      <c r="D34" s="208" t="s">
        <v>1010</v>
      </c>
      <c r="E34" s="829"/>
      <c r="F34" s="832"/>
      <c r="G34" s="832"/>
      <c r="H34" s="802"/>
      <c r="I34" s="802"/>
      <c r="J34" s="805"/>
      <c r="K34" s="781"/>
      <c r="L34" s="821"/>
      <c r="M34" s="821"/>
      <c r="N34" s="805"/>
      <c r="O34" s="816"/>
      <c r="P34" s="816"/>
      <c r="Q34" s="781"/>
    </row>
    <row r="35" spans="1:17" s="443" customFormat="1" ht="90" hidden="1" x14ac:dyDescent="0.25">
      <c r="A35" s="806" t="s">
        <v>142</v>
      </c>
      <c r="B35" s="124" t="s">
        <v>1015</v>
      </c>
      <c r="C35" s="837" t="s">
        <v>99</v>
      </c>
      <c r="D35" s="124" t="s">
        <v>1016</v>
      </c>
      <c r="E35" s="842" t="s">
        <v>32</v>
      </c>
      <c r="F35" s="837" t="s">
        <v>15</v>
      </c>
      <c r="G35" s="837" t="s">
        <v>111</v>
      </c>
      <c r="H35" s="806">
        <f>IF(F35="RARA VEZ (1)",1,IF(F35="IMPROBABLE (2)",2,IF(F35="POSIBLE (3)",3,IF(F35="PROBABLE (4)",4,5))))</f>
        <v>3</v>
      </c>
      <c r="I35" s="806">
        <f>IF(G35="INSIGNIFICANTE (1)",1,IF(G35="MENOR (2)",2,IF(G35="MODERADO (3)",3,IF(G35="MAYOR (4)",4,5))))</f>
        <v>4</v>
      </c>
      <c r="J35" s="782">
        <f>H35*I35</f>
        <v>12</v>
      </c>
      <c r="K35" s="785" t="s">
        <v>105</v>
      </c>
      <c r="L35" s="819">
        <v>1</v>
      </c>
      <c r="M35" s="819">
        <v>3</v>
      </c>
      <c r="N35" s="782">
        <f>L35*M35</f>
        <v>3</v>
      </c>
      <c r="O35" s="845" t="str">
        <f>IF(L35=1,"RARA VEZ",IF(L35=2,"IMPROBABLE",IF(L35=3,"POSIBLE",IF(L35=4,"PROBABLE","CASI SEGURO"))))</f>
        <v>RARA VEZ</v>
      </c>
      <c r="P35" s="845" t="str">
        <f>IF(M35=1,"INSIGNIFICANTE",IF(M35=2,"MENOR",IF(M35=3,"MODERADO",IF(M35=4,"MAYOR","CATASTRÓFICO"))))</f>
        <v>MODERADO</v>
      </c>
      <c r="Q35" s="785" t="s">
        <v>2</v>
      </c>
    </row>
    <row r="36" spans="1:17" s="443" customFormat="1" ht="60" hidden="1" x14ac:dyDescent="0.25">
      <c r="A36" s="807"/>
      <c r="B36" s="124" t="s">
        <v>1012</v>
      </c>
      <c r="C36" s="838"/>
      <c r="D36" s="124" t="s">
        <v>1007</v>
      </c>
      <c r="E36" s="843"/>
      <c r="F36" s="838"/>
      <c r="G36" s="838"/>
      <c r="H36" s="807"/>
      <c r="I36" s="807"/>
      <c r="J36" s="783"/>
      <c r="K36" s="786"/>
      <c r="L36" s="820"/>
      <c r="M36" s="820"/>
      <c r="N36" s="783"/>
      <c r="O36" s="846"/>
      <c r="P36" s="846"/>
      <c r="Q36" s="786"/>
    </row>
    <row r="37" spans="1:17" s="443" customFormat="1" ht="30" hidden="1" x14ac:dyDescent="0.25">
      <c r="A37" s="807"/>
      <c r="B37" s="124" t="s">
        <v>1013</v>
      </c>
      <c r="C37" s="838"/>
      <c r="D37" s="124" t="s">
        <v>1008</v>
      </c>
      <c r="E37" s="843"/>
      <c r="F37" s="838"/>
      <c r="G37" s="838"/>
      <c r="H37" s="807"/>
      <c r="I37" s="807"/>
      <c r="J37" s="783"/>
      <c r="K37" s="786"/>
      <c r="L37" s="820"/>
      <c r="M37" s="820"/>
      <c r="N37" s="783"/>
      <c r="O37" s="846"/>
      <c r="P37" s="846"/>
      <c r="Q37" s="786"/>
    </row>
    <row r="38" spans="1:17" s="443" customFormat="1" ht="45" hidden="1" x14ac:dyDescent="0.25">
      <c r="A38" s="808"/>
      <c r="B38" s="124" t="s">
        <v>1014</v>
      </c>
      <c r="C38" s="839"/>
      <c r="D38" s="124" t="s">
        <v>1009</v>
      </c>
      <c r="E38" s="844"/>
      <c r="F38" s="839"/>
      <c r="G38" s="839"/>
      <c r="H38" s="808"/>
      <c r="I38" s="808"/>
      <c r="J38" s="784"/>
      <c r="K38" s="787"/>
      <c r="L38" s="821"/>
      <c r="M38" s="821"/>
      <c r="N38" s="784"/>
      <c r="O38" s="847"/>
      <c r="P38" s="847"/>
      <c r="Q38" s="787"/>
    </row>
    <row r="39" spans="1:17" ht="90" hidden="1" x14ac:dyDescent="0.25">
      <c r="A39" s="791" t="s">
        <v>573</v>
      </c>
      <c r="B39" s="208" t="s">
        <v>1022</v>
      </c>
      <c r="C39" s="837" t="s">
        <v>115</v>
      </c>
      <c r="D39" s="208" t="s">
        <v>1026</v>
      </c>
      <c r="E39" s="827" t="s">
        <v>34</v>
      </c>
      <c r="F39" s="830" t="s">
        <v>15</v>
      </c>
      <c r="G39" s="830" t="s">
        <v>112</v>
      </c>
      <c r="H39" s="800">
        <f>IF(F39="RARA VEZ (1)",1,IF(F39="IMPROBABLE (2)",2,IF(F39="POSIBLE (3)",3,IF(F39="PROBABLE (4)",4,5))))</f>
        <v>3</v>
      </c>
      <c r="I39" s="800">
        <f>IF(G39="INSIGNIFICANTE (1)",1,IF(G39="MENOR (2)",2,IF(G39="MODERADO (3)",3,IF(G39="MAYOR (4)",4,5))))</f>
        <v>5</v>
      </c>
      <c r="J39" s="803">
        <f>H39*I39</f>
        <v>15</v>
      </c>
      <c r="K39" s="779" t="s">
        <v>105</v>
      </c>
      <c r="L39" s="819">
        <v>1</v>
      </c>
      <c r="M39" s="819">
        <v>3</v>
      </c>
      <c r="N39" s="803">
        <v>3</v>
      </c>
      <c r="O39" s="814" t="str">
        <f>IF(L39=1,"RARA VEZ",IF(L39=2,"IMPROBABLE",IF(L39=3,"POSIBLE",IF(L39=4,"PROBABLE","CASI SEGURO"))))</f>
        <v>RARA VEZ</v>
      </c>
      <c r="P39" s="814" t="str">
        <f>IF(M39=1,"INSIGNIFICANTE",IF(M39=2,"MENOR",IF(M39=3,"MODERADO",IF(M39=4,"MAYOR","CATASTRÓFICO"))))</f>
        <v>MODERADO</v>
      </c>
      <c r="Q39" s="779" t="s">
        <v>2</v>
      </c>
    </row>
    <row r="40" spans="1:17" ht="30" hidden="1" x14ac:dyDescent="0.25">
      <c r="A40" s="792"/>
      <c r="B40" s="208" t="s">
        <v>1017</v>
      </c>
      <c r="C40" s="838"/>
      <c r="D40" s="208" t="s">
        <v>1023</v>
      </c>
      <c r="E40" s="828"/>
      <c r="F40" s="831"/>
      <c r="G40" s="831"/>
      <c r="H40" s="801"/>
      <c r="I40" s="801"/>
      <c r="J40" s="804"/>
      <c r="K40" s="780"/>
      <c r="L40" s="820"/>
      <c r="M40" s="820"/>
      <c r="N40" s="804"/>
      <c r="O40" s="815"/>
      <c r="P40" s="815"/>
      <c r="Q40" s="780"/>
    </row>
    <row r="41" spans="1:17" ht="30" hidden="1" x14ac:dyDescent="0.25">
      <c r="A41" s="792"/>
      <c r="B41" s="208" t="s">
        <v>1018</v>
      </c>
      <c r="C41" s="838"/>
      <c r="D41" s="208" t="s">
        <v>1024</v>
      </c>
      <c r="E41" s="828"/>
      <c r="F41" s="831"/>
      <c r="G41" s="831"/>
      <c r="H41" s="801"/>
      <c r="I41" s="801"/>
      <c r="J41" s="804"/>
      <c r="K41" s="780"/>
      <c r="L41" s="820"/>
      <c r="M41" s="820"/>
      <c r="N41" s="804"/>
      <c r="O41" s="815"/>
      <c r="P41" s="815"/>
      <c r="Q41" s="780"/>
    </row>
    <row r="42" spans="1:17" ht="30" hidden="1" x14ac:dyDescent="0.25">
      <c r="A42" s="792"/>
      <c r="B42" s="208" t="s">
        <v>1019</v>
      </c>
      <c r="C42" s="838"/>
      <c r="D42" s="208" t="s">
        <v>1025</v>
      </c>
      <c r="E42" s="828"/>
      <c r="F42" s="831"/>
      <c r="G42" s="831"/>
      <c r="H42" s="801"/>
      <c r="I42" s="801"/>
      <c r="J42" s="804"/>
      <c r="K42" s="780"/>
      <c r="L42" s="820"/>
      <c r="M42" s="820"/>
      <c r="N42" s="804"/>
      <c r="O42" s="815"/>
      <c r="P42" s="815"/>
      <c r="Q42" s="780"/>
    </row>
    <row r="43" spans="1:17" ht="30" hidden="1" x14ac:dyDescent="0.25">
      <c r="A43" s="792"/>
      <c r="B43" s="208" t="s">
        <v>1020</v>
      </c>
      <c r="C43" s="838"/>
      <c r="D43" s="208"/>
      <c r="E43" s="828"/>
      <c r="F43" s="831"/>
      <c r="G43" s="831"/>
      <c r="H43" s="801"/>
      <c r="I43" s="801"/>
      <c r="J43" s="804"/>
      <c r="K43" s="780"/>
      <c r="L43" s="820"/>
      <c r="M43" s="820"/>
      <c r="N43" s="804"/>
      <c r="O43" s="815"/>
      <c r="P43" s="815"/>
      <c r="Q43" s="780"/>
    </row>
    <row r="44" spans="1:17" hidden="1" x14ac:dyDescent="0.25">
      <c r="A44" s="793"/>
      <c r="B44" s="208" t="s">
        <v>1021</v>
      </c>
      <c r="C44" s="839"/>
      <c r="D44" s="208"/>
      <c r="E44" s="829"/>
      <c r="F44" s="832"/>
      <c r="G44" s="832"/>
      <c r="H44" s="802"/>
      <c r="I44" s="802"/>
      <c r="J44" s="805"/>
      <c r="K44" s="781"/>
      <c r="L44" s="821"/>
      <c r="M44" s="821"/>
      <c r="N44" s="805"/>
      <c r="O44" s="816"/>
      <c r="P44" s="816"/>
      <c r="Q44" s="781"/>
    </row>
    <row r="45" spans="1:17" s="443" customFormat="1" ht="60" hidden="1" x14ac:dyDescent="0.25">
      <c r="A45" s="806" t="s">
        <v>142</v>
      </c>
      <c r="B45" s="124" t="s">
        <v>1029</v>
      </c>
      <c r="C45" s="837" t="s">
        <v>144</v>
      </c>
      <c r="D45" s="124" t="s">
        <v>1026</v>
      </c>
      <c r="E45" s="842" t="s">
        <v>34</v>
      </c>
      <c r="F45" s="837" t="s">
        <v>15</v>
      </c>
      <c r="G45" s="837" t="s">
        <v>112</v>
      </c>
      <c r="H45" s="806">
        <f>IF(F45="RARA VEZ (1)",1,IF(F45="IMPROBABLE (2)",2,IF(F45="POSIBLE (3)",3,IF(F45="PROBABLE (4)",4,5))))</f>
        <v>3</v>
      </c>
      <c r="I45" s="806">
        <f>IF(G45="INSIGNIFICANTE (1)",1,IF(G45="MENOR (2)",2,IF(G45="MODERADO (3)",3,IF(G45="MAYOR (4)",4,5))))</f>
        <v>5</v>
      </c>
      <c r="J45" s="782">
        <f>H45*I45</f>
        <v>15</v>
      </c>
      <c r="K45" s="785" t="s">
        <v>105</v>
      </c>
      <c r="L45" s="819">
        <v>1</v>
      </c>
      <c r="M45" s="819">
        <v>3</v>
      </c>
      <c r="N45" s="782">
        <v>3</v>
      </c>
      <c r="O45" s="845" t="str">
        <f>IF(L45=1,"RARA VEZ",IF(L45=2,"IMPROBABLE",IF(L45=3,"POSIBLE",IF(L45=4,"PROBABLE","CASI SEGURO"))))</f>
        <v>RARA VEZ</v>
      </c>
      <c r="P45" s="845" t="str">
        <f>IF(M45=1,"INSIGNIFICANTE",IF(M45=2,"MENOR",IF(M45=3,"MODERADO",IF(M45=4,"MAYOR","CATASTRÓFICO"))))</f>
        <v>MODERADO</v>
      </c>
      <c r="Q45" s="785" t="s">
        <v>2</v>
      </c>
    </row>
    <row r="46" spans="1:17" s="443" customFormat="1" ht="30" hidden="1" x14ac:dyDescent="0.25">
      <c r="A46" s="807"/>
      <c r="B46" s="124" t="s">
        <v>1017</v>
      </c>
      <c r="C46" s="838"/>
      <c r="D46" s="124" t="s">
        <v>1023</v>
      </c>
      <c r="E46" s="843"/>
      <c r="F46" s="838"/>
      <c r="G46" s="838"/>
      <c r="H46" s="807"/>
      <c r="I46" s="807"/>
      <c r="J46" s="783"/>
      <c r="K46" s="786"/>
      <c r="L46" s="820"/>
      <c r="M46" s="820"/>
      <c r="N46" s="783"/>
      <c r="O46" s="846"/>
      <c r="P46" s="846"/>
      <c r="Q46" s="786"/>
    </row>
    <row r="47" spans="1:17" s="443" customFormat="1" ht="30" hidden="1" x14ac:dyDescent="0.25">
      <c r="A47" s="807"/>
      <c r="B47" s="124" t="s">
        <v>1018</v>
      </c>
      <c r="C47" s="838"/>
      <c r="D47" s="124" t="s">
        <v>1024</v>
      </c>
      <c r="E47" s="843"/>
      <c r="F47" s="838"/>
      <c r="G47" s="838"/>
      <c r="H47" s="807"/>
      <c r="I47" s="807"/>
      <c r="J47" s="783"/>
      <c r="K47" s="786"/>
      <c r="L47" s="820"/>
      <c r="M47" s="820"/>
      <c r="N47" s="783"/>
      <c r="O47" s="846"/>
      <c r="P47" s="846"/>
      <c r="Q47" s="786"/>
    </row>
    <row r="48" spans="1:17" s="443" customFormat="1" ht="30" hidden="1" x14ac:dyDescent="0.25">
      <c r="A48" s="807"/>
      <c r="B48" s="124" t="s">
        <v>1019</v>
      </c>
      <c r="C48" s="838"/>
      <c r="D48" s="124" t="s">
        <v>1025</v>
      </c>
      <c r="E48" s="843"/>
      <c r="F48" s="838"/>
      <c r="G48" s="838"/>
      <c r="H48" s="807"/>
      <c r="I48" s="807"/>
      <c r="J48" s="783"/>
      <c r="K48" s="786"/>
      <c r="L48" s="820"/>
      <c r="M48" s="820"/>
      <c r="N48" s="783"/>
      <c r="O48" s="846"/>
      <c r="P48" s="846"/>
      <c r="Q48" s="786"/>
    </row>
    <row r="49" spans="1:17" s="443" customFormat="1" ht="30" hidden="1" x14ac:dyDescent="0.25">
      <c r="A49" s="807"/>
      <c r="B49" s="124" t="s">
        <v>1020</v>
      </c>
      <c r="C49" s="838"/>
      <c r="D49" s="124"/>
      <c r="E49" s="843"/>
      <c r="F49" s="838"/>
      <c r="G49" s="838"/>
      <c r="H49" s="807"/>
      <c r="I49" s="807"/>
      <c r="J49" s="783"/>
      <c r="K49" s="786"/>
      <c r="L49" s="820"/>
      <c r="M49" s="820"/>
      <c r="N49" s="783"/>
      <c r="O49" s="846"/>
      <c r="P49" s="846"/>
      <c r="Q49" s="786"/>
    </row>
    <row r="50" spans="1:17" s="443" customFormat="1" ht="30" hidden="1" x14ac:dyDescent="0.25">
      <c r="A50" s="807"/>
      <c r="B50" s="124" t="s">
        <v>1027</v>
      </c>
      <c r="C50" s="838"/>
      <c r="D50" s="124"/>
      <c r="E50" s="843"/>
      <c r="F50" s="838"/>
      <c r="G50" s="838"/>
      <c r="H50" s="807"/>
      <c r="I50" s="807"/>
      <c r="J50" s="783"/>
      <c r="K50" s="786"/>
      <c r="L50" s="820"/>
      <c r="M50" s="820"/>
      <c r="N50" s="783"/>
      <c r="O50" s="846"/>
      <c r="P50" s="846"/>
      <c r="Q50" s="786"/>
    </row>
    <row r="51" spans="1:17" s="443" customFormat="1" ht="60" hidden="1" x14ac:dyDescent="0.25">
      <c r="A51" s="808"/>
      <c r="B51" s="124" t="s">
        <v>1028</v>
      </c>
      <c r="C51" s="839"/>
      <c r="D51" s="124"/>
      <c r="E51" s="844"/>
      <c r="F51" s="839"/>
      <c r="G51" s="839"/>
      <c r="H51" s="808"/>
      <c r="I51" s="808"/>
      <c r="J51" s="784"/>
      <c r="K51" s="787"/>
      <c r="L51" s="821"/>
      <c r="M51" s="821"/>
      <c r="N51" s="784"/>
      <c r="O51" s="847"/>
      <c r="P51" s="847"/>
      <c r="Q51" s="787"/>
    </row>
    <row r="52" spans="1:17" ht="135" x14ac:dyDescent="0.25">
      <c r="A52" s="791" t="s">
        <v>36</v>
      </c>
      <c r="B52" s="133" t="s">
        <v>116</v>
      </c>
      <c r="C52" s="788" t="s">
        <v>117</v>
      </c>
      <c r="D52" s="133" t="s">
        <v>1011</v>
      </c>
      <c r="E52" s="794" t="s">
        <v>25</v>
      </c>
      <c r="F52" s="797" t="s">
        <v>15</v>
      </c>
      <c r="G52" s="797" t="s">
        <v>110</v>
      </c>
      <c r="H52" s="800">
        <f>IF(F52="RARA VEZ (1)",1,IF(F52="IMPROBABLE (2)",2,IF(F52="POSIBLE (3)",3,IF(F52="PROBABLE (4)",4,5))))</f>
        <v>3</v>
      </c>
      <c r="I52" s="800">
        <f>IF(G52="INSIGNIFICANTE (1)",1,IF(G52="MENOR (2)",2,IF(G52="MODERADO (3)",3,IF(G52="MAYOR (4)",4,5))))</f>
        <v>3</v>
      </c>
      <c r="J52" s="803">
        <f>H52*I52</f>
        <v>9</v>
      </c>
      <c r="K52" s="779" t="s">
        <v>106</v>
      </c>
      <c r="L52" s="806">
        <v>2</v>
      </c>
      <c r="M52" s="806">
        <v>1</v>
      </c>
      <c r="N52" s="803">
        <f>L52*M52</f>
        <v>2</v>
      </c>
      <c r="O52" s="803" t="str">
        <f>IF(L52=1,"RARA VEZ",IF(L52=2,"IMPROBABLE",IF(L52=3,"POSIBLE",IF(L52=4,"PROBABLE","CASI SEGURO"))))</f>
        <v>IMPROBABLE</v>
      </c>
      <c r="P52" s="803" t="str">
        <f>IF(M52=1,"INSIGNIFICANTE",IF(M52=2,"MENOR",IF(M52=3,"MODERADO",IF(M52=4,"MAYOR","CATASTRÓFICO"))))</f>
        <v>INSIGNIFICANTE</v>
      </c>
      <c r="Q52" s="779" t="s">
        <v>107</v>
      </c>
    </row>
    <row r="53" spans="1:17" hidden="1" x14ac:dyDescent="0.25">
      <c r="A53" s="792"/>
      <c r="B53" s="840" t="s">
        <v>1030</v>
      </c>
      <c r="C53" s="789"/>
      <c r="D53" s="251" t="s">
        <v>1031</v>
      </c>
      <c r="E53" s="795"/>
      <c r="F53" s="798"/>
      <c r="G53" s="798"/>
      <c r="H53" s="801"/>
      <c r="I53" s="801"/>
      <c r="J53" s="804"/>
      <c r="K53" s="780"/>
      <c r="L53" s="807"/>
      <c r="M53" s="807"/>
      <c r="N53" s="804"/>
      <c r="O53" s="804"/>
      <c r="P53" s="804"/>
      <c r="Q53" s="780"/>
    </row>
    <row r="54" spans="1:17" hidden="1" x14ac:dyDescent="0.25">
      <c r="A54" s="793"/>
      <c r="B54" s="841"/>
      <c r="C54" s="790"/>
      <c r="D54" s="251" t="s">
        <v>1032</v>
      </c>
      <c r="E54" s="796"/>
      <c r="F54" s="799"/>
      <c r="G54" s="799"/>
      <c r="H54" s="802"/>
      <c r="I54" s="802"/>
      <c r="J54" s="805"/>
      <c r="K54" s="781"/>
      <c r="L54" s="808"/>
      <c r="M54" s="808"/>
      <c r="N54" s="805"/>
      <c r="O54" s="805"/>
      <c r="P54" s="805"/>
      <c r="Q54" s="781"/>
    </row>
    <row r="55" spans="1:17" s="443" customFormat="1" ht="90" x14ac:dyDescent="0.25">
      <c r="A55" s="806" t="s">
        <v>2703</v>
      </c>
      <c r="B55" s="147" t="s">
        <v>1037</v>
      </c>
      <c r="C55" s="788" t="s">
        <v>118</v>
      </c>
      <c r="D55" s="817" t="s">
        <v>1038</v>
      </c>
      <c r="E55" s="834" t="s">
        <v>25</v>
      </c>
      <c r="F55" s="788" t="s">
        <v>15</v>
      </c>
      <c r="G55" s="788" t="s">
        <v>111</v>
      </c>
      <c r="H55" s="806">
        <f>IF(F55="RARA VEZ (1)",1,IF(F55="IMPROBABLE (2)",2,IF(F55="POSIBLE (3)",3,IF(F55="PROBABLE (4)",4,5))))</f>
        <v>3</v>
      </c>
      <c r="I55" s="806">
        <f>IF(G55="INSIGNIFICANTE (1)",1,IF(G55="MENOR (2)",2,IF(G55="MODERADO (3)",3,IF(G55="MAYOR (4)",4,5))))</f>
        <v>4</v>
      </c>
      <c r="J55" s="782">
        <f>H55*I55</f>
        <v>12</v>
      </c>
      <c r="K55" s="785" t="s">
        <v>105</v>
      </c>
      <c r="L55" s="806">
        <v>1</v>
      </c>
      <c r="M55" s="806">
        <v>1</v>
      </c>
      <c r="N55" s="782">
        <f>L55*M55</f>
        <v>1</v>
      </c>
      <c r="O55" s="782" t="str">
        <f>IF(L55=1,"RARA VEZ",IF(L55=2,"IMPROBABLE",IF(L55=3,"POSIBLE",IF(L55=4,"PROBABLE","CASI SEGURO"))))</f>
        <v>RARA VEZ</v>
      </c>
      <c r="P55" s="782" t="str">
        <f>IF(M55=1,"INSIGNIFICANTE",IF(M55=2,"MENOR",IF(M55=3,"MODERADO",IF(M55=4,"MAYOR","CATASTRÓFICO"))))</f>
        <v>INSIGNIFICANTE</v>
      </c>
      <c r="Q55" s="785" t="s">
        <v>107</v>
      </c>
    </row>
    <row r="56" spans="1:17" s="443" customFormat="1" ht="45" hidden="1" x14ac:dyDescent="0.25">
      <c r="A56" s="807"/>
      <c r="B56" s="147" t="s">
        <v>1033</v>
      </c>
      <c r="C56" s="789"/>
      <c r="D56" s="818"/>
      <c r="E56" s="835"/>
      <c r="F56" s="789"/>
      <c r="G56" s="789"/>
      <c r="H56" s="807"/>
      <c r="I56" s="807"/>
      <c r="J56" s="783"/>
      <c r="K56" s="786"/>
      <c r="L56" s="807"/>
      <c r="M56" s="807"/>
      <c r="N56" s="783"/>
      <c r="O56" s="783"/>
      <c r="P56" s="783"/>
      <c r="Q56" s="786"/>
    </row>
    <row r="57" spans="1:17" s="443" customFormat="1" ht="45" hidden="1" x14ac:dyDescent="0.25">
      <c r="A57" s="807"/>
      <c r="B57" s="147" t="s">
        <v>1034</v>
      </c>
      <c r="C57" s="789"/>
      <c r="D57" s="817" t="s">
        <v>1039</v>
      </c>
      <c r="E57" s="835"/>
      <c r="F57" s="789"/>
      <c r="G57" s="789"/>
      <c r="H57" s="807"/>
      <c r="I57" s="807"/>
      <c r="J57" s="783"/>
      <c r="K57" s="786"/>
      <c r="L57" s="807"/>
      <c r="M57" s="807"/>
      <c r="N57" s="783"/>
      <c r="O57" s="783"/>
      <c r="P57" s="783"/>
      <c r="Q57" s="786"/>
    </row>
    <row r="58" spans="1:17" s="443" customFormat="1" ht="30" hidden="1" x14ac:dyDescent="0.25">
      <c r="A58" s="807"/>
      <c r="B58" s="147" t="s">
        <v>1035</v>
      </c>
      <c r="C58" s="789"/>
      <c r="D58" s="833"/>
      <c r="E58" s="835"/>
      <c r="F58" s="789"/>
      <c r="G58" s="789"/>
      <c r="H58" s="807"/>
      <c r="I58" s="807"/>
      <c r="J58" s="783"/>
      <c r="K58" s="786"/>
      <c r="L58" s="807"/>
      <c r="M58" s="807"/>
      <c r="N58" s="783"/>
      <c r="O58" s="783"/>
      <c r="P58" s="783"/>
      <c r="Q58" s="786"/>
    </row>
    <row r="59" spans="1:17" s="443" customFormat="1" hidden="1" x14ac:dyDescent="0.25">
      <c r="A59" s="808"/>
      <c r="B59" s="147" t="s">
        <v>1036</v>
      </c>
      <c r="C59" s="790"/>
      <c r="D59" s="818"/>
      <c r="E59" s="836"/>
      <c r="F59" s="790"/>
      <c r="G59" s="790"/>
      <c r="H59" s="808"/>
      <c r="I59" s="808"/>
      <c r="J59" s="784"/>
      <c r="K59" s="787"/>
      <c r="L59" s="808"/>
      <c r="M59" s="808"/>
      <c r="N59" s="784"/>
      <c r="O59" s="784"/>
      <c r="P59" s="784"/>
      <c r="Q59" s="787"/>
    </row>
    <row r="60" spans="1:17" ht="135" hidden="1" x14ac:dyDescent="0.25">
      <c r="A60" s="791" t="s">
        <v>143</v>
      </c>
      <c r="B60" s="208" t="s">
        <v>1047</v>
      </c>
      <c r="C60" s="824" t="s">
        <v>119</v>
      </c>
      <c r="D60" s="208" t="s">
        <v>1026</v>
      </c>
      <c r="E60" s="827" t="s">
        <v>31</v>
      </c>
      <c r="F60" s="830" t="s">
        <v>3</v>
      </c>
      <c r="G60" s="830" t="s">
        <v>111</v>
      </c>
      <c r="H60" s="800">
        <f>IF(F60="RARA VEZ (1)",1,IF(F60="IMPROBABLE (2)",2,IF(F60="POSIBLE (3)",3,IF(F60="PROBABLE (4)",4,5))))</f>
        <v>2</v>
      </c>
      <c r="I60" s="800">
        <f>IF(G60="INSIGNIFICANTE (1)",1,IF(G60="MENOR (2)",2,IF(G60="MODERADO (3)",3,IF(G60="MAYOR (4)",4,5))))</f>
        <v>4</v>
      </c>
      <c r="J60" s="803">
        <f>H60*I60</f>
        <v>8</v>
      </c>
      <c r="K60" s="779" t="s">
        <v>106</v>
      </c>
      <c r="L60" s="819">
        <v>1</v>
      </c>
      <c r="M60" s="819">
        <v>2</v>
      </c>
      <c r="N60" s="803">
        <v>3</v>
      </c>
      <c r="O60" s="814" t="s">
        <v>9</v>
      </c>
      <c r="P60" s="814" t="s">
        <v>2</v>
      </c>
      <c r="Q60" s="779" t="s">
        <v>2</v>
      </c>
    </row>
    <row r="61" spans="1:17" ht="45" hidden="1" x14ac:dyDescent="0.25">
      <c r="A61" s="792"/>
      <c r="B61" s="208" t="s">
        <v>1040</v>
      </c>
      <c r="C61" s="825"/>
      <c r="D61" s="208" t="s">
        <v>1023</v>
      </c>
      <c r="E61" s="828"/>
      <c r="F61" s="831"/>
      <c r="G61" s="831"/>
      <c r="H61" s="801"/>
      <c r="I61" s="801"/>
      <c r="J61" s="804"/>
      <c r="K61" s="780"/>
      <c r="L61" s="820"/>
      <c r="M61" s="820"/>
      <c r="N61" s="804"/>
      <c r="O61" s="815"/>
      <c r="P61" s="815"/>
      <c r="Q61" s="780"/>
    </row>
    <row r="62" spans="1:17" ht="45" hidden="1" x14ac:dyDescent="0.25">
      <c r="A62" s="792"/>
      <c r="B62" s="208" t="s">
        <v>1041</v>
      </c>
      <c r="C62" s="825"/>
      <c r="D62" s="208" t="s">
        <v>1024</v>
      </c>
      <c r="E62" s="828"/>
      <c r="F62" s="831"/>
      <c r="G62" s="831"/>
      <c r="H62" s="801"/>
      <c r="I62" s="801"/>
      <c r="J62" s="804"/>
      <c r="K62" s="780"/>
      <c r="L62" s="820"/>
      <c r="M62" s="820"/>
      <c r="N62" s="804"/>
      <c r="O62" s="815"/>
      <c r="P62" s="815"/>
      <c r="Q62" s="780"/>
    </row>
    <row r="63" spans="1:17" ht="45" hidden="1" x14ac:dyDescent="0.25">
      <c r="A63" s="792"/>
      <c r="B63" s="208" t="s">
        <v>1042</v>
      </c>
      <c r="C63" s="825"/>
      <c r="D63" s="208" t="s">
        <v>1048</v>
      </c>
      <c r="E63" s="828"/>
      <c r="F63" s="831"/>
      <c r="G63" s="831"/>
      <c r="H63" s="801"/>
      <c r="I63" s="801"/>
      <c r="J63" s="804"/>
      <c r="K63" s="780"/>
      <c r="L63" s="820"/>
      <c r="M63" s="820"/>
      <c r="N63" s="804"/>
      <c r="O63" s="815"/>
      <c r="P63" s="815"/>
      <c r="Q63" s="780"/>
    </row>
    <row r="64" spans="1:17" ht="60" hidden="1" x14ac:dyDescent="0.25">
      <c r="A64" s="792"/>
      <c r="B64" s="208" t="s">
        <v>1043</v>
      </c>
      <c r="C64" s="825"/>
      <c r="D64" s="208" t="s">
        <v>1049</v>
      </c>
      <c r="E64" s="828"/>
      <c r="F64" s="831"/>
      <c r="G64" s="831"/>
      <c r="H64" s="801"/>
      <c r="I64" s="801"/>
      <c r="J64" s="804"/>
      <c r="K64" s="780"/>
      <c r="L64" s="820"/>
      <c r="M64" s="820"/>
      <c r="N64" s="804"/>
      <c r="O64" s="815"/>
      <c r="P64" s="815"/>
      <c r="Q64" s="780"/>
    </row>
    <row r="65" spans="1:17" ht="30" hidden="1" x14ac:dyDescent="0.25">
      <c r="A65" s="792"/>
      <c r="B65" s="208" t="s">
        <v>1044</v>
      </c>
      <c r="C65" s="825"/>
      <c r="D65" s="822" t="s">
        <v>1050</v>
      </c>
      <c r="E65" s="828"/>
      <c r="F65" s="831"/>
      <c r="G65" s="831"/>
      <c r="H65" s="801"/>
      <c r="I65" s="801"/>
      <c r="J65" s="804"/>
      <c r="K65" s="780"/>
      <c r="L65" s="820"/>
      <c r="M65" s="820"/>
      <c r="N65" s="804"/>
      <c r="O65" s="815"/>
      <c r="P65" s="815"/>
      <c r="Q65" s="780"/>
    </row>
    <row r="66" spans="1:17" hidden="1" x14ac:dyDescent="0.25">
      <c r="A66" s="792"/>
      <c r="B66" s="208" t="s">
        <v>1045</v>
      </c>
      <c r="C66" s="825"/>
      <c r="D66" s="823"/>
      <c r="E66" s="828"/>
      <c r="F66" s="831"/>
      <c r="G66" s="831"/>
      <c r="H66" s="801"/>
      <c r="I66" s="801"/>
      <c r="J66" s="804"/>
      <c r="K66" s="780"/>
      <c r="L66" s="820"/>
      <c r="M66" s="820"/>
      <c r="N66" s="804"/>
      <c r="O66" s="815"/>
      <c r="P66" s="815"/>
      <c r="Q66" s="780"/>
    </row>
    <row r="67" spans="1:17" ht="60" hidden="1" x14ac:dyDescent="0.25">
      <c r="A67" s="793"/>
      <c r="B67" s="208" t="s">
        <v>1046</v>
      </c>
      <c r="C67" s="826"/>
      <c r="D67" s="208"/>
      <c r="E67" s="829"/>
      <c r="F67" s="832"/>
      <c r="G67" s="832"/>
      <c r="H67" s="802"/>
      <c r="I67" s="802"/>
      <c r="J67" s="805"/>
      <c r="K67" s="781"/>
      <c r="L67" s="821"/>
      <c r="M67" s="821"/>
      <c r="N67" s="805"/>
      <c r="O67" s="816"/>
      <c r="P67" s="816"/>
      <c r="Q67" s="781"/>
    </row>
    <row r="68" spans="1:17" s="443" customFormat="1" ht="45" x14ac:dyDescent="0.25">
      <c r="A68" s="806" t="s">
        <v>100</v>
      </c>
      <c r="B68" s="809" t="s">
        <v>1058</v>
      </c>
      <c r="C68" s="788" t="s">
        <v>101</v>
      </c>
      <c r="D68" s="147" t="s">
        <v>1059</v>
      </c>
      <c r="E68" s="811" t="s">
        <v>25</v>
      </c>
      <c r="F68" s="788" t="s">
        <v>15</v>
      </c>
      <c r="G68" s="788" t="s">
        <v>111</v>
      </c>
      <c r="H68" s="806">
        <f>IF(F68="RARA VEZ (1)",1,IF(F68="IMPROBABLE (2)",2,IF(F68="POSIBLE (3)",3,IF(F68="PROBABLE (4)",4,5))))</f>
        <v>3</v>
      </c>
      <c r="I68" s="806">
        <f>IF(G68="INSIGNIFICANTE (1)",1,IF(G68="MENOR (2)",2,IF(G68="MODERADO (3)",3,IF(G68="MAYOR (4)",4,5))))</f>
        <v>4</v>
      </c>
      <c r="J68" s="782">
        <f>H68*I68</f>
        <v>12</v>
      </c>
      <c r="K68" s="785" t="s">
        <v>105</v>
      </c>
      <c r="L68" s="806">
        <v>1</v>
      </c>
      <c r="M68" s="806">
        <v>2</v>
      </c>
      <c r="N68" s="782">
        <v>3</v>
      </c>
      <c r="O68" s="782" t="s">
        <v>9</v>
      </c>
      <c r="P68" s="782" t="s">
        <v>2</v>
      </c>
      <c r="Q68" s="785" t="s">
        <v>2</v>
      </c>
    </row>
    <row r="69" spans="1:17" s="443" customFormat="1" ht="45" hidden="1" x14ac:dyDescent="0.25">
      <c r="A69" s="807"/>
      <c r="B69" s="810"/>
      <c r="C69" s="789"/>
      <c r="D69" s="147" t="s">
        <v>1053</v>
      </c>
      <c r="E69" s="812"/>
      <c r="F69" s="789"/>
      <c r="G69" s="789"/>
      <c r="H69" s="807"/>
      <c r="I69" s="807"/>
      <c r="J69" s="783"/>
      <c r="K69" s="786"/>
      <c r="L69" s="807"/>
      <c r="M69" s="807"/>
      <c r="N69" s="783"/>
      <c r="O69" s="783"/>
      <c r="P69" s="783"/>
      <c r="Q69" s="786"/>
    </row>
    <row r="70" spans="1:17" s="443" customFormat="1" ht="30" hidden="1" x14ac:dyDescent="0.25">
      <c r="A70" s="807"/>
      <c r="B70" s="809" t="s">
        <v>1051</v>
      </c>
      <c r="C70" s="789"/>
      <c r="D70" s="147" t="s">
        <v>1054</v>
      </c>
      <c r="E70" s="812"/>
      <c r="F70" s="789"/>
      <c r="G70" s="789"/>
      <c r="H70" s="807"/>
      <c r="I70" s="807"/>
      <c r="J70" s="783"/>
      <c r="K70" s="786"/>
      <c r="L70" s="807"/>
      <c r="M70" s="807"/>
      <c r="N70" s="783"/>
      <c r="O70" s="783"/>
      <c r="P70" s="783"/>
      <c r="Q70" s="786"/>
    </row>
    <row r="71" spans="1:17" s="443" customFormat="1" ht="30" hidden="1" x14ac:dyDescent="0.25">
      <c r="A71" s="807"/>
      <c r="B71" s="810"/>
      <c r="C71" s="789"/>
      <c r="D71" s="147" t="s">
        <v>1055</v>
      </c>
      <c r="E71" s="812"/>
      <c r="F71" s="789"/>
      <c r="G71" s="789"/>
      <c r="H71" s="807"/>
      <c r="I71" s="807"/>
      <c r="J71" s="783"/>
      <c r="K71" s="786"/>
      <c r="L71" s="807"/>
      <c r="M71" s="807"/>
      <c r="N71" s="783"/>
      <c r="O71" s="783"/>
      <c r="P71" s="783"/>
      <c r="Q71" s="786"/>
    </row>
    <row r="72" spans="1:17" s="443" customFormat="1" ht="30" hidden="1" x14ac:dyDescent="0.25">
      <c r="A72" s="807"/>
      <c r="B72" s="817" t="s">
        <v>1052</v>
      </c>
      <c r="C72" s="789"/>
      <c r="D72" s="147" t="s">
        <v>1056</v>
      </c>
      <c r="E72" s="812"/>
      <c r="F72" s="789"/>
      <c r="G72" s="789"/>
      <c r="H72" s="807"/>
      <c r="I72" s="807"/>
      <c r="J72" s="783"/>
      <c r="K72" s="786"/>
      <c r="L72" s="807"/>
      <c r="M72" s="807"/>
      <c r="N72" s="783"/>
      <c r="O72" s="783"/>
      <c r="P72" s="783"/>
      <c r="Q72" s="786"/>
    </row>
    <row r="73" spans="1:17" s="443" customFormat="1" ht="30" hidden="1" x14ac:dyDescent="0.25">
      <c r="A73" s="808"/>
      <c r="B73" s="818"/>
      <c r="C73" s="790"/>
      <c r="D73" s="147" t="s">
        <v>1057</v>
      </c>
      <c r="E73" s="813"/>
      <c r="F73" s="790"/>
      <c r="G73" s="790"/>
      <c r="H73" s="808"/>
      <c r="I73" s="808"/>
      <c r="J73" s="784"/>
      <c r="K73" s="787"/>
      <c r="L73" s="808"/>
      <c r="M73" s="808"/>
      <c r="N73" s="784"/>
      <c r="O73" s="784"/>
      <c r="P73" s="784"/>
      <c r="Q73" s="787"/>
    </row>
    <row r="74" spans="1:17" ht="75" x14ac:dyDescent="0.25">
      <c r="A74" s="806" t="s">
        <v>100</v>
      </c>
      <c r="B74" s="147" t="s">
        <v>1064</v>
      </c>
      <c r="C74" s="788" t="s">
        <v>120</v>
      </c>
      <c r="D74" s="147" t="s">
        <v>1067</v>
      </c>
      <c r="E74" s="811" t="s">
        <v>25</v>
      </c>
      <c r="F74" s="797" t="s">
        <v>15</v>
      </c>
      <c r="G74" s="797" t="s">
        <v>110</v>
      </c>
      <c r="H74" s="800">
        <f>IF(F74="RARA VEZ (1)",1,IF(F74="IMPROBABLE (2)",2,IF(F74="POSIBLE (3)",3,IF(F74="PROBABLE (4)",4,5))))</f>
        <v>3</v>
      </c>
      <c r="I74" s="800">
        <f>IF(G74="INSIGNIFICANTE (1)",1,IF(G74="MENOR (2)",2,IF(G74="MODERADO (3)",3,IF(G74="MAYOR (4)",4,5))))</f>
        <v>3</v>
      </c>
      <c r="J74" s="803">
        <f>H74*I74</f>
        <v>9</v>
      </c>
      <c r="K74" s="779" t="s">
        <v>106</v>
      </c>
      <c r="L74" s="806">
        <v>1</v>
      </c>
      <c r="M74" s="806">
        <v>3</v>
      </c>
      <c r="N74" s="803">
        <f>L74*M74</f>
        <v>3</v>
      </c>
      <c r="O74" s="803" t="str">
        <f>IF(L74=1,"RARA VEZ",IF(L74=2,"IMPROBABLE",IF(L74=3,"POSIBLE",IF(L74=4,"PROBABLE","CASI SEGURO"))))</f>
        <v>RARA VEZ</v>
      </c>
      <c r="P74" s="803" t="str">
        <f>IF(M74=1,"INSIGNIFICANTE",IF(M74=2,"MENOR",IF(M74=3,"MODERADO",IF(M74=4,"MAYOR","CATASTRÓFICO"))))</f>
        <v>MODERADO</v>
      </c>
      <c r="Q74" s="779" t="s">
        <v>2</v>
      </c>
    </row>
    <row r="75" spans="1:17" ht="60" hidden="1" x14ac:dyDescent="0.25">
      <c r="A75" s="807"/>
      <c r="B75" s="147" t="s">
        <v>1060</v>
      </c>
      <c r="C75" s="789"/>
      <c r="D75" s="809" t="s">
        <v>1065</v>
      </c>
      <c r="E75" s="812"/>
      <c r="F75" s="798"/>
      <c r="G75" s="798"/>
      <c r="H75" s="801"/>
      <c r="I75" s="801"/>
      <c r="J75" s="804"/>
      <c r="K75" s="780"/>
      <c r="L75" s="807"/>
      <c r="M75" s="807"/>
      <c r="N75" s="804"/>
      <c r="O75" s="804"/>
      <c r="P75" s="804"/>
      <c r="Q75" s="780"/>
    </row>
    <row r="76" spans="1:17" ht="30" hidden="1" x14ac:dyDescent="0.25">
      <c r="A76" s="807"/>
      <c r="B76" s="147" t="s">
        <v>1061</v>
      </c>
      <c r="C76" s="789"/>
      <c r="D76" s="810"/>
      <c r="E76" s="812"/>
      <c r="F76" s="798"/>
      <c r="G76" s="798"/>
      <c r="H76" s="801"/>
      <c r="I76" s="801"/>
      <c r="J76" s="804"/>
      <c r="K76" s="780"/>
      <c r="L76" s="807"/>
      <c r="M76" s="807"/>
      <c r="N76" s="804"/>
      <c r="O76" s="804"/>
      <c r="P76" s="804"/>
      <c r="Q76" s="780"/>
    </row>
    <row r="77" spans="1:17" hidden="1" x14ac:dyDescent="0.25">
      <c r="A77" s="807"/>
      <c r="B77" s="147" t="s">
        <v>1062</v>
      </c>
      <c r="C77" s="789"/>
      <c r="D77" s="809" t="s">
        <v>1066</v>
      </c>
      <c r="E77" s="812"/>
      <c r="F77" s="798"/>
      <c r="G77" s="798"/>
      <c r="H77" s="801"/>
      <c r="I77" s="801"/>
      <c r="J77" s="804"/>
      <c r="K77" s="780"/>
      <c r="L77" s="807"/>
      <c r="M77" s="807"/>
      <c r="N77" s="804"/>
      <c r="O77" s="804"/>
      <c r="P77" s="804"/>
      <c r="Q77" s="780"/>
    </row>
    <row r="78" spans="1:17" ht="45" hidden="1" x14ac:dyDescent="0.25">
      <c r="A78" s="808"/>
      <c r="B78" s="147" t="s">
        <v>1063</v>
      </c>
      <c r="C78" s="790"/>
      <c r="D78" s="810"/>
      <c r="E78" s="813"/>
      <c r="F78" s="799"/>
      <c r="G78" s="799"/>
      <c r="H78" s="802"/>
      <c r="I78" s="802"/>
      <c r="J78" s="805"/>
      <c r="K78" s="781"/>
      <c r="L78" s="808"/>
      <c r="M78" s="808"/>
      <c r="N78" s="805"/>
      <c r="O78" s="805"/>
      <c r="P78" s="805"/>
      <c r="Q78" s="781"/>
    </row>
    <row r="79" spans="1:17" s="443" customFormat="1" ht="45" x14ac:dyDescent="0.25">
      <c r="A79" s="806" t="s">
        <v>100</v>
      </c>
      <c r="B79" s="147" t="s">
        <v>1071</v>
      </c>
      <c r="C79" s="788" t="s">
        <v>121</v>
      </c>
      <c r="D79" s="147" t="s">
        <v>1076</v>
      </c>
      <c r="E79" s="811" t="s">
        <v>25</v>
      </c>
      <c r="F79" s="788" t="s">
        <v>15</v>
      </c>
      <c r="G79" s="788" t="s">
        <v>110</v>
      </c>
      <c r="H79" s="806">
        <f>IF(F79="RARA VEZ (1)",1,IF(F79="IMPROBABLE (2)",2,IF(F79="POSIBLE (3)",3,IF(F79="PROBABLE (4)",4,5))))</f>
        <v>3</v>
      </c>
      <c r="I79" s="806">
        <f>IF(G79="INSIGNIFICANTE (1)",1,IF(G79="MENOR (2)",2,IF(G79="MODERADO (3)",3,IF(G79="MAYOR (4)",4,5))))</f>
        <v>3</v>
      </c>
      <c r="J79" s="782">
        <f>H79*I79</f>
        <v>9</v>
      </c>
      <c r="K79" s="785" t="s">
        <v>106</v>
      </c>
      <c r="L79" s="806">
        <v>1</v>
      </c>
      <c r="M79" s="806">
        <v>3</v>
      </c>
      <c r="N79" s="782">
        <f>L79*M79</f>
        <v>3</v>
      </c>
      <c r="O79" s="782" t="str">
        <f>IF(L79=1,"RARA VEZ",IF(L79=2,"IMPROBABLE",IF(L79=3,"POSIBLE",IF(L79=4,"PROBABLE","CASI SEGURO"))))</f>
        <v>RARA VEZ</v>
      </c>
      <c r="P79" s="782" t="str">
        <f>IF(M79=1,"INSIGNIFICANTE",IF(M79=2,"MENOR",IF(M79=3,"MODERADO",IF(M79=4,"MAYOR","CATASTRÓFICO"))))</f>
        <v>MODERADO</v>
      </c>
      <c r="Q79" s="785" t="s">
        <v>2</v>
      </c>
    </row>
    <row r="80" spans="1:17" s="443" customFormat="1" ht="60" hidden="1" x14ac:dyDescent="0.25">
      <c r="A80" s="807"/>
      <c r="B80" s="147" t="s">
        <v>1068</v>
      </c>
      <c r="C80" s="789"/>
      <c r="D80" s="147" t="s">
        <v>1072</v>
      </c>
      <c r="E80" s="812"/>
      <c r="F80" s="789"/>
      <c r="G80" s="789"/>
      <c r="H80" s="807"/>
      <c r="I80" s="807"/>
      <c r="J80" s="783"/>
      <c r="K80" s="786"/>
      <c r="L80" s="807"/>
      <c r="M80" s="807"/>
      <c r="N80" s="783"/>
      <c r="O80" s="783"/>
      <c r="P80" s="783"/>
      <c r="Q80" s="786"/>
    </row>
    <row r="81" spans="1:17" s="443" customFormat="1" ht="45" hidden="1" x14ac:dyDescent="0.25">
      <c r="A81" s="807"/>
      <c r="B81" s="147" t="s">
        <v>1069</v>
      </c>
      <c r="C81" s="789"/>
      <c r="D81" s="147" t="s">
        <v>1073</v>
      </c>
      <c r="E81" s="812"/>
      <c r="F81" s="789"/>
      <c r="G81" s="789"/>
      <c r="H81" s="807"/>
      <c r="I81" s="807"/>
      <c r="J81" s="783"/>
      <c r="K81" s="786"/>
      <c r="L81" s="807"/>
      <c r="M81" s="807"/>
      <c r="N81" s="783"/>
      <c r="O81" s="783"/>
      <c r="P81" s="783"/>
      <c r="Q81" s="786"/>
    </row>
    <row r="82" spans="1:17" s="443" customFormat="1" ht="45" hidden="1" x14ac:dyDescent="0.25">
      <c r="A82" s="807"/>
      <c r="B82" s="809" t="s">
        <v>1070</v>
      </c>
      <c r="C82" s="789"/>
      <c r="D82" s="147" t="s">
        <v>1074</v>
      </c>
      <c r="E82" s="812"/>
      <c r="F82" s="789"/>
      <c r="G82" s="789"/>
      <c r="H82" s="807"/>
      <c r="I82" s="807"/>
      <c r="J82" s="783"/>
      <c r="K82" s="786"/>
      <c r="L82" s="807"/>
      <c r="M82" s="807"/>
      <c r="N82" s="783"/>
      <c r="O82" s="783"/>
      <c r="P82" s="783"/>
      <c r="Q82" s="786"/>
    </row>
    <row r="83" spans="1:17" s="443" customFormat="1" ht="30" hidden="1" x14ac:dyDescent="0.25">
      <c r="A83" s="808"/>
      <c r="B83" s="810"/>
      <c r="C83" s="790"/>
      <c r="D83" s="147" t="s">
        <v>1075</v>
      </c>
      <c r="E83" s="813"/>
      <c r="F83" s="790"/>
      <c r="G83" s="790"/>
      <c r="H83" s="808"/>
      <c r="I83" s="808"/>
      <c r="J83" s="784"/>
      <c r="K83" s="787"/>
      <c r="L83" s="808"/>
      <c r="M83" s="808"/>
      <c r="N83" s="784"/>
      <c r="O83" s="784"/>
      <c r="P83" s="784"/>
      <c r="Q83" s="787"/>
    </row>
    <row r="84" spans="1:17" s="443" customFormat="1" ht="45" x14ac:dyDescent="0.25">
      <c r="A84" s="791" t="s">
        <v>100</v>
      </c>
      <c r="B84" s="446" t="s">
        <v>1078</v>
      </c>
      <c r="C84" s="788" t="s">
        <v>122</v>
      </c>
      <c r="D84" s="147" t="s">
        <v>1083</v>
      </c>
      <c r="E84" s="794" t="s">
        <v>25</v>
      </c>
      <c r="F84" s="797" t="s">
        <v>3</v>
      </c>
      <c r="G84" s="797" t="s">
        <v>109</v>
      </c>
      <c r="H84" s="800">
        <f>IF(F84="RARA VEZ (1)",1,IF(F84="IMPROBABLE (2)",2,IF(F84="POSIBLE (3)",3,IF(F84="PROBABLE (4)",4,5))))</f>
        <v>2</v>
      </c>
      <c r="I84" s="800">
        <f>IF(G84="INSIGNIFICANTE (1)",1,IF(G84="MENOR (2)",2,IF(G84="MODERADO (3)",3,IF(G84="MAYOR (4)",4,5))))</f>
        <v>2</v>
      </c>
      <c r="J84" s="803">
        <f>H84*I84</f>
        <v>4</v>
      </c>
      <c r="K84" s="779" t="s">
        <v>107</v>
      </c>
      <c r="L84" s="806">
        <v>1</v>
      </c>
      <c r="M84" s="806">
        <v>2</v>
      </c>
      <c r="N84" s="803">
        <f>L84*M84</f>
        <v>2</v>
      </c>
      <c r="O84" s="803" t="str">
        <f>IF(L84=1,"RARA VEZ",IF(L84=2,"IMPROBABLE",IF(L84=3,"POSIBLE",IF(L84=4,"PROBABLE","CASI SEGURO"))))</f>
        <v>RARA VEZ</v>
      </c>
      <c r="P84" s="803" t="str">
        <f>IF(M84=1,"INSIGNIFICANTE",IF(M84=2,"MENOR",IF(M84=3,"MODERADO",IF(M84=4,"MAYOR","CATASTRÓFICO"))))</f>
        <v>MENOR</v>
      </c>
      <c r="Q84" s="779" t="s">
        <v>107</v>
      </c>
    </row>
    <row r="85" spans="1:17" s="443" customFormat="1" ht="60" hidden="1" x14ac:dyDescent="0.25">
      <c r="A85" s="792"/>
      <c r="B85" s="446" t="s">
        <v>1077</v>
      </c>
      <c r="C85" s="789"/>
      <c r="D85" s="147" t="s">
        <v>1084</v>
      </c>
      <c r="E85" s="795"/>
      <c r="F85" s="798"/>
      <c r="G85" s="798"/>
      <c r="H85" s="801"/>
      <c r="I85" s="801"/>
      <c r="J85" s="804"/>
      <c r="K85" s="780"/>
      <c r="L85" s="807"/>
      <c r="M85" s="807"/>
      <c r="N85" s="804"/>
      <c r="O85" s="804"/>
      <c r="P85" s="804"/>
      <c r="Q85" s="780"/>
    </row>
    <row r="86" spans="1:17" s="443" customFormat="1" ht="45" hidden="1" x14ac:dyDescent="0.25">
      <c r="A86" s="792"/>
      <c r="B86" s="446" t="s">
        <v>1079</v>
      </c>
      <c r="C86" s="789"/>
      <c r="D86" s="147" t="s">
        <v>1085</v>
      </c>
      <c r="E86" s="795"/>
      <c r="F86" s="798"/>
      <c r="G86" s="798"/>
      <c r="H86" s="801"/>
      <c r="I86" s="801"/>
      <c r="J86" s="804"/>
      <c r="K86" s="780"/>
      <c r="L86" s="807"/>
      <c r="M86" s="807"/>
      <c r="N86" s="804"/>
      <c r="O86" s="804"/>
      <c r="P86" s="804"/>
      <c r="Q86" s="780"/>
    </row>
    <row r="87" spans="1:17" s="443" customFormat="1" ht="45" hidden="1" x14ac:dyDescent="0.25">
      <c r="A87" s="792"/>
      <c r="B87" s="446" t="s">
        <v>1080</v>
      </c>
      <c r="C87" s="789"/>
      <c r="D87" s="147" t="s">
        <v>1086</v>
      </c>
      <c r="E87" s="795"/>
      <c r="F87" s="798"/>
      <c r="G87" s="798"/>
      <c r="H87" s="801"/>
      <c r="I87" s="801"/>
      <c r="J87" s="804"/>
      <c r="K87" s="780"/>
      <c r="L87" s="807"/>
      <c r="M87" s="807"/>
      <c r="N87" s="804"/>
      <c r="O87" s="804"/>
      <c r="P87" s="804"/>
      <c r="Q87" s="780"/>
    </row>
    <row r="88" spans="1:17" s="443" customFormat="1" ht="45" hidden="1" x14ac:dyDescent="0.25">
      <c r="A88" s="792"/>
      <c r="B88" s="446" t="s">
        <v>1081</v>
      </c>
      <c r="C88" s="789"/>
      <c r="D88" s="147" t="s">
        <v>1087</v>
      </c>
      <c r="E88" s="795"/>
      <c r="F88" s="798"/>
      <c r="G88" s="798"/>
      <c r="H88" s="801"/>
      <c r="I88" s="801"/>
      <c r="J88" s="804"/>
      <c r="K88" s="780"/>
      <c r="L88" s="807"/>
      <c r="M88" s="807"/>
      <c r="N88" s="804"/>
      <c r="O88" s="804"/>
      <c r="P88" s="804"/>
      <c r="Q88" s="780"/>
    </row>
    <row r="89" spans="1:17" ht="105" hidden="1" x14ac:dyDescent="0.25">
      <c r="A89" s="793"/>
      <c r="B89" s="133" t="s">
        <v>1082</v>
      </c>
      <c r="C89" s="790"/>
      <c r="D89" s="133" t="s">
        <v>1088</v>
      </c>
      <c r="E89" s="796"/>
      <c r="F89" s="799"/>
      <c r="G89" s="799"/>
      <c r="H89" s="802"/>
      <c r="I89" s="802"/>
      <c r="J89" s="805"/>
      <c r="K89" s="781"/>
      <c r="L89" s="808"/>
      <c r="M89" s="808"/>
      <c r="N89" s="805"/>
      <c r="O89" s="805"/>
      <c r="P89" s="805"/>
      <c r="Q89" s="781"/>
    </row>
    <row r="90" spans="1:17" x14ac:dyDescent="0.25">
      <c r="A90" s="246"/>
      <c r="B90" s="246"/>
      <c r="C90" s="246"/>
      <c r="D90" s="246"/>
      <c r="E90" s="246"/>
      <c r="F90" s="246"/>
      <c r="G90" s="246"/>
      <c r="K90" s="246"/>
      <c r="L90" s="246"/>
      <c r="M90" s="246"/>
      <c r="N90" s="246"/>
      <c r="O90" s="246"/>
      <c r="P90" s="246"/>
      <c r="Q90" s="246"/>
    </row>
    <row r="91" spans="1:17" x14ac:dyDescent="0.25">
      <c r="A91" s="246"/>
      <c r="B91" s="246"/>
      <c r="C91" s="246"/>
      <c r="D91" s="246"/>
      <c r="E91" s="246"/>
      <c r="F91" s="246"/>
      <c r="G91" s="246"/>
      <c r="K91" s="246"/>
      <c r="L91" s="246"/>
      <c r="M91" s="246"/>
      <c r="N91" s="246"/>
      <c r="O91" s="246"/>
      <c r="P91" s="246"/>
      <c r="Q91" s="246"/>
    </row>
    <row r="92" spans="1:17" x14ac:dyDescent="0.25">
      <c r="A92" s="246"/>
      <c r="B92" s="246"/>
      <c r="C92" s="246"/>
      <c r="D92" s="246"/>
      <c r="E92" s="246"/>
      <c r="F92" s="246"/>
      <c r="G92" s="246"/>
      <c r="K92" s="246"/>
      <c r="L92" s="246"/>
      <c r="M92" s="246"/>
      <c r="N92" s="246"/>
      <c r="O92" s="246"/>
      <c r="P92" s="246"/>
      <c r="Q92" s="246"/>
    </row>
    <row r="93" spans="1:17" x14ac:dyDescent="0.25">
      <c r="A93" s="246"/>
      <c r="B93" s="246"/>
      <c r="C93" s="246"/>
      <c r="D93" s="246"/>
      <c r="E93" s="246"/>
      <c r="F93" s="246"/>
      <c r="G93" s="246"/>
      <c r="K93" s="246"/>
      <c r="L93" s="246"/>
      <c r="M93" s="246"/>
      <c r="N93" s="246"/>
      <c r="O93" s="246"/>
      <c r="P93" s="246"/>
      <c r="Q93" s="246"/>
    </row>
    <row r="94" spans="1:17" x14ac:dyDescent="0.25">
      <c r="A94" s="246"/>
      <c r="B94" s="246"/>
      <c r="C94" s="246"/>
      <c r="D94" s="246"/>
      <c r="E94" s="246"/>
      <c r="F94" s="246"/>
      <c r="G94" s="246"/>
      <c r="K94" s="246"/>
      <c r="L94" s="246"/>
      <c r="M94" s="246"/>
      <c r="N94" s="246"/>
      <c r="O94" s="246"/>
      <c r="P94" s="246"/>
      <c r="Q94" s="246"/>
    </row>
    <row r="95" spans="1:17" x14ac:dyDescent="0.25">
      <c r="A95" s="246"/>
      <c r="B95" s="246"/>
      <c r="C95" s="246"/>
      <c r="D95" s="246"/>
      <c r="E95" s="246"/>
      <c r="F95" s="246"/>
      <c r="G95" s="246"/>
      <c r="K95" s="246"/>
      <c r="L95" s="246"/>
      <c r="M95" s="246"/>
      <c r="N95" s="246"/>
      <c r="O95" s="246"/>
      <c r="P95" s="246"/>
      <c r="Q95" s="246"/>
    </row>
    <row r="96" spans="1:17" x14ac:dyDescent="0.25">
      <c r="A96" s="246"/>
      <c r="B96" s="246"/>
      <c r="C96" s="246"/>
      <c r="D96" s="246"/>
      <c r="E96" s="246"/>
      <c r="F96" s="246"/>
      <c r="G96" s="246"/>
      <c r="K96" s="246"/>
      <c r="L96" s="246"/>
      <c r="M96" s="246"/>
      <c r="N96" s="246"/>
      <c r="O96" s="246"/>
      <c r="P96" s="246"/>
      <c r="Q96" s="246"/>
    </row>
    <row r="97" spans="1:17" x14ac:dyDescent="0.25">
      <c r="A97" s="246"/>
      <c r="B97" s="246"/>
      <c r="C97" s="246"/>
      <c r="D97" s="246"/>
      <c r="E97" s="246"/>
      <c r="F97" s="246"/>
      <c r="G97" s="246"/>
      <c r="K97" s="246"/>
      <c r="L97" s="246"/>
      <c r="M97" s="246"/>
      <c r="N97" s="246"/>
      <c r="O97" s="246"/>
      <c r="P97" s="246"/>
      <c r="Q97" s="246"/>
    </row>
    <row r="98" spans="1:17" x14ac:dyDescent="0.25">
      <c r="A98" s="246"/>
      <c r="B98" s="246"/>
      <c r="C98" s="246"/>
      <c r="D98" s="246"/>
      <c r="E98" s="246"/>
      <c r="F98" s="246"/>
      <c r="G98" s="246"/>
      <c r="K98" s="246"/>
      <c r="L98" s="246"/>
      <c r="M98" s="246"/>
      <c r="N98" s="246"/>
      <c r="O98" s="246"/>
      <c r="P98" s="246"/>
      <c r="Q98" s="246"/>
    </row>
    <row r="99" spans="1:17" x14ac:dyDescent="0.25">
      <c r="A99" s="246"/>
      <c r="B99" s="246"/>
      <c r="C99" s="246"/>
      <c r="D99" s="246"/>
      <c r="E99" s="246"/>
      <c r="F99" s="246"/>
      <c r="G99" s="246"/>
      <c r="K99" s="246"/>
      <c r="L99" s="246"/>
      <c r="M99" s="246"/>
      <c r="N99" s="246"/>
      <c r="O99" s="246"/>
      <c r="P99" s="246"/>
      <c r="Q99" s="246"/>
    </row>
    <row r="102" spans="1:17" ht="16.5" thickBot="1" x14ac:dyDescent="0.3"/>
    <row r="103" spans="1:17" x14ac:dyDescent="0.2">
      <c r="E103" s="210" t="s">
        <v>25</v>
      </c>
      <c r="F103" s="211" t="s">
        <v>108</v>
      </c>
      <c r="G103" s="212" t="s">
        <v>67</v>
      </c>
      <c r="H103" s="213"/>
      <c r="I103" s="213"/>
      <c r="K103" s="205" t="s">
        <v>105</v>
      </c>
      <c r="O103" s="211" t="s">
        <v>108</v>
      </c>
      <c r="P103" s="212" t="s">
        <v>67</v>
      </c>
    </row>
    <row r="104" spans="1:17" x14ac:dyDescent="0.2">
      <c r="E104" s="214" t="s">
        <v>31</v>
      </c>
      <c r="F104" s="215" t="s">
        <v>3</v>
      </c>
      <c r="G104" s="212" t="s">
        <v>109</v>
      </c>
      <c r="H104" s="213"/>
      <c r="I104" s="213"/>
      <c r="K104" s="205" t="s">
        <v>106</v>
      </c>
      <c r="O104" s="215" t="s">
        <v>3</v>
      </c>
      <c r="P104" s="212" t="s">
        <v>109</v>
      </c>
    </row>
    <row r="105" spans="1:17" x14ac:dyDescent="0.25">
      <c r="E105" s="216" t="s">
        <v>32</v>
      </c>
      <c r="F105" s="215" t="s">
        <v>15</v>
      </c>
      <c r="G105" s="212" t="s">
        <v>110</v>
      </c>
      <c r="H105" s="213"/>
      <c r="I105" s="213"/>
      <c r="K105" s="205" t="s">
        <v>2</v>
      </c>
      <c r="O105" s="215" t="s">
        <v>15</v>
      </c>
      <c r="P105" s="212" t="s">
        <v>110</v>
      </c>
    </row>
    <row r="106" spans="1:17" x14ac:dyDescent="0.2">
      <c r="E106" s="214" t="s">
        <v>33</v>
      </c>
      <c r="F106" s="215" t="s">
        <v>4</v>
      </c>
      <c r="G106" s="212" t="s">
        <v>111</v>
      </c>
      <c r="H106" s="213"/>
      <c r="I106" s="213"/>
      <c r="K106" s="205" t="s">
        <v>107</v>
      </c>
      <c r="O106" s="215" t="s">
        <v>4</v>
      </c>
      <c r="P106" s="212" t="s">
        <v>111</v>
      </c>
    </row>
    <row r="107" spans="1:17" ht="16.5" thickBot="1" x14ac:dyDescent="0.25">
      <c r="E107" s="214" t="s">
        <v>34</v>
      </c>
      <c r="F107" s="217" t="s">
        <v>68</v>
      </c>
      <c r="G107" s="218" t="s">
        <v>112</v>
      </c>
      <c r="H107" s="213"/>
      <c r="I107" s="213"/>
      <c r="O107" s="217" t="s">
        <v>68</v>
      </c>
      <c r="P107" s="218" t="s">
        <v>112</v>
      </c>
    </row>
  </sheetData>
  <sheetProtection autoFilter="0"/>
  <autoFilter ref="A8:Q89" xr:uid="{00000000-0009-0000-0000-000001000000}">
    <filterColumn colId="4">
      <filters>
        <filter val="Gestión"/>
      </filters>
    </filterColumn>
  </autoFilter>
  <mergeCells count="246">
    <mergeCell ref="A9:A12"/>
    <mergeCell ref="C9:C12"/>
    <mergeCell ref="E9:E12"/>
    <mergeCell ref="F9:F12"/>
    <mergeCell ref="G9:G12"/>
    <mergeCell ref="B1:Q1"/>
    <mergeCell ref="B2:Q2"/>
    <mergeCell ref="B3:Q3"/>
    <mergeCell ref="B4:Q4"/>
    <mergeCell ref="B7:D7"/>
    <mergeCell ref="F7:K7"/>
    <mergeCell ref="L7:P7"/>
    <mergeCell ref="M9:M12"/>
    <mergeCell ref="N9:N12"/>
    <mergeCell ref="O9:O12"/>
    <mergeCell ref="P9:P12"/>
    <mergeCell ref="Q9:Q12"/>
    <mergeCell ref="H9:H12"/>
    <mergeCell ref="I9:I12"/>
    <mergeCell ref="J9:J12"/>
    <mergeCell ref="K9:K12"/>
    <mergeCell ref="L9:L12"/>
    <mergeCell ref="O13:O17"/>
    <mergeCell ref="P13:P17"/>
    <mergeCell ref="Q13:Q17"/>
    <mergeCell ref="H13:H17"/>
    <mergeCell ref="I13:I17"/>
    <mergeCell ref="J13:J17"/>
    <mergeCell ref="K13:K17"/>
    <mergeCell ref="L13:L17"/>
    <mergeCell ref="A13:A17"/>
    <mergeCell ref="C13:C17"/>
    <mergeCell ref="E13:E17"/>
    <mergeCell ref="F13:F17"/>
    <mergeCell ref="G13:G17"/>
    <mergeCell ref="H18:H25"/>
    <mergeCell ref="I18:I25"/>
    <mergeCell ref="A18:A25"/>
    <mergeCell ref="C18:C25"/>
    <mergeCell ref="B23:B24"/>
    <mergeCell ref="B19:B20"/>
    <mergeCell ref="B21:B22"/>
    <mergeCell ref="M13:M17"/>
    <mergeCell ref="N13:N17"/>
    <mergeCell ref="O18:O25"/>
    <mergeCell ref="P18:P25"/>
    <mergeCell ref="Q18:Q25"/>
    <mergeCell ref="A26:A29"/>
    <mergeCell ref="C26:C29"/>
    <mergeCell ref="E26:E29"/>
    <mergeCell ref="F26:F29"/>
    <mergeCell ref="G26:G29"/>
    <mergeCell ref="H26:H29"/>
    <mergeCell ref="I26:I29"/>
    <mergeCell ref="J26:J29"/>
    <mergeCell ref="K26:K29"/>
    <mergeCell ref="L26:L29"/>
    <mergeCell ref="M26:M29"/>
    <mergeCell ref="N26:N29"/>
    <mergeCell ref="O26:O29"/>
    <mergeCell ref="J18:J25"/>
    <mergeCell ref="K18:K25"/>
    <mergeCell ref="L18:L25"/>
    <mergeCell ref="M18:M25"/>
    <mergeCell ref="N18:N25"/>
    <mergeCell ref="E18:E25"/>
    <mergeCell ref="F18:F25"/>
    <mergeCell ref="G18:G25"/>
    <mergeCell ref="A30:A34"/>
    <mergeCell ref="C30:C34"/>
    <mergeCell ref="E30:E34"/>
    <mergeCell ref="F30:F34"/>
    <mergeCell ref="G30:G34"/>
    <mergeCell ref="H30:H34"/>
    <mergeCell ref="I30:I34"/>
    <mergeCell ref="J30:J34"/>
    <mergeCell ref="K30:K34"/>
    <mergeCell ref="P35:P38"/>
    <mergeCell ref="P26:P29"/>
    <mergeCell ref="Q26:Q29"/>
    <mergeCell ref="B33:B34"/>
    <mergeCell ref="L30:L34"/>
    <mergeCell ref="M30:M34"/>
    <mergeCell ref="N30:N34"/>
    <mergeCell ref="O30:O34"/>
    <mergeCell ref="P30:P34"/>
    <mergeCell ref="Q30:Q34"/>
    <mergeCell ref="Q35:Q38"/>
    <mergeCell ref="L35:L38"/>
    <mergeCell ref="M35:M38"/>
    <mergeCell ref="N35:N38"/>
    <mergeCell ref="O35:O38"/>
    <mergeCell ref="H35:H38"/>
    <mergeCell ref="I35:I38"/>
    <mergeCell ref="J35:J38"/>
    <mergeCell ref="K35:K38"/>
    <mergeCell ref="H39:H44"/>
    <mergeCell ref="I39:I44"/>
    <mergeCell ref="J39:J44"/>
    <mergeCell ref="K39:K44"/>
    <mergeCell ref="Q45:Q51"/>
    <mergeCell ref="H45:H51"/>
    <mergeCell ref="I45:I51"/>
    <mergeCell ref="J45:J51"/>
    <mergeCell ref="K45:K51"/>
    <mergeCell ref="L45:L51"/>
    <mergeCell ref="L39:L44"/>
    <mergeCell ref="M39:M44"/>
    <mergeCell ref="N39:N44"/>
    <mergeCell ref="O39:O44"/>
    <mergeCell ref="P39:P44"/>
    <mergeCell ref="Q39:Q44"/>
    <mergeCell ref="M45:M51"/>
    <mergeCell ref="N45:N51"/>
    <mergeCell ref="O45:O51"/>
    <mergeCell ref="P45:P51"/>
    <mergeCell ref="C52:C54"/>
    <mergeCell ref="A45:A51"/>
    <mergeCell ref="C45:C51"/>
    <mergeCell ref="E45:E51"/>
    <mergeCell ref="F45:F51"/>
    <mergeCell ref="G45:G51"/>
    <mergeCell ref="A35:A38"/>
    <mergeCell ref="C35:C38"/>
    <mergeCell ref="E35:E38"/>
    <mergeCell ref="F35:F38"/>
    <mergeCell ref="G35:G38"/>
    <mergeCell ref="G39:G44"/>
    <mergeCell ref="P55:P59"/>
    <mergeCell ref="Q55:Q59"/>
    <mergeCell ref="F55:F59"/>
    <mergeCell ref="G55:G59"/>
    <mergeCell ref="H55:H59"/>
    <mergeCell ref="A39:A44"/>
    <mergeCell ref="C39:C44"/>
    <mergeCell ref="E39:E44"/>
    <mergeCell ref="F39:F44"/>
    <mergeCell ref="O52:O54"/>
    <mergeCell ref="P52:P54"/>
    <mergeCell ref="Q52:Q54"/>
    <mergeCell ref="H52:H54"/>
    <mergeCell ref="I52:I54"/>
    <mergeCell ref="J52:J54"/>
    <mergeCell ref="K52:K54"/>
    <mergeCell ref="L52:L54"/>
    <mergeCell ref="M52:M54"/>
    <mergeCell ref="N52:N54"/>
    <mergeCell ref="A52:A54"/>
    <mergeCell ref="B53:B54"/>
    <mergeCell ref="E52:E54"/>
    <mergeCell ref="F52:F54"/>
    <mergeCell ref="G52:G54"/>
    <mergeCell ref="K55:K59"/>
    <mergeCell ref="L55:L59"/>
    <mergeCell ref="M55:M59"/>
    <mergeCell ref="N55:N59"/>
    <mergeCell ref="O55:O59"/>
    <mergeCell ref="D65:D66"/>
    <mergeCell ref="C60:C67"/>
    <mergeCell ref="A60:A67"/>
    <mergeCell ref="E60:E67"/>
    <mergeCell ref="F60:F67"/>
    <mergeCell ref="G60:G67"/>
    <mergeCell ref="H60:H67"/>
    <mergeCell ref="I60:I67"/>
    <mergeCell ref="J60:J67"/>
    <mergeCell ref="I55:I59"/>
    <mergeCell ref="J55:J59"/>
    <mergeCell ref="A55:A59"/>
    <mergeCell ref="C55:C59"/>
    <mergeCell ref="D55:D56"/>
    <mergeCell ref="D57:D59"/>
    <mergeCell ref="E55:E59"/>
    <mergeCell ref="P60:P67"/>
    <mergeCell ref="Q60:Q67"/>
    <mergeCell ref="B68:B69"/>
    <mergeCell ref="B70:B71"/>
    <mergeCell ref="B72:B73"/>
    <mergeCell ref="C68:C73"/>
    <mergeCell ref="I68:I73"/>
    <mergeCell ref="J68:J73"/>
    <mergeCell ref="K68:K73"/>
    <mergeCell ref="L68:L73"/>
    <mergeCell ref="M68:M73"/>
    <mergeCell ref="N68:N73"/>
    <mergeCell ref="O68:O73"/>
    <mergeCell ref="P68:P73"/>
    <mergeCell ref="Q68:Q73"/>
    <mergeCell ref="L60:L67"/>
    <mergeCell ref="K60:K67"/>
    <mergeCell ref="M60:M67"/>
    <mergeCell ref="N60:N67"/>
    <mergeCell ref="O60:O67"/>
    <mergeCell ref="I74:I78"/>
    <mergeCell ref="J74:J78"/>
    <mergeCell ref="D75:D76"/>
    <mergeCell ref="D77:D78"/>
    <mergeCell ref="A74:A78"/>
    <mergeCell ref="C74:C78"/>
    <mergeCell ref="E74:E78"/>
    <mergeCell ref="A68:A73"/>
    <mergeCell ref="E68:E73"/>
    <mergeCell ref="F68:F73"/>
    <mergeCell ref="G68:G73"/>
    <mergeCell ref="H68:H73"/>
    <mergeCell ref="P74:P78"/>
    <mergeCell ref="Q74:Q78"/>
    <mergeCell ref="B82:B83"/>
    <mergeCell ref="A79:A83"/>
    <mergeCell ref="C79:C83"/>
    <mergeCell ref="E79:E83"/>
    <mergeCell ref="F79:F83"/>
    <mergeCell ref="G79:G83"/>
    <mergeCell ref="H79:H83"/>
    <mergeCell ref="I79:I83"/>
    <mergeCell ref="J79:J83"/>
    <mergeCell ref="K79:K83"/>
    <mergeCell ref="L79:L83"/>
    <mergeCell ref="M79:M83"/>
    <mergeCell ref="N79:N83"/>
    <mergeCell ref="O79:O83"/>
    <mergeCell ref="K74:K78"/>
    <mergeCell ref="L74:L78"/>
    <mergeCell ref="M74:M78"/>
    <mergeCell ref="N74:N78"/>
    <mergeCell ref="O74:O78"/>
    <mergeCell ref="F74:F78"/>
    <mergeCell ref="G74:G78"/>
    <mergeCell ref="H74:H78"/>
    <mergeCell ref="Q84:Q89"/>
    <mergeCell ref="P79:P83"/>
    <mergeCell ref="Q79:Q83"/>
    <mergeCell ref="C84:C89"/>
    <mergeCell ref="A84:A89"/>
    <mergeCell ref="E84:E89"/>
    <mergeCell ref="F84:F89"/>
    <mergeCell ref="G84:G89"/>
    <mergeCell ref="H84:H89"/>
    <mergeCell ref="I84:I89"/>
    <mergeCell ref="J84:J89"/>
    <mergeCell ref="K84:K89"/>
    <mergeCell ref="L84:L89"/>
    <mergeCell ref="M84:M89"/>
    <mergeCell ref="N84:N89"/>
    <mergeCell ref="O84:O89"/>
    <mergeCell ref="P84:P89"/>
  </mergeCells>
  <conditionalFormatting sqref="K9 Q18 K18 K26 Q26 K30 Q30 K35 Q35 Q39 Q45 Q52 Q55 Q60 Q68 Q74 Q79 Q84">
    <cfRule type="containsText" dxfId="255" priority="16" operator="containsText" text="EXTREMO">
      <formula>NOT(ISERROR(SEARCH("EXTREMO",K9)))</formula>
    </cfRule>
    <cfRule type="containsText" dxfId="254" priority="17" operator="containsText" text="ALTO">
      <formula>NOT(ISERROR(SEARCH("ALTO",K9)))</formula>
    </cfRule>
    <cfRule type="containsText" dxfId="253" priority="18" operator="containsText" text="MODERADO">
      <formula>NOT(ISERROR(SEARCH("MODERADO",K9)))</formula>
    </cfRule>
    <cfRule type="containsText" dxfId="252" priority="19" operator="containsText" text="BAJO">
      <formula>NOT(ISERROR(SEARCH("BAJO",K9)))</formula>
    </cfRule>
    <cfRule type="expression" dxfId="251" priority="20">
      <formula>"$K$5=""BAJO"""</formula>
    </cfRule>
  </conditionalFormatting>
  <conditionalFormatting sqref="Q9 Q13">
    <cfRule type="containsText" dxfId="250" priority="11" operator="containsText" text="EXTREMO">
      <formula>NOT(ISERROR(SEARCH("EXTREMO",Q9)))</formula>
    </cfRule>
    <cfRule type="containsText" dxfId="249" priority="12" operator="containsText" text="ALTO">
      <formula>NOT(ISERROR(SEARCH("ALTO",Q9)))</formula>
    </cfRule>
    <cfRule type="containsText" dxfId="248" priority="13" operator="containsText" text="MODERADO">
      <formula>NOT(ISERROR(SEARCH("MODERADO",Q9)))</formula>
    </cfRule>
    <cfRule type="containsText" dxfId="247" priority="14" operator="containsText" text="BAJO">
      <formula>NOT(ISERROR(SEARCH("BAJO",Q9)))</formula>
    </cfRule>
    <cfRule type="expression" dxfId="246" priority="15">
      <formula>"$K$5=""BAJO"""</formula>
    </cfRule>
  </conditionalFormatting>
  <conditionalFormatting sqref="K13">
    <cfRule type="containsText" dxfId="245" priority="6" operator="containsText" text="EXTREMO">
      <formula>NOT(ISERROR(SEARCH("EXTREMO",K13)))</formula>
    </cfRule>
    <cfRule type="containsText" dxfId="244" priority="7" operator="containsText" text="ALTO">
      <formula>NOT(ISERROR(SEARCH("ALTO",K13)))</formula>
    </cfRule>
    <cfRule type="containsText" dxfId="243" priority="8" operator="containsText" text="MODERADO">
      <formula>NOT(ISERROR(SEARCH("MODERADO",K13)))</formula>
    </cfRule>
    <cfRule type="containsText" dxfId="242" priority="9" operator="containsText" text="BAJO">
      <formula>NOT(ISERROR(SEARCH("BAJO",K13)))</formula>
    </cfRule>
    <cfRule type="expression" dxfId="241" priority="10">
      <formula>"$K$5=""BAJO"""</formula>
    </cfRule>
  </conditionalFormatting>
  <conditionalFormatting sqref="K39 K45 K52 K55 K60 K68 K74 K79 K84">
    <cfRule type="containsText" dxfId="240" priority="1" operator="containsText" text="EXTREMO">
      <formula>NOT(ISERROR(SEARCH("EXTREMO",K39)))</formula>
    </cfRule>
    <cfRule type="containsText" dxfId="239" priority="2" operator="containsText" text="ALTO">
      <formula>NOT(ISERROR(SEARCH("ALTO",K39)))</formula>
    </cfRule>
    <cfRule type="containsText" dxfId="238" priority="3" operator="containsText" text="MODERADO">
      <formula>NOT(ISERROR(SEARCH("MODERADO",K39)))</formula>
    </cfRule>
    <cfRule type="containsText" dxfId="237" priority="4" operator="containsText" text="BAJO">
      <formula>NOT(ISERROR(SEARCH("BAJO",K39)))</formula>
    </cfRule>
    <cfRule type="expression" dxfId="236" priority="5">
      <formula>"$K$5=""BAJO"""</formula>
    </cfRule>
  </conditionalFormatting>
  <dataValidations count="4">
    <dataValidation type="list" allowBlank="1" showInputMessage="1" showErrorMessage="1" sqref="E9 E84 E79 E74 E68 E55 E35 E18 E26 E30 E39 E45 E52 E60 E13" xr:uid="{00000000-0002-0000-0100-000000000000}">
      <formula1>$E$103:$E$107</formula1>
    </dataValidation>
    <dataValidation type="list" allowBlank="1" showInputMessage="1" showErrorMessage="1" sqref="F9 F84 F79 F74 F68 F55 F35 F18 F26 F30 F39 F45 F52 F60 F13" xr:uid="{00000000-0002-0000-0100-000001000000}">
      <formula1>$F$103:$F$107</formula1>
    </dataValidation>
    <dataValidation type="list" allowBlank="1" showInputMessage="1" showErrorMessage="1" sqref="G9 G84 G79 G74 G68 G55 G35 G18 G26 G30 G39 G45 G52 G60 G13" xr:uid="{00000000-0002-0000-0100-000002000000}">
      <formula1>$G$103:$G$107</formula1>
    </dataValidation>
    <dataValidation type="list" allowBlank="1" showInputMessage="1" showErrorMessage="1" sqref="K9 Q84 Q79 K79 Q74 K74 Q68 K68 Q55 K55 Q35 K35 Q18 K18 Q9 K13 Q13 K26 Q26 K30 Q30 K39 Q39 K45 Q45 K52 Q52 K60 Q60 K84" xr:uid="{00000000-0002-0000-0100-000003000000}">
      <formula1>$K$103:$K$106</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Y348"/>
  <sheetViews>
    <sheetView topLeftCell="A2" zoomScale="60" zoomScaleNormal="60" workbookViewId="0">
      <pane xSplit="1" ySplit="31" topLeftCell="B33" activePane="bottomRight" state="frozen"/>
      <selection activeCell="A2" sqref="A2"/>
      <selection pane="topRight" activeCell="B2" sqref="B2"/>
      <selection pane="bottomLeft" activeCell="A33" sqref="A33"/>
      <selection pane="bottomRight" activeCell="B1" sqref="B1"/>
    </sheetView>
  </sheetViews>
  <sheetFormatPr baseColWidth="10" defaultColWidth="11.42578125" defaultRowHeight="15" x14ac:dyDescent="0.2"/>
  <cols>
    <col min="1" max="1" width="11.5703125" style="244" customWidth="1"/>
    <col min="2" max="2" width="10.140625" style="244" customWidth="1"/>
    <col min="3" max="3" width="31.42578125" style="456" customWidth="1"/>
    <col min="4" max="4" width="74.7109375" style="577" customWidth="1"/>
    <col min="5" max="5" width="43.140625" style="577" customWidth="1"/>
    <col min="6" max="6" width="26" style="598" customWidth="1"/>
    <col min="7" max="7" width="64.140625" style="598" customWidth="1"/>
    <col min="8" max="8" width="71.42578125" style="598" customWidth="1"/>
    <col min="9" max="9" width="29.140625" style="513" customWidth="1"/>
    <col min="10" max="10" width="27.85546875" style="538" customWidth="1"/>
    <col min="11" max="11" width="70" style="575" customWidth="1"/>
    <col min="12" max="12" width="105.42578125" style="151" customWidth="1"/>
    <col min="13" max="24" width="11.42578125" style="120"/>
    <col min="25" max="25" width="13.5703125" style="120" customWidth="1"/>
    <col min="26" max="16384" width="11.42578125" style="120"/>
  </cols>
  <sheetData>
    <row r="1" spans="1:25" ht="84" customHeight="1" x14ac:dyDescent="0.25">
      <c r="A1" s="219"/>
      <c r="B1" s="219"/>
      <c r="C1" s="451"/>
      <c r="F1" s="583"/>
      <c r="G1" s="583"/>
      <c r="H1" s="583"/>
      <c r="I1" s="866" t="s">
        <v>2074</v>
      </c>
      <c r="J1" s="866"/>
      <c r="K1" s="867"/>
      <c r="L1" s="220"/>
    </row>
    <row r="2" spans="1:25" ht="63" customHeight="1" x14ac:dyDescent="0.2">
      <c r="A2" s="472" t="s">
        <v>163</v>
      </c>
      <c r="B2" s="472" t="s">
        <v>190</v>
      </c>
      <c r="C2" s="473" t="s">
        <v>579</v>
      </c>
      <c r="D2" s="578" t="s">
        <v>191</v>
      </c>
      <c r="E2" s="584" t="s">
        <v>74</v>
      </c>
      <c r="F2" s="585" t="s">
        <v>126</v>
      </c>
      <c r="G2" s="586" t="s">
        <v>365</v>
      </c>
      <c r="H2" s="586" t="s">
        <v>366</v>
      </c>
      <c r="I2" s="493" t="s">
        <v>2075</v>
      </c>
      <c r="J2" s="522" t="s">
        <v>2079</v>
      </c>
      <c r="K2" s="694" t="s">
        <v>2080</v>
      </c>
      <c r="L2" s="692" t="s">
        <v>2072</v>
      </c>
      <c r="Y2" s="120" t="s">
        <v>2076</v>
      </c>
    </row>
    <row r="3" spans="1:25" ht="75" hidden="1" x14ac:dyDescent="0.2">
      <c r="A3" s="458" t="s">
        <v>164</v>
      </c>
      <c r="B3" s="459" t="str">
        <f>'IDENTIFICACIÓN Y VALORACIÓN'!$E$9</f>
        <v>Gestión</v>
      </c>
      <c r="C3" s="447" t="s">
        <v>192</v>
      </c>
      <c r="D3" s="147" t="s">
        <v>127</v>
      </c>
      <c r="E3" s="133" t="s">
        <v>270</v>
      </c>
      <c r="F3" s="133" t="s">
        <v>295</v>
      </c>
      <c r="G3" s="174" t="s">
        <v>322</v>
      </c>
      <c r="H3" s="133" t="s">
        <v>339</v>
      </c>
      <c r="I3" s="497" t="s">
        <v>2076</v>
      </c>
      <c r="J3" s="523">
        <v>44064</v>
      </c>
      <c r="K3" s="223" t="s">
        <v>2241</v>
      </c>
      <c r="L3" s="736"/>
      <c r="Y3" s="120" t="s">
        <v>2077</v>
      </c>
    </row>
    <row r="4" spans="1:25" ht="60" hidden="1" x14ac:dyDescent="0.2">
      <c r="A4" s="222" t="s">
        <v>164</v>
      </c>
      <c r="B4" s="123" t="str">
        <f>'IDENTIFICACIÓN Y VALORACIÓN'!$E$9</f>
        <v>Gestión</v>
      </c>
      <c r="C4" s="868" t="s">
        <v>193</v>
      </c>
      <c r="D4" s="251" t="s">
        <v>1099</v>
      </c>
      <c r="E4" s="450" t="s">
        <v>1128</v>
      </c>
      <c r="F4" s="209" t="s">
        <v>1129</v>
      </c>
      <c r="G4" s="209" t="s">
        <v>1131</v>
      </c>
      <c r="H4" s="436" t="s">
        <v>1142</v>
      </c>
      <c r="I4" s="497" t="s">
        <v>2076</v>
      </c>
      <c r="J4" s="524">
        <v>44074</v>
      </c>
      <c r="K4" s="695" t="s">
        <v>2492</v>
      </c>
      <c r="L4" s="736"/>
      <c r="Y4" s="120" t="s">
        <v>2078</v>
      </c>
    </row>
    <row r="5" spans="1:25" ht="120" hidden="1" x14ac:dyDescent="0.2">
      <c r="A5" s="222"/>
      <c r="B5" s="123"/>
      <c r="C5" s="869"/>
      <c r="D5" s="251" t="s">
        <v>1089</v>
      </c>
      <c r="E5" s="450" t="s">
        <v>1101</v>
      </c>
      <c r="F5" s="209" t="s">
        <v>1106</v>
      </c>
      <c r="G5" s="209" t="s">
        <v>1110</v>
      </c>
      <c r="H5" s="436" t="s">
        <v>1132</v>
      </c>
      <c r="I5" s="497" t="s">
        <v>2076</v>
      </c>
      <c r="J5" s="525" t="s">
        <v>2508</v>
      </c>
      <c r="K5" s="696" t="s">
        <v>2315</v>
      </c>
      <c r="L5" s="736"/>
    </row>
    <row r="6" spans="1:25" ht="120" hidden="1" x14ac:dyDescent="0.2">
      <c r="A6" s="222"/>
      <c r="B6" s="123"/>
      <c r="C6" s="869"/>
      <c r="D6" s="251" t="s">
        <v>1090</v>
      </c>
      <c r="E6" s="450" t="s">
        <v>1102</v>
      </c>
      <c r="F6" s="209" t="s">
        <v>1107</v>
      </c>
      <c r="G6" s="209" t="s">
        <v>1111</v>
      </c>
      <c r="H6" s="436" t="s">
        <v>1133</v>
      </c>
      <c r="I6" s="497" t="s">
        <v>2076</v>
      </c>
      <c r="J6" s="525" t="s">
        <v>2509</v>
      </c>
      <c r="K6" s="696" t="s">
        <v>2223</v>
      </c>
      <c r="L6" s="736"/>
    </row>
    <row r="7" spans="1:25" ht="45" hidden="1" x14ac:dyDescent="0.2">
      <c r="A7" s="222"/>
      <c r="B7" s="123"/>
      <c r="C7" s="869"/>
      <c r="D7" s="251" t="s">
        <v>1091</v>
      </c>
      <c r="E7" s="450" t="s">
        <v>1103</v>
      </c>
      <c r="F7" s="209" t="s">
        <v>1108</v>
      </c>
      <c r="G7" s="209" t="s">
        <v>1112</v>
      </c>
      <c r="H7" s="436" t="s">
        <v>1134</v>
      </c>
      <c r="I7" s="497" t="s">
        <v>2076</v>
      </c>
      <c r="J7" s="525">
        <v>43988</v>
      </c>
      <c r="K7" s="696" t="s">
        <v>2242</v>
      </c>
      <c r="L7" s="736"/>
    </row>
    <row r="8" spans="1:25" ht="30" hidden="1" x14ac:dyDescent="0.2">
      <c r="A8" s="222"/>
      <c r="B8" s="123"/>
      <c r="C8" s="869"/>
      <c r="D8" s="794" t="s">
        <v>1092</v>
      </c>
      <c r="E8" s="811" t="s">
        <v>1104</v>
      </c>
      <c r="F8" s="827" t="s">
        <v>1120</v>
      </c>
      <c r="G8" s="871" t="s">
        <v>1113</v>
      </c>
      <c r="H8" s="842" t="s">
        <v>1135</v>
      </c>
      <c r="I8" s="497" t="s">
        <v>2076</v>
      </c>
      <c r="J8" s="525" t="s">
        <v>2209</v>
      </c>
      <c r="K8" s="696" t="s">
        <v>2210</v>
      </c>
      <c r="L8" s="736"/>
    </row>
    <row r="9" spans="1:25" ht="45" hidden="1" x14ac:dyDescent="0.2">
      <c r="A9" s="222"/>
      <c r="B9" s="123"/>
      <c r="C9" s="869"/>
      <c r="D9" s="795"/>
      <c r="E9" s="812"/>
      <c r="F9" s="828"/>
      <c r="G9" s="872"/>
      <c r="H9" s="843"/>
      <c r="I9" s="497" t="s">
        <v>2076</v>
      </c>
      <c r="J9" s="525" t="s">
        <v>2249</v>
      </c>
      <c r="K9" s="697" t="s">
        <v>2250</v>
      </c>
      <c r="L9" s="600"/>
    </row>
    <row r="10" spans="1:25" ht="45" hidden="1" x14ac:dyDescent="0.2">
      <c r="A10" s="222"/>
      <c r="B10" s="123"/>
      <c r="C10" s="869"/>
      <c r="D10" s="795"/>
      <c r="E10" s="812"/>
      <c r="F10" s="828"/>
      <c r="G10" s="872"/>
      <c r="H10" s="843"/>
      <c r="I10" s="497" t="s">
        <v>2076</v>
      </c>
      <c r="J10" s="525" t="s">
        <v>2108</v>
      </c>
      <c r="K10" s="698" t="s">
        <v>2356</v>
      </c>
      <c r="L10" s="600"/>
    </row>
    <row r="11" spans="1:25" ht="45" hidden="1" x14ac:dyDescent="0.2">
      <c r="A11" s="222"/>
      <c r="B11" s="123"/>
      <c r="C11" s="869"/>
      <c r="D11" s="795"/>
      <c r="E11" s="812"/>
      <c r="F11" s="828"/>
      <c r="G11" s="872"/>
      <c r="H11" s="843"/>
      <c r="I11" s="497" t="s">
        <v>2076</v>
      </c>
      <c r="J11" s="525" t="s">
        <v>2425</v>
      </c>
      <c r="K11" s="696" t="s">
        <v>2426</v>
      </c>
      <c r="L11" s="600"/>
    </row>
    <row r="12" spans="1:25" ht="30" hidden="1" x14ac:dyDescent="0.2">
      <c r="A12" s="222"/>
      <c r="B12" s="123"/>
      <c r="C12" s="869"/>
      <c r="D12" s="795"/>
      <c r="E12" s="812"/>
      <c r="F12" s="828"/>
      <c r="G12" s="872"/>
      <c r="H12" s="843"/>
      <c r="I12" s="497" t="s">
        <v>2076</v>
      </c>
      <c r="J12" s="525" t="s">
        <v>2209</v>
      </c>
      <c r="K12" s="696" t="s">
        <v>2438</v>
      </c>
      <c r="L12" s="600"/>
    </row>
    <row r="13" spans="1:25" ht="30" hidden="1" x14ac:dyDescent="0.2">
      <c r="A13" s="222"/>
      <c r="B13" s="123"/>
      <c r="C13" s="869"/>
      <c r="D13" s="796"/>
      <c r="E13" s="813"/>
      <c r="F13" s="829"/>
      <c r="G13" s="873"/>
      <c r="H13" s="844"/>
      <c r="I13" s="497" t="s">
        <v>2076</v>
      </c>
      <c r="J13" s="525" t="s">
        <v>2209</v>
      </c>
      <c r="K13" s="696" t="s">
        <v>2445</v>
      </c>
      <c r="L13" s="600"/>
    </row>
    <row r="14" spans="1:25" ht="105" hidden="1" x14ac:dyDescent="0.2">
      <c r="A14" s="222"/>
      <c r="B14" s="123"/>
      <c r="C14" s="869"/>
      <c r="D14" s="251" t="s">
        <v>1093</v>
      </c>
      <c r="E14" s="245" t="s">
        <v>1115</v>
      </c>
      <c r="F14" s="735"/>
      <c r="G14" s="209" t="s">
        <v>1123</v>
      </c>
      <c r="H14" s="877" t="s">
        <v>1137</v>
      </c>
      <c r="I14" s="497" t="s">
        <v>2077</v>
      </c>
      <c r="J14" s="526" t="s">
        <v>2510</v>
      </c>
      <c r="K14" s="699" t="s">
        <v>2217</v>
      </c>
      <c r="L14" s="736"/>
    </row>
    <row r="15" spans="1:25" ht="90" hidden="1" x14ac:dyDescent="0.2">
      <c r="A15" s="222"/>
      <c r="B15" s="123"/>
      <c r="C15" s="869"/>
      <c r="D15" s="251" t="s">
        <v>1094</v>
      </c>
      <c r="E15" s="245" t="s">
        <v>1114</v>
      </c>
      <c r="F15" s="735"/>
      <c r="G15" s="209" t="s">
        <v>1124</v>
      </c>
      <c r="H15" s="878"/>
      <c r="I15" s="497" t="s">
        <v>2077</v>
      </c>
      <c r="J15" s="526" t="s">
        <v>2510</v>
      </c>
      <c r="K15" s="700" t="s">
        <v>2218</v>
      </c>
      <c r="L15" s="736"/>
    </row>
    <row r="16" spans="1:25" ht="90" hidden="1" x14ac:dyDescent="0.2">
      <c r="A16" s="222"/>
      <c r="B16" s="123"/>
      <c r="C16" s="869"/>
      <c r="D16" s="251" t="s">
        <v>1095</v>
      </c>
      <c r="E16" s="245" t="s">
        <v>1116</v>
      </c>
      <c r="F16" s="735"/>
      <c r="G16" s="209" t="s">
        <v>1125</v>
      </c>
      <c r="H16" s="436" t="s">
        <v>1138</v>
      </c>
      <c r="I16" s="497" t="s">
        <v>2076</v>
      </c>
      <c r="J16" s="525" t="s">
        <v>2108</v>
      </c>
      <c r="K16" s="696" t="s">
        <v>2357</v>
      </c>
      <c r="L16" s="736"/>
    </row>
    <row r="17" spans="1:12" ht="90" hidden="1" x14ac:dyDescent="0.2">
      <c r="A17" s="222"/>
      <c r="B17" s="123"/>
      <c r="C17" s="869"/>
      <c r="D17" s="251" t="s">
        <v>1096</v>
      </c>
      <c r="E17" s="245" t="s">
        <v>1117</v>
      </c>
      <c r="F17" s="735"/>
      <c r="G17" s="209" t="s">
        <v>1126</v>
      </c>
      <c r="H17" s="436" t="s">
        <v>1139</v>
      </c>
      <c r="I17" s="497" t="s">
        <v>2076</v>
      </c>
      <c r="J17" s="525" t="s">
        <v>2108</v>
      </c>
      <c r="K17" s="696" t="s">
        <v>2358</v>
      </c>
      <c r="L17" s="736"/>
    </row>
    <row r="18" spans="1:12" ht="75" hidden="1" x14ac:dyDescent="0.2">
      <c r="A18" s="222"/>
      <c r="B18" s="123"/>
      <c r="C18" s="869"/>
      <c r="D18" s="251" t="s">
        <v>1097</v>
      </c>
      <c r="E18" s="245" t="s">
        <v>1119</v>
      </c>
      <c r="F18" s="735"/>
      <c r="G18" s="209" t="s">
        <v>1127</v>
      </c>
      <c r="H18" s="436" t="s">
        <v>1140</v>
      </c>
      <c r="I18" s="497" t="s">
        <v>2076</v>
      </c>
      <c r="J18" s="525" t="s">
        <v>2108</v>
      </c>
      <c r="K18" s="696" t="s">
        <v>2359</v>
      </c>
      <c r="L18" s="736"/>
    </row>
    <row r="19" spans="1:12" ht="90" hidden="1" x14ac:dyDescent="0.2">
      <c r="A19" s="222"/>
      <c r="B19" s="123"/>
      <c r="C19" s="869"/>
      <c r="D19" s="251" t="s">
        <v>1098</v>
      </c>
      <c r="E19" s="245" t="s">
        <v>1118</v>
      </c>
      <c r="F19" s="449" t="s">
        <v>1121</v>
      </c>
      <c r="G19" s="209" t="s">
        <v>1122</v>
      </c>
      <c r="H19" s="436" t="s">
        <v>1136</v>
      </c>
      <c r="I19" s="497" t="s">
        <v>2076</v>
      </c>
      <c r="J19" s="525" t="s">
        <v>2108</v>
      </c>
      <c r="K19" s="696" t="s">
        <v>2360</v>
      </c>
      <c r="L19" s="736"/>
    </row>
    <row r="20" spans="1:12" ht="240.75" hidden="1" x14ac:dyDescent="0.2">
      <c r="A20" s="222"/>
      <c r="B20" s="123"/>
      <c r="C20" s="870"/>
      <c r="D20" s="251" t="s">
        <v>1100</v>
      </c>
      <c r="E20" s="147" t="s">
        <v>1105</v>
      </c>
      <c r="F20" s="209" t="s">
        <v>1109</v>
      </c>
      <c r="G20" s="209" t="s">
        <v>1130</v>
      </c>
      <c r="H20" s="436" t="s">
        <v>1141</v>
      </c>
      <c r="I20" s="497" t="s">
        <v>2077</v>
      </c>
      <c r="J20" s="525">
        <v>43956</v>
      </c>
      <c r="K20" s="696" t="s">
        <v>2448</v>
      </c>
      <c r="L20" s="736"/>
    </row>
    <row r="21" spans="1:12" ht="105" hidden="1" x14ac:dyDescent="0.2">
      <c r="A21" s="222" t="s">
        <v>164</v>
      </c>
      <c r="B21" s="123" t="str">
        <f>'IDENTIFICACIÓN Y VALORACIÓN'!$E$9</f>
        <v>Gestión</v>
      </c>
      <c r="C21" s="868" t="s">
        <v>194</v>
      </c>
      <c r="D21" s="133" t="s">
        <v>1144</v>
      </c>
      <c r="E21" s="223" t="s">
        <v>584</v>
      </c>
      <c r="F21" s="209" t="s">
        <v>1147</v>
      </c>
      <c r="G21" s="209" t="s">
        <v>1149</v>
      </c>
      <c r="H21" s="209" t="s">
        <v>1151</v>
      </c>
      <c r="I21" s="497" t="s">
        <v>2076</v>
      </c>
      <c r="J21" s="527" t="s">
        <v>2263</v>
      </c>
      <c r="K21" s="701" t="s">
        <v>2264</v>
      </c>
      <c r="L21" s="736"/>
    </row>
    <row r="22" spans="1:12" ht="45" hidden="1" x14ac:dyDescent="0.2">
      <c r="A22" s="222"/>
      <c r="B22" s="123"/>
      <c r="C22" s="870"/>
      <c r="D22" s="251" t="s">
        <v>1143</v>
      </c>
      <c r="E22" s="223" t="s">
        <v>1145</v>
      </c>
      <c r="F22" s="209" t="s">
        <v>1146</v>
      </c>
      <c r="G22" s="209" t="s">
        <v>1148</v>
      </c>
      <c r="H22" s="209" t="s">
        <v>1150</v>
      </c>
      <c r="I22" s="497" t="s">
        <v>2076</v>
      </c>
      <c r="J22" s="528">
        <v>43924</v>
      </c>
      <c r="K22" s="702" t="s">
        <v>2101</v>
      </c>
      <c r="L22" s="736"/>
    </row>
    <row r="23" spans="1:12" ht="75" hidden="1" x14ac:dyDescent="0.2">
      <c r="A23" s="222" t="s">
        <v>164</v>
      </c>
      <c r="B23" s="123" t="str">
        <f>'IDENTIFICACIÓN Y VALORACIÓN'!$E$9</f>
        <v>Gestión</v>
      </c>
      <c r="C23" s="868" t="s">
        <v>195</v>
      </c>
      <c r="D23" s="133" t="s">
        <v>1155</v>
      </c>
      <c r="E23" s="223" t="s">
        <v>1159</v>
      </c>
      <c r="F23" s="209" t="s">
        <v>1163</v>
      </c>
      <c r="G23" s="209" t="s">
        <v>1167</v>
      </c>
      <c r="H23" s="209" t="s">
        <v>1171</v>
      </c>
      <c r="I23" s="505" t="s">
        <v>2077</v>
      </c>
      <c r="J23" s="529" t="s">
        <v>2387</v>
      </c>
      <c r="K23" s="703" t="s">
        <v>2388</v>
      </c>
      <c r="L23" s="736" t="s">
        <v>2713</v>
      </c>
    </row>
    <row r="24" spans="1:12" ht="180" hidden="1" x14ac:dyDescent="0.2">
      <c r="A24" s="222"/>
      <c r="B24" s="123"/>
      <c r="C24" s="869"/>
      <c r="D24" s="251" t="s">
        <v>1152</v>
      </c>
      <c r="E24" s="223" t="s">
        <v>1156</v>
      </c>
      <c r="F24" s="209" t="s">
        <v>1160</v>
      </c>
      <c r="G24" s="457" t="s">
        <v>1164</v>
      </c>
      <c r="H24" s="457" t="s">
        <v>1168</v>
      </c>
      <c r="I24" s="502" t="s">
        <v>2076</v>
      </c>
      <c r="J24" s="525" t="s">
        <v>2249</v>
      </c>
      <c r="K24" s="704" t="s">
        <v>2251</v>
      </c>
      <c r="L24" s="736" t="s">
        <v>2714</v>
      </c>
    </row>
    <row r="25" spans="1:12" ht="285" hidden="1" x14ac:dyDescent="0.2">
      <c r="A25" s="222"/>
      <c r="B25" s="123"/>
      <c r="C25" s="869"/>
      <c r="D25" s="794" t="s">
        <v>1153</v>
      </c>
      <c r="E25" s="794" t="s">
        <v>1157</v>
      </c>
      <c r="F25" s="827" t="s">
        <v>1161</v>
      </c>
      <c r="G25" s="827" t="s">
        <v>1165</v>
      </c>
      <c r="H25" s="827" t="s">
        <v>1169</v>
      </c>
      <c r="I25" s="497" t="s">
        <v>2076</v>
      </c>
      <c r="J25" s="530">
        <v>44014</v>
      </c>
      <c r="K25" s="705" t="s">
        <v>2102</v>
      </c>
      <c r="L25" s="736" t="s">
        <v>2715</v>
      </c>
    </row>
    <row r="26" spans="1:12" ht="60" hidden="1" x14ac:dyDescent="0.2">
      <c r="A26" s="222"/>
      <c r="B26" s="123"/>
      <c r="C26" s="869"/>
      <c r="D26" s="795"/>
      <c r="E26" s="795"/>
      <c r="F26" s="828"/>
      <c r="G26" s="828"/>
      <c r="H26" s="828"/>
      <c r="I26" s="497" t="s">
        <v>2077</v>
      </c>
      <c r="J26" s="525" t="s">
        <v>2133</v>
      </c>
      <c r="K26" s="706" t="s">
        <v>2135</v>
      </c>
      <c r="L26" s="736"/>
    </row>
    <row r="27" spans="1:12" ht="30" hidden="1" x14ac:dyDescent="0.2">
      <c r="A27" s="222"/>
      <c r="B27" s="123"/>
      <c r="C27" s="869"/>
      <c r="D27" s="795"/>
      <c r="E27" s="795"/>
      <c r="F27" s="828"/>
      <c r="G27" s="828"/>
      <c r="H27" s="828"/>
      <c r="I27" s="497" t="s">
        <v>2076</v>
      </c>
      <c r="J27" s="531" t="s">
        <v>2211</v>
      </c>
      <c r="K27" s="706" t="s">
        <v>2212</v>
      </c>
      <c r="L27" s="736"/>
    </row>
    <row r="28" spans="1:12" ht="45" hidden="1" x14ac:dyDescent="0.2">
      <c r="A28" s="222"/>
      <c r="B28" s="123"/>
      <c r="C28" s="869"/>
      <c r="D28" s="795"/>
      <c r="E28" s="795"/>
      <c r="F28" s="828"/>
      <c r="G28" s="828"/>
      <c r="H28" s="828"/>
      <c r="I28" s="505" t="s">
        <v>2077</v>
      </c>
      <c r="J28" s="532">
        <v>44075</v>
      </c>
      <c r="K28" s="707" t="s">
        <v>2389</v>
      </c>
      <c r="L28" s="736"/>
    </row>
    <row r="29" spans="1:12" ht="30" hidden="1" x14ac:dyDescent="0.2">
      <c r="A29" s="222"/>
      <c r="B29" s="123"/>
      <c r="C29" s="869"/>
      <c r="D29" s="795"/>
      <c r="E29" s="795"/>
      <c r="F29" s="828"/>
      <c r="G29" s="828"/>
      <c r="H29" s="828"/>
      <c r="I29" s="497" t="s">
        <v>2076</v>
      </c>
      <c r="J29" s="531" t="s">
        <v>2211</v>
      </c>
      <c r="K29" s="706" t="s">
        <v>2212</v>
      </c>
      <c r="L29" s="736"/>
    </row>
    <row r="30" spans="1:12" ht="30" hidden="1" x14ac:dyDescent="0.2">
      <c r="A30" s="222"/>
      <c r="B30" s="123"/>
      <c r="C30" s="869"/>
      <c r="D30" s="795"/>
      <c r="E30" s="795"/>
      <c r="F30" s="828"/>
      <c r="G30" s="828"/>
      <c r="H30" s="828"/>
      <c r="I30" s="497" t="s">
        <v>2076</v>
      </c>
      <c r="J30" s="531" t="s">
        <v>2211</v>
      </c>
      <c r="K30" s="706" t="s">
        <v>2212</v>
      </c>
      <c r="L30" s="736"/>
    </row>
    <row r="31" spans="1:12" ht="300.75" hidden="1" x14ac:dyDescent="0.2">
      <c r="A31" s="222"/>
      <c r="B31" s="123"/>
      <c r="C31" s="869"/>
      <c r="D31" s="796"/>
      <c r="E31" s="796"/>
      <c r="F31" s="829"/>
      <c r="G31" s="829"/>
      <c r="H31" s="829"/>
      <c r="I31" s="497" t="s">
        <v>2077</v>
      </c>
      <c r="J31" s="531">
        <v>44012</v>
      </c>
      <c r="K31" s="706" t="s">
        <v>2449</v>
      </c>
      <c r="L31" s="736"/>
    </row>
    <row r="32" spans="1:12" ht="240.75" hidden="1" x14ac:dyDescent="0.2">
      <c r="A32" s="222"/>
      <c r="B32" s="123"/>
      <c r="C32" s="870"/>
      <c r="D32" s="251" t="s">
        <v>1154</v>
      </c>
      <c r="E32" s="223" t="s">
        <v>1158</v>
      </c>
      <c r="F32" s="209" t="s">
        <v>1162</v>
      </c>
      <c r="G32" s="457" t="s">
        <v>1166</v>
      </c>
      <c r="H32" s="457" t="s">
        <v>1170</v>
      </c>
      <c r="I32" s="497" t="s">
        <v>2077</v>
      </c>
      <c r="J32" s="531">
        <v>43956</v>
      </c>
      <c r="K32" s="706" t="s">
        <v>2450</v>
      </c>
      <c r="L32" s="736"/>
    </row>
    <row r="33" spans="1:12" s="461" customFormat="1" ht="210" x14ac:dyDescent="0.2">
      <c r="A33" s="458" t="s">
        <v>165</v>
      </c>
      <c r="B33" s="459" t="str">
        <f>'IDENTIFICACIÓN Y VALORACIÓN'!$E$13</f>
        <v>Gestión</v>
      </c>
      <c r="C33" s="874" t="s">
        <v>196</v>
      </c>
      <c r="D33" s="147" t="s">
        <v>1173</v>
      </c>
      <c r="E33" s="450" t="s">
        <v>1175</v>
      </c>
      <c r="F33" s="147" t="s">
        <v>1177</v>
      </c>
      <c r="G33" s="182" t="s">
        <v>1179</v>
      </c>
      <c r="H33" s="182" t="s">
        <v>1181</v>
      </c>
      <c r="I33" s="497" t="s">
        <v>2076</v>
      </c>
      <c r="J33" s="525" t="s">
        <v>2509</v>
      </c>
      <c r="K33" s="708" t="s">
        <v>2224</v>
      </c>
      <c r="L33" s="736" t="s">
        <v>2716</v>
      </c>
    </row>
    <row r="34" spans="1:12" s="461" customFormat="1" ht="60" x14ac:dyDescent="0.2">
      <c r="A34" s="466"/>
      <c r="B34" s="467"/>
      <c r="C34" s="876"/>
      <c r="D34" s="147" t="s">
        <v>1172</v>
      </c>
      <c r="E34" s="450" t="s">
        <v>1174</v>
      </c>
      <c r="F34" s="147" t="s">
        <v>1176</v>
      </c>
      <c r="G34" s="182" t="s">
        <v>1178</v>
      </c>
      <c r="H34" s="182" t="s">
        <v>1180</v>
      </c>
      <c r="I34" s="497" t="s">
        <v>2077</v>
      </c>
      <c r="J34" s="525" t="s">
        <v>2501</v>
      </c>
      <c r="K34" s="706" t="s">
        <v>2136</v>
      </c>
      <c r="L34" s="736" t="s">
        <v>2717</v>
      </c>
    </row>
    <row r="35" spans="1:12" s="461" customFormat="1" ht="51.95" customHeight="1" x14ac:dyDescent="0.2">
      <c r="A35" s="462" t="s">
        <v>165</v>
      </c>
      <c r="B35" s="463" t="str">
        <f>'IDENTIFICACIÓN Y VALORACIÓN'!$E$13</f>
        <v>Gestión</v>
      </c>
      <c r="C35" s="460" t="s">
        <v>197</v>
      </c>
      <c r="D35" s="147" t="s">
        <v>138</v>
      </c>
      <c r="E35" s="450" t="s">
        <v>271</v>
      </c>
      <c r="F35" s="464" t="s">
        <v>296</v>
      </c>
      <c r="G35" s="464" t="s">
        <v>323</v>
      </c>
      <c r="H35" s="436" t="s">
        <v>340</v>
      </c>
      <c r="I35" s="505" t="s">
        <v>2076</v>
      </c>
      <c r="J35" s="529">
        <v>44055</v>
      </c>
      <c r="K35" s="707" t="s">
        <v>2390</v>
      </c>
      <c r="L35" s="736" t="s">
        <v>2718</v>
      </c>
    </row>
    <row r="36" spans="1:12" s="461" customFormat="1" ht="225" x14ac:dyDescent="0.2">
      <c r="A36" s="462" t="s">
        <v>165</v>
      </c>
      <c r="B36" s="463" t="str">
        <f>'IDENTIFICACIÓN Y VALORACIÓN'!$E$13</f>
        <v>Gestión</v>
      </c>
      <c r="C36" s="874" t="s">
        <v>198</v>
      </c>
      <c r="D36" s="147" t="s">
        <v>1183</v>
      </c>
      <c r="E36" s="450" t="s">
        <v>1186</v>
      </c>
      <c r="F36" s="436" t="s">
        <v>1187</v>
      </c>
      <c r="G36" s="436" t="s">
        <v>1189</v>
      </c>
      <c r="H36" s="436" t="s">
        <v>1191</v>
      </c>
      <c r="I36" s="497" t="s">
        <v>2076</v>
      </c>
      <c r="J36" s="525" t="s">
        <v>2509</v>
      </c>
      <c r="K36" s="696" t="s">
        <v>2225</v>
      </c>
      <c r="L36" s="736" t="s">
        <v>2719</v>
      </c>
    </row>
    <row r="37" spans="1:12" s="461" customFormat="1" ht="60" x14ac:dyDescent="0.2">
      <c r="A37" s="462"/>
      <c r="B37" s="463"/>
      <c r="C37" s="876"/>
      <c r="D37" s="147" t="s">
        <v>1182</v>
      </c>
      <c r="E37" s="450" t="s">
        <v>1184</v>
      </c>
      <c r="F37" s="436" t="s">
        <v>1185</v>
      </c>
      <c r="G37" s="436" t="s">
        <v>1188</v>
      </c>
      <c r="H37" s="436" t="s">
        <v>1190</v>
      </c>
      <c r="I37" s="497" t="s">
        <v>2076</v>
      </c>
      <c r="J37" s="525" t="s">
        <v>2501</v>
      </c>
      <c r="K37" s="706" t="s">
        <v>2137</v>
      </c>
      <c r="L37" s="736" t="s">
        <v>2720</v>
      </c>
    </row>
    <row r="38" spans="1:12" s="461" customFormat="1" ht="32.1" customHeight="1" x14ac:dyDescent="0.2">
      <c r="A38" s="462" t="s">
        <v>165</v>
      </c>
      <c r="B38" s="463" t="str">
        <f>'IDENTIFICACIÓN Y VALORACIÓN'!$E$13</f>
        <v>Gestión</v>
      </c>
      <c r="C38" s="874" t="s">
        <v>199</v>
      </c>
      <c r="D38" s="147" t="s">
        <v>1193</v>
      </c>
      <c r="E38" s="450" t="s">
        <v>1195</v>
      </c>
      <c r="F38" s="436" t="s">
        <v>1197</v>
      </c>
      <c r="G38" s="436" t="s">
        <v>330</v>
      </c>
      <c r="H38" s="436" t="s">
        <v>1199</v>
      </c>
      <c r="I38" s="497" t="s">
        <v>2076</v>
      </c>
      <c r="J38" s="527" t="s">
        <v>2263</v>
      </c>
      <c r="K38" s="696" t="s">
        <v>2265</v>
      </c>
      <c r="L38" s="736" t="s">
        <v>2712</v>
      </c>
    </row>
    <row r="39" spans="1:12" s="461" customFormat="1" ht="180" x14ac:dyDescent="0.2">
      <c r="A39" s="462"/>
      <c r="B39" s="463"/>
      <c r="C39" s="876"/>
      <c r="D39" s="147" t="s">
        <v>1192</v>
      </c>
      <c r="E39" s="450" t="s">
        <v>1194</v>
      </c>
      <c r="F39" s="436" t="s">
        <v>1196</v>
      </c>
      <c r="G39" s="436" t="s">
        <v>1198</v>
      </c>
      <c r="H39" s="436" t="s">
        <v>1200</v>
      </c>
      <c r="I39" s="520" t="s">
        <v>2076</v>
      </c>
      <c r="J39" s="534" t="s">
        <v>2485</v>
      </c>
      <c r="K39" s="709" t="s">
        <v>2484</v>
      </c>
      <c r="L39" s="736" t="s">
        <v>2721</v>
      </c>
    </row>
    <row r="40" spans="1:12" s="461" customFormat="1" ht="41.1" customHeight="1" x14ac:dyDescent="0.2">
      <c r="A40" s="462" t="s">
        <v>165</v>
      </c>
      <c r="B40" s="465" t="str">
        <f>'IDENTIFICACIÓN Y VALORACIÓN'!$E$13</f>
        <v>Gestión</v>
      </c>
      <c r="C40" s="460" t="s">
        <v>200</v>
      </c>
      <c r="D40" s="147" t="s">
        <v>139</v>
      </c>
      <c r="E40" s="450" t="s">
        <v>272</v>
      </c>
      <c r="F40" s="464" t="s">
        <v>297</v>
      </c>
      <c r="G40" s="464" t="s">
        <v>324</v>
      </c>
      <c r="H40" s="436" t="s">
        <v>341</v>
      </c>
      <c r="I40" s="497" t="s">
        <v>2076</v>
      </c>
      <c r="J40" s="525" t="s">
        <v>2507</v>
      </c>
      <c r="K40" s="696" t="s">
        <v>2138</v>
      </c>
      <c r="L40" s="736" t="s">
        <v>2722</v>
      </c>
    </row>
    <row r="41" spans="1:12" ht="95.45" customHeight="1" x14ac:dyDescent="0.2">
      <c r="A41" s="224" t="s">
        <v>166</v>
      </c>
      <c r="B41" s="142" t="str">
        <f>'IDENTIFICACIÓN Y VALORACIÓN'!$E$18</f>
        <v>Gestión</v>
      </c>
      <c r="C41" s="447" t="s">
        <v>201</v>
      </c>
      <c r="D41" s="133" t="s">
        <v>739</v>
      </c>
      <c r="E41" s="223" t="s">
        <v>274</v>
      </c>
      <c r="F41" s="133" t="s">
        <v>298</v>
      </c>
      <c r="G41" s="174" t="s">
        <v>325</v>
      </c>
      <c r="H41" s="174" t="s">
        <v>342</v>
      </c>
      <c r="I41" s="502" t="s">
        <v>2366</v>
      </c>
      <c r="J41" s="533">
        <v>44074</v>
      </c>
      <c r="K41" s="710" t="s">
        <v>2367</v>
      </c>
      <c r="L41" s="736" t="s">
        <v>2723</v>
      </c>
    </row>
    <row r="42" spans="1:12" ht="120" x14ac:dyDescent="0.2">
      <c r="A42" s="225" t="s">
        <v>166</v>
      </c>
      <c r="B42" s="123" t="str">
        <f>'IDENTIFICACIÓN Y VALORACIÓN'!$E$18</f>
        <v>Gestión</v>
      </c>
      <c r="C42" s="868" t="s">
        <v>202</v>
      </c>
      <c r="D42" s="133" t="s">
        <v>1204</v>
      </c>
      <c r="E42" s="251" t="s">
        <v>1208</v>
      </c>
      <c r="F42" s="209" t="s">
        <v>1212</v>
      </c>
      <c r="G42" s="209" t="s">
        <v>1216</v>
      </c>
      <c r="H42" s="209" t="s">
        <v>1220</v>
      </c>
      <c r="I42" s="505" t="s">
        <v>2077</v>
      </c>
      <c r="J42" s="529" t="s">
        <v>2391</v>
      </c>
      <c r="K42" s="703" t="s">
        <v>2392</v>
      </c>
      <c r="L42" s="736" t="s">
        <v>2724</v>
      </c>
    </row>
    <row r="43" spans="1:12" ht="60" x14ac:dyDescent="0.2">
      <c r="A43" s="225"/>
      <c r="B43" s="123"/>
      <c r="C43" s="869"/>
      <c r="D43" s="251" t="s">
        <v>1201</v>
      </c>
      <c r="E43" s="251" t="s">
        <v>1205</v>
      </c>
      <c r="F43" s="209" t="s">
        <v>1209</v>
      </c>
      <c r="G43" s="209" t="s">
        <v>1213</v>
      </c>
      <c r="H43" s="209" t="s">
        <v>1217</v>
      </c>
      <c r="I43" s="497" t="s">
        <v>2076</v>
      </c>
      <c r="J43" s="528" t="s">
        <v>2103</v>
      </c>
      <c r="K43" s="702" t="s">
        <v>2104</v>
      </c>
      <c r="L43" s="736" t="s">
        <v>2725</v>
      </c>
    </row>
    <row r="44" spans="1:12" ht="75" x14ac:dyDescent="0.2">
      <c r="A44" s="225"/>
      <c r="B44" s="123"/>
      <c r="C44" s="869"/>
      <c r="D44" s="251" t="s">
        <v>1202</v>
      </c>
      <c r="E44" s="251" t="s">
        <v>1206</v>
      </c>
      <c r="F44" s="209" t="s">
        <v>1210</v>
      </c>
      <c r="G44" s="209" t="s">
        <v>1214</v>
      </c>
      <c r="H44" s="209" t="s">
        <v>1218</v>
      </c>
      <c r="I44" s="497" t="s">
        <v>2076</v>
      </c>
      <c r="J44" s="528" t="s">
        <v>2105</v>
      </c>
      <c r="K44" s="702" t="s">
        <v>2106</v>
      </c>
      <c r="L44" s="736" t="s">
        <v>2726</v>
      </c>
    </row>
    <row r="45" spans="1:12" ht="45" x14ac:dyDescent="0.2">
      <c r="A45" s="225"/>
      <c r="B45" s="123"/>
      <c r="C45" s="870"/>
      <c r="D45" s="251" t="s">
        <v>1203</v>
      </c>
      <c r="E45" s="251" t="s">
        <v>1207</v>
      </c>
      <c r="F45" s="209" t="s">
        <v>1211</v>
      </c>
      <c r="G45" s="209" t="s">
        <v>1215</v>
      </c>
      <c r="H45" s="209" t="s">
        <v>1219</v>
      </c>
      <c r="I45" s="497" t="s">
        <v>2076</v>
      </c>
      <c r="J45" s="527" t="s">
        <v>2263</v>
      </c>
      <c r="K45" s="696" t="s">
        <v>2266</v>
      </c>
      <c r="L45" s="736" t="s">
        <v>2712</v>
      </c>
    </row>
    <row r="46" spans="1:12" ht="47.1" customHeight="1" x14ac:dyDescent="0.2">
      <c r="A46" s="225" t="s">
        <v>166</v>
      </c>
      <c r="B46" s="123" t="str">
        <f>'IDENTIFICACIÓN Y VALORACIÓN'!$E$18</f>
        <v>Gestión</v>
      </c>
      <c r="C46" s="868" t="s">
        <v>203</v>
      </c>
      <c r="D46" s="223" t="s">
        <v>1223</v>
      </c>
      <c r="E46" s="251" t="s">
        <v>1226</v>
      </c>
      <c r="F46" s="209" t="s">
        <v>1229</v>
      </c>
      <c r="G46" s="209" t="s">
        <v>1232</v>
      </c>
      <c r="H46" s="209" t="s">
        <v>1235</v>
      </c>
      <c r="I46" s="497" t="s">
        <v>2077</v>
      </c>
      <c r="J46" s="527" t="s">
        <v>2229</v>
      </c>
      <c r="K46" s="701" t="s">
        <v>2316</v>
      </c>
      <c r="L46" s="736" t="s">
        <v>2727</v>
      </c>
    </row>
    <row r="47" spans="1:12" ht="60" x14ac:dyDescent="0.2">
      <c r="A47" s="225"/>
      <c r="B47" s="123"/>
      <c r="C47" s="869"/>
      <c r="D47" s="223" t="s">
        <v>1221</v>
      </c>
      <c r="E47" s="251" t="s">
        <v>1224</v>
      </c>
      <c r="F47" s="209" t="s">
        <v>1227</v>
      </c>
      <c r="G47" s="209" t="s">
        <v>1230</v>
      </c>
      <c r="H47" s="209" t="s">
        <v>1233</v>
      </c>
      <c r="I47" s="497" t="s">
        <v>2077</v>
      </c>
      <c r="J47" s="527" t="s">
        <v>2317</v>
      </c>
      <c r="K47" s="503" t="s">
        <v>2318</v>
      </c>
      <c r="L47" s="736" t="s">
        <v>2728</v>
      </c>
    </row>
    <row r="48" spans="1:12" ht="90" x14ac:dyDescent="0.2">
      <c r="A48" s="225"/>
      <c r="B48" s="123"/>
      <c r="C48" s="870"/>
      <c r="D48" s="223" t="s">
        <v>1222</v>
      </c>
      <c r="E48" s="251" t="s">
        <v>1225</v>
      </c>
      <c r="F48" s="209" t="s">
        <v>1228</v>
      </c>
      <c r="G48" s="209" t="s">
        <v>1231</v>
      </c>
      <c r="H48" s="209" t="s">
        <v>1234</v>
      </c>
      <c r="I48" s="497" t="s">
        <v>2076</v>
      </c>
      <c r="J48" s="528">
        <v>43985</v>
      </c>
      <c r="K48" s="702" t="s">
        <v>2107</v>
      </c>
      <c r="L48" s="736" t="s">
        <v>2729</v>
      </c>
    </row>
    <row r="49" spans="1:12" ht="150" x14ac:dyDescent="0.2">
      <c r="A49" s="225" t="s">
        <v>166</v>
      </c>
      <c r="B49" s="123" t="str">
        <f>'IDENTIFICACIÓN Y VALORACIÓN'!$E$18</f>
        <v>Gestión</v>
      </c>
      <c r="C49" s="868" t="s">
        <v>204</v>
      </c>
      <c r="D49" s="223" t="s">
        <v>1237</v>
      </c>
      <c r="E49" s="223" t="s">
        <v>1239</v>
      </c>
      <c r="F49" s="209" t="s">
        <v>1241</v>
      </c>
      <c r="G49" s="209" t="s">
        <v>1243</v>
      </c>
      <c r="H49" s="209" t="s">
        <v>1244</v>
      </c>
      <c r="I49" s="498" t="s">
        <v>2368</v>
      </c>
      <c r="J49" s="533">
        <v>44074</v>
      </c>
      <c r="K49" s="711" t="s">
        <v>2369</v>
      </c>
      <c r="L49" s="736" t="s">
        <v>2730</v>
      </c>
    </row>
    <row r="50" spans="1:12" ht="285" x14ac:dyDescent="0.2">
      <c r="A50" s="225"/>
      <c r="B50" s="123"/>
      <c r="C50" s="870"/>
      <c r="D50" s="223" t="s">
        <v>1236</v>
      </c>
      <c r="E50" s="223" t="s">
        <v>1238</v>
      </c>
      <c r="F50" s="209" t="s">
        <v>1240</v>
      </c>
      <c r="G50" s="209" t="s">
        <v>1242</v>
      </c>
      <c r="H50" s="209" t="s">
        <v>1245</v>
      </c>
      <c r="I50" s="497" t="s">
        <v>2076</v>
      </c>
      <c r="J50" s="528">
        <v>43983</v>
      </c>
      <c r="K50" s="712" t="s">
        <v>2522</v>
      </c>
      <c r="L50" s="736" t="s">
        <v>2731</v>
      </c>
    </row>
    <row r="51" spans="1:12" ht="71.25" customHeight="1" x14ac:dyDescent="0.2">
      <c r="A51" s="225" t="s">
        <v>166</v>
      </c>
      <c r="B51" s="123" t="str">
        <f>'IDENTIFICACIÓN Y VALORACIÓN'!$E$18</f>
        <v>Gestión</v>
      </c>
      <c r="C51" s="868" t="s">
        <v>205</v>
      </c>
      <c r="D51" s="223" t="s">
        <v>1247</v>
      </c>
      <c r="E51" s="223" t="s">
        <v>1249</v>
      </c>
      <c r="F51" s="209" t="s">
        <v>1251</v>
      </c>
      <c r="G51" s="209" t="s">
        <v>327</v>
      </c>
      <c r="H51" s="209" t="s">
        <v>581</v>
      </c>
      <c r="I51" s="497" t="s">
        <v>2076</v>
      </c>
      <c r="J51" s="524">
        <v>44074</v>
      </c>
      <c r="K51" s="695" t="s">
        <v>2493</v>
      </c>
      <c r="L51" s="736" t="s">
        <v>2732</v>
      </c>
    </row>
    <row r="52" spans="1:12" ht="60" x14ac:dyDescent="0.2">
      <c r="A52" s="225"/>
      <c r="B52" s="123"/>
      <c r="C52" s="870"/>
      <c r="D52" s="223" t="s">
        <v>1246</v>
      </c>
      <c r="E52" s="223" t="s">
        <v>1248</v>
      </c>
      <c r="F52" s="209" t="s">
        <v>1250</v>
      </c>
      <c r="G52" s="209" t="s">
        <v>1252</v>
      </c>
      <c r="H52" s="209" t="s">
        <v>1253</v>
      </c>
      <c r="I52" s="502" t="s">
        <v>2077</v>
      </c>
      <c r="J52" s="525" t="s">
        <v>2317</v>
      </c>
      <c r="K52" s="696" t="s">
        <v>2319</v>
      </c>
      <c r="L52" s="736" t="s">
        <v>2764</v>
      </c>
    </row>
    <row r="53" spans="1:12" ht="58.5" customHeight="1" x14ac:dyDescent="0.2">
      <c r="A53" s="225" t="s">
        <v>166</v>
      </c>
      <c r="B53" s="123" t="str">
        <f>'IDENTIFICACIÓN Y VALORACIÓN'!$E$18</f>
        <v>Gestión</v>
      </c>
      <c r="C53" s="447" t="s">
        <v>206</v>
      </c>
      <c r="D53" s="223" t="s">
        <v>128</v>
      </c>
      <c r="E53" s="223" t="s">
        <v>277</v>
      </c>
      <c r="F53" s="209" t="s">
        <v>300</v>
      </c>
      <c r="G53" s="209" t="s">
        <v>326</v>
      </c>
      <c r="H53" s="209" t="s">
        <v>344</v>
      </c>
      <c r="I53" s="505" t="s">
        <v>2077</v>
      </c>
      <c r="J53" s="529" t="s">
        <v>2393</v>
      </c>
      <c r="K53" s="703" t="s">
        <v>2388</v>
      </c>
      <c r="L53" s="736" t="s">
        <v>2733</v>
      </c>
    </row>
    <row r="54" spans="1:12" ht="39.950000000000003" customHeight="1" x14ac:dyDescent="0.2">
      <c r="A54" s="225" t="s">
        <v>166</v>
      </c>
      <c r="B54" s="123" t="str">
        <f>'IDENTIFICACIÓN Y VALORACIÓN'!$E$18</f>
        <v>Gestión</v>
      </c>
      <c r="C54" s="447" t="s">
        <v>207</v>
      </c>
      <c r="D54" s="223" t="s">
        <v>129</v>
      </c>
      <c r="E54" s="223" t="s">
        <v>276</v>
      </c>
      <c r="F54" s="249" t="s">
        <v>299</v>
      </c>
      <c r="G54" s="209" t="s">
        <v>756</v>
      </c>
      <c r="H54" s="209" t="s">
        <v>343</v>
      </c>
      <c r="I54" s="497" t="s">
        <v>2076</v>
      </c>
      <c r="J54" s="525" t="s">
        <v>2509</v>
      </c>
      <c r="K54" s="701" t="s">
        <v>2226</v>
      </c>
      <c r="L54" s="736" t="s">
        <v>2734</v>
      </c>
    </row>
    <row r="55" spans="1:12" ht="120" x14ac:dyDescent="0.2">
      <c r="A55" s="225" t="s">
        <v>166</v>
      </c>
      <c r="B55" s="123" t="str">
        <f>'IDENTIFICACIÓN Y VALORACIÓN'!$E$18</f>
        <v>Gestión</v>
      </c>
      <c r="C55" s="868" t="s">
        <v>208</v>
      </c>
      <c r="D55" s="223" t="s">
        <v>1255</v>
      </c>
      <c r="E55" s="223" t="s">
        <v>1257</v>
      </c>
      <c r="F55" s="209" t="s">
        <v>1259</v>
      </c>
      <c r="G55" s="209" t="s">
        <v>1260</v>
      </c>
      <c r="H55" s="209" t="s">
        <v>1262</v>
      </c>
      <c r="I55" s="497" t="s">
        <v>2076</v>
      </c>
      <c r="J55" s="525" t="s">
        <v>2511</v>
      </c>
      <c r="K55" s="696" t="s">
        <v>2315</v>
      </c>
      <c r="L55" s="736" t="s">
        <v>2759</v>
      </c>
    </row>
    <row r="56" spans="1:12" ht="60" x14ac:dyDescent="0.2">
      <c r="A56" s="222"/>
      <c r="B56" s="123"/>
      <c r="C56" s="870"/>
      <c r="D56" s="223" t="s">
        <v>1254</v>
      </c>
      <c r="E56" s="223" t="s">
        <v>1256</v>
      </c>
      <c r="F56" s="209" t="s">
        <v>1258</v>
      </c>
      <c r="G56" s="457" t="s">
        <v>1261</v>
      </c>
      <c r="H56" s="457" t="s">
        <v>1263</v>
      </c>
      <c r="I56" s="497" t="s">
        <v>2076</v>
      </c>
      <c r="J56" s="531" t="s">
        <v>2503</v>
      </c>
      <c r="K56" s="706" t="s">
        <v>2320</v>
      </c>
      <c r="L56" s="736" t="s">
        <v>2735</v>
      </c>
    </row>
    <row r="57" spans="1:12" s="461" customFormat="1" ht="165" x14ac:dyDescent="0.2">
      <c r="A57" s="458" t="s">
        <v>167</v>
      </c>
      <c r="B57" s="459" t="str">
        <f>'IDENTIFICACIÓN Y VALORACIÓN'!$E$26</f>
        <v>Gestión</v>
      </c>
      <c r="C57" s="874" t="s">
        <v>209</v>
      </c>
      <c r="D57" s="450" t="s">
        <v>1267</v>
      </c>
      <c r="E57" s="450" t="s">
        <v>1271</v>
      </c>
      <c r="F57" s="147" t="s">
        <v>1275</v>
      </c>
      <c r="G57" s="182" t="s">
        <v>1279</v>
      </c>
      <c r="H57" s="182" t="s">
        <v>345</v>
      </c>
      <c r="I57" s="520" t="s">
        <v>2076</v>
      </c>
      <c r="J57" s="534" t="s">
        <v>2465</v>
      </c>
      <c r="K57" s="713" t="s">
        <v>2466</v>
      </c>
      <c r="L57" s="736" t="s">
        <v>2736</v>
      </c>
    </row>
    <row r="58" spans="1:12" s="461" customFormat="1" ht="120" x14ac:dyDescent="0.2">
      <c r="A58" s="466"/>
      <c r="B58" s="467"/>
      <c r="C58" s="875"/>
      <c r="D58" s="450" t="s">
        <v>1264</v>
      </c>
      <c r="E58" s="450" t="s">
        <v>1268</v>
      </c>
      <c r="F58" s="147" t="s">
        <v>1272</v>
      </c>
      <c r="G58" s="182" t="s">
        <v>1276</v>
      </c>
      <c r="H58" s="182" t="s">
        <v>1280</v>
      </c>
      <c r="I58" s="505" t="s">
        <v>2077</v>
      </c>
      <c r="J58" s="535" t="s">
        <v>2506</v>
      </c>
      <c r="K58" s="714" t="s">
        <v>2394</v>
      </c>
      <c r="L58" s="736" t="s">
        <v>2737</v>
      </c>
    </row>
    <row r="59" spans="1:12" s="461" customFormat="1" ht="75" x14ac:dyDescent="0.2">
      <c r="A59" s="466"/>
      <c r="B59" s="467"/>
      <c r="C59" s="875"/>
      <c r="D59" s="450" t="s">
        <v>1265</v>
      </c>
      <c r="E59" s="450" t="s">
        <v>1269</v>
      </c>
      <c r="F59" s="147" t="s">
        <v>1273</v>
      </c>
      <c r="G59" s="182" t="s">
        <v>1277</v>
      </c>
      <c r="H59" s="182" t="s">
        <v>1281</v>
      </c>
      <c r="I59" s="497" t="s">
        <v>2076</v>
      </c>
      <c r="J59" s="525" t="s">
        <v>2509</v>
      </c>
      <c r="K59" s="708" t="s">
        <v>2227</v>
      </c>
      <c r="L59" s="736" t="s">
        <v>2738</v>
      </c>
    </row>
    <row r="60" spans="1:12" s="461" customFormat="1" ht="60" x14ac:dyDescent="0.2">
      <c r="A60" s="466"/>
      <c r="B60" s="467"/>
      <c r="C60" s="876"/>
      <c r="D60" s="450" t="s">
        <v>1266</v>
      </c>
      <c r="E60" s="450" t="s">
        <v>1270</v>
      </c>
      <c r="F60" s="147" t="s">
        <v>1274</v>
      </c>
      <c r="G60" s="182" t="s">
        <v>1278</v>
      </c>
      <c r="H60" s="182" t="s">
        <v>1282</v>
      </c>
      <c r="I60" s="497" t="s">
        <v>2076</v>
      </c>
      <c r="J60" s="533" t="s">
        <v>2081</v>
      </c>
      <c r="K60" s="708" t="s">
        <v>2082</v>
      </c>
      <c r="L60" s="736" t="s">
        <v>2739</v>
      </c>
    </row>
    <row r="61" spans="1:12" s="461" customFormat="1" ht="60" x14ac:dyDescent="0.2">
      <c r="A61" s="462" t="s">
        <v>167</v>
      </c>
      <c r="B61" s="463" t="str">
        <f>'IDENTIFICACIÓN Y VALORACIÓN'!$E$26</f>
        <v>Gestión</v>
      </c>
      <c r="C61" s="874" t="s">
        <v>210</v>
      </c>
      <c r="D61" s="450" t="s">
        <v>1284</v>
      </c>
      <c r="E61" s="450" t="s">
        <v>1286</v>
      </c>
      <c r="F61" s="436" t="s">
        <v>1288</v>
      </c>
      <c r="G61" s="250" t="s">
        <v>1290</v>
      </c>
      <c r="H61" s="250" t="s">
        <v>1292</v>
      </c>
      <c r="I61" s="521" t="s">
        <v>2077</v>
      </c>
      <c r="J61" s="534" t="s">
        <v>2497</v>
      </c>
      <c r="K61" s="715" t="s">
        <v>2467</v>
      </c>
      <c r="L61" s="736" t="s">
        <v>2736</v>
      </c>
    </row>
    <row r="62" spans="1:12" s="461" customFormat="1" ht="45" x14ac:dyDescent="0.2">
      <c r="A62" s="462"/>
      <c r="B62" s="463"/>
      <c r="C62" s="876"/>
      <c r="D62" s="450" t="s">
        <v>1283</v>
      </c>
      <c r="E62" s="450" t="s">
        <v>1285</v>
      </c>
      <c r="F62" s="436" t="s">
        <v>1287</v>
      </c>
      <c r="G62" s="250" t="s">
        <v>1289</v>
      </c>
      <c r="H62" s="250" t="s">
        <v>1291</v>
      </c>
      <c r="I62" s="497" t="s">
        <v>2076</v>
      </c>
      <c r="J62" s="527" t="s">
        <v>2263</v>
      </c>
      <c r="K62" s="696" t="s">
        <v>2267</v>
      </c>
      <c r="L62" s="736" t="s">
        <v>2712</v>
      </c>
    </row>
    <row r="63" spans="1:12" s="461" customFormat="1" ht="60" x14ac:dyDescent="0.2">
      <c r="A63" s="462" t="s">
        <v>167</v>
      </c>
      <c r="B63" s="463" t="str">
        <f>'IDENTIFICACIÓN Y VALORACIÓN'!$E$26</f>
        <v>Gestión</v>
      </c>
      <c r="C63" s="874" t="s">
        <v>211</v>
      </c>
      <c r="D63" s="450" t="s">
        <v>2468</v>
      </c>
      <c r="E63" s="450" t="s">
        <v>1297</v>
      </c>
      <c r="F63" s="436" t="s">
        <v>1300</v>
      </c>
      <c r="G63" s="250" t="s">
        <v>2469</v>
      </c>
      <c r="H63" s="515" t="s">
        <v>2470</v>
      </c>
      <c r="I63" s="521" t="s">
        <v>2076</v>
      </c>
      <c r="J63" s="534" t="s">
        <v>2436</v>
      </c>
      <c r="K63" s="716" t="s">
        <v>2471</v>
      </c>
      <c r="L63" s="736" t="s">
        <v>2736</v>
      </c>
    </row>
    <row r="64" spans="1:12" s="461" customFormat="1" ht="285" x14ac:dyDescent="0.2">
      <c r="A64" s="462"/>
      <c r="B64" s="463"/>
      <c r="C64" s="875"/>
      <c r="D64" s="450" t="s">
        <v>1293</v>
      </c>
      <c r="E64" s="450" t="s">
        <v>1295</v>
      </c>
      <c r="F64" s="436" t="s">
        <v>1298</v>
      </c>
      <c r="G64" s="436" t="s">
        <v>1301</v>
      </c>
      <c r="H64" s="436" t="s">
        <v>1303</v>
      </c>
      <c r="I64" s="497" t="s">
        <v>2076</v>
      </c>
      <c r="J64" s="525" t="s">
        <v>2509</v>
      </c>
      <c r="K64" s="696" t="s">
        <v>2228</v>
      </c>
      <c r="L64" s="736" t="s">
        <v>2740</v>
      </c>
    </row>
    <row r="65" spans="1:12" s="461" customFormat="1" ht="45" x14ac:dyDescent="0.2">
      <c r="A65" s="462"/>
      <c r="B65" s="463"/>
      <c r="C65" s="876"/>
      <c r="D65" s="450" t="s">
        <v>1294</v>
      </c>
      <c r="E65" s="450" t="s">
        <v>1296</v>
      </c>
      <c r="F65" s="436" t="s">
        <v>1299</v>
      </c>
      <c r="G65" s="436" t="s">
        <v>1302</v>
      </c>
      <c r="H65" s="436" t="s">
        <v>1304</v>
      </c>
      <c r="I65" s="497" t="s">
        <v>2076</v>
      </c>
      <c r="J65" s="527"/>
      <c r="K65" s="701" t="s">
        <v>2268</v>
      </c>
      <c r="L65" s="736" t="s">
        <v>2712</v>
      </c>
    </row>
    <row r="66" spans="1:12" s="461" customFormat="1" ht="105" x14ac:dyDescent="0.2">
      <c r="A66" s="462" t="s">
        <v>167</v>
      </c>
      <c r="B66" s="463" t="str">
        <f>'IDENTIFICACIÓN Y VALORACIÓN'!$E$26</f>
        <v>Gestión</v>
      </c>
      <c r="C66" s="874" t="s">
        <v>212</v>
      </c>
      <c r="D66" s="450" t="s">
        <v>1305</v>
      </c>
      <c r="E66" s="450" t="s">
        <v>1306</v>
      </c>
      <c r="F66" s="436" t="s">
        <v>1309</v>
      </c>
      <c r="G66" s="245" t="s">
        <v>1310</v>
      </c>
      <c r="H66" s="436" t="s">
        <v>1313</v>
      </c>
      <c r="I66" s="497" t="s">
        <v>2076</v>
      </c>
      <c r="J66" s="529" t="s">
        <v>2092</v>
      </c>
      <c r="K66" s="703" t="s">
        <v>2093</v>
      </c>
      <c r="L66" s="736" t="s">
        <v>2746</v>
      </c>
    </row>
    <row r="67" spans="1:12" s="461" customFormat="1" ht="60" x14ac:dyDescent="0.2">
      <c r="A67" s="462"/>
      <c r="B67" s="463"/>
      <c r="C67" s="876"/>
      <c r="D67" s="450" t="s">
        <v>866</v>
      </c>
      <c r="E67" s="450" t="s">
        <v>1307</v>
      </c>
      <c r="F67" s="436" t="s">
        <v>1308</v>
      </c>
      <c r="G67" s="470" t="s">
        <v>1311</v>
      </c>
      <c r="H67" s="517" t="s">
        <v>1312</v>
      </c>
      <c r="I67" s="502" t="s">
        <v>2077</v>
      </c>
      <c r="J67" s="536" t="s">
        <v>2614</v>
      </c>
      <c r="K67" s="717" t="s">
        <v>2613</v>
      </c>
      <c r="L67" s="736" t="s">
        <v>2741</v>
      </c>
    </row>
    <row r="68" spans="1:12" ht="60" hidden="1" x14ac:dyDescent="0.2">
      <c r="A68" s="221" t="s">
        <v>168</v>
      </c>
      <c r="B68" s="121" t="str">
        <f>'IDENTIFICACIÓN Y VALORACIÓN'!$E$30</f>
        <v>Corrupción-Institucionalidad</v>
      </c>
      <c r="C68" s="868" t="s">
        <v>213</v>
      </c>
      <c r="D68" s="226" t="s">
        <v>1319</v>
      </c>
      <c r="E68" s="226" t="s">
        <v>1325</v>
      </c>
      <c r="F68" s="208" t="s">
        <v>1331</v>
      </c>
      <c r="G68" s="174" t="s">
        <v>1337</v>
      </c>
      <c r="H68" s="227" t="s">
        <v>1343</v>
      </c>
      <c r="I68" s="520" t="s">
        <v>2076</v>
      </c>
      <c r="J68" s="536" t="s">
        <v>2465</v>
      </c>
      <c r="K68" s="555" t="s">
        <v>2472</v>
      </c>
      <c r="L68" s="736"/>
    </row>
    <row r="69" spans="1:12" ht="60" hidden="1" x14ac:dyDescent="0.2">
      <c r="A69" s="228"/>
      <c r="B69" s="142"/>
      <c r="C69" s="869"/>
      <c r="D69" s="226" t="s">
        <v>1314</v>
      </c>
      <c r="E69" s="226" t="s">
        <v>1320</v>
      </c>
      <c r="F69" s="208" t="s">
        <v>1326</v>
      </c>
      <c r="G69" s="174" t="s">
        <v>1332</v>
      </c>
      <c r="H69" s="227" t="s">
        <v>1338</v>
      </c>
      <c r="I69" s="505" t="s">
        <v>2077</v>
      </c>
      <c r="J69" s="532" t="s">
        <v>2512</v>
      </c>
      <c r="K69" s="499" t="s">
        <v>2395</v>
      </c>
      <c r="L69" s="736"/>
    </row>
    <row r="70" spans="1:12" ht="105" hidden="1" x14ac:dyDescent="0.2">
      <c r="A70" s="228"/>
      <c r="B70" s="142"/>
      <c r="C70" s="869"/>
      <c r="D70" s="226" t="s">
        <v>1315</v>
      </c>
      <c r="E70" s="226" t="s">
        <v>1321</v>
      </c>
      <c r="F70" s="208" t="s">
        <v>1327</v>
      </c>
      <c r="G70" s="174" t="s">
        <v>1333</v>
      </c>
      <c r="H70" s="227" t="s">
        <v>1339</v>
      </c>
      <c r="I70" s="502" t="s">
        <v>2076</v>
      </c>
      <c r="J70" s="536" t="s">
        <v>2513</v>
      </c>
      <c r="K70" s="169" t="s">
        <v>2321</v>
      </c>
      <c r="L70" s="736"/>
    </row>
    <row r="71" spans="1:12" ht="165" hidden="1" x14ac:dyDescent="0.2">
      <c r="A71" s="228"/>
      <c r="B71" s="142"/>
      <c r="C71" s="869"/>
      <c r="D71" s="226" t="s">
        <v>1316</v>
      </c>
      <c r="E71" s="226" t="s">
        <v>1322</v>
      </c>
      <c r="F71" s="208" t="s">
        <v>1328</v>
      </c>
      <c r="G71" s="174" t="s">
        <v>1334</v>
      </c>
      <c r="H71" s="227" t="s">
        <v>1340</v>
      </c>
      <c r="I71" s="497" t="s">
        <v>2076</v>
      </c>
      <c r="J71" s="531" t="s">
        <v>2235</v>
      </c>
      <c r="K71" s="499" t="s">
        <v>2230</v>
      </c>
      <c r="L71" s="736"/>
    </row>
    <row r="72" spans="1:12" ht="105" hidden="1" x14ac:dyDescent="0.2">
      <c r="A72" s="228"/>
      <c r="B72" s="142"/>
      <c r="C72" s="869"/>
      <c r="D72" s="226" t="s">
        <v>1317</v>
      </c>
      <c r="E72" s="226" t="s">
        <v>1323</v>
      </c>
      <c r="F72" s="208" t="s">
        <v>1329</v>
      </c>
      <c r="G72" s="174" t="s">
        <v>1335</v>
      </c>
      <c r="H72" s="227" t="s">
        <v>1341</v>
      </c>
      <c r="I72" s="497" t="s">
        <v>2076</v>
      </c>
      <c r="J72" s="537" t="s">
        <v>2108</v>
      </c>
      <c r="K72" s="500" t="s">
        <v>2109</v>
      </c>
      <c r="L72" s="736"/>
    </row>
    <row r="73" spans="1:12" ht="180" hidden="1" x14ac:dyDescent="0.2">
      <c r="A73" s="228"/>
      <c r="B73" s="142"/>
      <c r="C73" s="870"/>
      <c r="D73" s="226" t="s">
        <v>1318</v>
      </c>
      <c r="E73" s="226" t="s">
        <v>1324</v>
      </c>
      <c r="F73" s="208" t="s">
        <v>1330</v>
      </c>
      <c r="G73" s="174" t="s">
        <v>1336</v>
      </c>
      <c r="H73" s="227" t="s">
        <v>1342</v>
      </c>
      <c r="I73" s="498" t="s">
        <v>2077</v>
      </c>
      <c r="J73" s="536">
        <v>44043</v>
      </c>
      <c r="K73" s="504" t="s">
        <v>2370</v>
      </c>
      <c r="L73" s="736"/>
    </row>
    <row r="74" spans="1:12" ht="60" hidden="1" x14ac:dyDescent="0.2">
      <c r="A74" s="222" t="s">
        <v>168</v>
      </c>
      <c r="B74" s="123" t="str">
        <f>'IDENTIFICACIÓN Y VALORACIÓN'!$E$30</f>
        <v>Corrupción-Institucionalidad</v>
      </c>
      <c r="C74" s="868" t="s">
        <v>214</v>
      </c>
      <c r="D74" s="226" t="s">
        <v>1345</v>
      </c>
      <c r="E74" s="226" t="s">
        <v>1347</v>
      </c>
      <c r="F74" s="209" t="s">
        <v>1348</v>
      </c>
      <c r="G74" s="209" t="s">
        <v>1350</v>
      </c>
      <c r="H74" s="209" t="s">
        <v>1351</v>
      </c>
      <c r="I74" s="497" t="s">
        <v>2076</v>
      </c>
      <c r="J74" s="527" t="s">
        <v>2317</v>
      </c>
      <c r="K74" s="209" t="s">
        <v>2322</v>
      </c>
      <c r="L74" s="736"/>
    </row>
    <row r="75" spans="1:12" ht="45" hidden="1" x14ac:dyDescent="0.2">
      <c r="A75" s="222"/>
      <c r="B75" s="123"/>
      <c r="C75" s="870"/>
      <c r="D75" s="226" t="s">
        <v>1344</v>
      </c>
      <c r="E75" s="226" t="s">
        <v>1346</v>
      </c>
      <c r="F75" s="209" t="s">
        <v>1287</v>
      </c>
      <c r="G75" s="209" t="s">
        <v>1349</v>
      </c>
      <c r="H75" s="209" t="s">
        <v>1352</v>
      </c>
      <c r="I75" s="497" t="s">
        <v>2076</v>
      </c>
      <c r="J75" s="527" t="s">
        <v>2263</v>
      </c>
      <c r="K75" s="556" t="s">
        <v>2267</v>
      </c>
      <c r="L75" s="736"/>
    </row>
    <row r="76" spans="1:12" ht="60" hidden="1" x14ac:dyDescent="0.2">
      <c r="A76" s="222" t="s">
        <v>168</v>
      </c>
      <c r="B76" s="123" t="str">
        <f>'IDENTIFICACIÓN Y VALORACIÓN'!$E$30</f>
        <v>Corrupción-Institucionalidad</v>
      </c>
      <c r="C76" s="868" t="s">
        <v>215</v>
      </c>
      <c r="D76" s="226" t="s">
        <v>1353</v>
      </c>
      <c r="E76" s="226" t="s">
        <v>1355</v>
      </c>
      <c r="F76" s="209" t="s">
        <v>1357</v>
      </c>
      <c r="G76" s="209" t="s">
        <v>1359</v>
      </c>
      <c r="H76" s="209" t="s">
        <v>1361</v>
      </c>
      <c r="I76" s="497" t="s">
        <v>2076</v>
      </c>
      <c r="J76" s="527" t="s">
        <v>2317</v>
      </c>
      <c r="K76" s="209" t="s">
        <v>2322</v>
      </c>
      <c r="L76" s="736"/>
    </row>
    <row r="77" spans="1:12" ht="30" hidden="1" x14ac:dyDescent="0.2">
      <c r="A77" s="222"/>
      <c r="B77" s="123"/>
      <c r="C77" s="870"/>
      <c r="D77" s="226" t="s">
        <v>1354</v>
      </c>
      <c r="E77" s="226" t="s">
        <v>1356</v>
      </c>
      <c r="F77" s="209" t="s">
        <v>1358</v>
      </c>
      <c r="G77" s="209" t="s">
        <v>1360</v>
      </c>
      <c r="H77" s="209" t="s">
        <v>1362</v>
      </c>
      <c r="I77" s="497" t="s">
        <v>2076</v>
      </c>
      <c r="J77" s="527" t="s">
        <v>2263</v>
      </c>
      <c r="K77" s="556" t="s">
        <v>2269</v>
      </c>
      <c r="L77" s="736"/>
    </row>
    <row r="78" spans="1:12" ht="60" hidden="1" x14ac:dyDescent="0.2">
      <c r="A78" s="222" t="s">
        <v>168</v>
      </c>
      <c r="B78" s="123" t="str">
        <f>'IDENTIFICACIÓN Y VALORACIÓN'!$E$30</f>
        <v>Corrupción-Institucionalidad</v>
      </c>
      <c r="C78" s="868" t="s">
        <v>216</v>
      </c>
      <c r="D78" s="508" t="s">
        <v>2473</v>
      </c>
      <c r="E78" s="226" t="s">
        <v>1367</v>
      </c>
      <c r="F78" s="209" t="s">
        <v>1370</v>
      </c>
      <c r="G78" s="209" t="s">
        <v>1373</v>
      </c>
      <c r="H78" s="508" t="s">
        <v>2474</v>
      </c>
      <c r="I78" s="520" t="s">
        <v>2076</v>
      </c>
      <c r="J78" s="538" t="s">
        <v>2465</v>
      </c>
      <c r="K78" s="555" t="s">
        <v>2472</v>
      </c>
      <c r="L78" s="736"/>
    </row>
    <row r="79" spans="1:12" ht="75" hidden="1" x14ac:dyDescent="0.2">
      <c r="A79" s="222"/>
      <c r="B79" s="123"/>
      <c r="C79" s="869"/>
      <c r="D79" s="226" t="s">
        <v>1363</v>
      </c>
      <c r="E79" s="226" t="s">
        <v>1365</v>
      </c>
      <c r="F79" s="209" t="s">
        <v>1368</v>
      </c>
      <c r="G79" s="209" t="s">
        <v>1371</v>
      </c>
      <c r="H79" s="209" t="s">
        <v>1374</v>
      </c>
      <c r="I79" s="505" t="s">
        <v>2077</v>
      </c>
      <c r="J79" s="529">
        <v>44075</v>
      </c>
      <c r="K79" s="484" t="s">
        <v>2396</v>
      </c>
      <c r="L79" s="736"/>
    </row>
    <row r="80" spans="1:12" ht="45" hidden="1" x14ac:dyDescent="0.2">
      <c r="A80" s="222"/>
      <c r="B80" s="123"/>
      <c r="C80" s="870"/>
      <c r="D80" s="226" t="s">
        <v>1364</v>
      </c>
      <c r="E80" s="226" t="s">
        <v>1366</v>
      </c>
      <c r="F80" s="209" t="s">
        <v>1369</v>
      </c>
      <c r="G80" s="209" t="s">
        <v>1372</v>
      </c>
      <c r="H80" s="209" t="s">
        <v>1375</v>
      </c>
      <c r="I80" s="497" t="s">
        <v>2076</v>
      </c>
      <c r="J80" s="527" t="s">
        <v>2235</v>
      </c>
      <c r="K80" s="209" t="s">
        <v>2323</v>
      </c>
      <c r="L80" s="736"/>
    </row>
    <row r="81" spans="1:12" ht="60" hidden="1" x14ac:dyDescent="0.2">
      <c r="A81" s="222" t="s">
        <v>168</v>
      </c>
      <c r="B81" s="123" t="str">
        <f>'IDENTIFICACIÓN Y VALORACIÓN'!$E$30</f>
        <v>Corrupción-Institucionalidad</v>
      </c>
      <c r="C81" s="447" t="s">
        <v>217</v>
      </c>
      <c r="D81" s="226" t="s">
        <v>746</v>
      </c>
      <c r="E81" s="226" t="s">
        <v>278</v>
      </c>
      <c r="F81" s="249" t="s">
        <v>301</v>
      </c>
      <c r="G81" s="249" t="s">
        <v>753</v>
      </c>
      <c r="H81" s="209" t="s">
        <v>346</v>
      </c>
      <c r="I81" s="497" t="s">
        <v>2076</v>
      </c>
      <c r="J81" s="527" t="s">
        <v>2235</v>
      </c>
      <c r="K81" s="209" t="s">
        <v>2324</v>
      </c>
      <c r="L81" s="736"/>
    </row>
    <row r="82" spans="1:12" s="519" customFormat="1" ht="285" hidden="1" x14ac:dyDescent="0.2">
      <c r="A82" s="518" t="s">
        <v>169</v>
      </c>
      <c r="B82" s="459" t="str">
        <f>'IDENTIFICACIÓN Y VALORACIÓN'!$E$35</f>
        <v>Corrupción-Visibilidad</v>
      </c>
      <c r="C82" s="874" t="s">
        <v>218</v>
      </c>
      <c r="D82" s="450" t="s">
        <v>1385</v>
      </c>
      <c r="E82" s="450" t="s">
        <v>1403</v>
      </c>
      <c r="F82" s="147" t="s">
        <v>1402</v>
      </c>
      <c r="G82" s="182" t="s">
        <v>2505</v>
      </c>
      <c r="H82" s="182" t="s">
        <v>742</v>
      </c>
      <c r="I82" s="502" t="s">
        <v>2076</v>
      </c>
      <c r="J82" s="525" t="s">
        <v>2578</v>
      </c>
      <c r="K82" s="182" t="s">
        <v>2577</v>
      </c>
      <c r="L82" s="736"/>
    </row>
    <row r="83" spans="1:12" s="461" customFormat="1" ht="60" hidden="1" x14ac:dyDescent="0.2">
      <c r="A83" s="466"/>
      <c r="B83" s="467"/>
      <c r="C83" s="875"/>
      <c r="D83" s="125" t="s">
        <v>1376</v>
      </c>
      <c r="E83" s="125" t="s">
        <v>1386</v>
      </c>
      <c r="F83" s="124" t="s">
        <v>1395</v>
      </c>
      <c r="G83" s="169" t="s">
        <v>1404</v>
      </c>
      <c r="H83" s="169" t="s">
        <v>1411</v>
      </c>
      <c r="I83" s="497" t="s">
        <v>2077</v>
      </c>
      <c r="J83" s="527" t="s">
        <v>2235</v>
      </c>
      <c r="K83" s="169" t="s">
        <v>2325</v>
      </c>
      <c r="L83" s="736"/>
    </row>
    <row r="84" spans="1:12" s="461" customFormat="1" ht="120" hidden="1" x14ac:dyDescent="0.2">
      <c r="A84" s="466"/>
      <c r="B84" s="467"/>
      <c r="C84" s="875"/>
      <c r="D84" s="125" t="s">
        <v>1377</v>
      </c>
      <c r="E84" s="125" t="s">
        <v>1387</v>
      </c>
      <c r="F84" s="124" t="s">
        <v>1396</v>
      </c>
      <c r="G84" s="169" t="s">
        <v>1405</v>
      </c>
      <c r="H84" s="169" t="s">
        <v>1412</v>
      </c>
      <c r="I84" s="497" t="s">
        <v>2076</v>
      </c>
      <c r="J84" s="525" t="s">
        <v>2511</v>
      </c>
      <c r="K84" s="436" t="s">
        <v>2315</v>
      </c>
      <c r="L84" s="736"/>
    </row>
    <row r="85" spans="1:12" s="461" customFormat="1" ht="135" hidden="1" x14ac:dyDescent="0.2">
      <c r="A85" s="466"/>
      <c r="B85" s="467"/>
      <c r="C85" s="875"/>
      <c r="D85" s="125" t="s">
        <v>1378</v>
      </c>
      <c r="E85" s="125" t="s">
        <v>1388</v>
      </c>
      <c r="F85" s="124" t="s">
        <v>1397</v>
      </c>
      <c r="G85" s="169" t="s">
        <v>1406</v>
      </c>
      <c r="H85" s="169" t="s">
        <v>1413</v>
      </c>
      <c r="I85" s="497" t="s">
        <v>2076</v>
      </c>
      <c r="J85" s="536" t="s">
        <v>2509</v>
      </c>
      <c r="K85" s="169" t="s">
        <v>2231</v>
      </c>
      <c r="L85" s="736"/>
    </row>
    <row r="86" spans="1:12" s="461" customFormat="1" ht="75" hidden="1" x14ac:dyDescent="0.2">
      <c r="A86" s="466"/>
      <c r="B86" s="467"/>
      <c r="C86" s="875"/>
      <c r="D86" s="125" t="s">
        <v>1379</v>
      </c>
      <c r="E86" s="125" t="s">
        <v>1389</v>
      </c>
      <c r="F86" s="124" t="s">
        <v>1398</v>
      </c>
      <c r="G86" s="169" t="s">
        <v>1407</v>
      </c>
      <c r="H86" s="169" t="s">
        <v>1414</v>
      </c>
      <c r="I86" s="502" t="s">
        <v>2077</v>
      </c>
      <c r="J86" s="536" t="s">
        <v>2498</v>
      </c>
      <c r="K86" s="169" t="s">
        <v>2499</v>
      </c>
      <c r="L86" s="736"/>
    </row>
    <row r="87" spans="1:12" s="461" customFormat="1" ht="75" hidden="1" x14ac:dyDescent="0.2">
      <c r="A87" s="466"/>
      <c r="B87" s="467"/>
      <c r="C87" s="875"/>
      <c r="D87" s="125" t="s">
        <v>1380</v>
      </c>
      <c r="E87" s="125" t="s">
        <v>1391</v>
      </c>
      <c r="F87" s="124" t="s">
        <v>1398</v>
      </c>
      <c r="G87" s="169" t="s">
        <v>1407</v>
      </c>
      <c r="H87" s="169" t="s">
        <v>1414</v>
      </c>
      <c r="I87" s="502" t="s">
        <v>2077</v>
      </c>
      <c r="J87" s="536" t="s">
        <v>2498</v>
      </c>
      <c r="K87" s="169" t="s">
        <v>2499</v>
      </c>
      <c r="L87" s="736"/>
    </row>
    <row r="88" spans="1:12" s="461" customFormat="1" ht="75" hidden="1" x14ac:dyDescent="0.2">
      <c r="A88" s="466"/>
      <c r="B88" s="467"/>
      <c r="C88" s="875"/>
      <c r="D88" s="125" t="s">
        <v>1381</v>
      </c>
      <c r="E88" s="125" t="s">
        <v>1390</v>
      </c>
      <c r="F88" s="124" t="s">
        <v>1398</v>
      </c>
      <c r="G88" s="169" t="s">
        <v>1407</v>
      </c>
      <c r="H88" s="169" t="s">
        <v>1414</v>
      </c>
      <c r="I88" s="502" t="s">
        <v>2077</v>
      </c>
      <c r="J88" s="536" t="s">
        <v>2498</v>
      </c>
      <c r="K88" s="169" t="s">
        <v>2499</v>
      </c>
      <c r="L88" s="736"/>
    </row>
    <row r="89" spans="1:12" s="461" customFormat="1" ht="60" hidden="1" x14ac:dyDescent="0.2">
      <c r="A89" s="466"/>
      <c r="B89" s="467"/>
      <c r="C89" s="875"/>
      <c r="D89" s="125" t="s">
        <v>1382</v>
      </c>
      <c r="E89" s="125" t="s">
        <v>1392</v>
      </c>
      <c r="F89" s="124" t="s">
        <v>1399</v>
      </c>
      <c r="G89" s="169" t="s">
        <v>1408</v>
      </c>
      <c r="H89" s="169" t="s">
        <v>1415</v>
      </c>
      <c r="I89" s="497" t="s">
        <v>2076</v>
      </c>
      <c r="J89" s="528" t="s">
        <v>2103</v>
      </c>
      <c r="K89" s="495" t="s">
        <v>2110</v>
      </c>
      <c r="L89" s="736"/>
    </row>
    <row r="90" spans="1:12" s="461" customFormat="1" ht="150" hidden="1" x14ac:dyDescent="0.2">
      <c r="A90" s="466"/>
      <c r="B90" s="467"/>
      <c r="C90" s="875"/>
      <c r="D90" s="125" t="s">
        <v>1383</v>
      </c>
      <c r="E90" s="125" t="s">
        <v>1393</v>
      </c>
      <c r="F90" s="124" t="s">
        <v>1400</v>
      </c>
      <c r="G90" s="169" t="s">
        <v>1409</v>
      </c>
      <c r="H90" s="169" t="s">
        <v>1416</v>
      </c>
      <c r="I90" s="497" t="s">
        <v>2076</v>
      </c>
      <c r="J90" s="536" t="s">
        <v>2514</v>
      </c>
      <c r="K90" s="255" t="s">
        <v>2086</v>
      </c>
      <c r="L90" s="736"/>
    </row>
    <row r="91" spans="1:12" s="461" customFormat="1" ht="60" hidden="1" x14ac:dyDescent="0.2">
      <c r="A91" s="466"/>
      <c r="B91" s="467"/>
      <c r="C91" s="876"/>
      <c r="D91" s="125" t="s">
        <v>1384</v>
      </c>
      <c r="E91" s="125" t="s">
        <v>1394</v>
      </c>
      <c r="F91" s="124" t="s">
        <v>1401</v>
      </c>
      <c r="G91" s="169" t="s">
        <v>1410</v>
      </c>
      <c r="H91" s="169" t="s">
        <v>1417</v>
      </c>
      <c r="I91" s="497" t="s">
        <v>2076</v>
      </c>
      <c r="J91" s="536" t="s">
        <v>2509</v>
      </c>
      <c r="K91" s="169" t="s">
        <v>2232</v>
      </c>
      <c r="L91" s="736"/>
    </row>
    <row r="92" spans="1:12" s="461" customFormat="1" ht="60" hidden="1" x14ac:dyDescent="0.2">
      <c r="A92" s="462" t="s">
        <v>169</v>
      </c>
      <c r="B92" s="463" t="str">
        <f>'IDENTIFICACIÓN Y VALORACIÓN'!$E$35</f>
        <v>Corrupción-Visibilidad</v>
      </c>
      <c r="C92" s="874" t="s">
        <v>219</v>
      </c>
      <c r="D92" s="125" t="s">
        <v>1419</v>
      </c>
      <c r="E92" s="125" t="s">
        <v>1421</v>
      </c>
      <c r="F92" s="436" t="s">
        <v>1288</v>
      </c>
      <c r="G92" s="436" t="s">
        <v>1424</v>
      </c>
      <c r="H92" s="436" t="s">
        <v>1426</v>
      </c>
      <c r="I92" s="505" t="s">
        <v>2077</v>
      </c>
      <c r="J92" s="529">
        <v>44166</v>
      </c>
      <c r="K92" s="484" t="s">
        <v>2397</v>
      </c>
      <c r="L92" s="736"/>
    </row>
    <row r="93" spans="1:12" s="461" customFormat="1" ht="150" hidden="1" x14ac:dyDescent="0.2">
      <c r="A93" s="462"/>
      <c r="B93" s="463"/>
      <c r="C93" s="876"/>
      <c r="D93" s="125" t="s">
        <v>1418</v>
      </c>
      <c r="E93" s="125" t="s">
        <v>1420</v>
      </c>
      <c r="F93" s="436" t="s">
        <v>1422</v>
      </c>
      <c r="G93" s="436" t="s">
        <v>1423</v>
      </c>
      <c r="H93" s="436" t="s">
        <v>1425</v>
      </c>
      <c r="I93" s="497" t="s">
        <v>2076</v>
      </c>
      <c r="J93" s="525" t="s">
        <v>2515</v>
      </c>
      <c r="K93" s="436" t="s">
        <v>2403</v>
      </c>
      <c r="L93" s="736"/>
    </row>
    <row r="94" spans="1:12" s="461" customFormat="1" ht="60" hidden="1" x14ac:dyDescent="0.2">
      <c r="A94" s="462" t="s">
        <v>169</v>
      </c>
      <c r="B94" s="463" t="str">
        <f>'IDENTIFICACIÓN Y VALORACIÓN'!$E$35</f>
        <v>Corrupción-Visibilidad</v>
      </c>
      <c r="C94" s="874" t="s">
        <v>220</v>
      </c>
      <c r="D94" s="125" t="s">
        <v>1429</v>
      </c>
      <c r="E94" s="125" t="s">
        <v>743</v>
      </c>
      <c r="F94" s="436" t="s">
        <v>1433</v>
      </c>
      <c r="G94" s="436" t="s">
        <v>1436</v>
      </c>
      <c r="H94" s="436" t="s">
        <v>1438</v>
      </c>
      <c r="I94" s="502" t="s">
        <v>2077</v>
      </c>
      <c r="J94" s="525" t="s">
        <v>2500</v>
      </c>
      <c r="K94" s="436" t="s">
        <v>2327</v>
      </c>
      <c r="L94" s="736"/>
    </row>
    <row r="95" spans="1:12" s="461" customFormat="1" ht="30" hidden="1" x14ac:dyDescent="0.2">
      <c r="A95" s="462"/>
      <c r="B95" s="463"/>
      <c r="C95" s="875"/>
      <c r="D95" s="125" t="s">
        <v>1427</v>
      </c>
      <c r="E95" s="125" t="s">
        <v>1430</v>
      </c>
      <c r="F95" s="436" t="s">
        <v>1432</v>
      </c>
      <c r="G95" s="436" t="s">
        <v>1434</v>
      </c>
      <c r="H95" s="436" t="s">
        <v>1437</v>
      </c>
      <c r="I95" s="497" t="s">
        <v>2076</v>
      </c>
      <c r="J95" s="527" t="s">
        <v>2263</v>
      </c>
      <c r="K95" s="556" t="s">
        <v>2269</v>
      </c>
      <c r="L95" s="736"/>
    </row>
    <row r="96" spans="1:12" s="461" customFormat="1" ht="45" hidden="1" x14ac:dyDescent="0.2">
      <c r="A96" s="462"/>
      <c r="B96" s="463"/>
      <c r="C96" s="876"/>
      <c r="D96" s="125" t="s">
        <v>1428</v>
      </c>
      <c r="E96" s="125" t="s">
        <v>1431</v>
      </c>
      <c r="F96" s="436" t="s">
        <v>1299</v>
      </c>
      <c r="G96" s="436" t="s">
        <v>1435</v>
      </c>
      <c r="H96" s="436" t="s">
        <v>1304</v>
      </c>
      <c r="I96" s="497" t="s">
        <v>2076</v>
      </c>
      <c r="J96" s="527" t="s">
        <v>2263</v>
      </c>
      <c r="K96" s="209" t="s">
        <v>2268</v>
      </c>
      <c r="L96" s="736"/>
    </row>
    <row r="97" spans="1:12" s="461" customFormat="1" ht="60" hidden="1" x14ac:dyDescent="0.2">
      <c r="A97" s="471" t="s">
        <v>169</v>
      </c>
      <c r="B97" s="463" t="str">
        <f>'IDENTIFICACIÓN Y VALORACIÓN'!$E$35</f>
        <v>Corrupción-Visibilidad</v>
      </c>
      <c r="C97" s="460" t="s">
        <v>221</v>
      </c>
      <c r="D97" s="125" t="s">
        <v>130</v>
      </c>
      <c r="E97" s="125" t="s">
        <v>280</v>
      </c>
      <c r="F97" s="436" t="s">
        <v>303</v>
      </c>
      <c r="G97" s="464" t="s">
        <v>758</v>
      </c>
      <c r="H97" s="436" t="s">
        <v>347</v>
      </c>
      <c r="I97" s="502" t="s">
        <v>2077</v>
      </c>
      <c r="J97" s="525" t="s">
        <v>2501</v>
      </c>
      <c r="K97" s="436" t="s">
        <v>2328</v>
      </c>
      <c r="L97" s="736"/>
    </row>
    <row r="98" spans="1:12" ht="90" hidden="1" x14ac:dyDescent="0.2">
      <c r="A98" s="228" t="s">
        <v>170</v>
      </c>
      <c r="B98" s="121" t="str">
        <f>'IDENTIFICACIÓN Y VALORACIÓN'!$E$39</f>
        <v>Corrupción-Delitos de la Admón. Pública</v>
      </c>
      <c r="C98" s="868" t="s">
        <v>222</v>
      </c>
      <c r="D98" s="508" t="s">
        <v>2475</v>
      </c>
      <c r="E98" s="226" t="s">
        <v>1451</v>
      </c>
      <c r="F98" s="208" t="s">
        <v>1458</v>
      </c>
      <c r="G98" s="227" t="s">
        <v>1465</v>
      </c>
      <c r="H98" s="507" t="s">
        <v>2476</v>
      </c>
      <c r="I98" s="521" t="s">
        <v>2076</v>
      </c>
      <c r="J98" s="538" t="s">
        <v>2465</v>
      </c>
      <c r="K98" s="555" t="s">
        <v>2472</v>
      </c>
      <c r="L98" s="736"/>
    </row>
    <row r="99" spans="1:12" ht="90" hidden="1" x14ac:dyDescent="0.2">
      <c r="A99" s="228"/>
      <c r="B99" s="142"/>
      <c r="C99" s="869"/>
      <c r="D99" s="226" t="s">
        <v>1439</v>
      </c>
      <c r="E99" s="226" t="s">
        <v>1445</v>
      </c>
      <c r="F99" s="208" t="s">
        <v>1452</v>
      </c>
      <c r="G99" s="227" t="s">
        <v>1459</v>
      </c>
      <c r="H99" s="227" t="s">
        <v>1466</v>
      </c>
      <c r="I99" s="497" t="s">
        <v>2076</v>
      </c>
      <c r="J99" s="528" t="s">
        <v>2103</v>
      </c>
      <c r="K99" s="496" t="s">
        <v>2111</v>
      </c>
      <c r="L99" s="736"/>
    </row>
    <row r="100" spans="1:12" ht="135" hidden="1" x14ac:dyDescent="0.2">
      <c r="A100" s="228"/>
      <c r="B100" s="142"/>
      <c r="C100" s="869"/>
      <c r="D100" s="226" t="s">
        <v>1440</v>
      </c>
      <c r="E100" s="226" t="s">
        <v>1446</v>
      </c>
      <c r="F100" s="208" t="s">
        <v>1453</v>
      </c>
      <c r="G100" s="227" t="s">
        <v>1460</v>
      </c>
      <c r="H100" s="227" t="s">
        <v>1467</v>
      </c>
      <c r="I100" s="502" t="s">
        <v>2076</v>
      </c>
      <c r="J100" s="525" t="s">
        <v>2249</v>
      </c>
      <c r="K100" s="124" t="s">
        <v>2252</v>
      </c>
      <c r="L100" s="736"/>
    </row>
    <row r="101" spans="1:12" ht="105" hidden="1" x14ac:dyDescent="0.2">
      <c r="A101" s="228"/>
      <c r="B101" s="142"/>
      <c r="C101" s="869"/>
      <c r="D101" s="226" t="s">
        <v>1441</v>
      </c>
      <c r="E101" s="226" t="s">
        <v>1447</v>
      </c>
      <c r="F101" s="208" t="s">
        <v>1454</v>
      </c>
      <c r="G101" s="227" t="s">
        <v>1461</v>
      </c>
      <c r="H101" s="227" t="s">
        <v>1468</v>
      </c>
      <c r="I101" s="502" t="s">
        <v>2077</v>
      </c>
      <c r="J101" s="536" t="s">
        <v>2345</v>
      </c>
      <c r="K101" s="169" t="s">
        <v>2321</v>
      </c>
      <c r="L101" s="736"/>
    </row>
    <row r="102" spans="1:12" ht="60" hidden="1" x14ac:dyDescent="0.2">
      <c r="A102" s="228"/>
      <c r="B102" s="142"/>
      <c r="C102" s="869"/>
      <c r="D102" s="226" t="s">
        <v>1442</v>
      </c>
      <c r="E102" s="226" t="s">
        <v>1448</v>
      </c>
      <c r="F102" s="208" t="s">
        <v>1455</v>
      </c>
      <c r="G102" s="227" t="s">
        <v>1462</v>
      </c>
      <c r="H102" s="227" t="s">
        <v>1469</v>
      </c>
      <c r="I102" s="497" t="s">
        <v>2076</v>
      </c>
      <c r="J102" s="531" t="s">
        <v>2243</v>
      </c>
      <c r="K102" s="227" t="s">
        <v>2329</v>
      </c>
      <c r="L102" s="736"/>
    </row>
    <row r="103" spans="1:12" ht="180" hidden="1" x14ac:dyDescent="0.2">
      <c r="A103" s="228"/>
      <c r="B103" s="142"/>
      <c r="C103" s="869"/>
      <c r="D103" s="226" t="s">
        <v>1443</v>
      </c>
      <c r="E103" s="226" t="s">
        <v>1449</v>
      </c>
      <c r="F103" s="208" t="s">
        <v>1456</v>
      </c>
      <c r="G103" s="227" t="s">
        <v>1463</v>
      </c>
      <c r="H103" s="227" t="s">
        <v>1470</v>
      </c>
      <c r="I103" s="497" t="s">
        <v>2076</v>
      </c>
      <c r="J103" s="530" t="s">
        <v>2112</v>
      </c>
      <c r="K103" s="496" t="s">
        <v>2330</v>
      </c>
      <c r="L103" s="736"/>
    </row>
    <row r="104" spans="1:12" ht="180" hidden="1" x14ac:dyDescent="0.2">
      <c r="A104" s="228"/>
      <c r="B104" s="142"/>
      <c r="C104" s="870"/>
      <c r="D104" s="226" t="s">
        <v>1444</v>
      </c>
      <c r="E104" s="226" t="s">
        <v>1450</v>
      </c>
      <c r="F104" s="208" t="s">
        <v>1457</v>
      </c>
      <c r="G104" s="227" t="s">
        <v>1464</v>
      </c>
      <c r="H104" s="227" t="s">
        <v>1471</v>
      </c>
      <c r="I104" s="498" t="s">
        <v>2077</v>
      </c>
      <c r="J104" s="536">
        <v>44043</v>
      </c>
      <c r="K104" s="504" t="s">
        <v>2371</v>
      </c>
      <c r="L104" s="736"/>
    </row>
    <row r="105" spans="1:12" ht="165" hidden="1" x14ac:dyDescent="0.2">
      <c r="A105" s="222" t="s">
        <v>170</v>
      </c>
      <c r="B105" s="123" t="str">
        <f>'IDENTIFICACIÓN Y VALORACIÓN'!$E$39</f>
        <v>Corrupción-Delitos de la Admón. Pública</v>
      </c>
      <c r="C105" s="868" t="s">
        <v>223</v>
      </c>
      <c r="D105" s="226" t="s">
        <v>1472</v>
      </c>
      <c r="E105" s="226" t="s">
        <v>1473</v>
      </c>
      <c r="F105" s="209" t="s">
        <v>1474</v>
      </c>
      <c r="G105" s="209" t="s">
        <v>1475</v>
      </c>
      <c r="H105" s="209" t="s">
        <v>1476</v>
      </c>
      <c r="I105" s="497" t="s">
        <v>2076</v>
      </c>
      <c r="J105" s="527" t="s">
        <v>2509</v>
      </c>
      <c r="K105" s="209" t="s">
        <v>2230</v>
      </c>
      <c r="L105" s="736"/>
    </row>
    <row r="106" spans="1:12" s="461" customFormat="1" ht="165" hidden="1" x14ac:dyDescent="0.2">
      <c r="A106" s="564"/>
      <c r="B106" s="565"/>
      <c r="C106" s="870"/>
      <c r="D106" s="226" t="s">
        <v>2579</v>
      </c>
      <c r="E106" s="226" t="s">
        <v>1473</v>
      </c>
      <c r="F106" s="209" t="s">
        <v>1474</v>
      </c>
      <c r="G106" s="209" t="s">
        <v>1475</v>
      </c>
      <c r="H106" s="209" t="s">
        <v>1476</v>
      </c>
      <c r="I106" s="497" t="s">
        <v>2076</v>
      </c>
      <c r="J106" s="527" t="s">
        <v>2509</v>
      </c>
      <c r="K106" s="209" t="s">
        <v>2230</v>
      </c>
      <c r="L106" s="736"/>
    </row>
    <row r="107" spans="1:12" ht="90" hidden="1" x14ac:dyDescent="0.2">
      <c r="A107" s="222" t="s">
        <v>170</v>
      </c>
      <c r="B107" s="123" t="str">
        <f>'IDENTIFICACIÓN Y VALORACIÓN'!$E$39</f>
        <v>Corrupción-Delitos de la Admón. Pública</v>
      </c>
      <c r="C107" s="868" t="s">
        <v>224</v>
      </c>
      <c r="D107" s="226" t="s">
        <v>1480</v>
      </c>
      <c r="E107" s="226" t="s">
        <v>1484</v>
      </c>
      <c r="F107" s="209" t="s">
        <v>1488</v>
      </c>
      <c r="G107" s="209" t="s">
        <v>1492</v>
      </c>
      <c r="H107" s="208" t="s">
        <v>1496</v>
      </c>
      <c r="I107" s="497" t="s">
        <v>2076</v>
      </c>
      <c r="J107" s="539" t="s">
        <v>2491</v>
      </c>
      <c r="K107" s="557" t="s">
        <v>2490</v>
      </c>
      <c r="L107" s="736"/>
    </row>
    <row r="108" spans="1:12" ht="60" hidden="1" x14ac:dyDescent="0.2">
      <c r="A108" s="222"/>
      <c r="B108" s="123"/>
      <c r="C108" s="869"/>
      <c r="D108" s="226" t="s">
        <v>1477</v>
      </c>
      <c r="E108" s="226" t="s">
        <v>1481</v>
      </c>
      <c r="F108" s="209" t="s">
        <v>1485</v>
      </c>
      <c r="G108" s="209" t="s">
        <v>1489</v>
      </c>
      <c r="H108" s="208" t="s">
        <v>1493</v>
      </c>
      <c r="I108" s="497" t="s">
        <v>2076</v>
      </c>
      <c r="J108" s="524" t="s">
        <v>2516</v>
      </c>
      <c r="K108" s="558" t="s">
        <v>2494</v>
      </c>
      <c r="L108" s="736"/>
    </row>
    <row r="109" spans="1:12" ht="45" hidden="1" x14ac:dyDescent="0.2">
      <c r="A109" s="222"/>
      <c r="B109" s="123"/>
      <c r="C109" s="869"/>
      <c r="D109" s="226" t="s">
        <v>1478</v>
      </c>
      <c r="E109" s="226" t="s">
        <v>1482</v>
      </c>
      <c r="F109" s="209" t="s">
        <v>1486</v>
      </c>
      <c r="G109" s="209" t="s">
        <v>1490</v>
      </c>
      <c r="H109" s="208" t="s">
        <v>1494</v>
      </c>
      <c r="I109" s="497" t="s">
        <v>2076</v>
      </c>
      <c r="J109" s="527" t="s">
        <v>2139</v>
      </c>
      <c r="K109" s="208" t="s">
        <v>2140</v>
      </c>
      <c r="L109" s="736"/>
    </row>
    <row r="110" spans="1:12" ht="90" hidden="1" x14ac:dyDescent="0.2">
      <c r="A110" s="222"/>
      <c r="B110" s="123"/>
      <c r="C110" s="870"/>
      <c r="D110" s="226" t="s">
        <v>1479</v>
      </c>
      <c r="E110" s="226" t="s">
        <v>1483</v>
      </c>
      <c r="F110" s="209" t="s">
        <v>1487</v>
      </c>
      <c r="G110" s="209" t="s">
        <v>1491</v>
      </c>
      <c r="H110" s="208" t="s">
        <v>1495</v>
      </c>
      <c r="I110" s="497" t="s">
        <v>2076</v>
      </c>
      <c r="J110" s="528" t="s">
        <v>2103</v>
      </c>
      <c r="K110" s="496" t="s">
        <v>2113</v>
      </c>
      <c r="L110" s="736"/>
    </row>
    <row r="111" spans="1:12" ht="90" hidden="1" x14ac:dyDescent="0.2">
      <c r="A111" s="222" t="s">
        <v>170</v>
      </c>
      <c r="B111" s="123" t="str">
        <f>'IDENTIFICACIÓN Y VALORACIÓN'!$E$39</f>
        <v>Corrupción-Delitos de la Admón. Pública</v>
      </c>
      <c r="C111" s="868" t="s">
        <v>225</v>
      </c>
      <c r="D111" s="226" t="s">
        <v>1498</v>
      </c>
      <c r="E111" s="226" t="s">
        <v>1499</v>
      </c>
      <c r="F111" s="209" t="s">
        <v>1501</v>
      </c>
      <c r="G111" s="209" t="s">
        <v>1503</v>
      </c>
      <c r="H111" s="209" t="s">
        <v>1505</v>
      </c>
      <c r="I111" s="497" t="s">
        <v>2076</v>
      </c>
      <c r="J111" s="527" t="s">
        <v>2502</v>
      </c>
      <c r="K111" s="556" t="s">
        <v>2270</v>
      </c>
      <c r="L111" s="736"/>
    </row>
    <row r="112" spans="1:12" ht="45" hidden="1" x14ac:dyDescent="0.2">
      <c r="A112" s="222"/>
      <c r="B112" s="123"/>
      <c r="C112" s="870"/>
      <c r="D112" s="226" t="s">
        <v>1497</v>
      </c>
      <c r="E112" s="226" t="s">
        <v>1500</v>
      </c>
      <c r="F112" s="209" t="s">
        <v>1502</v>
      </c>
      <c r="G112" s="209" t="s">
        <v>1504</v>
      </c>
      <c r="H112" s="209" t="s">
        <v>1506</v>
      </c>
      <c r="I112" s="497" t="s">
        <v>2076</v>
      </c>
      <c r="J112" s="527" t="s">
        <v>2263</v>
      </c>
      <c r="K112" s="209" t="s">
        <v>2271</v>
      </c>
      <c r="L112" s="736"/>
    </row>
    <row r="113" spans="1:12" ht="105" hidden="1" x14ac:dyDescent="0.2">
      <c r="A113" s="229" t="s">
        <v>170</v>
      </c>
      <c r="B113" s="123" t="str">
        <f>'IDENTIFICACIÓN Y VALORACIÓN'!$E$39</f>
        <v>Corrupción-Delitos de la Admón. Pública</v>
      </c>
      <c r="C113" s="447" t="s">
        <v>226</v>
      </c>
      <c r="D113" s="226" t="s">
        <v>740</v>
      </c>
      <c r="E113" s="226" t="s">
        <v>281</v>
      </c>
      <c r="F113" s="209" t="s">
        <v>2477</v>
      </c>
      <c r="G113" s="209" t="s">
        <v>749</v>
      </c>
      <c r="H113" s="249" t="s">
        <v>348</v>
      </c>
      <c r="I113" s="521" t="s">
        <v>2076</v>
      </c>
      <c r="J113" s="538" t="s">
        <v>2504</v>
      </c>
      <c r="K113" s="558" t="s">
        <v>2478</v>
      </c>
      <c r="L113" s="736"/>
    </row>
    <row r="114" spans="1:12" s="461" customFormat="1" ht="90" hidden="1" x14ac:dyDescent="0.2">
      <c r="A114" s="458" t="s">
        <v>171</v>
      </c>
      <c r="B114" s="459" t="str">
        <f>'IDENTIFICACIÓN Y VALORACIÓN'!$E$45</f>
        <v>Corrupción-Delitos de la Admón. Pública</v>
      </c>
      <c r="C114" s="874" t="s">
        <v>227</v>
      </c>
      <c r="D114" s="508" t="s">
        <v>2475</v>
      </c>
      <c r="E114" s="125" t="s">
        <v>1522</v>
      </c>
      <c r="F114" s="124" t="s">
        <v>1331</v>
      </c>
      <c r="G114" s="169" t="s">
        <v>1538</v>
      </c>
      <c r="H114" s="507" t="s">
        <v>2479</v>
      </c>
      <c r="I114" s="521" t="s">
        <v>2076</v>
      </c>
      <c r="J114" s="534" t="s">
        <v>2465</v>
      </c>
      <c r="K114" s="555" t="s">
        <v>2472</v>
      </c>
      <c r="L114" s="736"/>
    </row>
    <row r="115" spans="1:12" s="461" customFormat="1" ht="60" hidden="1" x14ac:dyDescent="0.2">
      <c r="A115" s="466"/>
      <c r="B115" s="467"/>
      <c r="C115" s="875"/>
      <c r="D115" s="125" t="s">
        <v>1507</v>
      </c>
      <c r="E115" s="125" t="s">
        <v>1514</v>
      </c>
      <c r="F115" s="124" t="s">
        <v>1523</v>
      </c>
      <c r="G115" s="169" t="s">
        <v>1531</v>
      </c>
      <c r="H115" s="169" t="s">
        <v>1539</v>
      </c>
      <c r="I115" s="505" t="s">
        <v>2077</v>
      </c>
      <c r="J115" s="532">
        <v>44166</v>
      </c>
      <c r="K115" s="484" t="s">
        <v>2397</v>
      </c>
      <c r="L115" s="736"/>
    </row>
    <row r="116" spans="1:12" s="461" customFormat="1" ht="120" hidden="1" x14ac:dyDescent="0.2">
      <c r="A116" s="466"/>
      <c r="B116" s="467"/>
      <c r="C116" s="875"/>
      <c r="D116" s="125" t="s">
        <v>1508</v>
      </c>
      <c r="E116" s="125" t="s">
        <v>1515</v>
      </c>
      <c r="F116" s="124" t="s">
        <v>1524</v>
      </c>
      <c r="G116" s="169" t="s">
        <v>1532</v>
      </c>
      <c r="H116" s="169" t="s">
        <v>1540</v>
      </c>
      <c r="I116" s="497" t="s">
        <v>2076</v>
      </c>
      <c r="J116" s="525" t="s">
        <v>2517</v>
      </c>
      <c r="K116" s="436" t="s">
        <v>2315</v>
      </c>
      <c r="L116" s="736"/>
    </row>
    <row r="117" spans="1:12" s="461" customFormat="1" ht="135" hidden="1" x14ac:dyDescent="0.2">
      <c r="A117" s="466"/>
      <c r="B117" s="467"/>
      <c r="C117" s="875"/>
      <c r="D117" s="125" t="s">
        <v>1378</v>
      </c>
      <c r="E117" s="125" t="s">
        <v>1516</v>
      </c>
      <c r="F117" s="124" t="s">
        <v>1525</v>
      </c>
      <c r="G117" s="169" t="s">
        <v>1406</v>
      </c>
      <c r="H117" s="169" t="s">
        <v>1413</v>
      </c>
      <c r="I117" s="497" t="s">
        <v>2076</v>
      </c>
      <c r="J117" s="536" t="s">
        <v>2509</v>
      </c>
      <c r="K117" s="169" t="s">
        <v>2231</v>
      </c>
      <c r="L117" s="736"/>
    </row>
    <row r="118" spans="1:12" s="461" customFormat="1" ht="135" hidden="1" x14ac:dyDescent="0.2">
      <c r="A118" s="466"/>
      <c r="B118" s="467"/>
      <c r="C118" s="875"/>
      <c r="D118" s="125" t="s">
        <v>1509</v>
      </c>
      <c r="E118" s="125" t="s">
        <v>1517</v>
      </c>
      <c r="F118" s="124" t="s">
        <v>1526</v>
      </c>
      <c r="G118" s="169" t="s">
        <v>1533</v>
      </c>
      <c r="H118" s="169" t="s">
        <v>1541</v>
      </c>
      <c r="I118" s="497" t="s">
        <v>2077</v>
      </c>
      <c r="J118" s="536" t="s">
        <v>2452</v>
      </c>
      <c r="K118" s="169" t="s">
        <v>2453</v>
      </c>
      <c r="L118" s="736"/>
    </row>
    <row r="119" spans="1:12" s="461" customFormat="1" ht="135" hidden="1" x14ac:dyDescent="0.2">
      <c r="A119" s="466"/>
      <c r="B119" s="467"/>
      <c r="C119" s="875"/>
      <c r="D119" s="125" t="s">
        <v>1510</v>
      </c>
      <c r="E119" s="125" t="s">
        <v>1518</v>
      </c>
      <c r="F119" s="124" t="s">
        <v>1527</v>
      </c>
      <c r="G119" s="169" t="s">
        <v>1534</v>
      </c>
      <c r="H119" s="169" t="s">
        <v>1542</v>
      </c>
      <c r="I119" s="497" t="s">
        <v>2077</v>
      </c>
      <c r="J119" s="536" t="s">
        <v>2098</v>
      </c>
      <c r="K119" s="169" t="s">
        <v>2455</v>
      </c>
      <c r="L119" s="736"/>
    </row>
    <row r="120" spans="1:12" s="461" customFormat="1" ht="135" hidden="1" x14ac:dyDescent="0.2">
      <c r="A120" s="466"/>
      <c r="B120" s="467"/>
      <c r="C120" s="875"/>
      <c r="D120" s="125" t="s">
        <v>1511</v>
      </c>
      <c r="E120" s="125" t="s">
        <v>1519</v>
      </c>
      <c r="F120" s="124" t="s">
        <v>1528</v>
      </c>
      <c r="G120" s="169" t="s">
        <v>1535</v>
      </c>
      <c r="H120" s="169" t="s">
        <v>1543</v>
      </c>
      <c r="I120" s="497" t="s">
        <v>2077</v>
      </c>
      <c r="J120" s="536" t="s">
        <v>2452</v>
      </c>
      <c r="K120" s="169" t="s">
        <v>2454</v>
      </c>
      <c r="L120" s="736"/>
    </row>
    <row r="121" spans="1:12" s="461" customFormat="1" ht="135" hidden="1" x14ac:dyDescent="0.2">
      <c r="A121" s="466"/>
      <c r="B121" s="467"/>
      <c r="C121" s="875"/>
      <c r="D121" s="125" t="s">
        <v>1512</v>
      </c>
      <c r="E121" s="125" t="s">
        <v>1520</v>
      </c>
      <c r="F121" s="124" t="s">
        <v>1529</v>
      </c>
      <c r="G121" s="169" t="s">
        <v>1536</v>
      </c>
      <c r="H121" s="169" t="s">
        <v>1544</v>
      </c>
      <c r="I121" s="497" t="s">
        <v>2077</v>
      </c>
      <c r="J121" s="536" t="s">
        <v>2451</v>
      </c>
      <c r="K121" s="169" t="s">
        <v>2456</v>
      </c>
      <c r="L121" s="736"/>
    </row>
    <row r="122" spans="1:12" s="461" customFormat="1" ht="105" hidden="1" x14ac:dyDescent="0.2">
      <c r="A122" s="466"/>
      <c r="B122" s="467"/>
      <c r="C122" s="875"/>
      <c r="D122" s="125" t="s">
        <v>1317</v>
      </c>
      <c r="E122" s="125" t="s">
        <v>1323</v>
      </c>
      <c r="F122" s="124" t="s">
        <v>1329</v>
      </c>
      <c r="G122" s="169" t="s">
        <v>1335</v>
      </c>
      <c r="H122" s="169" t="s">
        <v>1341</v>
      </c>
      <c r="I122" s="497" t="s">
        <v>2076</v>
      </c>
      <c r="J122" s="528" t="s">
        <v>2108</v>
      </c>
      <c r="K122" s="554" t="s">
        <v>2109</v>
      </c>
      <c r="L122" s="736"/>
    </row>
    <row r="123" spans="1:12" s="461" customFormat="1" ht="90" hidden="1" x14ac:dyDescent="0.2">
      <c r="A123" s="466"/>
      <c r="B123" s="467"/>
      <c r="C123" s="876"/>
      <c r="D123" s="125" t="s">
        <v>1513</v>
      </c>
      <c r="E123" s="125" t="s">
        <v>1521</v>
      </c>
      <c r="F123" s="124" t="s">
        <v>1530</v>
      </c>
      <c r="G123" s="169" t="s">
        <v>1537</v>
      </c>
      <c r="H123" s="169" t="s">
        <v>1545</v>
      </c>
      <c r="I123" s="497" t="s">
        <v>2076</v>
      </c>
      <c r="J123" s="536" t="s">
        <v>2084</v>
      </c>
      <c r="K123" s="169" t="s">
        <v>2087</v>
      </c>
      <c r="L123" s="736"/>
    </row>
    <row r="124" spans="1:12" s="461" customFormat="1" ht="285" hidden="1" x14ac:dyDescent="0.2">
      <c r="A124" s="462" t="s">
        <v>171</v>
      </c>
      <c r="B124" s="463" t="str">
        <f>'IDENTIFICACIÓN Y VALORACIÓN'!$E$45</f>
        <v>Corrupción-Delitos de la Admón. Pública</v>
      </c>
      <c r="C124" s="874" t="s">
        <v>228</v>
      </c>
      <c r="D124" s="125" t="s">
        <v>1547</v>
      </c>
      <c r="E124" s="125" t="s">
        <v>1548</v>
      </c>
      <c r="F124" s="436" t="s">
        <v>1474</v>
      </c>
      <c r="G124" s="436" t="s">
        <v>1475</v>
      </c>
      <c r="H124" s="436" t="s">
        <v>1476</v>
      </c>
      <c r="I124" s="497" t="s">
        <v>2076</v>
      </c>
      <c r="J124" s="525" t="s">
        <v>2503</v>
      </c>
      <c r="K124" s="436" t="s">
        <v>2228</v>
      </c>
      <c r="L124" s="736"/>
    </row>
    <row r="125" spans="1:12" s="461" customFormat="1" ht="45" hidden="1" x14ac:dyDescent="0.2">
      <c r="A125" s="462"/>
      <c r="B125" s="463"/>
      <c r="C125" s="876"/>
      <c r="D125" s="125" t="s">
        <v>1546</v>
      </c>
      <c r="E125" s="125" t="s">
        <v>1549</v>
      </c>
      <c r="F125" s="436" t="s">
        <v>1550</v>
      </c>
      <c r="G125" s="436" t="s">
        <v>1551</v>
      </c>
      <c r="H125" s="436" t="s">
        <v>1552</v>
      </c>
      <c r="I125" s="497" t="s">
        <v>2076</v>
      </c>
      <c r="J125" s="525" t="s">
        <v>2133</v>
      </c>
      <c r="K125" s="436" t="s">
        <v>2141</v>
      </c>
      <c r="L125" s="736"/>
    </row>
    <row r="126" spans="1:12" s="461" customFormat="1" ht="90" hidden="1" x14ac:dyDescent="0.2">
      <c r="A126" s="462" t="s">
        <v>171</v>
      </c>
      <c r="B126" s="463" t="str">
        <f>'IDENTIFICACIÓN Y VALORACIÓN'!$E$45</f>
        <v>Corrupción-Delitos de la Admón. Pública</v>
      </c>
      <c r="C126" s="874" t="s">
        <v>229</v>
      </c>
      <c r="D126" s="125" t="s">
        <v>1557</v>
      </c>
      <c r="E126" s="125" t="s">
        <v>1562</v>
      </c>
      <c r="F126" s="436" t="s">
        <v>1567</v>
      </c>
      <c r="G126" s="436" t="s">
        <v>1572</v>
      </c>
      <c r="H126" s="124" t="s">
        <v>1577</v>
      </c>
      <c r="I126" s="505" t="s">
        <v>2077</v>
      </c>
      <c r="J126" s="529">
        <v>44166</v>
      </c>
      <c r="K126" s="506" t="s">
        <v>2398</v>
      </c>
      <c r="L126" s="736"/>
    </row>
    <row r="127" spans="1:12" s="461" customFormat="1" ht="60" hidden="1" x14ac:dyDescent="0.2">
      <c r="A127" s="462"/>
      <c r="B127" s="463"/>
      <c r="C127" s="875"/>
      <c r="D127" s="125" t="s">
        <v>1553</v>
      </c>
      <c r="E127" s="125" t="s">
        <v>1558</v>
      </c>
      <c r="F127" s="436" t="s">
        <v>1563</v>
      </c>
      <c r="G127" s="436" t="s">
        <v>1568</v>
      </c>
      <c r="H127" s="124" t="s">
        <v>1573</v>
      </c>
      <c r="I127" s="502" t="s">
        <v>2077</v>
      </c>
      <c r="J127" s="525" t="s">
        <v>2326</v>
      </c>
      <c r="K127" s="124" t="s">
        <v>2331</v>
      </c>
      <c r="L127" s="736"/>
    </row>
    <row r="128" spans="1:12" s="461" customFormat="1" ht="60" hidden="1" x14ac:dyDescent="0.2">
      <c r="A128" s="462"/>
      <c r="B128" s="463"/>
      <c r="C128" s="875"/>
      <c r="D128" s="125" t="s">
        <v>1554</v>
      </c>
      <c r="E128" s="125" t="s">
        <v>1559</v>
      </c>
      <c r="F128" s="436" t="s">
        <v>1564</v>
      </c>
      <c r="G128" s="436" t="s">
        <v>1569</v>
      </c>
      <c r="H128" s="124" t="s">
        <v>1574</v>
      </c>
      <c r="I128" s="497" t="s">
        <v>2077</v>
      </c>
      <c r="J128" s="525" t="s">
        <v>2332</v>
      </c>
      <c r="K128" s="124" t="s">
        <v>2333</v>
      </c>
      <c r="L128" s="736"/>
    </row>
    <row r="129" spans="1:12" s="461" customFormat="1" ht="45" hidden="1" x14ac:dyDescent="0.2">
      <c r="A129" s="462"/>
      <c r="B129" s="463"/>
      <c r="C129" s="875"/>
      <c r="D129" s="125" t="s">
        <v>1555</v>
      </c>
      <c r="E129" s="125" t="s">
        <v>1560</v>
      </c>
      <c r="F129" s="436" t="s">
        <v>1565</v>
      </c>
      <c r="G129" s="436" t="s">
        <v>1570</v>
      </c>
      <c r="H129" s="124" t="s">
        <v>1575</v>
      </c>
      <c r="I129" s="497" t="s">
        <v>2076</v>
      </c>
      <c r="J129" s="525" t="s">
        <v>2334</v>
      </c>
      <c r="K129" s="124" t="s">
        <v>2335</v>
      </c>
      <c r="L129" s="736"/>
    </row>
    <row r="130" spans="1:12" s="461" customFormat="1" ht="45" hidden="1" x14ac:dyDescent="0.2">
      <c r="A130" s="462"/>
      <c r="B130" s="463"/>
      <c r="C130" s="876"/>
      <c r="D130" s="125" t="s">
        <v>1556</v>
      </c>
      <c r="E130" s="125" t="s">
        <v>1561</v>
      </c>
      <c r="F130" s="436" t="s">
        <v>1566</v>
      </c>
      <c r="G130" s="436" t="s">
        <v>1571</v>
      </c>
      <c r="H130" s="124" t="s">
        <v>1576</v>
      </c>
      <c r="I130" s="497" t="s">
        <v>2076</v>
      </c>
      <c r="J130" s="525" t="s">
        <v>2133</v>
      </c>
      <c r="K130" s="124" t="s">
        <v>2142</v>
      </c>
      <c r="L130" s="736"/>
    </row>
    <row r="131" spans="1:12" s="461" customFormat="1" ht="90" hidden="1" x14ac:dyDescent="0.2">
      <c r="A131" s="462" t="s">
        <v>171</v>
      </c>
      <c r="B131" s="463" t="str">
        <f>'IDENTIFICACIÓN Y VALORACIÓN'!$E$45</f>
        <v>Corrupción-Delitos de la Admón. Pública</v>
      </c>
      <c r="C131" s="874" t="s">
        <v>230</v>
      </c>
      <c r="D131" s="125" t="s">
        <v>1579</v>
      </c>
      <c r="E131" s="125" t="s">
        <v>1581</v>
      </c>
      <c r="F131" s="436" t="s">
        <v>1582</v>
      </c>
      <c r="G131" s="436" t="s">
        <v>1583</v>
      </c>
      <c r="H131" s="464" t="s">
        <v>1585</v>
      </c>
      <c r="I131" s="497" t="s">
        <v>2076</v>
      </c>
      <c r="J131" s="527" t="s">
        <v>2263</v>
      </c>
      <c r="K131" s="209" t="s">
        <v>2272</v>
      </c>
      <c r="L131" s="736"/>
    </row>
    <row r="132" spans="1:12" s="461" customFormat="1" ht="60" hidden="1" x14ac:dyDescent="0.2">
      <c r="A132" s="462"/>
      <c r="B132" s="463"/>
      <c r="C132" s="876"/>
      <c r="D132" s="125" t="s">
        <v>1578</v>
      </c>
      <c r="E132" s="125" t="s">
        <v>1580</v>
      </c>
      <c r="F132" s="436" t="s">
        <v>1502</v>
      </c>
      <c r="G132" s="436" t="s">
        <v>1504</v>
      </c>
      <c r="H132" s="464" t="s">
        <v>1584</v>
      </c>
      <c r="I132" s="497" t="s">
        <v>2076</v>
      </c>
      <c r="J132" s="527" t="s">
        <v>2263</v>
      </c>
      <c r="K132" s="209" t="s">
        <v>2271</v>
      </c>
      <c r="L132" s="736"/>
    </row>
    <row r="133" spans="1:12" s="461" customFormat="1" ht="105" hidden="1" x14ac:dyDescent="0.2">
      <c r="A133" s="462" t="s">
        <v>171</v>
      </c>
      <c r="B133" s="463" t="str">
        <f>'IDENTIFICACIÓN Y VALORACIÓN'!$E$45</f>
        <v>Corrupción-Delitos de la Admón. Pública</v>
      </c>
      <c r="C133" s="874" t="s">
        <v>231</v>
      </c>
      <c r="D133" s="125" t="s">
        <v>1588</v>
      </c>
      <c r="E133" s="125" t="s">
        <v>1591</v>
      </c>
      <c r="F133" s="436" t="s">
        <v>1600</v>
      </c>
      <c r="G133" s="436" t="s">
        <v>1596</v>
      </c>
      <c r="H133" s="124" t="s">
        <v>1599</v>
      </c>
      <c r="I133" s="505" t="s">
        <v>2077</v>
      </c>
      <c r="J133" s="529">
        <v>44044</v>
      </c>
      <c r="K133" s="499" t="s">
        <v>2395</v>
      </c>
      <c r="L133" s="736"/>
    </row>
    <row r="134" spans="1:12" s="461" customFormat="1" ht="45" hidden="1" x14ac:dyDescent="0.2">
      <c r="A134" s="462"/>
      <c r="B134" s="463"/>
      <c r="C134" s="875"/>
      <c r="D134" s="125" t="s">
        <v>1586</v>
      </c>
      <c r="E134" s="125" t="s">
        <v>1589</v>
      </c>
      <c r="F134" s="436" t="s">
        <v>1592</v>
      </c>
      <c r="G134" s="436" t="s">
        <v>1594</v>
      </c>
      <c r="H134" s="124" t="s">
        <v>1597</v>
      </c>
      <c r="I134" s="497" t="s">
        <v>2076</v>
      </c>
      <c r="J134" s="525" t="s">
        <v>2273</v>
      </c>
      <c r="K134" s="124" t="s">
        <v>2274</v>
      </c>
      <c r="L134" s="736"/>
    </row>
    <row r="135" spans="1:12" s="461" customFormat="1" ht="60" hidden="1" x14ac:dyDescent="0.2">
      <c r="A135" s="462"/>
      <c r="B135" s="463"/>
      <c r="C135" s="876"/>
      <c r="D135" s="125" t="s">
        <v>1587</v>
      </c>
      <c r="E135" s="125" t="s">
        <v>1590</v>
      </c>
      <c r="F135" s="436" t="s">
        <v>1593</v>
      </c>
      <c r="G135" s="436" t="s">
        <v>1595</v>
      </c>
      <c r="H135" s="124" t="s">
        <v>1598</v>
      </c>
      <c r="I135" s="497" t="s">
        <v>2076</v>
      </c>
      <c r="J135" s="525" t="s">
        <v>2133</v>
      </c>
      <c r="K135" s="124" t="s">
        <v>2143</v>
      </c>
      <c r="L135" s="736"/>
    </row>
    <row r="136" spans="1:12" s="461" customFormat="1" ht="90" hidden="1" x14ac:dyDescent="0.2">
      <c r="A136" s="474" t="s">
        <v>171</v>
      </c>
      <c r="B136" s="463" t="str">
        <f>'IDENTIFICACIÓN Y VALORACIÓN'!$E$45</f>
        <v>Corrupción-Delitos de la Admón. Pública</v>
      </c>
      <c r="C136" s="460" t="s">
        <v>232</v>
      </c>
      <c r="D136" s="125" t="s">
        <v>601</v>
      </c>
      <c r="E136" s="125" t="s">
        <v>283</v>
      </c>
      <c r="F136" s="436" t="s">
        <v>305</v>
      </c>
      <c r="G136" s="436" t="s">
        <v>751</v>
      </c>
      <c r="H136" s="436" t="s">
        <v>349</v>
      </c>
      <c r="I136" s="497" t="s">
        <v>2077</v>
      </c>
      <c r="J136" s="525" t="s">
        <v>2273</v>
      </c>
      <c r="K136" s="436" t="s">
        <v>2275</v>
      </c>
      <c r="L136" s="736"/>
    </row>
    <row r="137" spans="1:12" ht="120" x14ac:dyDescent="0.2">
      <c r="A137" s="228" t="s">
        <v>172</v>
      </c>
      <c r="B137" s="142" t="str">
        <f>'IDENTIFICACIÓN Y VALORACIÓN'!$E$52</f>
        <v>Gestión</v>
      </c>
      <c r="C137" s="868" t="s">
        <v>233</v>
      </c>
      <c r="D137" s="230" t="s">
        <v>1621</v>
      </c>
      <c r="E137" s="230" t="s">
        <v>1620</v>
      </c>
      <c r="F137" s="231" t="s">
        <v>1619</v>
      </c>
      <c r="G137" s="232" t="s">
        <v>1627</v>
      </c>
      <c r="H137" s="232" t="s">
        <v>1631</v>
      </c>
      <c r="I137" s="505" t="s">
        <v>2077</v>
      </c>
      <c r="J137" s="540">
        <v>44166</v>
      </c>
      <c r="K137" s="718" t="s">
        <v>2399</v>
      </c>
      <c r="L137" s="736"/>
    </row>
    <row r="138" spans="1:12" ht="240" x14ac:dyDescent="0.2">
      <c r="A138" s="228"/>
      <c r="B138" s="142"/>
      <c r="C138" s="869"/>
      <c r="D138" s="230" t="s">
        <v>1601</v>
      </c>
      <c r="E138" s="230" t="s">
        <v>1608</v>
      </c>
      <c r="F138" s="445" t="s">
        <v>1615</v>
      </c>
      <c r="G138" s="232" t="s">
        <v>1622</v>
      </c>
      <c r="H138" s="232" t="s">
        <v>1628</v>
      </c>
      <c r="I138" s="497" t="s">
        <v>2076</v>
      </c>
      <c r="J138" s="541" t="s">
        <v>2233</v>
      </c>
      <c r="K138" s="719" t="s">
        <v>2226</v>
      </c>
      <c r="L138" s="736" t="s">
        <v>2742</v>
      </c>
    </row>
    <row r="139" spans="1:12" ht="75" x14ac:dyDescent="0.2">
      <c r="A139" s="228"/>
      <c r="B139" s="142"/>
      <c r="C139" s="869"/>
      <c r="D139" s="230" t="s">
        <v>1602</v>
      </c>
      <c r="E139" s="230" t="s">
        <v>1609</v>
      </c>
      <c r="F139" s="445" t="s">
        <v>1616</v>
      </c>
      <c r="G139" s="232" t="s">
        <v>1623</v>
      </c>
      <c r="H139" s="232" t="s">
        <v>1629</v>
      </c>
      <c r="I139" s="497" t="s">
        <v>2077</v>
      </c>
      <c r="J139" s="541" t="s">
        <v>2400</v>
      </c>
      <c r="K139" s="719" t="s">
        <v>2244</v>
      </c>
      <c r="L139" s="736" t="s">
        <v>2721</v>
      </c>
    </row>
    <row r="140" spans="1:12" ht="75" x14ac:dyDescent="0.2">
      <c r="A140" s="228"/>
      <c r="B140" s="142"/>
      <c r="C140" s="869"/>
      <c r="D140" s="230" t="s">
        <v>1603</v>
      </c>
      <c r="E140" s="230" t="s">
        <v>1613</v>
      </c>
      <c r="F140" s="445" t="s">
        <v>1616</v>
      </c>
      <c r="G140" s="232" t="s">
        <v>1623</v>
      </c>
      <c r="H140" s="232" t="s">
        <v>1629</v>
      </c>
      <c r="I140" s="497" t="s">
        <v>2076</v>
      </c>
      <c r="J140" s="525" t="s">
        <v>2133</v>
      </c>
      <c r="K140" s="719" t="s">
        <v>2144</v>
      </c>
      <c r="L140" s="736" t="s">
        <v>2721</v>
      </c>
    </row>
    <row r="141" spans="1:12" ht="75" x14ac:dyDescent="0.2">
      <c r="A141" s="228"/>
      <c r="B141" s="142"/>
      <c r="C141" s="869"/>
      <c r="D141" s="230" t="s">
        <v>1604</v>
      </c>
      <c r="E141" s="230" t="s">
        <v>1612</v>
      </c>
      <c r="F141" s="445" t="s">
        <v>1616</v>
      </c>
      <c r="G141" s="232" t="s">
        <v>1623</v>
      </c>
      <c r="H141" s="232" t="s">
        <v>1629</v>
      </c>
      <c r="I141" s="497" t="s">
        <v>2076</v>
      </c>
      <c r="J141" s="525" t="s">
        <v>2273</v>
      </c>
      <c r="K141" s="719" t="s">
        <v>2276</v>
      </c>
      <c r="L141" s="736" t="s">
        <v>2743</v>
      </c>
    </row>
    <row r="142" spans="1:12" ht="30" x14ac:dyDescent="0.2">
      <c r="A142" s="228"/>
      <c r="B142" s="142"/>
      <c r="C142" s="869"/>
      <c r="D142" s="230" t="s">
        <v>1605</v>
      </c>
      <c r="E142" s="230" t="s">
        <v>1610</v>
      </c>
      <c r="F142" s="445" t="s">
        <v>1617</v>
      </c>
      <c r="G142" s="232" t="s">
        <v>1624</v>
      </c>
      <c r="H142" s="232" t="s">
        <v>2146</v>
      </c>
      <c r="I142" s="497" t="s">
        <v>2076</v>
      </c>
      <c r="J142" s="525" t="s">
        <v>2133</v>
      </c>
      <c r="K142" s="719" t="s">
        <v>2145</v>
      </c>
      <c r="L142" s="736" t="s">
        <v>2744</v>
      </c>
    </row>
    <row r="143" spans="1:12" ht="90" x14ac:dyDescent="0.2">
      <c r="A143" s="228"/>
      <c r="B143" s="142"/>
      <c r="C143" s="869"/>
      <c r="D143" s="230" t="s">
        <v>1606</v>
      </c>
      <c r="E143" s="230" t="s">
        <v>1611</v>
      </c>
      <c r="F143" s="445" t="s">
        <v>1616</v>
      </c>
      <c r="G143" s="232" t="s">
        <v>1625</v>
      </c>
      <c r="H143" s="232" t="s">
        <v>2147</v>
      </c>
      <c r="I143" s="502" t="s">
        <v>2077</v>
      </c>
      <c r="J143" s="542" t="s">
        <v>2457</v>
      </c>
      <c r="K143" s="720" t="s">
        <v>2244</v>
      </c>
      <c r="L143" s="736" t="s">
        <v>2721</v>
      </c>
    </row>
    <row r="144" spans="1:12" ht="60" x14ac:dyDescent="0.2">
      <c r="A144" s="228"/>
      <c r="B144" s="142"/>
      <c r="C144" s="870"/>
      <c r="D144" s="230" t="s">
        <v>1607</v>
      </c>
      <c r="E144" s="230" t="s">
        <v>1614</v>
      </c>
      <c r="F144" s="445" t="s">
        <v>1618</v>
      </c>
      <c r="G144" s="232" t="s">
        <v>1626</v>
      </c>
      <c r="H144" s="232" t="s">
        <v>1630</v>
      </c>
      <c r="I144" s="497" t="s">
        <v>2076</v>
      </c>
      <c r="J144" s="541" t="s">
        <v>2277</v>
      </c>
      <c r="K144" s="719" t="s">
        <v>2278</v>
      </c>
      <c r="L144" s="736" t="s">
        <v>2721</v>
      </c>
    </row>
    <row r="145" spans="1:12" ht="90" x14ac:dyDescent="0.2">
      <c r="A145" s="222" t="s">
        <v>172</v>
      </c>
      <c r="B145" s="123" t="str">
        <f>'IDENTIFICACIÓN Y VALORACIÓN'!$E$52</f>
        <v>Gestión</v>
      </c>
      <c r="C145" s="447" t="s">
        <v>234</v>
      </c>
      <c r="D145" s="223" t="s">
        <v>131</v>
      </c>
      <c r="E145" s="223" t="s">
        <v>284</v>
      </c>
      <c r="F145" s="249" t="s">
        <v>306</v>
      </c>
      <c r="G145" s="249" t="s">
        <v>329</v>
      </c>
      <c r="H145" s="209" t="s">
        <v>350</v>
      </c>
      <c r="I145" s="497" t="s">
        <v>2077</v>
      </c>
      <c r="J145" s="527" t="s">
        <v>2336</v>
      </c>
      <c r="K145" s="701" t="s">
        <v>2337</v>
      </c>
      <c r="L145" s="736" t="s">
        <v>2745</v>
      </c>
    </row>
    <row r="146" spans="1:12" ht="45" x14ac:dyDescent="0.2">
      <c r="A146" s="229" t="s">
        <v>172</v>
      </c>
      <c r="B146" s="123" t="str">
        <f>'IDENTIFICACIÓN Y VALORACIÓN'!$E$52</f>
        <v>Gestión</v>
      </c>
      <c r="C146" s="447" t="s">
        <v>235</v>
      </c>
      <c r="D146" s="223" t="s">
        <v>132</v>
      </c>
      <c r="E146" s="223" t="s">
        <v>279</v>
      </c>
      <c r="F146" s="249" t="s">
        <v>302</v>
      </c>
      <c r="G146" s="249" t="s">
        <v>328</v>
      </c>
      <c r="H146" s="249" t="s">
        <v>583</v>
      </c>
      <c r="I146" s="497" t="s">
        <v>2076</v>
      </c>
      <c r="J146" s="543" t="s">
        <v>2263</v>
      </c>
      <c r="K146" s="701" t="s">
        <v>2279</v>
      </c>
      <c r="L146" s="736" t="s">
        <v>2712</v>
      </c>
    </row>
    <row r="147" spans="1:12" s="461" customFormat="1" ht="122.25" customHeight="1" x14ac:dyDescent="0.2">
      <c r="A147" s="466" t="s">
        <v>173</v>
      </c>
      <c r="B147" s="459" t="str">
        <f>'IDENTIFICACIÓN Y VALORACIÓN'!$E$55</f>
        <v>Gestión</v>
      </c>
      <c r="C147" s="874" t="s">
        <v>236</v>
      </c>
      <c r="D147" s="579" t="s">
        <v>1635</v>
      </c>
      <c r="E147" s="579" t="s">
        <v>1639</v>
      </c>
      <c r="F147" s="568" t="s">
        <v>1643</v>
      </c>
      <c r="G147" s="569" t="s">
        <v>1647</v>
      </c>
      <c r="H147" s="569" t="s">
        <v>1651</v>
      </c>
      <c r="I147" s="497" t="s">
        <v>2076</v>
      </c>
      <c r="J147" s="525" t="s">
        <v>2515</v>
      </c>
      <c r="K147" s="721" t="s">
        <v>2404</v>
      </c>
      <c r="L147" s="689" t="s">
        <v>2638</v>
      </c>
    </row>
    <row r="148" spans="1:12" s="461" customFormat="1" ht="82.5" hidden="1" customHeight="1" x14ac:dyDescent="0.2">
      <c r="A148" s="466"/>
      <c r="B148" s="467"/>
      <c r="C148" s="875"/>
      <c r="D148" s="450" t="s">
        <v>1632</v>
      </c>
      <c r="E148" s="450" t="s">
        <v>1636</v>
      </c>
      <c r="F148" s="147" t="s">
        <v>1640</v>
      </c>
      <c r="G148" s="182" t="s">
        <v>1644</v>
      </c>
      <c r="H148" s="182" t="s">
        <v>1648</v>
      </c>
      <c r="I148" s="497" t="s">
        <v>2076</v>
      </c>
      <c r="J148" s="525" t="s">
        <v>2518</v>
      </c>
      <c r="K148" s="708" t="s">
        <v>2405</v>
      </c>
      <c r="L148" s="689" t="s">
        <v>2707</v>
      </c>
    </row>
    <row r="149" spans="1:12" s="461" customFormat="1" ht="84" hidden="1" customHeight="1" x14ac:dyDescent="0.2">
      <c r="A149" s="466"/>
      <c r="B149" s="467"/>
      <c r="C149" s="875"/>
      <c r="D149" s="450" t="s">
        <v>1633</v>
      </c>
      <c r="E149" s="450" t="s">
        <v>1637</v>
      </c>
      <c r="F149" s="147" t="s">
        <v>1641</v>
      </c>
      <c r="G149" s="182" t="s">
        <v>1645</v>
      </c>
      <c r="H149" s="182" t="s">
        <v>1649</v>
      </c>
      <c r="I149" s="497" t="s">
        <v>2076</v>
      </c>
      <c r="J149" s="533">
        <v>43980</v>
      </c>
      <c r="K149" s="708" t="s">
        <v>2406</v>
      </c>
      <c r="L149" s="690" t="s">
        <v>2643</v>
      </c>
    </row>
    <row r="150" spans="1:12" s="461" customFormat="1" ht="114" hidden="1" customHeight="1" x14ac:dyDescent="0.2">
      <c r="A150" s="466"/>
      <c r="B150" s="467"/>
      <c r="C150" s="876"/>
      <c r="D150" s="450" t="s">
        <v>1634</v>
      </c>
      <c r="E150" s="450" t="s">
        <v>1638</v>
      </c>
      <c r="F150" s="147" t="s">
        <v>1642</v>
      </c>
      <c r="G150" s="182" t="s">
        <v>1646</v>
      </c>
      <c r="H150" s="182" t="s">
        <v>1650</v>
      </c>
      <c r="I150" s="497" t="s">
        <v>2076</v>
      </c>
      <c r="J150" s="533">
        <v>44012</v>
      </c>
      <c r="K150" s="708" t="s">
        <v>2407</v>
      </c>
      <c r="L150" s="690" t="s">
        <v>2644</v>
      </c>
    </row>
    <row r="151" spans="1:12" s="461" customFormat="1" ht="158.25" customHeight="1" x14ac:dyDescent="0.2">
      <c r="A151" s="462" t="s">
        <v>173</v>
      </c>
      <c r="B151" s="463" t="str">
        <f>'IDENTIFICACIÓN Y VALORACIÓN'!$E$55</f>
        <v>Gestión</v>
      </c>
      <c r="C151" s="874" t="s">
        <v>239</v>
      </c>
      <c r="D151" s="579" t="s">
        <v>1653</v>
      </c>
      <c r="E151" s="579" t="s">
        <v>1654</v>
      </c>
      <c r="F151" s="587" t="s">
        <v>1657</v>
      </c>
      <c r="G151" s="587" t="s">
        <v>1659</v>
      </c>
      <c r="H151" s="587" t="s">
        <v>1660</v>
      </c>
      <c r="I151" s="497" t="s">
        <v>2076</v>
      </c>
      <c r="J151" s="544">
        <v>43860</v>
      </c>
      <c r="K151" s="580" t="s">
        <v>2408</v>
      </c>
      <c r="L151" s="689" t="s">
        <v>2709</v>
      </c>
    </row>
    <row r="152" spans="1:12" s="461" customFormat="1" ht="168.75" hidden="1" customHeight="1" x14ac:dyDescent="0.2">
      <c r="A152" s="462"/>
      <c r="B152" s="463"/>
      <c r="C152" s="876"/>
      <c r="D152" s="450" t="s">
        <v>1652</v>
      </c>
      <c r="E152" s="450" t="s">
        <v>1655</v>
      </c>
      <c r="F152" s="245" t="s">
        <v>1656</v>
      </c>
      <c r="G152" s="245" t="s">
        <v>1658</v>
      </c>
      <c r="H152" s="245" t="s">
        <v>1661</v>
      </c>
      <c r="I152" s="497" t="s">
        <v>2076</v>
      </c>
      <c r="J152" s="544">
        <v>43860</v>
      </c>
      <c r="K152" s="722" t="s">
        <v>2409</v>
      </c>
      <c r="L152" s="689" t="s">
        <v>2710</v>
      </c>
    </row>
    <row r="153" spans="1:12" s="461" customFormat="1" ht="171" customHeight="1" x14ac:dyDescent="0.2">
      <c r="A153" s="462" t="s">
        <v>173</v>
      </c>
      <c r="B153" s="463" t="str">
        <f>'IDENTIFICACIÓN Y VALORACIÓN'!$E$55</f>
        <v>Gestión</v>
      </c>
      <c r="C153" s="874" t="s">
        <v>240</v>
      </c>
      <c r="D153" s="579" t="s">
        <v>1665</v>
      </c>
      <c r="E153" s="579" t="s">
        <v>1669</v>
      </c>
      <c r="F153" s="587" t="s">
        <v>1673</v>
      </c>
      <c r="G153" s="587" t="s">
        <v>1677</v>
      </c>
      <c r="H153" s="587" t="s">
        <v>1681</v>
      </c>
      <c r="I153" s="497" t="s">
        <v>2077</v>
      </c>
      <c r="J153" s="534">
        <v>44073</v>
      </c>
      <c r="K153" s="709" t="s">
        <v>2488</v>
      </c>
      <c r="L153" s="689" t="s">
        <v>2639</v>
      </c>
    </row>
    <row r="154" spans="1:12" s="461" customFormat="1" ht="75" hidden="1" customHeight="1" x14ac:dyDescent="0.2">
      <c r="A154" s="462"/>
      <c r="B154" s="463"/>
      <c r="C154" s="875"/>
      <c r="D154" s="450" t="s">
        <v>1662</v>
      </c>
      <c r="E154" s="450" t="s">
        <v>1666</v>
      </c>
      <c r="F154" s="245" t="s">
        <v>1670</v>
      </c>
      <c r="G154" s="245" t="s">
        <v>1674</v>
      </c>
      <c r="H154" s="245" t="s">
        <v>1678</v>
      </c>
      <c r="I154" s="497" t="s">
        <v>2076</v>
      </c>
      <c r="J154" s="544">
        <v>44053</v>
      </c>
      <c r="K154" s="722" t="s">
        <v>2410</v>
      </c>
      <c r="L154" s="691" t="s">
        <v>2645</v>
      </c>
    </row>
    <row r="155" spans="1:12" s="461" customFormat="1" ht="101.25" hidden="1" customHeight="1" x14ac:dyDescent="0.2">
      <c r="A155" s="462"/>
      <c r="B155" s="463"/>
      <c r="C155" s="875"/>
      <c r="D155" s="450" t="s">
        <v>1663</v>
      </c>
      <c r="E155" s="450" t="s">
        <v>1667</v>
      </c>
      <c r="F155" s="245" t="s">
        <v>1671</v>
      </c>
      <c r="G155" s="245" t="s">
        <v>1675</v>
      </c>
      <c r="H155" s="245" t="s">
        <v>1679</v>
      </c>
      <c r="I155" s="497" t="s">
        <v>2076</v>
      </c>
      <c r="J155" s="545" t="s">
        <v>2519</v>
      </c>
      <c r="K155" s="722" t="s">
        <v>2090</v>
      </c>
      <c r="L155" s="691" t="s">
        <v>2646</v>
      </c>
    </row>
    <row r="156" spans="1:12" s="461" customFormat="1" ht="76.5" hidden="1" customHeight="1" x14ac:dyDescent="0.2">
      <c r="A156" s="462"/>
      <c r="B156" s="463"/>
      <c r="C156" s="876"/>
      <c r="D156" s="450" t="s">
        <v>1664</v>
      </c>
      <c r="E156" s="450" t="s">
        <v>1668</v>
      </c>
      <c r="F156" s="245" t="s">
        <v>1672</v>
      </c>
      <c r="G156" s="245" t="s">
        <v>1676</v>
      </c>
      <c r="H156" s="245" t="s">
        <v>1680</v>
      </c>
      <c r="I156" s="497" t="s">
        <v>2076</v>
      </c>
      <c r="J156" s="543" t="s">
        <v>2263</v>
      </c>
      <c r="K156" s="701" t="s">
        <v>2280</v>
      </c>
      <c r="L156" s="691" t="s">
        <v>2647</v>
      </c>
    </row>
    <row r="157" spans="1:12" s="461" customFormat="1" ht="173.25" customHeight="1" x14ac:dyDescent="0.2">
      <c r="A157" s="462" t="s">
        <v>173</v>
      </c>
      <c r="B157" s="463" t="str">
        <f>'IDENTIFICACIÓN Y VALORACIÓN'!$E$55</f>
        <v>Gestión</v>
      </c>
      <c r="C157" s="874" t="s">
        <v>237</v>
      </c>
      <c r="D157" s="579" t="s">
        <v>1683</v>
      </c>
      <c r="E157" s="579" t="s">
        <v>1686</v>
      </c>
      <c r="F157" s="587" t="s">
        <v>1687</v>
      </c>
      <c r="G157" s="587" t="s">
        <v>1689</v>
      </c>
      <c r="H157" s="587" t="s">
        <v>1691</v>
      </c>
      <c r="I157" s="497" t="s">
        <v>2076</v>
      </c>
      <c r="J157" s="545" t="s">
        <v>2520</v>
      </c>
      <c r="K157" s="579" t="s">
        <v>2234</v>
      </c>
      <c r="L157" s="689" t="s">
        <v>2640</v>
      </c>
    </row>
    <row r="158" spans="1:12" s="461" customFormat="1" ht="76.5" hidden="1" customHeight="1" x14ac:dyDescent="0.2">
      <c r="A158" s="462"/>
      <c r="B158" s="463"/>
      <c r="C158" s="876"/>
      <c r="D158" s="450" t="s">
        <v>1682</v>
      </c>
      <c r="E158" s="450" t="s">
        <v>1684</v>
      </c>
      <c r="F158" s="245" t="s">
        <v>1685</v>
      </c>
      <c r="G158" s="245" t="s">
        <v>1688</v>
      </c>
      <c r="H158" s="245" t="s">
        <v>1690</v>
      </c>
      <c r="I158" s="497" t="s">
        <v>2076</v>
      </c>
      <c r="J158" s="545">
        <v>44000</v>
      </c>
      <c r="K158" s="722" t="s">
        <v>2411</v>
      </c>
      <c r="L158" s="689" t="s">
        <v>2648</v>
      </c>
    </row>
    <row r="159" spans="1:12" s="461" customFormat="1" ht="114.75" customHeight="1" x14ac:dyDescent="0.2">
      <c r="A159" s="471" t="s">
        <v>173</v>
      </c>
      <c r="B159" s="463" t="str">
        <f>'IDENTIFICACIÓN Y VALORACIÓN'!$E$55</f>
        <v>Gestión</v>
      </c>
      <c r="C159" s="874" t="s">
        <v>238</v>
      </c>
      <c r="D159" s="579" t="s">
        <v>1693</v>
      </c>
      <c r="E159" s="579" t="s">
        <v>1694</v>
      </c>
      <c r="F159" s="588" t="s">
        <v>308</v>
      </c>
      <c r="G159" s="587" t="s">
        <v>1697</v>
      </c>
      <c r="H159" s="587" t="s">
        <v>1699</v>
      </c>
      <c r="I159" s="497" t="s">
        <v>2076</v>
      </c>
      <c r="J159" s="525" t="s">
        <v>2515</v>
      </c>
      <c r="K159" s="721" t="s">
        <v>2412</v>
      </c>
      <c r="L159" s="690" t="s">
        <v>2641</v>
      </c>
    </row>
    <row r="160" spans="1:12" s="461" customFormat="1" ht="68.45" hidden="1" customHeight="1" x14ac:dyDescent="0.2">
      <c r="A160" s="476"/>
      <c r="B160" s="477"/>
      <c r="C160" s="876"/>
      <c r="D160" s="450" t="s">
        <v>1692</v>
      </c>
      <c r="E160" s="450" t="s">
        <v>1695</v>
      </c>
      <c r="F160" s="475"/>
      <c r="G160" s="470" t="s">
        <v>1696</v>
      </c>
      <c r="H160" s="470" t="s">
        <v>1698</v>
      </c>
      <c r="I160" s="497" t="s">
        <v>2076</v>
      </c>
      <c r="J160" s="525" t="s">
        <v>2515</v>
      </c>
      <c r="K160" s="470" t="s">
        <v>2413</v>
      </c>
      <c r="L160" s="599"/>
    </row>
    <row r="161" spans="1:12" ht="69.599999999999994" hidden="1" customHeight="1" x14ac:dyDescent="0.2">
      <c r="A161" s="224" t="s">
        <v>174</v>
      </c>
      <c r="B161" s="108" t="str">
        <f>'IDENTIFICACIÓN Y VALORACIÓN'!$E$60</f>
        <v>Corrupción-Institucionalidad</v>
      </c>
      <c r="C161" s="868" t="s">
        <v>241</v>
      </c>
      <c r="D161" s="508" t="s">
        <v>2475</v>
      </c>
      <c r="E161" s="226" t="s">
        <v>1722</v>
      </c>
      <c r="F161" s="208" t="s">
        <v>1458</v>
      </c>
      <c r="G161" s="227" t="s">
        <v>1729</v>
      </c>
      <c r="H161" s="507" t="s">
        <v>2476</v>
      </c>
      <c r="I161" s="520" t="s">
        <v>2076</v>
      </c>
      <c r="J161" s="538" t="s">
        <v>2465</v>
      </c>
      <c r="K161" s="555" t="s">
        <v>2472</v>
      </c>
      <c r="L161" s="599"/>
    </row>
    <row r="162" spans="1:12" ht="29.1" hidden="1" customHeight="1" x14ac:dyDescent="0.2">
      <c r="A162" s="448"/>
      <c r="B162" s="247"/>
      <c r="C162" s="869"/>
      <c r="D162" s="226" t="s">
        <v>1700</v>
      </c>
      <c r="E162" s="226" t="s">
        <v>1711</v>
      </c>
      <c r="F162" s="208" t="s">
        <v>1723</v>
      </c>
      <c r="G162" s="227" t="s">
        <v>1726</v>
      </c>
      <c r="H162" s="227" t="s">
        <v>1730</v>
      </c>
      <c r="I162" s="502" t="s">
        <v>2076</v>
      </c>
      <c r="J162" s="525" t="s">
        <v>2249</v>
      </c>
      <c r="K162" s="124" t="s">
        <v>2253</v>
      </c>
      <c r="L162" s="599"/>
    </row>
    <row r="163" spans="1:12" ht="105" hidden="1" customHeight="1" x14ac:dyDescent="0.2">
      <c r="A163" s="448"/>
      <c r="B163" s="247"/>
      <c r="C163" s="869"/>
      <c r="D163" s="226" t="s">
        <v>1700</v>
      </c>
      <c r="E163" s="226" t="s">
        <v>1712</v>
      </c>
      <c r="F163" s="208" t="s">
        <v>1724</v>
      </c>
      <c r="G163" s="227" t="s">
        <v>1727</v>
      </c>
      <c r="H163" s="227" t="s">
        <v>1731</v>
      </c>
      <c r="I163" s="497" t="s">
        <v>2076</v>
      </c>
      <c r="J163" s="530" t="s">
        <v>2108</v>
      </c>
      <c r="K163" s="496" t="s">
        <v>2114</v>
      </c>
      <c r="L163" s="693"/>
    </row>
    <row r="164" spans="1:12" ht="63.95" hidden="1" customHeight="1" x14ac:dyDescent="0.2">
      <c r="A164" s="448"/>
      <c r="B164" s="247"/>
      <c r="C164" s="869"/>
      <c r="D164" s="879" t="s">
        <v>1701</v>
      </c>
      <c r="E164" s="879" t="s">
        <v>1715</v>
      </c>
      <c r="F164" s="879" t="s">
        <v>1725</v>
      </c>
      <c r="G164" s="879" t="s">
        <v>1728</v>
      </c>
      <c r="H164" s="879" t="s">
        <v>1732</v>
      </c>
      <c r="I164" s="497" t="s">
        <v>2076</v>
      </c>
      <c r="J164" s="525" t="s">
        <v>2108</v>
      </c>
      <c r="K164" s="227" t="s">
        <v>2361</v>
      </c>
      <c r="L164" s="600"/>
    </row>
    <row r="165" spans="1:12" ht="63.95" hidden="1" customHeight="1" x14ac:dyDescent="0.2">
      <c r="A165" s="494"/>
      <c r="B165" s="247"/>
      <c r="C165" s="869"/>
      <c r="D165" s="880"/>
      <c r="E165" s="880"/>
      <c r="F165" s="880"/>
      <c r="G165" s="880"/>
      <c r="H165" s="880"/>
      <c r="I165" s="497" t="s">
        <v>2076</v>
      </c>
      <c r="J165" s="525" t="s">
        <v>2425</v>
      </c>
      <c r="K165" s="227" t="s">
        <v>2427</v>
      </c>
      <c r="L165" s="599"/>
    </row>
    <row r="166" spans="1:12" ht="72.95" hidden="1" customHeight="1" x14ac:dyDescent="0.2">
      <c r="A166" s="448"/>
      <c r="B166" s="247"/>
      <c r="C166" s="869"/>
      <c r="D166" s="879" t="s">
        <v>1702</v>
      </c>
      <c r="E166" s="879" t="s">
        <v>1714</v>
      </c>
      <c r="F166" s="879" t="s">
        <v>1725</v>
      </c>
      <c r="G166" s="879" t="s">
        <v>1728</v>
      </c>
      <c r="H166" s="879" t="s">
        <v>1732</v>
      </c>
      <c r="I166" s="497" t="s">
        <v>2076</v>
      </c>
      <c r="J166" s="531" t="s">
        <v>2213</v>
      </c>
      <c r="K166" s="227" t="s">
        <v>2214</v>
      </c>
      <c r="L166" s="600"/>
    </row>
    <row r="167" spans="1:12" ht="72.95" hidden="1" customHeight="1" x14ac:dyDescent="0.2">
      <c r="A167" s="494"/>
      <c r="B167" s="247"/>
      <c r="C167" s="869"/>
      <c r="D167" s="881"/>
      <c r="E167" s="881"/>
      <c r="F167" s="881"/>
      <c r="G167" s="881"/>
      <c r="H167" s="881"/>
      <c r="I167" s="497" t="s">
        <v>2076</v>
      </c>
      <c r="J167" s="525" t="s">
        <v>2108</v>
      </c>
      <c r="K167" s="227" t="s">
        <v>2362</v>
      </c>
      <c r="L167" s="599"/>
    </row>
    <row r="168" spans="1:12" ht="105" hidden="1" customHeight="1" x14ac:dyDescent="0.2">
      <c r="A168" s="494"/>
      <c r="B168" s="247"/>
      <c r="C168" s="869"/>
      <c r="D168" s="881"/>
      <c r="E168" s="881"/>
      <c r="F168" s="881"/>
      <c r="G168" s="881"/>
      <c r="H168" s="881"/>
      <c r="I168" s="497" t="s">
        <v>2076</v>
      </c>
      <c r="J168" s="525" t="s">
        <v>2425</v>
      </c>
      <c r="K168" s="227" t="s">
        <v>2427</v>
      </c>
      <c r="L168" s="599"/>
    </row>
    <row r="169" spans="1:12" ht="45" hidden="1" customHeight="1" x14ac:dyDescent="0.2">
      <c r="A169" s="494"/>
      <c r="B169" s="247"/>
      <c r="C169" s="869"/>
      <c r="D169" s="881"/>
      <c r="E169" s="881"/>
      <c r="F169" s="881"/>
      <c r="G169" s="881"/>
      <c r="H169" s="881"/>
      <c r="I169" s="497" t="s">
        <v>2076</v>
      </c>
      <c r="J169" s="531" t="s">
        <v>2213</v>
      </c>
      <c r="K169" s="227" t="s">
        <v>2214</v>
      </c>
      <c r="L169" s="599"/>
    </row>
    <row r="170" spans="1:12" ht="45" hidden="1" customHeight="1" x14ac:dyDescent="0.2">
      <c r="A170" s="494"/>
      <c r="B170" s="247"/>
      <c r="C170" s="869"/>
      <c r="D170" s="880"/>
      <c r="E170" s="880"/>
      <c r="F170" s="880"/>
      <c r="G170" s="880"/>
      <c r="H170" s="880"/>
      <c r="I170" s="497" t="s">
        <v>2076</v>
      </c>
      <c r="J170" s="531" t="s">
        <v>2213</v>
      </c>
      <c r="K170" s="227" t="s">
        <v>2447</v>
      </c>
      <c r="L170" s="599"/>
    </row>
    <row r="171" spans="1:12" ht="72.599999999999994" hidden="1" customHeight="1" x14ac:dyDescent="0.2">
      <c r="A171" s="448"/>
      <c r="B171" s="247"/>
      <c r="C171" s="869"/>
      <c r="D171" s="879" t="s">
        <v>1703</v>
      </c>
      <c r="E171" s="879" t="s">
        <v>1713</v>
      </c>
      <c r="F171" s="879" t="s">
        <v>1725</v>
      </c>
      <c r="G171" s="879" t="s">
        <v>1728</v>
      </c>
      <c r="H171" s="879" t="s">
        <v>1732</v>
      </c>
      <c r="I171" s="497" t="s">
        <v>2076</v>
      </c>
      <c r="J171" s="531">
        <v>44044</v>
      </c>
      <c r="K171" s="227" t="s">
        <v>2215</v>
      </c>
      <c r="L171" s="600"/>
    </row>
    <row r="172" spans="1:12" ht="72.599999999999994" hidden="1" customHeight="1" x14ac:dyDescent="0.2">
      <c r="A172" s="494"/>
      <c r="B172" s="247"/>
      <c r="C172" s="869"/>
      <c r="D172" s="881"/>
      <c r="E172" s="881"/>
      <c r="F172" s="881"/>
      <c r="G172" s="881"/>
      <c r="H172" s="881"/>
      <c r="I172" s="497" t="s">
        <v>2076</v>
      </c>
      <c r="J172" s="525" t="s">
        <v>2108</v>
      </c>
      <c r="K172" s="227" t="s">
        <v>2363</v>
      </c>
      <c r="L172" s="600"/>
    </row>
    <row r="173" spans="1:12" ht="72.599999999999994" hidden="1" customHeight="1" x14ac:dyDescent="0.2">
      <c r="A173" s="494"/>
      <c r="B173" s="247"/>
      <c r="C173" s="869"/>
      <c r="D173" s="881"/>
      <c r="E173" s="881"/>
      <c r="F173" s="881"/>
      <c r="G173" s="881"/>
      <c r="H173" s="881"/>
      <c r="I173" s="497" t="s">
        <v>2076</v>
      </c>
      <c r="J173" s="525" t="s">
        <v>2425</v>
      </c>
      <c r="K173" s="227" t="s">
        <v>2428</v>
      </c>
      <c r="L173" s="600"/>
    </row>
    <row r="174" spans="1:12" ht="72.599999999999994" hidden="1" customHeight="1" x14ac:dyDescent="0.2">
      <c r="A174" s="494"/>
      <c r="B174" s="247"/>
      <c r="C174" s="869"/>
      <c r="D174" s="881"/>
      <c r="E174" s="881"/>
      <c r="F174" s="881"/>
      <c r="G174" s="881"/>
      <c r="H174" s="881"/>
      <c r="I174" s="497" t="s">
        <v>2076</v>
      </c>
      <c r="J174" s="531">
        <v>44044</v>
      </c>
      <c r="K174" s="227" t="s">
        <v>2439</v>
      </c>
      <c r="L174" s="600"/>
    </row>
    <row r="175" spans="1:12" ht="72.599999999999994" hidden="1" customHeight="1" x14ac:dyDescent="0.2">
      <c r="A175" s="494"/>
      <c r="B175" s="247"/>
      <c r="C175" s="869"/>
      <c r="D175" s="880"/>
      <c r="E175" s="880"/>
      <c r="F175" s="880"/>
      <c r="G175" s="880"/>
      <c r="H175" s="880"/>
      <c r="I175" s="497" t="s">
        <v>2076</v>
      </c>
      <c r="J175" s="531">
        <v>44044</v>
      </c>
      <c r="K175" s="227" t="s">
        <v>2446</v>
      </c>
      <c r="L175" s="600"/>
    </row>
    <row r="176" spans="1:12" ht="61.5" hidden="1" customHeight="1" x14ac:dyDescent="0.2">
      <c r="A176" s="448"/>
      <c r="B176" s="247"/>
      <c r="C176" s="869"/>
      <c r="D176" s="226" t="s">
        <v>1704</v>
      </c>
      <c r="E176" s="226" t="s">
        <v>1716</v>
      </c>
      <c r="F176" s="208" t="s">
        <v>1725</v>
      </c>
      <c r="G176" s="227" t="s">
        <v>1728</v>
      </c>
      <c r="H176" s="227" t="s">
        <v>1732</v>
      </c>
      <c r="I176" s="502" t="s">
        <v>2076</v>
      </c>
      <c r="J176" s="525" t="s">
        <v>2249</v>
      </c>
      <c r="K176" s="124" t="s">
        <v>2254</v>
      </c>
      <c r="L176" s="600"/>
    </row>
    <row r="177" spans="1:12" ht="143.1" hidden="1" customHeight="1" x14ac:dyDescent="0.2">
      <c r="A177" s="448"/>
      <c r="B177" s="247"/>
      <c r="C177" s="869"/>
      <c r="D177" s="226" t="s">
        <v>1705</v>
      </c>
      <c r="E177" s="226" t="s">
        <v>1717</v>
      </c>
      <c r="F177" s="208" t="s">
        <v>1725</v>
      </c>
      <c r="G177" s="182" t="s">
        <v>2220</v>
      </c>
      <c r="H177" s="227" t="s">
        <v>1732</v>
      </c>
      <c r="I177" s="497" t="s">
        <v>2077</v>
      </c>
      <c r="J177" s="526" t="s">
        <v>2510</v>
      </c>
      <c r="K177" s="516" t="s">
        <v>2217</v>
      </c>
      <c r="L177" s="600"/>
    </row>
    <row r="178" spans="1:12" ht="71.45" hidden="1" customHeight="1" x14ac:dyDescent="0.2">
      <c r="A178" s="448"/>
      <c r="B178" s="247"/>
      <c r="C178" s="869"/>
      <c r="D178" s="226" t="s">
        <v>1706</v>
      </c>
      <c r="E178" s="226" t="s">
        <v>1720</v>
      </c>
      <c r="F178" s="208" t="s">
        <v>1725</v>
      </c>
      <c r="G178" s="182" t="s">
        <v>2219</v>
      </c>
      <c r="H178" s="227" t="s">
        <v>1732</v>
      </c>
      <c r="I178" s="497" t="s">
        <v>2076</v>
      </c>
      <c r="J178" s="525" t="s">
        <v>2108</v>
      </c>
      <c r="K178" s="436" t="s">
        <v>2358</v>
      </c>
      <c r="L178" s="600"/>
    </row>
    <row r="179" spans="1:12" ht="56.45" hidden="1" customHeight="1" x14ac:dyDescent="0.2">
      <c r="A179" s="448"/>
      <c r="B179" s="247"/>
      <c r="C179" s="869"/>
      <c r="D179" s="226" t="s">
        <v>1707</v>
      </c>
      <c r="E179" s="226" t="s">
        <v>1720</v>
      </c>
      <c r="F179" s="208" t="s">
        <v>1725</v>
      </c>
      <c r="G179" s="227" t="s">
        <v>1728</v>
      </c>
      <c r="H179" s="227" t="s">
        <v>1732</v>
      </c>
      <c r="I179" s="497" t="s">
        <v>2076</v>
      </c>
      <c r="J179" s="525" t="s">
        <v>2108</v>
      </c>
      <c r="K179" s="436" t="s">
        <v>2358</v>
      </c>
      <c r="L179" s="600"/>
    </row>
    <row r="180" spans="1:12" ht="59.45" hidden="1" customHeight="1" x14ac:dyDescent="0.2">
      <c r="A180" s="448"/>
      <c r="B180" s="247"/>
      <c r="C180" s="869"/>
      <c r="D180" s="226" t="s">
        <v>1708</v>
      </c>
      <c r="E180" s="226" t="s">
        <v>1719</v>
      </c>
      <c r="F180" s="208" t="s">
        <v>1725</v>
      </c>
      <c r="G180" s="227" t="s">
        <v>1728</v>
      </c>
      <c r="H180" s="227" t="s">
        <v>1732</v>
      </c>
      <c r="I180" s="497" t="s">
        <v>2076</v>
      </c>
      <c r="J180" s="525" t="s">
        <v>2108</v>
      </c>
      <c r="K180" s="436" t="s">
        <v>2359</v>
      </c>
      <c r="L180" s="600"/>
    </row>
    <row r="181" spans="1:12" ht="62.1" hidden="1" customHeight="1" x14ac:dyDescent="0.2">
      <c r="A181" s="448"/>
      <c r="B181" s="247"/>
      <c r="C181" s="869"/>
      <c r="D181" s="226" t="s">
        <v>1709</v>
      </c>
      <c r="E181" s="226" t="s">
        <v>1718</v>
      </c>
      <c r="F181" s="208" t="s">
        <v>1725</v>
      </c>
      <c r="G181" s="227" t="s">
        <v>1728</v>
      </c>
      <c r="H181" s="227" t="s">
        <v>1732</v>
      </c>
      <c r="I181" s="497" t="s">
        <v>2076</v>
      </c>
      <c r="J181" s="525" t="s">
        <v>2108</v>
      </c>
      <c r="K181" s="436" t="s">
        <v>2360</v>
      </c>
      <c r="L181" s="600"/>
    </row>
    <row r="182" spans="1:12" ht="210" hidden="1" customHeight="1" x14ac:dyDescent="0.2">
      <c r="A182" s="448"/>
      <c r="B182" s="247"/>
      <c r="C182" s="870"/>
      <c r="D182" s="226" t="s">
        <v>1710</v>
      </c>
      <c r="E182" s="226" t="s">
        <v>1721</v>
      </c>
      <c r="F182" s="208" t="s">
        <v>1725</v>
      </c>
      <c r="G182" s="227" t="s">
        <v>1728</v>
      </c>
      <c r="H182" s="227" t="s">
        <v>1732</v>
      </c>
      <c r="I182" s="497" t="s">
        <v>2076</v>
      </c>
      <c r="J182" s="525" t="s">
        <v>2425</v>
      </c>
      <c r="K182" s="227" t="s">
        <v>2427</v>
      </c>
      <c r="L182" s="600"/>
    </row>
    <row r="183" spans="1:12" ht="147.94999999999999" hidden="1" customHeight="1" x14ac:dyDescent="0.2">
      <c r="A183" s="225" t="s">
        <v>174</v>
      </c>
      <c r="B183" s="109" t="str">
        <f>'IDENTIFICACIÓN Y VALORACIÓN'!$E$60</f>
        <v>Corrupción-Institucionalidad</v>
      </c>
      <c r="C183" s="868" t="s">
        <v>242</v>
      </c>
      <c r="D183" s="226" t="s">
        <v>1547</v>
      </c>
      <c r="E183" s="226" t="s">
        <v>1735</v>
      </c>
      <c r="F183" s="209" t="s">
        <v>1474</v>
      </c>
      <c r="G183" s="209" t="s">
        <v>1475</v>
      </c>
      <c r="H183" s="209" t="s">
        <v>1476</v>
      </c>
      <c r="I183" s="497" t="s">
        <v>2076</v>
      </c>
      <c r="J183" s="527" t="s">
        <v>2332</v>
      </c>
      <c r="K183" s="209" t="s">
        <v>2230</v>
      </c>
      <c r="L183" s="600"/>
    </row>
    <row r="184" spans="1:12" ht="32.1" hidden="1" customHeight="1" x14ac:dyDescent="0.2">
      <c r="A184" s="225"/>
      <c r="B184" s="109"/>
      <c r="C184" s="870"/>
      <c r="D184" s="226" t="s">
        <v>1733</v>
      </c>
      <c r="E184" s="226" t="s">
        <v>1734</v>
      </c>
      <c r="F184" s="209" t="s">
        <v>1736</v>
      </c>
      <c r="G184" s="209" t="s">
        <v>1737</v>
      </c>
      <c r="H184" s="209" t="s">
        <v>1738</v>
      </c>
      <c r="I184" s="497" t="s">
        <v>2076</v>
      </c>
      <c r="J184" s="525" t="s">
        <v>2133</v>
      </c>
      <c r="K184" s="209" t="s">
        <v>2148</v>
      </c>
      <c r="L184" s="600"/>
    </row>
    <row r="185" spans="1:12" ht="45.6" hidden="1" customHeight="1" x14ac:dyDescent="0.2">
      <c r="A185" s="225" t="s">
        <v>174</v>
      </c>
      <c r="B185" s="109" t="str">
        <f>'IDENTIFICACIÓN Y VALORACIÓN'!$E$60</f>
        <v>Corrupción-Institucionalidad</v>
      </c>
      <c r="C185" s="868" t="s">
        <v>243</v>
      </c>
      <c r="D185" s="226" t="s">
        <v>1742</v>
      </c>
      <c r="E185" s="226" t="s">
        <v>1746</v>
      </c>
      <c r="F185" s="209" t="s">
        <v>1749</v>
      </c>
      <c r="G185" s="209" t="s">
        <v>1753</v>
      </c>
      <c r="H185" s="209" t="s">
        <v>1757</v>
      </c>
      <c r="I185" s="497" t="s">
        <v>2076</v>
      </c>
      <c r="J185" s="525" t="s">
        <v>2201</v>
      </c>
      <c r="K185" s="436" t="s">
        <v>2202</v>
      </c>
      <c r="L185" s="600"/>
    </row>
    <row r="186" spans="1:12" ht="45.6" hidden="1" customHeight="1" x14ac:dyDescent="0.2">
      <c r="A186" s="225"/>
      <c r="B186" s="109"/>
      <c r="C186" s="869"/>
      <c r="D186" s="226" t="s">
        <v>1739</v>
      </c>
      <c r="E186" s="226" t="s">
        <v>1743</v>
      </c>
      <c r="F186" s="209" t="s">
        <v>1747</v>
      </c>
      <c r="G186" s="209" t="s">
        <v>1750</v>
      </c>
      <c r="H186" s="209" t="s">
        <v>1754</v>
      </c>
      <c r="I186" s="497" t="s">
        <v>2076</v>
      </c>
      <c r="J186" s="525" t="s">
        <v>2203</v>
      </c>
      <c r="K186" s="436" t="s">
        <v>2204</v>
      </c>
      <c r="L186" s="600"/>
    </row>
    <row r="187" spans="1:12" ht="45.6" hidden="1" customHeight="1" x14ac:dyDescent="0.2">
      <c r="A187" s="225"/>
      <c r="B187" s="109"/>
      <c r="C187" s="869"/>
      <c r="D187" s="226" t="s">
        <v>1740</v>
      </c>
      <c r="E187" s="226" t="s">
        <v>1744</v>
      </c>
      <c r="F187" s="209" t="s">
        <v>1486</v>
      </c>
      <c r="G187" s="209" t="s">
        <v>1751</v>
      </c>
      <c r="H187" s="209" t="s">
        <v>1755</v>
      </c>
      <c r="I187" s="497" t="s">
        <v>2076</v>
      </c>
      <c r="J187" s="527" t="s">
        <v>2317</v>
      </c>
      <c r="K187" s="209" t="s">
        <v>2322</v>
      </c>
      <c r="L187" s="600"/>
    </row>
    <row r="188" spans="1:12" ht="374.45" hidden="1" customHeight="1" x14ac:dyDescent="0.2">
      <c r="A188" s="225"/>
      <c r="B188" s="109"/>
      <c r="C188" s="870"/>
      <c r="D188" s="226" t="s">
        <v>1741</v>
      </c>
      <c r="E188" s="226" t="s">
        <v>1745</v>
      </c>
      <c r="F188" s="209" t="s">
        <v>1748</v>
      </c>
      <c r="G188" s="209" t="s">
        <v>1752</v>
      </c>
      <c r="H188" s="209" t="s">
        <v>1756</v>
      </c>
      <c r="I188" s="502" t="s">
        <v>2077</v>
      </c>
      <c r="J188" s="525" t="s">
        <v>2246</v>
      </c>
      <c r="K188" s="501" t="s">
        <v>2247</v>
      </c>
      <c r="L188" s="600"/>
    </row>
    <row r="189" spans="1:12" ht="55.5" hidden="1" customHeight="1" x14ac:dyDescent="0.2">
      <c r="A189" s="225" t="s">
        <v>174</v>
      </c>
      <c r="B189" s="109" t="str">
        <f>'IDENTIFICACIÓN Y VALORACIÓN'!$E$60</f>
        <v>Corrupción-Institucionalidad</v>
      </c>
      <c r="C189" s="447" t="s">
        <v>244</v>
      </c>
      <c r="D189" s="226" t="s">
        <v>134</v>
      </c>
      <c r="E189" s="226" t="s">
        <v>582</v>
      </c>
      <c r="F189" s="209" t="s">
        <v>311</v>
      </c>
      <c r="G189" s="249" t="s">
        <v>330</v>
      </c>
      <c r="H189" s="209" t="s">
        <v>353</v>
      </c>
      <c r="I189" s="497" t="s">
        <v>2076</v>
      </c>
      <c r="J189" s="543" t="s">
        <v>2263</v>
      </c>
      <c r="K189" s="209" t="s">
        <v>2281</v>
      </c>
      <c r="L189" s="600"/>
    </row>
    <row r="190" spans="1:12" ht="36.6" hidden="1" customHeight="1" x14ac:dyDescent="0.2">
      <c r="A190" s="225" t="s">
        <v>174</v>
      </c>
      <c r="B190" s="109" t="str">
        <f>'IDENTIFICACIÓN Y VALORACIÓN'!$E$60</f>
        <v>Corrupción-Institucionalidad</v>
      </c>
      <c r="C190" s="868" t="s">
        <v>245</v>
      </c>
      <c r="D190" s="226" t="s">
        <v>1759</v>
      </c>
      <c r="E190" s="226" t="s">
        <v>1760</v>
      </c>
      <c r="F190" s="209" t="s">
        <v>1763</v>
      </c>
      <c r="G190" s="209" t="s">
        <v>1764</v>
      </c>
      <c r="H190" s="209" t="s">
        <v>1767</v>
      </c>
      <c r="I190" s="502" t="s">
        <v>2077</v>
      </c>
      <c r="J190" s="525" t="s">
        <v>2326</v>
      </c>
      <c r="K190" s="209" t="s">
        <v>2338</v>
      </c>
      <c r="L190" s="600"/>
    </row>
    <row r="191" spans="1:12" ht="30.6" hidden="1" customHeight="1" x14ac:dyDescent="0.2">
      <c r="A191" s="225"/>
      <c r="B191" s="109"/>
      <c r="C191" s="870"/>
      <c r="D191" s="226" t="s">
        <v>1758</v>
      </c>
      <c r="E191" s="226" t="s">
        <v>1761</v>
      </c>
      <c r="F191" s="209" t="s">
        <v>1762</v>
      </c>
      <c r="G191" s="209" t="s">
        <v>1765</v>
      </c>
      <c r="H191" s="209" t="s">
        <v>1766</v>
      </c>
      <c r="I191" s="497" t="s">
        <v>2076</v>
      </c>
      <c r="J191" s="543" t="s">
        <v>2263</v>
      </c>
      <c r="K191" s="556" t="s">
        <v>2282</v>
      </c>
      <c r="L191" s="600"/>
    </row>
    <row r="192" spans="1:12" ht="57" hidden="1" customHeight="1" x14ac:dyDescent="0.2">
      <c r="A192" s="225" t="s">
        <v>174</v>
      </c>
      <c r="B192" s="109" t="str">
        <f>'IDENTIFICACIÓN Y VALORACIÓN'!$E$60</f>
        <v>Corrupción-Institucionalidad</v>
      </c>
      <c r="C192" s="447" t="s">
        <v>246</v>
      </c>
      <c r="D192" s="226" t="s">
        <v>133</v>
      </c>
      <c r="E192" s="226" t="s">
        <v>286</v>
      </c>
      <c r="F192" s="249" t="s">
        <v>310</v>
      </c>
      <c r="G192" s="209" t="s">
        <v>754</v>
      </c>
      <c r="H192" s="249" t="s">
        <v>351</v>
      </c>
      <c r="I192" s="497" t="s">
        <v>2076</v>
      </c>
      <c r="J192" s="527" t="s">
        <v>2332</v>
      </c>
      <c r="K192" s="209" t="s">
        <v>2324</v>
      </c>
      <c r="L192" s="600"/>
    </row>
    <row r="193" spans="1:12" ht="60" hidden="1" customHeight="1" x14ac:dyDescent="0.2">
      <c r="A193" s="225" t="s">
        <v>174</v>
      </c>
      <c r="B193" s="109" t="str">
        <f>'IDENTIFICACIÓN Y VALORACIÓN'!$E$60</f>
        <v>Corrupción-Institucionalidad</v>
      </c>
      <c r="C193" s="447" t="s">
        <v>247</v>
      </c>
      <c r="D193" s="226" t="s">
        <v>135</v>
      </c>
      <c r="E193" s="226" t="s">
        <v>285</v>
      </c>
      <c r="F193" s="209" t="s">
        <v>309</v>
      </c>
      <c r="G193" s="249" t="s">
        <v>331</v>
      </c>
      <c r="H193" s="249" t="s">
        <v>352</v>
      </c>
      <c r="I193" s="505" t="s">
        <v>2077</v>
      </c>
      <c r="J193" s="546">
        <v>44075</v>
      </c>
      <c r="K193" s="484" t="s">
        <v>2401</v>
      </c>
      <c r="L193" s="600"/>
    </row>
    <row r="194" spans="1:12" ht="60" hidden="1" customHeight="1" x14ac:dyDescent="0.2">
      <c r="A194" s="229" t="s">
        <v>174</v>
      </c>
      <c r="B194" s="110" t="str">
        <f>'IDENTIFICACIÓN Y VALORACIÓN'!$E$60</f>
        <v>Corrupción-Institucionalidad</v>
      </c>
      <c r="C194" s="868" t="s">
        <v>248</v>
      </c>
      <c r="D194" s="226" t="s">
        <v>1770</v>
      </c>
      <c r="E194" s="226" t="s">
        <v>1773</v>
      </c>
      <c r="F194" s="209" t="s">
        <v>1776</v>
      </c>
      <c r="G194" s="209" t="s">
        <v>1779</v>
      </c>
      <c r="H194" s="209" t="s">
        <v>1782</v>
      </c>
      <c r="I194" s="505" t="s">
        <v>2077</v>
      </c>
      <c r="J194" s="529">
        <v>44166</v>
      </c>
      <c r="K194" s="484" t="s">
        <v>2402</v>
      </c>
      <c r="L194" s="600"/>
    </row>
    <row r="195" spans="1:12" ht="60" hidden="1" customHeight="1" x14ac:dyDescent="0.2">
      <c r="A195" s="225"/>
      <c r="B195" s="109"/>
      <c r="C195" s="869"/>
      <c r="D195" s="226" t="s">
        <v>1768</v>
      </c>
      <c r="E195" s="226" t="s">
        <v>1771</v>
      </c>
      <c r="F195" s="209" t="s">
        <v>1774</v>
      </c>
      <c r="G195" s="457" t="s">
        <v>1777</v>
      </c>
      <c r="H195" s="457" t="s">
        <v>1780</v>
      </c>
      <c r="I195" s="497" t="s">
        <v>2076</v>
      </c>
      <c r="J195" s="525" t="s">
        <v>2133</v>
      </c>
      <c r="K195" s="457" t="s">
        <v>2149</v>
      </c>
      <c r="L195" s="600"/>
    </row>
    <row r="196" spans="1:12" ht="60" hidden="1" customHeight="1" x14ac:dyDescent="0.2">
      <c r="A196" s="225"/>
      <c r="B196" s="109"/>
      <c r="C196" s="870"/>
      <c r="D196" s="226" t="s">
        <v>1769</v>
      </c>
      <c r="E196" s="226" t="s">
        <v>1772</v>
      </c>
      <c r="F196" s="209" t="s">
        <v>1775</v>
      </c>
      <c r="G196" s="457" t="s">
        <v>1778</v>
      </c>
      <c r="H196" s="457" t="s">
        <v>1781</v>
      </c>
      <c r="I196" s="502" t="s">
        <v>2077</v>
      </c>
      <c r="J196" s="525" t="s">
        <v>2326</v>
      </c>
      <c r="K196" s="457" t="s">
        <v>2137</v>
      </c>
      <c r="L196" s="600"/>
    </row>
    <row r="197" spans="1:12" s="461" customFormat="1" ht="83.25" customHeight="1" x14ac:dyDescent="0.2">
      <c r="A197" s="468" t="s">
        <v>175</v>
      </c>
      <c r="B197" s="478" t="str">
        <f>'IDENTIFICACIÓN Y VALORACIÓN'!$E$68</f>
        <v>Gestión</v>
      </c>
      <c r="C197" s="874" t="s">
        <v>249</v>
      </c>
      <c r="D197" s="579" t="s">
        <v>1785</v>
      </c>
      <c r="E197" s="579" t="s">
        <v>1788</v>
      </c>
      <c r="F197" s="568" t="s">
        <v>2617</v>
      </c>
      <c r="G197" s="569" t="s">
        <v>1793</v>
      </c>
      <c r="H197" s="569" t="s">
        <v>2619</v>
      </c>
      <c r="I197" s="497" t="s">
        <v>2077</v>
      </c>
      <c r="J197" s="533" t="s">
        <v>2332</v>
      </c>
      <c r="K197" s="721" t="s">
        <v>2339</v>
      </c>
      <c r="L197" s="689" t="s">
        <v>2711</v>
      </c>
    </row>
    <row r="198" spans="1:12" s="461" customFormat="1" ht="105" hidden="1" x14ac:dyDescent="0.2">
      <c r="A198" s="469"/>
      <c r="B198" s="480"/>
      <c r="C198" s="875"/>
      <c r="D198" s="450" t="s">
        <v>1783</v>
      </c>
      <c r="E198" s="450" t="s">
        <v>1786</v>
      </c>
      <c r="F198" s="147" t="s">
        <v>1789</v>
      </c>
      <c r="G198" s="182" t="s">
        <v>1791</v>
      </c>
      <c r="H198" s="182" t="s">
        <v>1794</v>
      </c>
      <c r="I198" s="497" t="s">
        <v>2076</v>
      </c>
      <c r="J198" s="528" t="s">
        <v>2103</v>
      </c>
      <c r="K198" s="723" t="s">
        <v>2115</v>
      </c>
      <c r="L198" s="689" t="s">
        <v>2649</v>
      </c>
    </row>
    <row r="199" spans="1:12" s="461" customFormat="1" ht="180" hidden="1" x14ac:dyDescent="0.2">
      <c r="A199" s="469"/>
      <c r="B199" s="480"/>
      <c r="C199" s="876"/>
      <c r="D199" s="450" t="s">
        <v>1784</v>
      </c>
      <c r="E199" s="450" t="s">
        <v>1787</v>
      </c>
      <c r="F199" s="147" t="s">
        <v>1790</v>
      </c>
      <c r="G199" s="182" t="s">
        <v>1792</v>
      </c>
      <c r="H199" s="182" t="s">
        <v>1795</v>
      </c>
      <c r="I199" s="497" t="s">
        <v>2076</v>
      </c>
      <c r="J199" s="547" t="s">
        <v>2116</v>
      </c>
      <c r="K199" s="723" t="s">
        <v>2245</v>
      </c>
      <c r="L199" s="689" t="s">
        <v>2650</v>
      </c>
    </row>
    <row r="200" spans="1:12" s="461" customFormat="1" ht="105.75" customHeight="1" x14ac:dyDescent="0.2">
      <c r="A200" s="476" t="s">
        <v>175</v>
      </c>
      <c r="B200" s="479" t="str">
        <f>'IDENTIFICACIÓN Y VALORACIÓN'!$E$68</f>
        <v>Gestión</v>
      </c>
      <c r="C200" s="874" t="s">
        <v>250</v>
      </c>
      <c r="D200" s="579" t="s">
        <v>1796</v>
      </c>
      <c r="E200" s="579" t="s">
        <v>1798</v>
      </c>
      <c r="F200" s="501" t="s">
        <v>1801</v>
      </c>
      <c r="G200" s="501" t="s">
        <v>2618</v>
      </c>
      <c r="H200" s="501" t="s">
        <v>2620</v>
      </c>
      <c r="I200" s="497" t="s">
        <v>2076</v>
      </c>
      <c r="J200" s="525" t="s">
        <v>2133</v>
      </c>
      <c r="K200" s="724" t="s">
        <v>2150</v>
      </c>
      <c r="L200" s="689" t="s">
        <v>2651</v>
      </c>
    </row>
    <row r="201" spans="1:12" s="461" customFormat="1" ht="80.25" hidden="1" customHeight="1" x14ac:dyDescent="0.2">
      <c r="A201" s="476"/>
      <c r="B201" s="479"/>
      <c r="C201" s="876"/>
      <c r="D201" s="450" t="s">
        <v>1797</v>
      </c>
      <c r="E201" s="450" t="s">
        <v>1799</v>
      </c>
      <c r="F201" s="436" t="s">
        <v>1800</v>
      </c>
      <c r="G201" s="436" t="s">
        <v>1802</v>
      </c>
      <c r="H201" s="436" t="s">
        <v>1803</v>
      </c>
      <c r="I201" s="497" t="s">
        <v>2076</v>
      </c>
      <c r="J201" s="525" t="s">
        <v>2133</v>
      </c>
      <c r="K201" s="696" t="s">
        <v>2151</v>
      </c>
      <c r="L201" s="690" t="s">
        <v>2652</v>
      </c>
    </row>
    <row r="202" spans="1:12" s="461" customFormat="1" ht="92.25" customHeight="1" x14ac:dyDescent="0.2">
      <c r="A202" s="476" t="s">
        <v>175</v>
      </c>
      <c r="B202" s="479" t="str">
        <f>'IDENTIFICACIÓN Y VALORACIÓN'!$E$68</f>
        <v>Gestión</v>
      </c>
      <c r="C202" s="874" t="s">
        <v>251</v>
      </c>
      <c r="D202" s="579" t="s">
        <v>1805</v>
      </c>
      <c r="E202" s="579" t="s">
        <v>1807</v>
      </c>
      <c r="F202" s="501" t="s">
        <v>1229</v>
      </c>
      <c r="G202" s="501" t="s">
        <v>1810</v>
      </c>
      <c r="H202" s="501" t="s">
        <v>2621</v>
      </c>
      <c r="I202" s="497" t="s">
        <v>2077</v>
      </c>
      <c r="J202" s="533" t="s">
        <v>2332</v>
      </c>
      <c r="K202" s="721" t="s">
        <v>2339</v>
      </c>
      <c r="L202" s="689" t="s">
        <v>2653</v>
      </c>
    </row>
    <row r="203" spans="1:12" s="461" customFormat="1" ht="110.25" hidden="1" customHeight="1" x14ac:dyDescent="0.2">
      <c r="A203" s="476"/>
      <c r="B203" s="479"/>
      <c r="C203" s="876"/>
      <c r="D203" s="450" t="s">
        <v>1804</v>
      </c>
      <c r="E203" s="450" t="s">
        <v>1806</v>
      </c>
      <c r="F203" s="436" t="s">
        <v>1808</v>
      </c>
      <c r="G203" s="436" t="s">
        <v>1809</v>
      </c>
      <c r="H203" s="436" t="s">
        <v>1809</v>
      </c>
      <c r="I203" s="502" t="s">
        <v>2076</v>
      </c>
      <c r="J203" s="533">
        <v>44074</v>
      </c>
      <c r="K203" s="711" t="s">
        <v>2372</v>
      </c>
      <c r="L203" s="689" t="s">
        <v>2654</v>
      </c>
    </row>
    <row r="204" spans="1:12" s="461" customFormat="1" ht="116.25" customHeight="1" x14ac:dyDescent="0.2">
      <c r="A204" s="476" t="s">
        <v>175</v>
      </c>
      <c r="B204" s="479" t="str">
        <f>'IDENTIFICACIÓN Y VALORACIÓN'!$E$68</f>
        <v>Gestión</v>
      </c>
      <c r="C204" s="874" t="s">
        <v>252</v>
      </c>
      <c r="D204" s="579" t="s">
        <v>1812</v>
      </c>
      <c r="E204" s="579" t="s">
        <v>1817</v>
      </c>
      <c r="F204" s="501" t="s">
        <v>1819</v>
      </c>
      <c r="G204" s="501" t="s">
        <v>1823</v>
      </c>
      <c r="H204" s="501" t="s">
        <v>1824</v>
      </c>
      <c r="I204" s="502" t="s">
        <v>2076</v>
      </c>
      <c r="J204" s="533">
        <v>44074</v>
      </c>
      <c r="K204" s="724" t="s">
        <v>2373</v>
      </c>
      <c r="L204" s="689" t="s">
        <v>2655</v>
      </c>
    </row>
    <row r="205" spans="1:12" s="461" customFormat="1" ht="117.75" hidden="1" customHeight="1" x14ac:dyDescent="0.2">
      <c r="A205" s="476"/>
      <c r="B205" s="479"/>
      <c r="C205" s="875"/>
      <c r="D205" s="450" t="s">
        <v>1811</v>
      </c>
      <c r="E205" s="450" t="s">
        <v>1814</v>
      </c>
      <c r="F205" s="436" t="s">
        <v>1818</v>
      </c>
      <c r="G205" s="436" t="s">
        <v>1821</v>
      </c>
      <c r="H205" s="436" t="s">
        <v>1826</v>
      </c>
      <c r="I205" s="502" t="s">
        <v>2076</v>
      </c>
      <c r="J205" s="533">
        <v>44074</v>
      </c>
      <c r="K205" s="711" t="s">
        <v>2374</v>
      </c>
      <c r="L205" s="689" t="s">
        <v>2656</v>
      </c>
    </row>
    <row r="206" spans="1:12" s="461" customFormat="1" ht="78.75" hidden="1" customHeight="1" x14ac:dyDescent="0.2">
      <c r="A206" s="476"/>
      <c r="B206" s="479"/>
      <c r="C206" s="876"/>
      <c r="D206" s="450" t="s">
        <v>1813</v>
      </c>
      <c r="E206" s="450" t="s">
        <v>1816</v>
      </c>
      <c r="F206" s="436" t="s">
        <v>1820</v>
      </c>
      <c r="G206" s="436" t="s">
        <v>1822</v>
      </c>
      <c r="H206" s="436" t="s">
        <v>1825</v>
      </c>
      <c r="I206" s="497" t="s">
        <v>2076</v>
      </c>
      <c r="J206" s="543" t="s">
        <v>2263</v>
      </c>
      <c r="K206" s="701" t="s">
        <v>2283</v>
      </c>
      <c r="L206" s="691" t="s">
        <v>2658</v>
      </c>
    </row>
    <row r="207" spans="1:12" s="461" customFormat="1" ht="129" customHeight="1" x14ac:dyDescent="0.2">
      <c r="A207" s="471" t="s">
        <v>175</v>
      </c>
      <c r="B207" s="479" t="str">
        <f>'IDENTIFICACIÓN Y VALORACIÓN'!$E$68</f>
        <v>Gestión</v>
      </c>
      <c r="C207" s="460" t="s">
        <v>253</v>
      </c>
      <c r="D207" s="579" t="s">
        <v>594</v>
      </c>
      <c r="E207" s="579" t="s">
        <v>287</v>
      </c>
      <c r="F207" s="589" t="s">
        <v>312</v>
      </c>
      <c r="G207" s="589" t="s">
        <v>592</v>
      </c>
      <c r="H207" s="501" t="s">
        <v>593</v>
      </c>
      <c r="I207" s="497" t="s">
        <v>2076</v>
      </c>
      <c r="J207" s="525" t="s">
        <v>2133</v>
      </c>
      <c r="K207" s="724" t="s">
        <v>2152</v>
      </c>
      <c r="L207" s="690" t="s">
        <v>2657</v>
      </c>
    </row>
    <row r="208" spans="1:12" ht="168" customHeight="1" x14ac:dyDescent="0.2">
      <c r="A208" s="224" t="s">
        <v>176</v>
      </c>
      <c r="B208" s="108" t="str">
        <f>'IDENTIFICACIÓN Y VALORACIÓN'!$E$74</f>
        <v>Gestión</v>
      </c>
      <c r="C208" s="447" t="s">
        <v>254</v>
      </c>
      <c r="D208" s="580" t="s">
        <v>734</v>
      </c>
      <c r="E208" s="580" t="s">
        <v>290</v>
      </c>
      <c r="F208" s="570" t="s">
        <v>314</v>
      </c>
      <c r="G208" s="590" t="s">
        <v>364</v>
      </c>
      <c r="H208" s="590" t="s">
        <v>355</v>
      </c>
      <c r="I208" s="498" t="s">
        <v>2368</v>
      </c>
      <c r="J208" s="533">
        <v>44074</v>
      </c>
      <c r="K208" s="724" t="s">
        <v>2369</v>
      </c>
      <c r="L208" s="728" t="s">
        <v>2659</v>
      </c>
    </row>
    <row r="209" spans="1:12" ht="100.5" customHeight="1" x14ac:dyDescent="0.2">
      <c r="A209" s="225" t="s">
        <v>176</v>
      </c>
      <c r="B209" s="109" t="str">
        <f>'IDENTIFICACIÓN Y VALORACIÓN'!$E$74</f>
        <v>Gestión</v>
      </c>
      <c r="C209" s="868" t="s">
        <v>255</v>
      </c>
      <c r="D209" s="580" t="s">
        <v>1831</v>
      </c>
      <c r="E209" s="580" t="s">
        <v>1836</v>
      </c>
      <c r="F209" s="591" t="s">
        <v>2615</v>
      </c>
      <c r="G209" s="591" t="s">
        <v>1845</v>
      </c>
      <c r="H209" s="591" t="s">
        <v>2616</v>
      </c>
      <c r="I209" s="497" t="s">
        <v>2076</v>
      </c>
      <c r="J209" s="525" t="s">
        <v>2201</v>
      </c>
      <c r="K209" s="724" t="s">
        <v>2205</v>
      </c>
      <c r="L209" s="728" t="s">
        <v>2660</v>
      </c>
    </row>
    <row r="210" spans="1:12" ht="390" hidden="1" x14ac:dyDescent="0.2">
      <c r="A210" s="225"/>
      <c r="B210" s="109"/>
      <c r="C210" s="869"/>
      <c r="D210" s="233" t="s">
        <v>1827</v>
      </c>
      <c r="E210" s="207" t="s">
        <v>1832</v>
      </c>
      <c r="F210" s="566" t="s">
        <v>1840</v>
      </c>
      <c r="G210" s="250" t="s">
        <v>1841</v>
      </c>
      <c r="H210" s="250" t="s">
        <v>1846</v>
      </c>
      <c r="I210" s="498" t="s">
        <v>2076</v>
      </c>
      <c r="J210" s="533">
        <v>44074</v>
      </c>
      <c r="K210" s="728" t="s">
        <v>2375</v>
      </c>
      <c r="L210" s="689" t="s">
        <v>2661</v>
      </c>
    </row>
    <row r="211" spans="1:12" ht="71.25" hidden="1" customHeight="1" x14ac:dyDescent="0.2">
      <c r="A211" s="225"/>
      <c r="B211" s="109"/>
      <c r="C211" s="869"/>
      <c r="D211" s="233" t="s">
        <v>1828</v>
      </c>
      <c r="E211" s="233" t="s">
        <v>1833</v>
      </c>
      <c r="F211" s="250" t="s">
        <v>1837</v>
      </c>
      <c r="G211" s="250" t="s">
        <v>1842</v>
      </c>
      <c r="H211" s="250" t="s">
        <v>1847</v>
      </c>
      <c r="I211" s="498" t="s">
        <v>2368</v>
      </c>
      <c r="J211" s="525">
        <v>43982</v>
      </c>
      <c r="K211" s="725" t="s">
        <v>2376</v>
      </c>
      <c r="L211" s="730" t="s">
        <v>2704</v>
      </c>
    </row>
    <row r="212" spans="1:12" ht="58.5" hidden="1" customHeight="1" x14ac:dyDescent="0.2">
      <c r="A212" s="225"/>
      <c r="B212" s="109"/>
      <c r="C212" s="869"/>
      <c r="D212" s="233" t="s">
        <v>1829</v>
      </c>
      <c r="E212" s="233" t="s">
        <v>1834</v>
      </c>
      <c r="F212" s="250" t="s">
        <v>1838</v>
      </c>
      <c r="G212" s="250" t="s">
        <v>1843</v>
      </c>
      <c r="H212" s="250" t="s">
        <v>1848</v>
      </c>
      <c r="I212" s="498" t="s">
        <v>2368</v>
      </c>
      <c r="J212" s="525">
        <v>43982</v>
      </c>
      <c r="K212" s="725" t="s">
        <v>2376</v>
      </c>
      <c r="L212" s="730" t="s">
        <v>2705</v>
      </c>
    </row>
    <row r="213" spans="1:12" ht="78.75" hidden="1" customHeight="1" x14ac:dyDescent="0.2">
      <c r="A213" s="225"/>
      <c r="B213" s="109"/>
      <c r="C213" s="870"/>
      <c r="D213" s="233" t="s">
        <v>1830</v>
      </c>
      <c r="E213" s="233" t="s">
        <v>1835</v>
      </c>
      <c r="F213" s="250" t="s">
        <v>1839</v>
      </c>
      <c r="G213" s="250" t="s">
        <v>1844</v>
      </c>
      <c r="H213" s="250" t="s">
        <v>1849</v>
      </c>
      <c r="I213" s="497" t="s">
        <v>2076</v>
      </c>
      <c r="J213" s="529" t="s">
        <v>2458</v>
      </c>
      <c r="K213" s="703" t="s">
        <v>2459</v>
      </c>
      <c r="L213" s="728" t="s">
        <v>2662</v>
      </c>
    </row>
    <row r="214" spans="1:12" ht="67.5" customHeight="1" x14ac:dyDescent="0.2">
      <c r="A214" s="225" t="s">
        <v>176</v>
      </c>
      <c r="B214" s="109" t="str">
        <f>'IDENTIFICACIÓN Y VALORACIÓN'!$E$74</f>
        <v>Gestión</v>
      </c>
      <c r="C214" s="460" t="s">
        <v>256</v>
      </c>
      <c r="D214" s="579" t="s">
        <v>735</v>
      </c>
      <c r="E214" s="579" t="s">
        <v>289</v>
      </c>
      <c r="F214" s="589" t="s">
        <v>313</v>
      </c>
      <c r="G214" s="501" t="s">
        <v>332</v>
      </c>
      <c r="H214" s="589" t="s">
        <v>354</v>
      </c>
      <c r="I214" s="502" t="s">
        <v>2077</v>
      </c>
      <c r="J214" s="732" t="s">
        <v>2377</v>
      </c>
      <c r="K214" s="733" t="s">
        <v>2378</v>
      </c>
      <c r="L214" s="728" t="s">
        <v>2708</v>
      </c>
    </row>
    <row r="215" spans="1:12" ht="60.6" customHeight="1" x14ac:dyDescent="0.2">
      <c r="A215" s="225" t="s">
        <v>176</v>
      </c>
      <c r="B215" s="109" t="str">
        <f>'IDENTIFICACIÓN Y VALORACIÓN'!$E$74</f>
        <v>Gestión</v>
      </c>
      <c r="C215" s="460" t="s">
        <v>257</v>
      </c>
      <c r="D215" s="734" t="s">
        <v>736</v>
      </c>
      <c r="E215" s="579" t="s">
        <v>585</v>
      </c>
      <c r="F215" s="501" t="s">
        <v>595</v>
      </c>
      <c r="G215" s="589" t="s">
        <v>596</v>
      </c>
      <c r="H215" s="589" t="s">
        <v>586</v>
      </c>
      <c r="I215" s="502" t="s">
        <v>2077</v>
      </c>
      <c r="J215" s="732" t="s">
        <v>2083</v>
      </c>
      <c r="K215" s="724" t="s">
        <v>2379</v>
      </c>
      <c r="L215" s="688" t="s">
        <v>2663</v>
      </c>
    </row>
    <row r="216" spans="1:12" ht="92.25" customHeight="1" x14ac:dyDescent="0.2">
      <c r="A216" s="229" t="s">
        <v>176</v>
      </c>
      <c r="B216" s="109" t="str">
        <f>'IDENTIFICACIÓN Y VALORACIÓN'!$E$74</f>
        <v>Gestión</v>
      </c>
      <c r="C216" s="868" t="s">
        <v>258</v>
      </c>
      <c r="D216" s="580" t="s">
        <v>1853</v>
      </c>
      <c r="E216" s="580" t="s">
        <v>1857</v>
      </c>
      <c r="F216" s="591" t="s">
        <v>304</v>
      </c>
      <c r="G216" s="591" t="s">
        <v>1864</v>
      </c>
      <c r="H216" s="591" t="s">
        <v>2622</v>
      </c>
      <c r="I216" s="497" t="s">
        <v>2077</v>
      </c>
      <c r="J216" s="529" t="s">
        <v>2332</v>
      </c>
      <c r="K216" s="726" t="s">
        <v>2340</v>
      </c>
      <c r="L216" s="728" t="s">
        <v>2664</v>
      </c>
    </row>
    <row r="217" spans="1:12" ht="71.25" hidden="1" customHeight="1" x14ac:dyDescent="0.2">
      <c r="A217" s="225"/>
      <c r="B217" s="109"/>
      <c r="C217" s="869"/>
      <c r="D217" s="233" t="s">
        <v>1850</v>
      </c>
      <c r="E217" s="233" t="s">
        <v>1854</v>
      </c>
      <c r="F217" s="250" t="s">
        <v>1858</v>
      </c>
      <c r="G217" s="484" t="s">
        <v>1861</v>
      </c>
      <c r="H217" s="484" t="s">
        <v>1865</v>
      </c>
      <c r="I217" s="498" t="s">
        <v>2368</v>
      </c>
      <c r="J217" s="545">
        <v>44074</v>
      </c>
      <c r="K217" s="711" t="s">
        <v>2380</v>
      </c>
      <c r="L217" s="689" t="s">
        <v>2665</v>
      </c>
    </row>
    <row r="218" spans="1:12" ht="90" hidden="1" customHeight="1" x14ac:dyDescent="0.2">
      <c r="A218" s="225"/>
      <c r="B218" s="109"/>
      <c r="C218" s="869"/>
      <c r="D218" s="233" t="s">
        <v>1851</v>
      </c>
      <c r="E218" s="233" t="s">
        <v>1855</v>
      </c>
      <c r="F218" s="250" t="s">
        <v>1859</v>
      </c>
      <c r="G218" s="484" t="s">
        <v>1862</v>
      </c>
      <c r="H218" s="484" t="s">
        <v>1866</v>
      </c>
      <c r="I218" s="498" t="s">
        <v>2368</v>
      </c>
      <c r="J218" s="545">
        <v>44074</v>
      </c>
      <c r="K218" s="711" t="s">
        <v>2381</v>
      </c>
      <c r="L218" s="689" t="s">
        <v>2666</v>
      </c>
    </row>
    <row r="219" spans="1:12" ht="86.25" hidden="1" customHeight="1" x14ac:dyDescent="0.2">
      <c r="A219" s="225"/>
      <c r="B219" s="109"/>
      <c r="C219" s="870"/>
      <c r="D219" s="233" t="s">
        <v>1852</v>
      </c>
      <c r="E219" s="233" t="s">
        <v>1856</v>
      </c>
      <c r="F219" s="250" t="s">
        <v>1860</v>
      </c>
      <c r="G219" s="484" t="s">
        <v>1863</v>
      </c>
      <c r="H219" s="484" t="s">
        <v>1867</v>
      </c>
      <c r="I219" s="497" t="s">
        <v>2077</v>
      </c>
      <c r="J219" s="529" t="s">
        <v>2332</v>
      </c>
      <c r="K219" s="703" t="s">
        <v>2340</v>
      </c>
      <c r="L219" s="728" t="s">
        <v>2667</v>
      </c>
    </row>
    <row r="220" spans="1:12" s="461" customFormat="1" ht="101.25" customHeight="1" x14ac:dyDescent="0.2">
      <c r="A220" s="468" t="s">
        <v>177</v>
      </c>
      <c r="B220" s="481" t="str">
        <f>'IDENTIFICACIÓN Y VALORACIÓN'!$E$79</f>
        <v>Gestión</v>
      </c>
      <c r="C220" s="874" t="s">
        <v>259</v>
      </c>
      <c r="D220" s="579" t="s">
        <v>1868</v>
      </c>
      <c r="E220" s="579" t="s">
        <v>2623</v>
      </c>
      <c r="F220" s="568" t="s">
        <v>1872</v>
      </c>
      <c r="G220" s="569" t="s">
        <v>1874</v>
      </c>
      <c r="H220" s="569" t="s">
        <v>1876</v>
      </c>
      <c r="I220" s="502" t="s">
        <v>2077</v>
      </c>
      <c r="J220" s="545" t="s">
        <v>2521</v>
      </c>
      <c r="K220" s="579" t="s">
        <v>2382</v>
      </c>
      <c r="L220" s="689" t="s">
        <v>2668</v>
      </c>
    </row>
    <row r="221" spans="1:12" s="461" customFormat="1" ht="60" hidden="1" x14ac:dyDescent="0.2">
      <c r="A221" s="469"/>
      <c r="B221" s="485"/>
      <c r="C221" s="876"/>
      <c r="D221" s="450" t="s">
        <v>1869</v>
      </c>
      <c r="E221" s="450" t="s">
        <v>1871</v>
      </c>
      <c r="F221" s="147" t="s">
        <v>1873</v>
      </c>
      <c r="G221" s="182" t="s">
        <v>1875</v>
      </c>
      <c r="H221" s="182" t="s">
        <v>1877</v>
      </c>
      <c r="I221" s="497" t="s">
        <v>2077</v>
      </c>
      <c r="J221" s="533" t="s">
        <v>2332</v>
      </c>
      <c r="K221" s="708" t="s">
        <v>2341</v>
      </c>
      <c r="L221" s="689" t="s">
        <v>2763</v>
      </c>
    </row>
    <row r="222" spans="1:12" s="461" customFormat="1" ht="90" x14ac:dyDescent="0.2">
      <c r="A222" s="476" t="s">
        <v>177</v>
      </c>
      <c r="B222" s="482" t="str">
        <f>'IDENTIFICACIÓN Y VALORACIÓN'!$E$79</f>
        <v>Gestión</v>
      </c>
      <c r="C222" s="460" t="s">
        <v>260</v>
      </c>
      <c r="D222" s="579" t="s">
        <v>136</v>
      </c>
      <c r="E222" s="579" t="s">
        <v>294</v>
      </c>
      <c r="F222" s="589" t="s">
        <v>318</v>
      </c>
      <c r="G222" s="589" t="s">
        <v>334</v>
      </c>
      <c r="H222" s="589" t="s">
        <v>357</v>
      </c>
      <c r="I222" s="497" t="s">
        <v>2076</v>
      </c>
      <c r="J222" s="548" t="s">
        <v>2285</v>
      </c>
      <c r="K222" s="727" t="s">
        <v>2284</v>
      </c>
      <c r="L222" s="728" t="s">
        <v>2669</v>
      </c>
    </row>
    <row r="223" spans="1:12" s="461" customFormat="1" ht="60" customHeight="1" x14ac:dyDescent="0.2">
      <c r="A223" s="476" t="s">
        <v>177</v>
      </c>
      <c r="B223" s="482" t="str">
        <f>'IDENTIFICACIÓN Y VALORACIÓN'!$E$79</f>
        <v>Gestión</v>
      </c>
      <c r="C223" s="460" t="s">
        <v>261</v>
      </c>
      <c r="D223" s="579" t="s">
        <v>137</v>
      </c>
      <c r="E223" s="579" t="s">
        <v>293</v>
      </c>
      <c r="F223" s="589" t="s">
        <v>317</v>
      </c>
      <c r="G223" s="501" t="s">
        <v>333</v>
      </c>
      <c r="H223" s="501" t="s">
        <v>356</v>
      </c>
      <c r="I223" s="502" t="s">
        <v>2076</v>
      </c>
      <c r="J223" s="525">
        <v>43982</v>
      </c>
      <c r="K223" s="724" t="s">
        <v>2376</v>
      </c>
      <c r="L223" s="731" t="s">
        <v>2706</v>
      </c>
    </row>
    <row r="224" spans="1:12" s="461" customFormat="1" ht="81" customHeight="1" x14ac:dyDescent="0.2">
      <c r="A224" s="476" t="s">
        <v>177</v>
      </c>
      <c r="B224" s="482" t="str">
        <f>'IDENTIFICACIÓN Y VALORACIÓN'!$E$79</f>
        <v>Gestión</v>
      </c>
      <c r="C224" s="460" t="s">
        <v>262</v>
      </c>
      <c r="D224" s="579" t="s">
        <v>738</v>
      </c>
      <c r="E224" s="579" t="s">
        <v>291</v>
      </c>
      <c r="F224" s="589" t="s">
        <v>316</v>
      </c>
      <c r="G224" s="501" t="s">
        <v>335</v>
      </c>
      <c r="H224" s="501" t="s">
        <v>358</v>
      </c>
      <c r="I224" s="498" t="s">
        <v>2077</v>
      </c>
      <c r="J224" s="525">
        <v>44196</v>
      </c>
      <c r="K224" s="724" t="s">
        <v>2383</v>
      </c>
      <c r="L224" s="728" t="s">
        <v>2670</v>
      </c>
    </row>
    <row r="225" spans="1:12" s="461" customFormat="1" ht="89.25" customHeight="1" x14ac:dyDescent="0.2">
      <c r="A225" s="471" t="s">
        <v>177</v>
      </c>
      <c r="B225" s="483" t="str">
        <f>'IDENTIFICACIÓN Y VALORACIÓN'!$E$79</f>
        <v>Gestión</v>
      </c>
      <c r="C225" s="460" t="s">
        <v>263</v>
      </c>
      <c r="D225" s="579" t="s">
        <v>737</v>
      </c>
      <c r="E225" s="579" t="s">
        <v>292</v>
      </c>
      <c r="F225" s="589" t="s">
        <v>315</v>
      </c>
      <c r="G225" s="501" t="s">
        <v>336</v>
      </c>
      <c r="H225" s="501" t="s">
        <v>359</v>
      </c>
      <c r="I225" s="498" t="s">
        <v>2077</v>
      </c>
      <c r="J225" s="525">
        <v>44196</v>
      </c>
      <c r="K225" s="724" t="s">
        <v>2383</v>
      </c>
      <c r="L225" s="728" t="s">
        <v>2671</v>
      </c>
    </row>
    <row r="226" spans="1:12" ht="88.5" hidden="1" customHeight="1" x14ac:dyDescent="0.2">
      <c r="A226" s="228" t="s">
        <v>178</v>
      </c>
      <c r="B226" s="106" t="str">
        <f>'IDENTIFICACIÓN Y VALORACIÓN'!$E$84</f>
        <v>Gestión</v>
      </c>
      <c r="C226" s="868" t="s">
        <v>264</v>
      </c>
      <c r="D226" s="230" t="s">
        <v>1878</v>
      </c>
      <c r="E226" s="234" t="s">
        <v>1880</v>
      </c>
      <c r="F226" s="207" t="s">
        <v>1882</v>
      </c>
      <c r="G226" s="235" t="s">
        <v>338</v>
      </c>
      <c r="H226" s="235" t="s">
        <v>360</v>
      </c>
      <c r="I226" s="497" t="s">
        <v>2076</v>
      </c>
      <c r="J226" s="543" t="s">
        <v>2263</v>
      </c>
      <c r="K226" s="701" t="s">
        <v>2286</v>
      </c>
      <c r="L226" s="600"/>
    </row>
    <row r="227" spans="1:12" ht="75" hidden="1" x14ac:dyDescent="0.2">
      <c r="A227" s="228"/>
      <c r="B227" s="106"/>
      <c r="C227" s="870"/>
      <c r="D227" s="230" t="s">
        <v>1879</v>
      </c>
      <c r="E227" s="234" t="s">
        <v>1881</v>
      </c>
      <c r="F227" s="207" t="s">
        <v>1883</v>
      </c>
      <c r="G227" s="235" t="s">
        <v>1884</v>
      </c>
      <c r="H227" s="235" t="s">
        <v>1885</v>
      </c>
      <c r="I227" s="502" t="s">
        <v>2076</v>
      </c>
      <c r="J227" s="542" t="s">
        <v>2495</v>
      </c>
      <c r="K227" s="720" t="s">
        <v>2496</v>
      </c>
      <c r="L227" s="600"/>
    </row>
    <row r="228" spans="1:12" ht="61.5" hidden="1" customHeight="1" x14ac:dyDescent="0.2">
      <c r="A228" s="222" t="s">
        <v>178</v>
      </c>
      <c r="B228" s="105" t="str">
        <f>'IDENTIFICACIÓN Y VALORACIÓN'!$E$84</f>
        <v>Gestión</v>
      </c>
      <c r="C228" s="868" t="s">
        <v>265</v>
      </c>
      <c r="D228" s="223" t="s">
        <v>1887</v>
      </c>
      <c r="E228" s="223" t="s">
        <v>1889</v>
      </c>
      <c r="F228" s="209" t="s">
        <v>1890</v>
      </c>
      <c r="G228" s="133" t="s">
        <v>1892</v>
      </c>
      <c r="H228" s="209" t="s">
        <v>1894</v>
      </c>
      <c r="I228" s="502" t="s">
        <v>2077</v>
      </c>
      <c r="J228" s="525" t="s">
        <v>2498</v>
      </c>
      <c r="K228" s="701" t="s">
        <v>2094</v>
      </c>
      <c r="L228" s="600"/>
    </row>
    <row r="229" spans="1:12" ht="45" hidden="1" x14ac:dyDescent="0.2">
      <c r="A229" s="222"/>
      <c r="B229" s="105"/>
      <c r="C229" s="870"/>
      <c r="D229" s="223" t="s">
        <v>1886</v>
      </c>
      <c r="E229" s="223" t="s">
        <v>1888</v>
      </c>
      <c r="F229" s="209" t="s">
        <v>1891</v>
      </c>
      <c r="G229" s="251" t="s">
        <v>1893</v>
      </c>
      <c r="H229" s="209" t="s">
        <v>1895</v>
      </c>
      <c r="I229" s="497" t="s">
        <v>2076</v>
      </c>
      <c r="J229" s="527" t="s">
        <v>2436</v>
      </c>
      <c r="K229" s="701" t="s">
        <v>2437</v>
      </c>
      <c r="L229" s="600"/>
    </row>
    <row r="230" spans="1:12" ht="84" hidden="1" customHeight="1" x14ac:dyDescent="0.2">
      <c r="A230" s="222" t="s">
        <v>178</v>
      </c>
      <c r="B230" s="105" t="str">
        <f>'IDENTIFICACIÓN Y VALORACIÓN'!$E$84</f>
        <v>Gestión</v>
      </c>
      <c r="C230" s="447" t="s">
        <v>266</v>
      </c>
      <c r="D230" s="223" t="s">
        <v>574</v>
      </c>
      <c r="E230" s="223" t="s">
        <v>587</v>
      </c>
      <c r="F230" s="209" t="s">
        <v>320</v>
      </c>
      <c r="G230" s="133" t="s">
        <v>590</v>
      </c>
      <c r="H230" s="249" t="s">
        <v>361</v>
      </c>
      <c r="I230" s="497" t="s">
        <v>2076</v>
      </c>
      <c r="J230" s="529" t="s">
        <v>2095</v>
      </c>
      <c r="K230" s="703" t="s">
        <v>2096</v>
      </c>
      <c r="L230" s="600"/>
    </row>
    <row r="231" spans="1:12" ht="63.75" hidden="1" customHeight="1" x14ac:dyDescent="0.2">
      <c r="A231" s="222" t="s">
        <v>178</v>
      </c>
      <c r="B231" s="105" t="str">
        <f>'IDENTIFICACIÓN Y VALORACIÓN'!$E$84</f>
        <v>Gestión</v>
      </c>
      <c r="C231" s="447" t="s">
        <v>267</v>
      </c>
      <c r="D231" s="223" t="s">
        <v>575</v>
      </c>
      <c r="E231" s="223" t="s">
        <v>588</v>
      </c>
      <c r="F231" s="209" t="s">
        <v>321</v>
      </c>
      <c r="G231" s="486" t="s">
        <v>591</v>
      </c>
      <c r="H231" s="249" t="s">
        <v>362</v>
      </c>
      <c r="I231" s="497" t="s">
        <v>2076</v>
      </c>
      <c r="J231" s="529" t="s">
        <v>2095</v>
      </c>
      <c r="K231" s="703" t="s">
        <v>2097</v>
      </c>
      <c r="L231" s="600"/>
    </row>
    <row r="232" spans="1:12" ht="43.5" hidden="1" customHeight="1" x14ac:dyDescent="0.2">
      <c r="A232" s="222" t="s">
        <v>178</v>
      </c>
      <c r="B232" s="105" t="str">
        <f>'IDENTIFICACIÓN Y VALORACIÓN'!$E$84</f>
        <v>Gestión</v>
      </c>
      <c r="C232" s="868" t="s">
        <v>268</v>
      </c>
      <c r="D232" s="223" t="s">
        <v>1896</v>
      </c>
      <c r="E232" s="223" t="s">
        <v>1898</v>
      </c>
      <c r="F232" s="209" t="s">
        <v>1901</v>
      </c>
      <c r="G232" s="206" t="s">
        <v>1902</v>
      </c>
      <c r="H232" s="209" t="s">
        <v>1904</v>
      </c>
      <c r="I232" s="497" t="s">
        <v>2076</v>
      </c>
      <c r="J232" s="529" t="s">
        <v>2098</v>
      </c>
      <c r="K232" s="703" t="s">
        <v>2099</v>
      </c>
      <c r="L232" s="600"/>
    </row>
    <row r="233" spans="1:12" ht="165" hidden="1" x14ac:dyDescent="0.2">
      <c r="A233" s="222"/>
      <c r="B233" s="105"/>
      <c r="C233" s="870"/>
      <c r="D233" s="223" t="s">
        <v>1897</v>
      </c>
      <c r="E233" s="223" t="s">
        <v>1899</v>
      </c>
      <c r="F233" s="209" t="s">
        <v>1900</v>
      </c>
      <c r="G233" s="206" t="s">
        <v>1903</v>
      </c>
      <c r="H233" s="209" t="s">
        <v>1905</v>
      </c>
      <c r="I233" s="497" t="s">
        <v>2076</v>
      </c>
      <c r="J233" s="524">
        <v>44000</v>
      </c>
      <c r="K233" s="709" t="s">
        <v>2489</v>
      </c>
      <c r="L233" s="600"/>
    </row>
    <row r="234" spans="1:12" ht="89.25" hidden="1" customHeight="1" x14ac:dyDescent="0.2">
      <c r="A234" s="229" t="s">
        <v>178</v>
      </c>
      <c r="B234" s="107" t="str">
        <f>'IDENTIFICACIÓN Y VALORACIÓN'!$E$84</f>
        <v>Gestión</v>
      </c>
      <c r="C234" s="447" t="s">
        <v>269</v>
      </c>
      <c r="D234" s="581" t="s">
        <v>141</v>
      </c>
      <c r="E234" s="581" t="s">
        <v>589</v>
      </c>
      <c r="F234" s="592" t="s">
        <v>319</v>
      </c>
      <c r="G234" s="592" t="s">
        <v>337</v>
      </c>
      <c r="H234" s="593" t="s">
        <v>363</v>
      </c>
      <c r="I234" s="502" t="s">
        <v>2077</v>
      </c>
      <c r="J234" s="525" t="s">
        <v>2083</v>
      </c>
      <c r="K234" s="726" t="s">
        <v>2100</v>
      </c>
      <c r="L234" s="600"/>
    </row>
    <row r="235" spans="1:12" s="187" customFormat="1" x14ac:dyDescent="0.2">
      <c r="A235" s="236"/>
      <c r="B235" s="236"/>
      <c r="C235" s="452"/>
      <c r="D235" s="582"/>
      <c r="E235" s="582"/>
      <c r="F235" s="594"/>
      <c r="G235" s="594"/>
      <c r="H235" s="594"/>
      <c r="I235" s="509"/>
      <c r="J235" s="549"/>
      <c r="K235" s="571"/>
      <c r="L235" s="186"/>
    </row>
    <row r="236" spans="1:12" s="187" customFormat="1" x14ac:dyDescent="0.2">
      <c r="A236" s="237"/>
      <c r="B236" s="237"/>
      <c r="C236" s="453"/>
      <c r="D236" s="582"/>
      <c r="E236" s="582"/>
      <c r="F236" s="594"/>
      <c r="G236" s="594"/>
      <c r="H236" s="594"/>
      <c r="I236" s="509"/>
      <c r="J236" s="549"/>
      <c r="K236" s="571"/>
      <c r="L236" s="186"/>
    </row>
    <row r="237" spans="1:12" s="187" customFormat="1" x14ac:dyDescent="0.2">
      <c r="A237" s="238"/>
      <c r="B237" s="238"/>
      <c r="C237" s="454"/>
      <c r="D237" s="582"/>
      <c r="E237" s="582"/>
      <c r="F237" s="594"/>
      <c r="G237" s="594"/>
      <c r="H237" s="594"/>
      <c r="I237" s="509"/>
      <c r="J237" s="549"/>
      <c r="K237" s="571"/>
      <c r="L237" s="186"/>
    </row>
    <row r="238" spans="1:12" s="187" customFormat="1" x14ac:dyDescent="0.2">
      <c r="A238" s="238"/>
      <c r="B238" s="238"/>
      <c r="C238" s="454"/>
      <c r="D238" s="582"/>
      <c r="E238" s="582"/>
      <c r="F238" s="594"/>
      <c r="G238" s="594"/>
      <c r="H238" s="594"/>
      <c r="I238" s="509"/>
      <c r="J238" s="549"/>
      <c r="K238" s="571"/>
      <c r="L238" s="186"/>
    </row>
    <row r="239" spans="1:12" s="187" customFormat="1" x14ac:dyDescent="0.2">
      <c r="A239" s="238"/>
      <c r="B239" s="238"/>
      <c r="C239" s="454"/>
      <c r="D239" s="582"/>
      <c r="E239" s="582"/>
      <c r="F239" s="594"/>
      <c r="G239" s="594"/>
      <c r="H239" s="594"/>
      <c r="I239" s="509"/>
      <c r="J239" s="549"/>
      <c r="K239" s="571"/>
      <c r="L239" s="186"/>
    </row>
    <row r="240" spans="1:12" s="187" customFormat="1" x14ac:dyDescent="0.2">
      <c r="A240" s="238"/>
      <c r="B240" s="238"/>
      <c r="C240" s="454"/>
      <c r="D240" s="582"/>
      <c r="E240" s="582"/>
      <c r="F240" s="594"/>
      <c r="G240" s="594"/>
      <c r="H240" s="594"/>
      <c r="I240" s="509"/>
      <c r="J240" s="549"/>
      <c r="K240" s="571"/>
      <c r="L240" s="186"/>
    </row>
    <row r="241" spans="1:12" s="187" customFormat="1" x14ac:dyDescent="0.2">
      <c r="A241" s="238"/>
      <c r="B241" s="238"/>
      <c r="C241" s="454"/>
      <c r="D241" s="582"/>
      <c r="E241" s="582"/>
      <c r="F241" s="594"/>
      <c r="G241" s="594"/>
      <c r="H241" s="594"/>
      <c r="I241" s="509"/>
      <c r="J241" s="549"/>
      <c r="K241" s="571"/>
      <c r="L241" s="186"/>
    </row>
    <row r="242" spans="1:12" s="187" customFormat="1" x14ac:dyDescent="0.2">
      <c r="A242" s="238"/>
      <c r="B242" s="238"/>
      <c r="C242" s="454"/>
      <c r="D242" s="582"/>
      <c r="E242" s="582"/>
      <c r="F242" s="594"/>
      <c r="G242" s="594"/>
      <c r="H242" s="594"/>
      <c r="I242" s="509"/>
      <c r="J242" s="549"/>
      <c r="K242" s="571"/>
      <c r="L242" s="186"/>
    </row>
    <row r="243" spans="1:12" s="187" customFormat="1" x14ac:dyDescent="0.2">
      <c r="A243" s="238"/>
      <c r="B243" s="238"/>
      <c r="C243" s="454"/>
      <c r="D243" s="582"/>
      <c r="E243" s="582"/>
      <c r="F243" s="594"/>
      <c r="G243" s="594"/>
      <c r="H243" s="594"/>
      <c r="I243" s="509"/>
      <c r="J243" s="549"/>
      <c r="K243" s="571"/>
      <c r="L243" s="186"/>
    </row>
    <row r="244" spans="1:12" s="187" customFormat="1" x14ac:dyDescent="0.2">
      <c r="A244" s="238"/>
      <c r="B244" s="238"/>
      <c r="C244" s="454"/>
      <c r="D244" s="582"/>
      <c r="E244" s="582"/>
      <c r="F244" s="594"/>
      <c r="G244" s="594"/>
      <c r="H244" s="594"/>
      <c r="I244" s="509"/>
      <c r="J244" s="549"/>
      <c r="K244" s="571"/>
      <c r="L244" s="186"/>
    </row>
    <row r="245" spans="1:12" s="187" customFormat="1" x14ac:dyDescent="0.2">
      <c r="A245" s="238"/>
      <c r="B245" s="238"/>
      <c r="C245" s="454"/>
      <c r="D245" s="582"/>
      <c r="E245" s="582"/>
      <c r="F245" s="594"/>
      <c r="G245" s="594"/>
      <c r="H245" s="594"/>
      <c r="I245" s="509"/>
      <c r="J245" s="549"/>
      <c r="K245" s="571"/>
      <c r="L245" s="186"/>
    </row>
    <row r="246" spans="1:12" s="187" customFormat="1" x14ac:dyDescent="0.2">
      <c r="A246" s="238"/>
      <c r="B246" s="238"/>
      <c r="C246" s="454"/>
      <c r="D246" s="582"/>
      <c r="E246" s="582"/>
      <c r="F246" s="594"/>
      <c r="G246" s="594"/>
      <c r="H246" s="594"/>
      <c r="I246" s="509"/>
      <c r="J246" s="549"/>
      <c r="K246" s="571"/>
      <c r="L246" s="186"/>
    </row>
    <row r="247" spans="1:12" s="187" customFormat="1" x14ac:dyDescent="0.2">
      <c r="A247" s="238"/>
      <c r="B247" s="238"/>
      <c r="C247" s="454"/>
      <c r="D247" s="582"/>
      <c r="E247" s="582"/>
      <c r="F247" s="594"/>
      <c r="G247" s="594"/>
      <c r="H247" s="594"/>
      <c r="I247" s="509"/>
      <c r="J247" s="549"/>
      <c r="K247" s="571"/>
      <c r="L247" s="186"/>
    </row>
    <row r="248" spans="1:12" s="187" customFormat="1" x14ac:dyDescent="0.2">
      <c r="A248" s="238"/>
      <c r="B248" s="238"/>
      <c r="C248" s="454"/>
      <c r="D248" s="582"/>
      <c r="E248" s="582"/>
      <c r="F248" s="594"/>
      <c r="G248" s="594"/>
      <c r="H248" s="594"/>
      <c r="I248" s="509"/>
      <c r="J248" s="549"/>
      <c r="K248" s="571"/>
      <c r="L248" s="186"/>
    </row>
    <row r="249" spans="1:12" s="187" customFormat="1" x14ac:dyDescent="0.2">
      <c r="A249" s="238"/>
      <c r="B249" s="238"/>
      <c r="C249" s="454"/>
      <c r="D249" s="582"/>
      <c r="E249" s="582"/>
      <c r="F249" s="594"/>
      <c r="G249" s="594"/>
      <c r="H249" s="594"/>
      <c r="I249" s="509"/>
      <c r="J249" s="549"/>
      <c r="K249" s="571"/>
      <c r="L249" s="186"/>
    </row>
    <row r="250" spans="1:12" s="187" customFormat="1" x14ac:dyDescent="0.2">
      <c r="A250" s="238"/>
      <c r="B250" s="238"/>
      <c r="C250" s="454"/>
      <c r="D250" s="582"/>
      <c r="E250" s="582"/>
      <c r="F250" s="594"/>
      <c r="G250" s="594"/>
      <c r="H250" s="594"/>
      <c r="I250" s="509"/>
      <c r="J250" s="549"/>
      <c r="K250" s="571"/>
      <c r="L250" s="186"/>
    </row>
    <row r="251" spans="1:12" s="187" customFormat="1" x14ac:dyDescent="0.2">
      <c r="A251" s="238"/>
      <c r="B251" s="238"/>
      <c r="C251" s="454"/>
      <c r="D251" s="582"/>
      <c r="E251" s="582"/>
      <c r="F251" s="594"/>
      <c r="G251" s="594"/>
      <c r="H251" s="594"/>
      <c r="I251" s="509"/>
      <c r="J251" s="549"/>
      <c r="K251" s="571"/>
      <c r="L251" s="186"/>
    </row>
    <row r="252" spans="1:12" s="187" customFormat="1" x14ac:dyDescent="0.2">
      <c r="A252" s="238"/>
      <c r="B252" s="238"/>
      <c r="C252" s="454"/>
      <c r="D252" s="582"/>
      <c r="E252" s="582"/>
      <c r="F252" s="594"/>
      <c r="G252" s="594"/>
      <c r="H252" s="594"/>
      <c r="I252" s="509"/>
      <c r="J252" s="549"/>
      <c r="K252" s="571"/>
      <c r="L252" s="186"/>
    </row>
    <row r="253" spans="1:12" s="187" customFormat="1" x14ac:dyDescent="0.2">
      <c r="A253" s="238"/>
      <c r="B253" s="238"/>
      <c r="C253" s="454"/>
      <c r="D253" s="582"/>
      <c r="E253" s="582"/>
      <c r="F253" s="594"/>
      <c r="G253" s="594"/>
      <c r="H253" s="594"/>
      <c r="I253" s="509"/>
      <c r="J253" s="549"/>
      <c r="K253" s="571"/>
      <c r="L253" s="186"/>
    </row>
    <row r="254" spans="1:12" s="187" customFormat="1" x14ac:dyDescent="0.2">
      <c r="A254" s="238"/>
      <c r="B254" s="238"/>
      <c r="C254" s="454"/>
      <c r="D254" s="582"/>
      <c r="E254" s="582"/>
      <c r="F254" s="594"/>
      <c r="G254" s="594"/>
      <c r="H254" s="594"/>
      <c r="I254" s="509"/>
      <c r="J254" s="549"/>
      <c r="K254" s="571"/>
      <c r="L254" s="186"/>
    </row>
    <row r="255" spans="1:12" s="187" customFormat="1" x14ac:dyDescent="0.2">
      <c r="A255" s="238"/>
      <c r="B255" s="238"/>
      <c r="C255" s="454"/>
      <c r="D255" s="582"/>
      <c r="E255" s="582"/>
      <c r="F255" s="594"/>
      <c r="G255" s="594"/>
      <c r="H255" s="594"/>
      <c r="I255" s="509"/>
      <c r="J255" s="549"/>
      <c r="K255" s="571"/>
      <c r="L255" s="186"/>
    </row>
    <row r="256" spans="1:12" s="187" customFormat="1" x14ac:dyDescent="0.2">
      <c r="A256" s="238"/>
      <c r="B256" s="238"/>
      <c r="C256" s="454"/>
      <c r="D256" s="582"/>
      <c r="E256" s="582"/>
      <c r="F256" s="594"/>
      <c r="G256" s="594"/>
      <c r="H256" s="594"/>
      <c r="I256" s="509"/>
      <c r="J256" s="549"/>
      <c r="K256" s="571"/>
      <c r="L256" s="186"/>
    </row>
    <row r="257" spans="1:12" s="187" customFormat="1" x14ac:dyDescent="0.2">
      <c r="A257" s="238"/>
      <c r="B257" s="238"/>
      <c r="C257" s="454"/>
      <c r="D257" s="582"/>
      <c r="E257" s="582"/>
      <c r="F257" s="594"/>
      <c r="G257" s="594"/>
      <c r="H257" s="594"/>
      <c r="I257" s="509"/>
      <c r="J257" s="549"/>
      <c r="K257" s="571"/>
      <c r="L257" s="186"/>
    </row>
    <row r="258" spans="1:12" s="187" customFormat="1" x14ac:dyDescent="0.2">
      <c r="A258" s="238"/>
      <c r="B258" s="238"/>
      <c r="C258" s="454"/>
      <c r="D258" s="582"/>
      <c r="E258" s="582"/>
      <c r="F258" s="594"/>
      <c r="G258" s="594"/>
      <c r="H258" s="594"/>
      <c r="I258" s="509"/>
      <c r="J258" s="549"/>
      <c r="K258" s="571"/>
      <c r="L258" s="186"/>
    </row>
    <row r="259" spans="1:12" s="187" customFormat="1" x14ac:dyDescent="0.2">
      <c r="A259" s="238"/>
      <c r="B259" s="238"/>
      <c r="C259" s="454"/>
      <c r="D259" s="582"/>
      <c r="E259" s="582"/>
      <c r="F259" s="594"/>
      <c r="G259" s="594"/>
      <c r="H259" s="594"/>
      <c r="I259" s="509"/>
      <c r="J259" s="549"/>
      <c r="K259" s="571"/>
      <c r="L259" s="186"/>
    </row>
    <row r="260" spans="1:12" s="187" customFormat="1" x14ac:dyDescent="0.2">
      <c r="A260" s="238"/>
      <c r="B260" s="238"/>
      <c r="C260" s="454"/>
      <c r="D260" s="582"/>
      <c r="E260" s="582"/>
      <c r="F260" s="594"/>
      <c r="G260" s="594"/>
      <c r="H260" s="594"/>
      <c r="I260" s="509"/>
      <c r="J260" s="549"/>
      <c r="K260" s="571"/>
      <c r="L260" s="186"/>
    </row>
    <row r="261" spans="1:12" s="187" customFormat="1" x14ac:dyDescent="0.2">
      <c r="A261" s="238"/>
      <c r="B261" s="238"/>
      <c r="C261" s="454"/>
      <c r="D261" s="582"/>
      <c r="E261" s="582"/>
      <c r="F261" s="594"/>
      <c r="G261" s="594"/>
      <c r="H261" s="594"/>
      <c r="I261" s="509"/>
      <c r="J261" s="549"/>
      <c r="K261" s="571"/>
      <c r="L261" s="186"/>
    </row>
    <row r="262" spans="1:12" s="187" customFormat="1" x14ac:dyDescent="0.2">
      <c r="A262" s="238"/>
      <c r="B262" s="238"/>
      <c r="C262" s="454"/>
      <c r="D262" s="582"/>
      <c r="E262" s="582"/>
      <c r="F262" s="594"/>
      <c r="G262" s="594"/>
      <c r="H262" s="594"/>
      <c r="I262" s="509"/>
      <c r="J262" s="549"/>
      <c r="K262" s="571"/>
      <c r="L262" s="186"/>
    </row>
    <row r="263" spans="1:12" s="187" customFormat="1" x14ac:dyDescent="0.2">
      <c r="A263" s="238"/>
      <c r="B263" s="238"/>
      <c r="C263" s="454"/>
      <c r="D263" s="582"/>
      <c r="E263" s="582"/>
      <c r="F263" s="594"/>
      <c r="G263" s="594"/>
      <c r="H263" s="594"/>
      <c r="I263" s="509"/>
      <c r="J263" s="549"/>
      <c r="K263" s="571"/>
      <c r="L263" s="186"/>
    </row>
    <row r="264" spans="1:12" s="187" customFormat="1" x14ac:dyDescent="0.2">
      <c r="A264" s="238"/>
      <c r="B264" s="238"/>
      <c r="C264" s="454"/>
      <c r="D264" s="582"/>
      <c r="E264" s="582"/>
      <c r="F264" s="594"/>
      <c r="G264" s="594"/>
      <c r="H264" s="594"/>
      <c r="I264" s="509"/>
      <c r="J264" s="549"/>
      <c r="K264" s="571"/>
      <c r="L264" s="186"/>
    </row>
    <row r="265" spans="1:12" s="187" customFormat="1" x14ac:dyDescent="0.2">
      <c r="A265" s="238"/>
      <c r="B265" s="238"/>
      <c r="C265" s="454"/>
      <c r="D265" s="582"/>
      <c r="E265" s="582"/>
      <c r="F265" s="594"/>
      <c r="G265" s="594"/>
      <c r="H265" s="594"/>
      <c r="I265" s="509"/>
      <c r="J265" s="549"/>
      <c r="K265" s="571"/>
      <c r="L265" s="186"/>
    </row>
    <row r="266" spans="1:12" s="187" customFormat="1" x14ac:dyDescent="0.2">
      <c r="A266" s="238"/>
      <c r="B266" s="238"/>
      <c r="C266" s="454"/>
      <c r="D266" s="582"/>
      <c r="E266" s="582"/>
      <c r="F266" s="594"/>
      <c r="G266" s="594"/>
      <c r="H266" s="594"/>
      <c r="I266" s="509"/>
      <c r="J266" s="549"/>
      <c r="K266" s="571"/>
      <c r="L266" s="186"/>
    </row>
    <row r="267" spans="1:12" s="187" customFormat="1" x14ac:dyDescent="0.2">
      <c r="A267" s="238"/>
      <c r="B267" s="238"/>
      <c r="C267" s="454"/>
      <c r="D267" s="582"/>
      <c r="E267" s="582"/>
      <c r="F267" s="594"/>
      <c r="G267" s="594"/>
      <c r="H267" s="594"/>
      <c r="I267" s="509"/>
      <c r="J267" s="549"/>
      <c r="K267" s="571"/>
      <c r="L267" s="186"/>
    </row>
    <row r="268" spans="1:12" s="187" customFormat="1" x14ac:dyDescent="0.2">
      <c r="A268" s="238"/>
      <c r="B268" s="238"/>
      <c r="C268" s="454"/>
      <c r="D268" s="582"/>
      <c r="E268" s="582"/>
      <c r="F268" s="594"/>
      <c r="G268" s="594"/>
      <c r="H268" s="594"/>
      <c r="I268" s="509"/>
      <c r="J268" s="549"/>
      <c r="K268" s="571"/>
      <c r="L268" s="186"/>
    </row>
    <row r="269" spans="1:12" s="187" customFormat="1" x14ac:dyDescent="0.2">
      <c r="A269" s="238"/>
      <c r="B269" s="238"/>
      <c r="C269" s="454"/>
      <c r="D269" s="582"/>
      <c r="E269" s="582"/>
      <c r="F269" s="594"/>
      <c r="G269" s="594"/>
      <c r="H269" s="594"/>
      <c r="I269" s="509"/>
      <c r="J269" s="549"/>
      <c r="K269" s="571"/>
      <c r="L269" s="186"/>
    </row>
    <row r="270" spans="1:12" s="187" customFormat="1" x14ac:dyDescent="0.2">
      <c r="A270" s="238"/>
      <c r="B270" s="238"/>
      <c r="C270" s="454"/>
      <c r="D270" s="582"/>
      <c r="E270" s="582"/>
      <c r="F270" s="594"/>
      <c r="G270" s="594"/>
      <c r="H270" s="594"/>
      <c r="I270" s="509"/>
      <c r="J270" s="549"/>
      <c r="K270" s="571"/>
      <c r="L270" s="186"/>
    </row>
    <row r="271" spans="1:12" s="187" customFormat="1" x14ac:dyDescent="0.2">
      <c r="A271" s="238"/>
      <c r="B271" s="238"/>
      <c r="C271" s="454"/>
      <c r="D271" s="582"/>
      <c r="E271" s="582"/>
      <c r="F271" s="594"/>
      <c r="G271" s="594"/>
      <c r="H271" s="594"/>
      <c r="I271" s="509"/>
      <c r="J271" s="549"/>
      <c r="K271" s="571"/>
      <c r="L271" s="186"/>
    </row>
    <row r="272" spans="1:12" s="187" customFormat="1" x14ac:dyDescent="0.2">
      <c r="A272" s="238"/>
      <c r="B272" s="238"/>
      <c r="C272" s="454"/>
      <c r="D272" s="582"/>
      <c r="E272" s="582"/>
      <c r="F272" s="594"/>
      <c r="G272" s="594"/>
      <c r="H272" s="594"/>
      <c r="I272" s="509"/>
      <c r="J272" s="549"/>
      <c r="K272" s="571"/>
      <c r="L272" s="186"/>
    </row>
    <row r="273" spans="1:12" s="187" customFormat="1" x14ac:dyDescent="0.2">
      <c r="A273" s="238"/>
      <c r="B273" s="238"/>
      <c r="C273" s="454"/>
      <c r="D273" s="582"/>
      <c r="E273" s="582"/>
      <c r="F273" s="594"/>
      <c r="G273" s="594"/>
      <c r="H273" s="594"/>
      <c r="I273" s="509"/>
      <c r="J273" s="549"/>
      <c r="K273" s="571"/>
      <c r="L273" s="186"/>
    </row>
    <row r="274" spans="1:12" s="187" customFormat="1" x14ac:dyDescent="0.2">
      <c r="A274" s="238"/>
      <c r="B274" s="238"/>
      <c r="C274" s="454"/>
      <c r="D274" s="582"/>
      <c r="E274" s="582"/>
      <c r="F274" s="594"/>
      <c r="G274" s="594"/>
      <c r="H274" s="594"/>
      <c r="I274" s="509"/>
      <c r="J274" s="549"/>
      <c r="K274" s="571"/>
      <c r="L274" s="186"/>
    </row>
    <row r="275" spans="1:12" s="187" customFormat="1" ht="15.75" thickBot="1" x14ac:dyDescent="0.25">
      <c r="A275" s="238"/>
      <c r="B275" s="238"/>
      <c r="C275" s="454"/>
      <c r="D275" s="582"/>
      <c r="E275" s="582"/>
      <c r="F275" s="594" t="s">
        <v>35</v>
      </c>
      <c r="G275" s="594"/>
      <c r="H275" s="594"/>
      <c r="I275" s="509"/>
      <c r="J275" s="549"/>
      <c r="K275" s="571"/>
      <c r="L275" s="186"/>
    </row>
    <row r="276" spans="1:12" s="187" customFormat="1" ht="15.75" x14ac:dyDescent="0.2">
      <c r="A276" s="238"/>
      <c r="B276" s="238"/>
      <c r="C276" s="454"/>
      <c r="D276" s="582"/>
      <c r="E276" s="582"/>
      <c r="F276" s="595" t="s">
        <v>19</v>
      </c>
      <c r="G276" s="239"/>
      <c r="H276" s="239"/>
      <c r="I276" s="510"/>
      <c r="J276" s="550"/>
      <c r="K276" s="572"/>
      <c r="L276" s="239"/>
    </row>
    <row r="277" spans="1:12" s="187" customFormat="1" ht="15.75" x14ac:dyDescent="0.2">
      <c r="A277" s="238"/>
      <c r="B277" s="238"/>
      <c r="C277" s="454"/>
      <c r="D277" s="582"/>
      <c r="E277" s="582"/>
      <c r="F277" s="596" t="s">
        <v>9</v>
      </c>
      <c r="G277" s="239"/>
      <c r="H277" s="239"/>
      <c r="I277" s="510"/>
      <c r="J277" s="550"/>
      <c r="K277" s="572"/>
      <c r="L277" s="239"/>
    </row>
    <row r="278" spans="1:12" s="187" customFormat="1" ht="15.75" x14ac:dyDescent="0.2">
      <c r="A278" s="238"/>
      <c r="B278" s="238"/>
      <c r="C278" s="454"/>
      <c r="D278" s="582"/>
      <c r="E278" s="582"/>
      <c r="F278" s="596" t="s">
        <v>10</v>
      </c>
      <c r="G278" s="240"/>
      <c r="H278" s="240"/>
      <c r="I278" s="511"/>
      <c r="J278" s="551"/>
      <c r="K278" s="573"/>
      <c r="L278" s="240"/>
    </row>
    <row r="279" spans="1:12" s="187" customFormat="1" ht="15.75" x14ac:dyDescent="0.2">
      <c r="A279" s="238"/>
      <c r="B279" s="238"/>
      <c r="C279" s="454"/>
      <c r="D279" s="582"/>
      <c r="E279" s="582"/>
      <c r="F279" s="596" t="s">
        <v>11</v>
      </c>
      <c r="G279" s="240"/>
      <c r="H279" s="240"/>
      <c r="I279" s="511"/>
      <c r="J279" s="551"/>
      <c r="K279" s="573"/>
      <c r="L279" s="240"/>
    </row>
    <row r="280" spans="1:12" s="187" customFormat="1" ht="16.5" thickBot="1" x14ac:dyDescent="0.25">
      <c r="A280" s="238"/>
      <c r="B280" s="238"/>
      <c r="C280" s="454"/>
      <c r="D280" s="582"/>
      <c r="E280" s="582"/>
      <c r="F280" s="597" t="s">
        <v>12</v>
      </c>
      <c r="G280" s="241"/>
      <c r="H280" s="241"/>
      <c r="I280" s="512"/>
      <c r="J280" s="552"/>
      <c r="K280" s="574"/>
      <c r="L280" s="241"/>
    </row>
    <row r="281" spans="1:12" s="187" customFormat="1" x14ac:dyDescent="0.2">
      <c r="A281" s="238"/>
      <c r="B281" s="238"/>
      <c r="C281" s="454"/>
      <c r="D281" s="582"/>
      <c r="E281" s="582"/>
      <c r="F281" s="594"/>
      <c r="G281" s="594"/>
      <c r="H281" s="594"/>
      <c r="I281" s="509"/>
      <c r="J281" s="549"/>
      <c r="K281" s="571"/>
      <c r="L281" s="186"/>
    </row>
    <row r="282" spans="1:12" s="187" customFormat="1" x14ac:dyDescent="0.2">
      <c r="A282" s="238"/>
      <c r="B282" s="238"/>
      <c r="C282" s="454"/>
      <c r="D282" s="582"/>
      <c r="E282" s="582"/>
      <c r="F282" s="594"/>
      <c r="G282" s="594"/>
      <c r="H282" s="594"/>
      <c r="I282" s="509"/>
      <c r="J282" s="549"/>
      <c r="K282" s="571"/>
      <c r="L282" s="186"/>
    </row>
    <row r="283" spans="1:12" s="187" customFormat="1" x14ac:dyDescent="0.2">
      <c r="A283" s="238"/>
      <c r="B283" s="238"/>
      <c r="C283" s="454"/>
      <c r="D283" s="582"/>
      <c r="E283" s="582"/>
      <c r="F283" s="594"/>
      <c r="G283" s="594"/>
      <c r="H283" s="594"/>
      <c r="I283" s="509"/>
      <c r="J283" s="549"/>
      <c r="K283" s="571"/>
      <c r="L283" s="186"/>
    </row>
    <row r="284" spans="1:12" s="187" customFormat="1" x14ac:dyDescent="0.2">
      <c r="A284" s="238"/>
      <c r="B284" s="238"/>
      <c r="C284" s="454"/>
      <c r="D284" s="582"/>
      <c r="E284" s="582"/>
      <c r="F284" s="594"/>
      <c r="G284" s="594"/>
      <c r="H284" s="594"/>
      <c r="I284" s="509"/>
      <c r="J284" s="549"/>
      <c r="K284" s="571"/>
      <c r="L284" s="186"/>
    </row>
    <row r="285" spans="1:12" s="187" customFormat="1" x14ac:dyDescent="0.2">
      <c r="A285" s="238"/>
      <c r="B285" s="238"/>
      <c r="C285" s="454"/>
      <c r="D285" s="582"/>
      <c r="E285" s="582"/>
      <c r="F285" s="594"/>
      <c r="G285" s="594"/>
      <c r="H285" s="594"/>
      <c r="I285" s="509"/>
      <c r="J285" s="549"/>
      <c r="K285" s="571"/>
      <c r="L285" s="186"/>
    </row>
    <row r="286" spans="1:12" s="187" customFormat="1" x14ac:dyDescent="0.2">
      <c r="A286" s="238"/>
      <c r="C286" s="454"/>
      <c r="D286" s="582"/>
      <c r="E286" s="582"/>
      <c r="F286" s="594"/>
      <c r="G286" s="594"/>
      <c r="H286" s="594"/>
      <c r="I286" s="509"/>
      <c r="J286" s="549"/>
      <c r="K286" s="571"/>
      <c r="L286" s="186"/>
    </row>
    <row r="287" spans="1:12" s="187" customFormat="1" x14ac:dyDescent="0.2">
      <c r="A287" s="238"/>
      <c r="B287" s="238"/>
      <c r="C287" s="454"/>
      <c r="D287" s="582"/>
      <c r="E287" s="582"/>
      <c r="F287" s="594"/>
      <c r="G287" s="594"/>
      <c r="H287" s="594"/>
      <c r="I287" s="509"/>
      <c r="J287" s="549"/>
      <c r="K287" s="571"/>
      <c r="L287" s="186"/>
    </row>
    <row r="288" spans="1:12" s="187" customFormat="1" x14ac:dyDescent="0.2">
      <c r="A288" s="238"/>
      <c r="B288" s="238"/>
      <c r="C288" s="454"/>
      <c r="D288" s="582"/>
      <c r="E288" s="582"/>
      <c r="F288" s="594"/>
      <c r="G288" s="594"/>
      <c r="H288" s="594"/>
      <c r="I288" s="509"/>
      <c r="J288" s="549"/>
      <c r="K288" s="571"/>
      <c r="L288" s="186"/>
    </row>
    <row r="289" spans="1:12" s="187" customFormat="1" x14ac:dyDescent="0.2">
      <c r="A289" s="238"/>
      <c r="B289" s="238"/>
      <c r="C289" s="454"/>
      <c r="D289" s="582"/>
      <c r="E289" s="582"/>
      <c r="F289" s="594"/>
      <c r="G289" s="594"/>
      <c r="H289" s="594"/>
      <c r="I289" s="509"/>
      <c r="J289" s="549"/>
      <c r="K289" s="571"/>
      <c r="L289" s="186"/>
    </row>
    <row r="290" spans="1:12" s="187" customFormat="1" x14ac:dyDescent="0.2">
      <c r="A290" s="238"/>
      <c r="B290" s="238"/>
      <c r="C290" s="454"/>
      <c r="D290" s="582"/>
      <c r="E290" s="582"/>
      <c r="F290" s="594"/>
      <c r="G290" s="594"/>
      <c r="H290" s="594"/>
      <c r="I290" s="509"/>
      <c r="J290" s="549"/>
      <c r="K290" s="571"/>
      <c r="L290" s="186"/>
    </row>
    <row r="291" spans="1:12" s="187" customFormat="1" x14ac:dyDescent="0.2">
      <c r="A291" s="238"/>
      <c r="B291" s="238"/>
      <c r="C291" s="454"/>
      <c r="D291" s="582"/>
      <c r="E291" s="582"/>
      <c r="F291" s="594"/>
      <c r="G291" s="594"/>
      <c r="H291" s="594"/>
      <c r="I291" s="509"/>
      <c r="J291" s="549"/>
      <c r="K291" s="571"/>
      <c r="L291" s="186"/>
    </row>
    <row r="292" spans="1:12" s="187" customFormat="1" x14ac:dyDescent="0.2">
      <c r="A292" s="238"/>
      <c r="B292" s="238"/>
      <c r="C292" s="454"/>
      <c r="D292" s="582"/>
      <c r="E292" s="582"/>
      <c r="F292" s="594"/>
      <c r="G292" s="594"/>
      <c r="H292" s="594"/>
      <c r="I292" s="509"/>
      <c r="J292" s="549"/>
      <c r="K292" s="571"/>
      <c r="L292" s="186"/>
    </row>
    <row r="293" spans="1:12" s="187" customFormat="1" x14ac:dyDescent="0.2">
      <c r="A293" s="238"/>
      <c r="B293" s="238"/>
      <c r="C293" s="454"/>
      <c r="D293" s="582"/>
      <c r="E293" s="582"/>
      <c r="F293" s="594"/>
      <c r="G293" s="594"/>
      <c r="H293" s="594"/>
      <c r="I293" s="509"/>
      <c r="J293" s="549"/>
      <c r="K293" s="571"/>
      <c r="L293" s="186"/>
    </row>
    <row r="294" spans="1:12" s="187" customFormat="1" x14ac:dyDescent="0.2">
      <c r="A294" s="238"/>
      <c r="B294" s="238"/>
      <c r="C294" s="454"/>
      <c r="D294" s="582"/>
      <c r="E294" s="582"/>
      <c r="F294" s="594"/>
      <c r="G294" s="594"/>
      <c r="H294" s="594"/>
      <c r="I294" s="509"/>
      <c r="J294" s="549"/>
      <c r="K294" s="571"/>
      <c r="L294" s="186"/>
    </row>
    <row r="295" spans="1:12" s="187" customFormat="1" x14ac:dyDescent="0.2">
      <c r="A295" s="238"/>
      <c r="B295" s="238"/>
      <c r="C295" s="454"/>
      <c r="D295" s="582"/>
      <c r="E295" s="582"/>
      <c r="F295" s="594"/>
      <c r="G295" s="594"/>
      <c r="H295" s="594"/>
      <c r="I295" s="509"/>
      <c r="J295" s="549"/>
      <c r="K295" s="571"/>
      <c r="L295" s="186"/>
    </row>
    <row r="296" spans="1:12" s="187" customFormat="1" x14ac:dyDescent="0.2">
      <c r="A296" s="238"/>
      <c r="B296" s="238"/>
      <c r="C296" s="454"/>
      <c r="D296" s="582"/>
      <c r="E296" s="582"/>
      <c r="F296" s="594"/>
      <c r="G296" s="594"/>
      <c r="H296" s="594"/>
      <c r="I296" s="509"/>
      <c r="J296" s="549"/>
      <c r="K296" s="571"/>
      <c r="L296" s="186"/>
    </row>
    <row r="297" spans="1:12" s="187" customFormat="1" x14ac:dyDescent="0.2">
      <c r="A297" s="238"/>
      <c r="B297" s="238"/>
      <c r="C297" s="454"/>
      <c r="D297" s="582"/>
      <c r="E297" s="582"/>
      <c r="F297" s="594"/>
      <c r="G297" s="594"/>
      <c r="H297" s="594"/>
      <c r="I297" s="509"/>
      <c r="J297" s="549"/>
      <c r="K297" s="571"/>
      <c r="L297" s="186"/>
    </row>
    <row r="298" spans="1:12" s="187" customFormat="1" x14ac:dyDescent="0.2">
      <c r="A298" s="238"/>
      <c r="B298" s="238"/>
      <c r="C298" s="454"/>
      <c r="D298" s="582"/>
      <c r="E298" s="582"/>
      <c r="F298" s="594"/>
      <c r="G298" s="594"/>
      <c r="H298" s="594"/>
      <c r="I298" s="509"/>
      <c r="J298" s="549"/>
      <c r="K298" s="571"/>
      <c r="L298" s="186"/>
    </row>
    <row r="299" spans="1:12" s="187" customFormat="1" x14ac:dyDescent="0.2">
      <c r="A299" s="238"/>
      <c r="B299" s="238"/>
      <c r="C299" s="454"/>
      <c r="D299" s="582"/>
      <c r="E299" s="582"/>
      <c r="F299" s="594"/>
      <c r="G299" s="594"/>
      <c r="H299" s="594"/>
      <c r="I299" s="509"/>
      <c r="J299" s="549"/>
      <c r="K299" s="571"/>
      <c r="L299" s="186"/>
    </row>
    <row r="300" spans="1:12" s="187" customFormat="1" x14ac:dyDescent="0.2">
      <c r="A300" s="238"/>
      <c r="B300" s="238"/>
      <c r="C300" s="454"/>
      <c r="D300" s="582"/>
      <c r="E300" s="582"/>
      <c r="F300" s="594"/>
      <c r="G300" s="594"/>
      <c r="H300" s="594"/>
      <c r="I300" s="509"/>
      <c r="J300" s="549"/>
      <c r="K300" s="571"/>
      <c r="L300" s="186"/>
    </row>
    <row r="301" spans="1:12" s="187" customFormat="1" x14ac:dyDescent="0.2">
      <c r="A301" s="238"/>
      <c r="B301" s="238"/>
      <c r="C301" s="454"/>
      <c r="D301" s="582"/>
      <c r="E301" s="582"/>
      <c r="F301" s="594"/>
      <c r="G301" s="594"/>
      <c r="H301" s="594"/>
      <c r="I301" s="509"/>
      <c r="J301" s="549"/>
      <c r="K301" s="571"/>
      <c r="L301" s="186"/>
    </row>
    <row r="302" spans="1:12" s="187" customFormat="1" x14ac:dyDescent="0.2">
      <c r="A302" s="238"/>
      <c r="B302" s="238"/>
      <c r="C302" s="454"/>
      <c r="D302" s="582"/>
      <c r="E302" s="582"/>
      <c r="F302" s="594"/>
      <c r="G302" s="594"/>
      <c r="H302" s="594"/>
      <c r="I302" s="509"/>
      <c r="J302" s="549"/>
      <c r="K302" s="571"/>
      <c r="L302" s="186"/>
    </row>
    <row r="303" spans="1:12" s="187" customFormat="1" x14ac:dyDescent="0.2">
      <c r="A303" s="238"/>
      <c r="B303" s="238"/>
      <c r="C303" s="454"/>
      <c r="D303" s="582"/>
      <c r="E303" s="582"/>
      <c r="F303" s="594"/>
      <c r="G303" s="594"/>
      <c r="H303" s="594"/>
      <c r="I303" s="509"/>
      <c r="J303" s="549"/>
      <c r="K303" s="571"/>
      <c r="L303" s="186"/>
    </row>
    <row r="304" spans="1:12" s="187" customFormat="1" x14ac:dyDescent="0.2">
      <c r="A304" s="238"/>
      <c r="B304" s="238"/>
      <c r="C304" s="454"/>
      <c r="D304" s="582"/>
      <c r="E304" s="582"/>
      <c r="F304" s="594"/>
      <c r="G304" s="594"/>
      <c r="H304" s="594"/>
      <c r="I304" s="509"/>
      <c r="J304" s="549"/>
      <c r="K304" s="571"/>
      <c r="L304" s="186"/>
    </row>
    <row r="305" spans="1:12" s="187" customFormat="1" x14ac:dyDescent="0.2">
      <c r="A305" s="238"/>
      <c r="B305" s="238"/>
      <c r="C305" s="454"/>
      <c r="D305" s="582"/>
      <c r="E305" s="582"/>
      <c r="F305" s="594"/>
      <c r="G305" s="594"/>
      <c r="H305" s="594"/>
      <c r="I305" s="509"/>
      <c r="J305" s="549"/>
      <c r="K305" s="571"/>
      <c r="L305" s="186"/>
    </row>
    <row r="306" spans="1:12" s="187" customFormat="1" x14ac:dyDescent="0.2">
      <c r="A306" s="238"/>
      <c r="B306" s="238"/>
      <c r="C306" s="454"/>
      <c r="D306" s="582"/>
      <c r="E306" s="582"/>
      <c r="F306" s="594"/>
      <c r="G306" s="594"/>
      <c r="H306" s="594"/>
      <c r="I306" s="509"/>
      <c r="J306" s="549"/>
      <c r="K306" s="571"/>
      <c r="L306" s="186"/>
    </row>
    <row r="307" spans="1:12" s="187" customFormat="1" x14ac:dyDescent="0.2">
      <c r="A307" s="238"/>
      <c r="B307" s="238"/>
      <c r="C307" s="454"/>
      <c r="D307" s="582"/>
      <c r="E307" s="582"/>
      <c r="F307" s="594"/>
      <c r="G307" s="594"/>
      <c r="H307" s="594"/>
      <c r="I307" s="509"/>
      <c r="J307" s="549"/>
      <c r="K307" s="571"/>
      <c r="L307" s="186"/>
    </row>
    <row r="308" spans="1:12" s="187" customFormat="1" x14ac:dyDescent="0.2">
      <c r="A308" s="238"/>
      <c r="B308" s="238"/>
      <c r="C308" s="454"/>
      <c r="D308" s="582"/>
      <c r="E308" s="582"/>
      <c r="F308" s="594"/>
      <c r="G308" s="594"/>
      <c r="H308" s="594"/>
      <c r="I308" s="509"/>
      <c r="J308" s="549"/>
      <c r="K308" s="571"/>
      <c r="L308" s="186"/>
    </row>
    <row r="309" spans="1:12" s="187" customFormat="1" x14ac:dyDescent="0.2">
      <c r="A309" s="238"/>
      <c r="B309" s="238"/>
      <c r="C309" s="454"/>
      <c r="D309" s="582"/>
      <c r="E309" s="582"/>
      <c r="F309" s="594"/>
      <c r="G309" s="594"/>
      <c r="H309" s="594"/>
      <c r="I309" s="509"/>
      <c r="J309" s="549"/>
      <c r="K309" s="571"/>
      <c r="L309" s="186"/>
    </row>
    <row r="310" spans="1:12" s="187" customFormat="1" x14ac:dyDescent="0.2">
      <c r="A310" s="238"/>
      <c r="B310" s="238"/>
      <c r="C310" s="454"/>
      <c r="D310" s="582"/>
      <c r="E310" s="582"/>
      <c r="F310" s="594"/>
      <c r="G310" s="594"/>
      <c r="H310" s="594"/>
      <c r="I310" s="509"/>
      <c r="J310" s="549"/>
      <c r="K310" s="571"/>
      <c r="L310" s="186"/>
    </row>
    <row r="311" spans="1:12" s="187" customFormat="1" x14ac:dyDescent="0.2">
      <c r="A311" s="238"/>
      <c r="B311" s="238"/>
      <c r="C311" s="454"/>
      <c r="D311" s="582"/>
      <c r="E311" s="582"/>
      <c r="F311" s="594"/>
      <c r="G311" s="594"/>
      <c r="H311" s="594"/>
      <c r="I311" s="509"/>
      <c r="J311" s="549"/>
      <c r="K311" s="571"/>
      <c r="L311" s="186"/>
    </row>
    <row r="312" spans="1:12" s="187" customFormat="1" x14ac:dyDescent="0.2">
      <c r="A312" s="238"/>
      <c r="B312" s="238"/>
      <c r="C312" s="454"/>
      <c r="D312" s="582"/>
      <c r="E312" s="582"/>
      <c r="F312" s="594"/>
      <c r="G312" s="594"/>
      <c r="H312" s="594"/>
      <c r="I312" s="509"/>
      <c r="J312" s="549"/>
      <c r="K312" s="571"/>
      <c r="L312" s="186"/>
    </row>
    <row r="313" spans="1:12" s="187" customFormat="1" x14ac:dyDescent="0.2">
      <c r="A313" s="238"/>
      <c r="B313" s="238"/>
      <c r="C313" s="454"/>
      <c r="D313" s="582"/>
      <c r="E313" s="582"/>
      <c r="F313" s="594"/>
      <c r="G313" s="594"/>
      <c r="H313" s="594"/>
      <c r="I313" s="509"/>
      <c r="J313" s="549"/>
      <c r="K313" s="571"/>
      <c r="L313" s="186"/>
    </row>
    <row r="314" spans="1:12" s="187" customFormat="1" x14ac:dyDescent="0.2">
      <c r="A314" s="238"/>
      <c r="B314" s="238"/>
      <c r="C314" s="454"/>
      <c r="D314" s="582"/>
      <c r="E314" s="582"/>
      <c r="F314" s="594"/>
      <c r="G314" s="594"/>
      <c r="H314" s="594"/>
      <c r="I314" s="509"/>
      <c r="J314" s="549"/>
      <c r="K314" s="571"/>
      <c r="L314" s="186"/>
    </row>
    <row r="315" spans="1:12" s="187" customFormat="1" x14ac:dyDescent="0.2">
      <c r="A315" s="238"/>
      <c r="B315" s="238"/>
      <c r="C315" s="454"/>
      <c r="D315" s="582"/>
      <c r="E315" s="582"/>
      <c r="F315" s="594"/>
      <c r="G315" s="594"/>
      <c r="H315" s="594"/>
      <c r="I315" s="509"/>
      <c r="J315" s="549"/>
      <c r="K315" s="571"/>
      <c r="L315" s="186"/>
    </row>
    <row r="316" spans="1:12" x14ac:dyDescent="0.2">
      <c r="A316" s="242"/>
      <c r="B316" s="242"/>
      <c r="C316" s="455"/>
    </row>
    <row r="317" spans="1:12" x14ac:dyDescent="0.2">
      <c r="A317" s="242"/>
      <c r="B317" s="242"/>
      <c r="C317" s="455"/>
    </row>
    <row r="318" spans="1:12" x14ac:dyDescent="0.2">
      <c r="A318" s="242"/>
      <c r="B318" s="242"/>
      <c r="C318" s="455"/>
    </row>
    <row r="319" spans="1:12" x14ac:dyDescent="0.2">
      <c r="A319" s="242"/>
      <c r="B319" s="242"/>
      <c r="C319" s="455"/>
    </row>
    <row r="320" spans="1:12" x14ac:dyDescent="0.2">
      <c r="A320" s="242"/>
      <c r="B320" s="242"/>
      <c r="C320" s="455"/>
    </row>
    <row r="321" spans="1:12" x14ac:dyDescent="0.2">
      <c r="A321" s="242"/>
      <c r="B321" s="242"/>
      <c r="C321" s="455"/>
    </row>
    <row r="322" spans="1:12" x14ac:dyDescent="0.2">
      <c r="A322" s="242"/>
      <c r="B322" s="242"/>
      <c r="C322" s="455"/>
    </row>
    <row r="323" spans="1:12" x14ac:dyDescent="0.2">
      <c r="A323" s="242"/>
      <c r="B323" s="242"/>
      <c r="C323" s="455"/>
    </row>
    <row r="324" spans="1:12" x14ac:dyDescent="0.2">
      <c r="A324" s="242"/>
      <c r="B324" s="242"/>
      <c r="C324" s="455"/>
    </row>
    <row r="325" spans="1:12" x14ac:dyDescent="0.2">
      <c r="A325" s="242"/>
      <c r="B325" s="242"/>
      <c r="C325" s="455"/>
    </row>
    <row r="326" spans="1:12" x14ac:dyDescent="0.2">
      <c r="A326" s="242"/>
      <c r="B326" s="242"/>
      <c r="C326" s="455"/>
    </row>
    <row r="327" spans="1:12" x14ac:dyDescent="0.2">
      <c r="A327" s="242"/>
      <c r="B327" s="242"/>
      <c r="C327" s="455"/>
    </row>
    <row r="328" spans="1:12" x14ac:dyDescent="0.2">
      <c r="A328" s="242"/>
      <c r="B328" s="242"/>
      <c r="C328" s="455"/>
    </row>
    <row r="329" spans="1:12" x14ac:dyDescent="0.2">
      <c r="A329" s="242"/>
      <c r="B329" s="242"/>
      <c r="C329" s="455"/>
    </row>
    <row r="330" spans="1:12" x14ac:dyDescent="0.2">
      <c r="A330" s="242"/>
      <c r="B330" s="242"/>
      <c r="C330" s="455"/>
      <c r="F330" s="577"/>
      <c r="G330" s="577"/>
      <c r="H330" s="577"/>
      <c r="I330" s="514"/>
      <c r="J330" s="553"/>
      <c r="K330" s="576"/>
      <c r="L330" s="120"/>
    </row>
    <row r="331" spans="1:12" x14ac:dyDescent="0.2">
      <c r="A331" s="243"/>
      <c r="B331" s="243"/>
      <c r="F331" s="577"/>
      <c r="G331" s="577"/>
      <c r="H331" s="577"/>
      <c r="I331" s="514"/>
      <c r="J331" s="553"/>
      <c r="K331" s="576"/>
      <c r="L331" s="120"/>
    </row>
    <row r="332" spans="1:12" x14ac:dyDescent="0.2">
      <c r="A332" s="243"/>
      <c r="B332" s="243"/>
      <c r="F332" s="577"/>
      <c r="G332" s="577"/>
      <c r="H332" s="577"/>
      <c r="I332" s="514"/>
      <c r="J332" s="553"/>
      <c r="K332" s="576"/>
      <c r="L332" s="120"/>
    </row>
    <row r="333" spans="1:12" x14ac:dyDescent="0.2">
      <c r="A333" s="243"/>
      <c r="B333" s="243"/>
      <c r="F333" s="577"/>
      <c r="G333" s="577"/>
      <c r="H333" s="577"/>
      <c r="I333" s="514"/>
      <c r="J333" s="553"/>
      <c r="K333" s="576"/>
      <c r="L333" s="120"/>
    </row>
    <row r="334" spans="1:12" x14ac:dyDescent="0.2">
      <c r="A334" s="243"/>
      <c r="B334" s="243"/>
      <c r="F334" s="577"/>
      <c r="G334" s="577"/>
      <c r="H334" s="577"/>
      <c r="I334" s="514"/>
      <c r="J334" s="553"/>
      <c r="K334" s="576"/>
      <c r="L334" s="120"/>
    </row>
    <row r="335" spans="1:12" x14ac:dyDescent="0.2">
      <c r="A335" s="243"/>
      <c r="B335" s="243"/>
      <c r="F335" s="577"/>
      <c r="G335" s="577"/>
      <c r="H335" s="577"/>
      <c r="I335" s="514"/>
      <c r="J335" s="553"/>
      <c r="K335" s="576"/>
      <c r="L335" s="120"/>
    </row>
    <row r="336" spans="1:12" x14ac:dyDescent="0.2">
      <c r="A336" s="243"/>
      <c r="B336" s="243"/>
      <c r="F336" s="577"/>
      <c r="G336" s="577"/>
      <c r="H336" s="577"/>
      <c r="I336" s="514"/>
      <c r="J336" s="553"/>
      <c r="K336" s="576"/>
      <c r="L336" s="120"/>
    </row>
    <row r="337" spans="1:12" x14ac:dyDescent="0.2">
      <c r="A337" s="243" t="s">
        <v>179</v>
      </c>
      <c r="B337" s="243"/>
      <c r="F337" s="577"/>
      <c r="G337" s="577"/>
      <c r="H337" s="577"/>
      <c r="I337" s="514"/>
      <c r="J337" s="553"/>
      <c r="K337" s="576"/>
      <c r="L337" s="120"/>
    </row>
    <row r="338" spans="1:12" x14ac:dyDescent="0.2">
      <c r="A338" s="243" t="s">
        <v>180</v>
      </c>
      <c r="B338" s="243"/>
      <c r="F338" s="577"/>
      <c r="G338" s="577"/>
      <c r="H338" s="577"/>
      <c r="I338" s="514"/>
      <c r="J338" s="553"/>
      <c r="K338" s="576"/>
      <c r="L338" s="120"/>
    </row>
    <row r="339" spans="1:12" x14ac:dyDescent="0.2">
      <c r="A339" s="243" t="s">
        <v>181</v>
      </c>
      <c r="B339" s="243"/>
      <c r="F339" s="577"/>
      <c r="G339" s="577"/>
      <c r="H339" s="577"/>
      <c r="I339" s="514"/>
      <c r="J339" s="553"/>
      <c r="K339" s="576"/>
      <c r="L339" s="120"/>
    </row>
    <row r="340" spans="1:12" x14ac:dyDescent="0.2">
      <c r="A340" s="243" t="s">
        <v>182</v>
      </c>
      <c r="B340" s="243"/>
      <c r="F340" s="577"/>
      <c r="G340" s="577"/>
      <c r="H340" s="577"/>
      <c r="I340" s="514"/>
      <c r="J340" s="553"/>
      <c r="K340" s="576"/>
      <c r="L340" s="120"/>
    </row>
    <row r="341" spans="1:12" x14ac:dyDescent="0.2">
      <c r="A341" s="243" t="s">
        <v>183</v>
      </c>
      <c r="B341" s="243"/>
      <c r="F341" s="577"/>
      <c r="G341" s="577"/>
      <c r="H341" s="577"/>
      <c r="I341" s="514"/>
      <c r="J341" s="553"/>
      <c r="K341" s="576"/>
      <c r="L341" s="120"/>
    </row>
    <row r="342" spans="1:12" x14ac:dyDescent="0.2">
      <c r="A342" s="243" t="s">
        <v>184</v>
      </c>
      <c r="B342" s="243"/>
      <c r="F342" s="577"/>
      <c r="G342" s="577"/>
      <c r="H342" s="577"/>
      <c r="I342" s="514"/>
      <c r="J342" s="553"/>
      <c r="K342" s="576"/>
      <c r="L342" s="120"/>
    </row>
    <row r="343" spans="1:12" x14ac:dyDescent="0.2">
      <c r="A343" s="243" t="s">
        <v>185</v>
      </c>
      <c r="B343" s="243"/>
      <c r="F343" s="577"/>
      <c r="G343" s="577"/>
      <c r="H343" s="577"/>
      <c r="I343" s="514"/>
      <c r="J343" s="553"/>
      <c r="K343" s="576"/>
      <c r="L343" s="120"/>
    </row>
    <row r="344" spans="1:12" x14ac:dyDescent="0.2">
      <c r="A344" s="243" t="s">
        <v>186</v>
      </c>
      <c r="B344" s="243"/>
      <c r="F344" s="577"/>
      <c r="G344" s="577"/>
      <c r="H344" s="577"/>
      <c r="I344" s="514"/>
      <c r="J344" s="553"/>
      <c r="K344" s="576"/>
      <c r="L344" s="120"/>
    </row>
    <row r="345" spans="1:12" x14ac:dyDescent="0.2">
      <c r="A345" s="243" t="s">
        <v>187</v>
      </c>
      <c r="B345" s="243"/>
      <c r="F345" s="577"/>
      <c r="G345" s="577"/>
      <c r="H345" s="577"/>
      <c r="I345" s="514"/>
      <c r="J345" s="553"/>
      <c r="K345" s="576"/>
      <c r="L345" s="120"/>
    </row>
    <row r="346" spans="1:12" x14ac:dyDescent="0.2">
      <c r="A346" s="243" t="s">
        <v>182</v>
      </c>
      <c r="B346" s="243"/>
      <c r="F346" s="577"/>
      <c r="G346" s="577"/>
      <c r="H346" s="577"/>
      <c r="I346" s="514"/>
      <c r="J346" s="553"/>
      <c r="K346" s="576"/>
      <c r="L346" s="120"/>
    </row>
    <row r="347" spans="1:12" x14ac:dyDescent="0.2">
      <c r="A347" s="243" t="s">
        <v>188</v>
      </c>
      <c r="B347" s="243"/>
      <c r="F347" s="577"/>
      <c r="G347" s="577"/>
      <c r="H347" s="577"/>
      <c r="I347" s="514"/>
      <c r="J347" s="553"/>
      <c r="K347" s="576"/>
      <c r="L347" s="120"/>
    </row>
    <row r="348" spans="1:12" x14ac:dyDescent="0.2">
      <c r="A348" s="243" t="s">
        <v>189</v>
      </c>
      <c r="B348" s="243"/>
      <c r="F348" s="577"/>
      <c r="G348" s="577"/>
      <c r="H348" s="577"/>
      <c r="I348" s="514"/>
      <c r="J348" s="553"/>
      <c r="K348" s="576"/>
      <c r="L348" s="120"/>
    </row>
  </sheetData>
  <sheetProtection autoFilter="0"/>
  <autoFilter ref="A2:Y234" xr:uid="{00000000-0009-0000-0000-000002000000}">
    <filterColumn colId="1">
      <filters>
        <filter val="Gestión"/>
      </filters>
    </filterColumn>
    <filterColumn colId="11" showButton="0"/>
  </autoFilter>
  <mergeCells count="79">
    <mergeCell ref="D166:D170"/>
    <mergeCell ref="E166:E170"/>
    <mergeCell ref="F166:F170"/>
    <mergeCell ref="G166:G170"/>
    <mergeCell ref="H166:H170"/>
    <mergeCell ref="D171:D175"/>
    <mergeCell ref="E171:E175"/>
    <mergeCell ref="F171:F175"/>
    <mergeCell ref="G171:G175"/>
    <mergeCell ref="H171:H175"/>
    <mergeCell ref="D164:D165"/>
    <mergeCell ref="E164:E165"/>
    <mergeCell ref="F164:F165"/>
    <mergeCell ref="G164:G165"/>
    <mergeCell ref="H164:H165"/>
    <mergeCell ref="C216:C219"/>
    <mergeCell ref="C220:C221"/>
    <mergeCell ref="C226:C227"/>
    <mergeCell ref="C228:C229"/>
    <mergeCell ref="C232:C233"/>
    <mergeCell ref="C161:C182"/>
    <mergeCell ref="C200:C201"/>
    <mergeCell ref="C202:C203"/>
    <mergeCell ref="C204:C206"/>
    <mergeCell ref="C209:C213"/>
    <mergeCell ref="C183:C184"/>
    <mergeCell ref="C185:C188"/>
    <mergeCell ref="C190:C191"/>
    <mergeCell ref="C194:C196"/>
    <mergeCell ref="C197:C199"/>
    <mergeCell ref="C147:C150"/>
    <mergeCell ref="C151:C152"/>
    <mergeCell ref="C153:C156"/>
    <mergeCell ref="C157:C158"/>
    <mergeCell ref="C159:C160"/>
    <mergeCell ref="C46:C48"/>
    <mergeCell ref="C126:C130"/>
    <mergeCell ref="C131:C132"/>
    <mergeCell ref="C133:C135"/>
    <mergeCell ref="C137:C144"/>
    <mergeCell ref="C114:C123"/>
    <mergeCell ref="C92:C93"/>
    <mergeCell ref="C94:C96"/>
    <mergeCell ref="C98:C104"/>
    <mergeCell ref="C105:C106"/>
    <mergeCell ref="C107:C110"/>
    <mergeCell ref="C111:C112"/>
    <mergeCell ref="F25:F31"/>
    <mergeCell ref="G25:G31"/>
    <mergeCell ref="H25:H31"/>
    <mergeCell ref="C124:C125"/>
    <mergeCell ref="C23:C32"/>
    <mergeCell ref="C33:C34"/>
    <mergeCell ref="C36:C37"/>
    <mergeCell ref="C38:C39"/>
    <mergeCell ref="C42:C45"/>
    <mergeCell ref="C82:C91"/>
    <mergeCell ref="C49:C50"/>
    <mergeCell ref="C51:C52"/>
    <mergeCell ref="C55:C56"/>
    <mergeCell ref="C57:C60"/>
    <mergeCell ref="C61:C62"/>
    <mergeCell ref="C76:C77"/>
    <mergeCell ref="I1:K1"/>
    <mergeCell ref="C78:C80"/>
    <mergeCell ref="D8:D13"/>
    <mergeCell ref="E8:E13"/>
    <mergeCell ref="F8:F13"/>
    <mergeCell ref="G8:G13"/>
    <mergeCell ref="H8:H13"/>
    <mergeCell ref="D25:D31"/>
    <mergeCell ref="E25:E31"/>
    <mergeCell ref="C63:C65"/>
    <mergeCell ref="C66:C67"/>
    <mergeCell ref="C68:C73"/>
    <mergeCell ref="C74:C75"/>
    <mergeCell ref="C4:C20"/>
    <mergeCell ref="H14:H15"/>
    <mergeCell ref="C21:C22"/>
  </mergeCells>
  <dataValidations disablePrompts="1" count="3">
    <dataValidation type="list" allowBlank="1" showInputMessage="1" showErrorMessage="1" sqref="I3:I22 I99:I112 I36:I38 I138:I160 I162:I192 I93:I97 I62 I59:I60 I70:I77 I134:I136 I127:I132 I29:I34 I40:I41 I80:I91 I64:I67 I54:I56 I195:I234 I43:I52 I116:I125 I24:I27" xr:uid="{00000000-0002-0000-0200-000000000000}">
      <formula1>$Y$2:$Y$4</formula1>
    </dataValidation>
    <dataValidation type="list" allowBlank="1" showInputMessage="1" showErrorMessage="1" sqref="I23 I28 I137 I133 I126 I115 I92 I79 I69 I58 I53 I42 I35 I193:I194" xr:uid="{00000000-0002-0000-0200-000001000000}">
      <formula1>$Z$2:$Z$4</formula1>
    </dataValidation>
    <dataValidation type="list" allowBlank="1" showInputMessage="1" showErrorMessage="1" sqref="I57 I113:I114 I39 I161 I98 I78 I68 I63 I61" xr:uid="{00000000-0002-0000-0200-000002000000}">
      <formula1>#REF!</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69"/>
  <sheetViews>
    <sheetView tabSelected="1" zoomScale="80" zoomScaleNormal="80" workbookViewId="0">
      <pane xSplit="8" ySplit="7" topLeftCell="I198" activePane="bottomRight" state="frozen"/>
      <selection pane="topRight" activeCell="I1" sqref="I1"/>
      <selection pane="bottomLeft" activeCell="A8" sqref="A8"/>
      <selection pane="bottomRight" activeCell="J213" sqref="J213"/>
    </sheetView>
  </sheetViews>
  <sheetFormatPr baseColWidth="10" defaultColWidth="11.42578125" defaultRowHeight="15" x14ac:dyDescent="0.25"/>
  <cols>
    <col min="1" max="1" width="8.42578125" style="671" customWidth="1"/>
    <col min="2" max="2" width="6.7109375" style="671" hidden="1" customWidth="1"/>
    <col min="3" max="3" width="7.140625" style="671" hidden="1" customWidth="1"/>
    <col min="4" max="4" width="18.85546875" style="671" hidden="1" customWidth="1"/>
    <col min="5" max="5" width="8.140625" style="671" hidden="1" customWidth="1"/>
    <col min="6" max="6" width="11" style="671" hidden="1" customWidth="1"/>
    <col min="7" max="7" width="41.7109375" style="671" hidden="1" customWidth="1"/>
    <col min="8" max="8" width="58.7109375" style="671" customWidth="1"/>
    <col min="9" max="9" width="35.42578125" style="671" customWidth="1"/>
    <col min="10" max="10" width="29" style="563" customWidth="1"/>
    <col min="11" max="11" width="47.7109375" style="686" customWidth="1"/>
    <col min="12" max="12" width="16.5703125" style="671" customWidth="1"/>
    <col min="13" max="13" width="55.28515625" style="686" customWidth="1"/>
    <col min="14" max="14" width="48.140625" style="671" customWidth="1"/>
    <col min="15" max="18" width="36.7109375" style="671" customWidth="1"/>
    <col min="19" max="19" width="8.140625" style="669" customWidth="1"/>
    <col min="20" max="20" width="27.85546875" style="669" hidden="1" customWidth="1"/>
    <col min="21" max="21" width="47.5703125" style="669" hidden="1" customWidth="1"/>
    <col min="22" max="22" width="14.7109375" style="670" hidden="1" customWidth="1"/>
    <col min="23" max="23" width="31.7109375" style="669" hidden="1" customWidth="1"/>
    <col min="24" max="24" width="6.140625" style="669" hidden="1" customWidth="1"/>
    <col min="25" max="25" width="27.85546875" style="669" hidden="1" customWidth="1"/>
    <col min="26" max="26" width="43.28515625" style="669" hidden="1" customWidth="1"/>
    <col min="27" max="27" width="14.140625" style="670" hidden="1" customWidth="1"/>
    <col min="28" max="28" width="31.7109375" style="669" hidden="1" customWidth="1"/>
    <col min="29" max="29" width="47" style="671" hidden="1" customWidth="1"/>
    <col min="30" max="30" width="51.85546875" style="671" customWidth="1"/>
    <col min="31" max="16384" width="11.42578125" style="671"/>
  </cols>
  <sheetData>
    <row r="2" spans="1:34" ht="36" hidden="1" customHeight="1" x14ac:dyDescent="0.25">
      <c r="A2" s="668"/>
      <c r="B2" s="668"/>
      <c r="C2" s="668"/>
      <c r="D2" s="668"/>
      <c r="E2" s="668"/>
      <c r="F2" s="668"/>
      <c r="G2" s="668"/>
      <c r="H2" s="668"/>
      <c r="I2" s="668"/>
      <c r="J2" s="559"/>
      <c r="K2" s="679"/>
      <c r="L2" s="668"/>
      <c r="M2" s="679"/>
      <c r="N2" s="668"/>
      <c r="O2" s="668"/>
      <c r="P2" s="668"/>
      <c r="Q2" s="668"/>
      <c r="R2" s="668"/>
      <c r="AH2" s="671" t="s">
        <v>2069</v>
      </c>
    </row>
    <row r="3" spans="1:34" ht="28.5" hidden="1" customHeight="1" x14ac:dyDescent="0.25">
      <c r="A3" s="668"/>
      <c r="B3" s="668"/>
      <c r="C3" s="668"/>
      <c r="D3" s="668"/>
      <c r="E3" s="668"/>
      <c r="F3" s="668"/>
      <c r="G3" s="668"/>
      <c r="H3" s="668"/>
      <c r="I3" s="668"/>
      <c r="J3" s="559"/>
      <c r="K3" s="679"/>
      <c r="L3" s="668"/>
      <c r="M3" s="679"/>
      <c r="N3" s="668"/>
      <c r="O3" s="668"/>
      <c r="P3" s="668"/>
      <c r="Q3" s="668"/>
      <c r="R3" s="668"/>
      <c r="AH3" s="671" t="s">
        <v>16</v>
      </c>
    </row>
    <row r="4" spans="1:34" ht="45" hidden="1" customHeight="1" x14ac:dyDescent="0.25">
      <c r="A4" s="882" t="s">
        <v>2073</v>
      </c>
      <c r="B4" s="883"/>
      <c r="C4" s="883"/>
      <c r="D4" s="882"/>
      <c r="E4" s="882"/>
      <c r="F4" s="882"/>
      <c r="G4" s="882"/>
      <c r="H4" s="882"/>
      <c r="I4" s="882"/>
      <c r="J4" s="560"/>
      <c r="K4" s="680"/>
      <c r="L4" s="115"/>
      <c r="M4" s="680"/>
      <c r="N4" s="115"/>
      <c r="O4" s="115"/>
      <c r="P4" s="115"/>
      <c r="Q4" s="115"/>
      <c r="R4" s="115"/>
      <c r="S4" s="116"/>
      <c r="T4" s="116"/>
      <c r="U4" s="116"/>
      <c r="V4" s="116"/>
      <c r="W4" s="116"/>
      <c r="X4" s="116"/>
      <c r="Y4" s="116"/>
      <c r="Z4" s="116"/>
      <c r="AA4" s="116"/>
      <c r="AB4" s="116"/>
    </row>
    <row r="5" spans="1:34" ht="58.5" hidden="1" customHeight="1" x14ac:dyDescent="0.25">
      <c r="A5" s="895" t="s">
        <v>125</v>
      </c>
      <c r="B5" s="896"/>
      <c r="C5" s="896"/>
      <c r="D5" s="897"/>
      <c r="E5" s="897"/>
      <c r="F5" s="897"/>
      <c r="G5" s="897"/>
      <c r="H5" s="897"/>
      <c r="I5" s="898"/>
      <c r="J5" s="893" t="s">
        <v>369</v>
      </c>
      <c r="K5" s="893"/>
      <c r="L5" s="893"/>
      <c r="M5" s="893"/>
      <c r="N5" s="492" t="s">
        <v>2070</v>
      </c>
      <c r="O5" s="893" t="s">
        <v>375</v>
      </c>
      <c r="P5" s="893"/>
      <c r="Q5" s="893"/>
      <c r="R5" s="893"/>
      <c r="S5" s="116"/>
      <c r="T5" s="111"/>
      <c r="U5" s="112"/>
      <c r="V5" s="113"/>
      <c r="W5" s="114"/>
      <c r="X5" s="117"/>
      <c r="Y5" s="111"/>
      <c r="Z5" s="112"/>
      <c r="AA5" s="113"/>
      <c r="AB5" s="114"/>
    </row>
    <row r="6" spans="1:34" ht="51" customHeight="1" x14ac:dyDescent="0.25">
      <c r="A6" s="902" t="s">
        <v>163</v>
      </c>
      <c r="B6" s="601" t="s">
        <v>27</v>
      </c>
      <c r="C6" s="601" t="s">
        <v>28</v>
      </c>
      <c r="D6" s="904" t="s">
        <v>367</v>
      </c>
      <c r="E6" s="904" t="s">
        <v>368</v>
      </c>
      <c r="F6" s="904" t="s">
        <v>374</v>
      </c>
      <c r="G6" s="904" t="s">
        <v>376</v>
      </c>
      <c r="H6" s="891" t="s">
        <v>377</v>
      </c>
      <c r="I6" s="901" t="s">
        <v>378</v>
      </c>
      <c r="J6" s="888" t="s">
        <v>429</v>
      </c>
      <c r="K6" s="889" t="s">
        <v>370</v>
      </c>
      <c r="L6" s="890" t="s">
        <v>371</v>
      </c>
      <c r="M6" s="890"/>
      <c r="N6" s="899" t="s">
        <v>2071</v>
      </c>
      <c r="O6" s="890" t="s">
        <v>429</v>
      </c>
      <c r="P6" s="890" t="s">
        <v>370</v>
      </c>
      <c r="Q6" s="894" t="s">
        <v>371</v>
      </c>
      <c r="R6" s="894"/>
      <c r="S6" s="116"/>
      <c r="T6" s="886"/>
      <c r="U6" s="886"/>
      <c r="V6" s="884"/>
      <c r="W6" s="887"/>
      <c r="X6" s="487"/>
      <c r="Y6" s="885"/>
      <c r="Z6" s="886"/>
      <c r="AA6" s="884"/>
      <c r="AB6" s="885"/>
    </row>
    <row r="7" spans="1:34" ht="13.5" customHeight="1" x14ac:dyDescent="0.25">
      <c r="A7" s="903"/>
      <c r="B7" s="601"/>
      <c r="C7" s="601"/>
      <c r="D7" s="905"/>
      <c r="E7" s="906"/>
      <c r="F7" s="906"/>
      <c r="G7" s="906"/>
      <c r="H7" s="892"/>
      <c r="I7" s="892"/>
      <c r="J7" s="888"/>
      <c r="K7" s="889"/>
      <c r="L7" s="634" t="s">
        <v>372</v>
      </c>
      <c r="M7" s="687" t="s">
        <v>373</v>
      </c>
      <c r="N7" s="900"/>
      <c r="O7" s="890"/>
      <c r="P7" s="890"/>
      <c r="Q7" s="567" t="s">
        <v>372</v>
      </c>
      <c r="R7" s="567" t="s">
        <v>373</v>
      </c>
      <c r="S7" s="116"/>
      <c r="T7" s="886"/>
      <c r="U7" s="886"/>
      <c r="X7" s="487"/>
      <c r="Y7" s="885"/>
      <c r="Z7" s="886"/>
      <c r="AA7" s="488"/>
      <c r="AB7" s="488"/>
    </row>
    <row r="8" spans="1:34" ht="60" hidden="1" x14ac:dyDescent="0.25">
      <c r="A8" s="926" t="s">
        <v>164</v>
      </c>
      <c r="B8" s="602">
        <f>'IDENTIFICACIÓN Y VALORACIÓN'!L9</f>
        <v>1</v>
      </c>
      <c r="C8" s="603">
        <f>'IDENTIFICACIÓN Y VALORACIÓN'!M9</f>
        <v>1</v>
      </c>
      <c r="D8" s="908" t="str">
        <f>'IDENTIFICACIÓN Y VALORACIÓN'!$Q$9</f>
        <v>BAJO</v>
      </c>
      <c r="E8" s="917" t="str">
        <f>'IDENTIFICACIÓN Y VALORACIÓN'!$E$9</f>
        <v>Gestión</v>
      </c>
      <c r="F8" s="914" t="s">
        <v>72</v>
      </c>
      <c r="G8" s="912" t="str">
        <f>IF(F8="Aceptar el riesgo","No se adopta ninguna medida que afecte probabilidad o impacto del riesgo, se mantienen los controles y se les hará seguimiento periódico.",IF(F8="Evitar el riesgo","Se abandonan las actividades que dan lugar al riesgo y no se inician o no continúan las actividades que lo causan",IF(F8="Compartir / transferir el riesgo","Se transfiere o comparte una parte del riesgo. Ej.: seguros y tercerización para reducir probabilidad o impacto del riesgo",IF(F8="Reducir el riesgo","Se adoptan medidas para reducir probabilidad o impacto o ambos, se implementarán controles adicionales."))))</f>
        <v>No se adopta ninguna medida que afecte probabilidad o impacto del riesgo, se mantienen los controles y se les hará seguimiento periódico.</v>
      </c>
      <c r="H8" s="635" t="s">
        <v>2642</v>
      </c>
      <c r="I8" s="635" t="s">
        <v>270</v>
      </c>
      <c r="J8" s="636">
        <v>44064</v>
      </c>
      <c r="K8" s="681" t="s">
        <v>2460</v>
      </c>
      <c r="L8" s="636" t="s">
        <v>2069</v>
      </c>
      <c r="M8" s="681" t="s">
        <v>2612</v>
      </c>
      <c r="N8" s="635"/>
      <c r="O8" s="635"/>
      <c r="P8" s="635"/>
      <c r="Q8" s="489"/>
      <c r="R8" s="604"/>
      <c r="S8" s="672"/>
      <c r="T8" s="638"/>
      <c r="U8" s="638"/>
      <c r="W8" s="638"/>
      <c r="X8" s="673"/>
      <c r="Y8" s="638"/>
      <c r="Z8" s="638"/>
      <c r="AA8" s="671"/>
      <c r="AB8" s="638"/>
    </row>
    <row r="9" spans="1:34" ht="45" hidden="1" x14ac:dyDescent="0.25">
      <c r="A9" s="927"/>
      <c r="B9" s="605"/>
      <c r="C9" s="606"/>
      <c r="D9" s="908"/>
      <c r="E9" s="918"/>
      <c r="F9" s="915"/>
      <c r="G9" s="912"/>
      <c r="H9" s="637" t="s">
        <v>1914</v>
      </c>
      <c r="I9" s="635" t="s">
        <v>1128</v>
      </c>
      <c r="J9" s="636" t="s">
        <v>2083</v>
      </c>
      <c r="K9" s="681" t="s">
        <v>2083</v>
      </c>
      <c r="L9" s="636" t="s">
        <v>2083</v>
      </c>
      <c r="M9" s="681" t="s">
        <v>2083</v>
      </c>
      <c r="N9" s="635"/>
      <c r="O9" s="635"/>
      <c r="P9" s="635"/>
      <c r="Q9" s="489"/>
      <c r="R9" s="604"/>
      <c r="S9" s="672"/>
      <c r="T9" s="638"/>
      <c r="U9" s="638"/>
      <c r="V9" s="489"/>
      <c r="W9" s="638"/>
      <c r="X9" s="673"/>
      <c r="Y9" s="638"/>
      <c r="Z9" s="638"/>
      <c r="AA9" s="489"/>
      <c r="AB9" s="638"/>
    </row>
    <row r="10" spans="1:34" ht="75" hidden="1" x14ac:dyDescent="0.25">
      <c r="A10" s="927"/>
      <c r="B10" s="605"/>
      <c r="C10" s="606"/>
      <c r="D10" s="908"/>
      <c r="E10" s="918"/>
      <c r="F10" s="915"/>
      <c r="G10" s="912"/>
      <c r="H10" s="637" t="s">
        <v>1906</v>
      </c>
      <c r="I10" s="635" t="s">
        <v>1101</v>
      </c>
      <c r="J10" s="636" t="s">
        <v>2342</v>
      </c>
      <c r="K10" s="681" t="s">
        <v>2343</v>
      </c>
      <c r="L10" s="636" t="s">
        <v>2069</v>
      </c>
      <c r="M10" s="681" t="s">
        <v>2344</v>
      </c>
      <c r="N10" s="635"/>
      <c r="O10" s="635"/>
      <c r="P10" s="635"/>
      <c r="Q10" s="489"/>
      <c r="R10" s="604"/>
      <c r="S10" s="672"/>
      <c r="T10" s="638"/>
      <c r="U10" s="638"/>
      <c r="V10" s="489"/>
      <c r="W10" s="638"/>
      <c r="X10" s="673"/>
      <c r="Y10" s="638"/>
      <c r="Z10" s="638"/>
      <c r="AA10" s="489"/>
      <c r="AB10" s="638"/>
    </row>
    <row r="11" spans="1:34" ht="45" hidden="1" x14ac:dyDescent="0.25">
      <c r="A11" s="927"/>
      <c r="B11" s="605"/>
      <c r="C11" s="606"/>
      <c r="D11" s="908"/>
      <c r="E11" s="918"/>
      <c r="F11" s="915"/>
      <c r="G11" s="912"/>
      <c r="H11" s="637" t="s">
        <v>1907</v>
      </c>
      <c r="I11" s="635" t="s">
        <v>1102</v>
      </c>
      <c r="J11" s="636" t="s">
        <v>2083</v>
      </c>
      <c r="K11" s="681" t="s">
        <v>2083</v>
      </c>
      <c r="L11" s="636" t="s">
        <v>2083</v>
      </c>
      <c r="M11" s="681" t="s">
        <v>2083</v>
      </c>
      <c r="N11" s="635"/>
      <c r="O11" s="635"/>
      <c r="P11" s="635"/>
      <c r="Q11" s="489"/>
      <c r="R11" s="604"/>
      <c r="S11" s="672"/>
      <c r="T11" s="638"/>
      <c r="U11" s="638"/>
      <c r="V11" s="489"/>
      <c r="W11" s="638"/>
      <c r="X11" s="673"/>
      <c r="Y11" s="638"/>
      <c r="Z11" s="638"/>
      <c r="AA11" s="489"/>
      <c r="AB11" s="638"/>
    </row>
    <row r="12" spans="1:34" ht="45" hidden="1" x14ac:dyDescent="0.25">
      <c r="A12" s="927"/>
      <c r="B12" s="605"/>
      <c r="C12" s="606"/>
      <c r="D12" s="908"/>
      <c r="E12" s="918"/>
      <c r="F12" s="915"/>
      <c r="G12" s="912"/>
      <c r="H12" s="637" t="s">
        <v>1908</v>
      </c>
      <c r="I12" s="635" t="s">
        <v>1103</v>
      </c>
      <c r="J12" s="636">
        <v>43988</v>
      </c>
      <c r="K12" s="681" t="s">
        <v>2461</v>
      </c>
      <c r="L12" s="636" t="s">
        <v>2069</v>
      </c>
      <c r="M12" s="681" t="s">
        <v>2462</v>
      </c>
      <c r="N12" s="635"/>
      <c r="O12" s="635"/>
      <c r="P12" s="635"/>
      <c r="Q12" s="489"/>
      <c r="R12" s="604"/>
      <c r="S12" s="672"/>
      <c r="T12" s="638"/>
      <c r="U12" s="638"/>
      <c r="V12" s="489"/>
      <c r="W12" s="638"/>
      <c r="X12" s="673"/>
      <c r="Y12" s="638"/>
      <c r="Z12" s="638"/>
      <c r="AA12" s="489"/>
      <c r="AB12" s="638"/>
    </row>
    <row r="13" spans="1:34" ht="51.6" hidden="1" customHeight="1" x14ac:dyDescent="0.25">
      <c r="A13" s="927"/>
      <c r="B13" s="605"/>
      <c r="C13" s="606"/>
      <c r="D13" s="908"/>
      <c r="E13" s="918"/>
      <c r="F13" s="915"/>
      <c r="G13" s="912"/>
      <c r="H13" s="940" t="s">
        <v>1909</v>
      </c>
      <c r="I13" s="943" t="s">
        <v>1913</v>
      </c>
      <c r="J13" s="636" t="s">
        <v>2255</v>
      </c>
      <c r="K13" s="681" t="s">
        <v>2248</v>
      </c>
      <c r="L13" s="636" t="s">
        <v>2069</v>
      </c>
      <c r="M13" s="681" t="s">
        <v>2256</v>
      </c>
      <c r="N13" s="635"/>
      <c r="O13" s="635"/>
      <c r="P13" s="635"/>
      <c r="Q13" s="489"/>
      <c r="R13" s="604"/>
      <c r="S13" s="672"/>
      <c r="T13" s="638"/>
      <c r="U13" s="638"/>
      <c r="V13" s="489"/>
      <c r="W13" s="638"/>
      <c r="X13" s="673"/>
      <c r="Y13" s="638"/>
      <c r="Z13" s="638"/>
      <c r="AA13" s="489"/>
      <c r="AB13" s="638"/>
    </row>
    <row r="14" spans="1:34" ht="51.6" hidden="1" customHeight="1" x14ac:dyDescent="0.25">
      <c r="A14" s="927"/>
      <c r="B14" s="605"/>
      <c r="C14" s="606"/>
      <c r="D14" s="908"/>
      <c r="E14" s="918"/>
      <c r="F14" s="915"/>
      <c r="G14" s="912"/>
      <c r="H14" s="941"/>
      <c r="I14" s="944"/>
      <c r="J14" s="636" t="s">
        <v>2108</v>
      </c>
      <c r="K14" s="681" t="s">
        <v>2364</v>
      </c>
      <c r="L14" s="636" t="s">
        <v>2069</v>
      </c>
      <c r="M14" s="681" t="s">
        <v>2365</v>
      </c>
      <c r="N14" s="635"/>
      <c r="O14" s="635"/>
      <c r="P14" s="635"/>
      <c r="Q14" s="489"/>
      <c r="R14" s="604"/>
      <c r="S14" s="672"/>
      <c r="T14" s="638"/>
      <c r="U14" s="638"/>
      <c r="V14" s="489"/>
      <c r="W14" s="638"/>
      <c r="X14" s="673"/>
      <c r="Y14" s="638"/>
      <c r="Z14" s="638"/>
      <c r="AA14" s="489"/>
      <c r="AB14" s="638"/>
    </row>
    <row r="15" spans="1:34" ht="51.6" hidden="1" customHeight="1" x14ac:dyDescent="0.25">
      <c r="A15" s="927"/>
      <c r="B15" s="605"/>
      <c r="C15" s="606"/>
      <c r="D15" s="908"/>
      <c r="E15" s="918"/>
      <c r="F15" s="915"/>
      <c r="G15" s="912"/>
      <c r="H15" s="941"/>
      <c r="I15" s="944"/>
      <c r="J15" s="636" t="s">
        <v>2425</v>
      </c>
      <c r="K15" s="681" t="s">
        <v>2426</v>
      </c>
      <c r="L15" s="636" t="s">
        <v>2069</v>
      </c>
      <c r="M15" s="681" t="s">
        <v>2429</v>
      </c>
      <c r="N15" s="635"/>
      <c r="O15" s="635"/>
      <c r="P15" s="635"/>
      <c r="Q15" s="489"/>
      <c r="R15" s="604"/>
      <c r="S15" s="672"/>
      <c r="T15" s="638"/>
      <c r="U15" s="638"/>
      <c r="V15" s="489"/>
      <c r="W15" s="638"/>
      <c r="X15" s="673"/>
      <c r="Y15" s="638"/>
      <c r="Z15" s="638"/>
      <c r="AA15" s="489"/>
      <c r="AB15" s="638"/>
    </row>
    <row r="16" spans="1:34" ht="51.6" hidden="1" customHeight="1" x14ac:dyDescent="0.25">
      <c r="A16" s="927"/>
      <c r="B16" s="605"/>
      <c r="C16" s="606"/>
      <c r="D16" s="908"/>
      <c r="E16" s="918"/>
      <c r="F16" s="915"/>
      <c r="G16" s="912"/>
      <c r="H16" s="942"/>
      <c r="I16" s="945"/>
      <c r="J16" s="636" t="s">
        <v>2209</v>
      </c>
      <c r="K16" s="681" t="s">
        <v>2441</v>
      </c>
      <c r="L16" s="636" t="s">
        <v>2069</v>
      </c>
      <c r="M16" s="681" t="s">
        <v>2440</v>
      </c>
      <c r="N16" s="635"/>
      <c r="O16" s="635"/>
      <c r="P16" s="635"/>
      <c r="Q16" s="489"/>
      <c r="R16" s="604"/>
      <c r="S16" s="672"/>
      <c r="T16" s="638"/>
      <c r="U16" s="638"/>
      <c r="V16" s="489"/>
      <c r="W16" s="638"/>
      <c r="X16" s="673"/>
      <c r="Y16" s="638"/>
      <c r="Z16" s="638"/>
      <c r="AA16" s="489"/>
      <c r="AB16" s="638"/>
    </row>
    <row r="17" spans="1:28" ht="150" hidden="1" x14ac:dyDescent="0.25">
      <c r="A17" s="927"/>
      <c r="B17" s="605"/>
      <c r="C17" s="606"/>
      <c r="D17" s="908"/>
      <c r="E17" s="918"/>
      <c r="F17" s="915"/>
      <c r="G17" s="912"/>
      <c r="H17" s="637" t="s">
        <v>1910</v>
      </c>
      <c r="I17" s="635" t="s">
        <v>1912</v>
      </c>
      <c r="J17" s="636" t="s">
        <v>2510</v>
      </c>
      <c r="K17" s="681" t="s">
        <v>2221</v>
      </c>
      <c r="L17" s="636" t="s">
        <v>2069</v>
      </c>
      <c r="M17" s="681" t="s">
        <v>2222</v>
      </c>
      <c r="N17" s="635"/>
      <c r="O17" s="635"/>
      <c r="P17" s="635"/>
      <c r="Q17" s="489"/>
      <c r="R17" s="604"/>
      <c r="S17" s="672"/>
      <c r="T17" s="638"/>
      <c r="U17" s="638"/>
      <c r="V17" s="489"/>
      <c r="W17" s="638"/>
      <c r="X17" s="673"/>
      <c r="Y17" s="638"/>
      <c r="Z17" s="638"/>
      <c r="AA17" s="489"/>
      <c r="AB17" s="638"/>
    </row>
    <row r="18" spans="1:28" ht="26.45" hidden="1" customHeight="1" x14ac:dyDescent="0.25">
      <c r="A18" s="927"/>
      <c r="B18" s="605"/>
      <c r="C18" s="606"/>
      <c r="D18" s="908"/>
      <c r="E18" s="918"/>
      <c r="F18" s="915"/>
      <c r="G18" s="912"/>
      <c r="H18" s="637" t="s">
        <v>1911</v>
      </c>
      <c r="I18" s="635" t="s">
        <v>1105</v>
      </c>
      <c r="J18" s="636" t="s">
        <v>2083</v>
      </c>
      <c r="K18" s="681" t="s">
        <v>2083</v>
      </c>
      <c r="L18" s="636" t="s">
        <v>2083</v>
      </c>
      <c r="M18" s="681" t="s">
        <v>2083</v>
      </c>
      <c r="N18" s="635"/>
      <c r="O18" s="635"/>
      <c r="P18" s="635"/>
      <c r="Q18" s="489"/>
      <c r="R18" s="604"/>
      <c r="S18" s="672"/>
      <c r="T18" s="638"/>
      <c r="U18" s="638"/>
      <c r="V18" s="489"/>
      <c r="W18" s="638"/>
      <c r="X18" s="673"/>
      <c r="Y18" s="638"/>
      <c r="Z18" s="638"/>
      <c r="AA18" s="489"/>
      <c r="AB18" s="638"/>
    </row>
    <row r="19" spans="1:28" ht="24" hidden="1" customHeight="1" x14ac:dyDescent="0.25">
      <c r="A19" s="927"/>
      <c r="B19" s="605"/>
      <c r="C19" s="606"/>
      <c r="D19" s="908"/>
      <c r="E19" s="918"/>
      <c r="F19" s="915"/>
      <c r="G19" s="912"/>
      <c r="H19" s="637" t="s">
        <v>1916</v>
      </c>
      <c r="I19" s="635" t="s">
        <v>584</v>
      </c>
      <c r="J19" s="636" t="s">
        <v>2287</v>
      </c>
      <c r="K19" s="681" t="s">
        <v>2287</v>
      </c>
      <c r="L19" s="636" t="s">
        <v>2069</v>
      </c>
      <c r="M19" s="681" t="s">
        <v>2288</v>
      </c>
      <c r="N19" s="640"/>
      <c r="O19" s="635"/>
      <c r="P19" s="635"/>
      <c r="Q19" s="489"/>
      <c r="R19" s="604"/>
      <c r="S19" s="672"/>
      <c r="T19" s="638"/>
      <c r="U19" s="638"/>
      <c r="V19" s="489"/>
      <c r="W19" s="638"/>
      <c r="X19" s="673"/>
      <c r="Y19" s="638"/>
      <c r="Z19" s="638"/>
      <c r="AA19" s="489"/>
      <c r="AB19" s="638"/>
    </row>
    <row r="20" spans="1:28" ht="33" hidden="1" customHeight="1" x14ac:dyDescent="0.25">
      <c r="A20" s="927"/>
      <c r="B20" s="605"/>
      <c r="C20" s="606"/>
      <c r="D20" s="908"/>
      <c r="E20" s="918"/>
      <c r="F20" s="915"/>
      <c r="G20" s="912"/>
      <c r="H20" s="637" t="s">
        <v>1915</v>
      </c>
      <c r="I20" s="635" t="s">
        <v>1145</v>
      </c>
      <c r="J20" s="636" t="s">
        <v>2083</v>
      </c>
      <c r="K20" s="681" t="s">
        <v>2083</v>
      </c>
      <c r="L20" s="636" t="s">
        <v>2083</v>
      </c>
      <c r="M20" s="681" t="s">
        <v>2083</v>
      </c>
      <c r="N20" s="635"/>
      <c r="O20" s="635"/>
      <c r="P20" s="635"/>
      <c r="Q20" s="489"/>
      <c r="R20" s="604"/>
      <c r="S20" s="672"/>
      <c r="T20" s="638"/>
      <c r="U20" s="638"/>
      <c r="V20" s="489"/>
      <c r="W20" s="638"/>
      <c r="X20" s="673"/>
      <c r="Y20" s="638"/>
      <c r="Z20" s="638"/>
      <c r="AA20" s="489"/>
      <c r="AB20" s="638"/>
    </row>
    <row r="21" spans="1:28" ht="60" hidden="1" x14ac:dyDescent="0.25">
      <c r="A21" s="927"/>
      <c r="B21" s="605"/>
      <c r="C21" s="606"/>
      <c r="D21" s="908"/>
      <c r="E21" s="918"/>
      <c r="F21" s="915"/>
      <c r="G21" s="912"/>
      <c r="H21" s="637" t="s">
        <v>1920</v>
      </c>
      <c r="I21" s="635" t="s">
        <v>1159</v>
      </c>
      <c r="J21" s="636" t="s">
        <v>2529</v>
      </c>
      <c r="K21" s="681" t="s">
        <v>2167</v>
      </c>
      <c r="L21" s="636" t="s">
        <v>2069</v>
      </c>
      <c r="M21" s="681" t="s">
        <v>2168</v>
      </c>
      <c r="N21" s="635"/>
      <c r="O21" s="635"/>
      <c r="P21" s="635"/>
      <c r="Q21" s="489"/>
      <c r="R21" s="604"/>
      <c r="S21" s="672"/>
      <c r="T21" s="638"/>
      <c r="U21" s="638"/>
      <c r="V21" s="489"/>
      <c r="W21" s="638"/>
      <c r="X21" s="673"/>
      <c r="Y21" s="638"/>
      <c r="Z21" s="638"/>
      <c r="AA21" s="489"/>
      <c r="AB21" s="638"/>
    </row>
    <row r="22" spans="1:28" ht="90" hidden="1" x14ac:dyDescent="0.25">
      <c r="A22" s="927"/>
      <c r="B22" s="605"/>
      <c r="C22" s="606"/>
      <c r="D22" s="908"/>
      <c r="E22" s="918"/>
      <c r="F22" s="915"/>
      <c r="G22" s="912"/>
      <c r="H22" s="637" t="s">
        <v>1917</v>
      </c>
      <c r="I22" s="635" t="s">
        <v>1921</v>
      </c>
      <c r="J22" s="636" t="s">
        <v>2255</v>
      </c>
      <c r="K22" s="681" t="s">
        <v>2257</v>
      </c>
      <c r="L22" s="636" t="s">
        <v>2069</v>
      </c>
      <c r="M22" s="681" t="s">
        <v>2258</v>
      </c>
      <c r="N22" s="635"/>
      <c r="O22" s="635"/>
      <c r="P22" s="635"/>
      <c r="Q22" s="489"/>
      <c r="R22" s="604"/>
      <c r="S22" s="672"/>
      <c r="T22" s="638"/>
      <c r="U22" s="638"/>
      <c r="V22" s="489"/>
      <c r="W22" s="638"/>
      <c r="X22" s="673"/>
      <c r="Y22" s="638"/>
      <c r="Z22" s="638"/>
      <c r="AA22" s="489"/>
      <c r="AB22" s="638"/>
    </row>
    <row r="23" spans="1:28" ht="90.95" hidden="1" customHeight="1" x14ac:dyDescent="0.25">
      <c r="A23" s="927"/>
      <c r="B23" s="605"/>
      <c r="C23" s="606"/>
      <c r="D23" s="908"/>
      <c r="E23" s="918"/>
      <c r="F23" s="915"/>
      <c r="G23" s="912"/>
      <c r="H23" s="940" t="s">
        <v>1918</v>
      </c>
      <c r="I23" s="946" t="s">
        <v>1157</v>
      </c>
      <c r="J23" s="636" t="s">
        <v>2117</v>
      </c>
      <c r="K23" s="681" t="s">
        <v>2118</v>
      </c>
      <c r="L23" s="636" t="s">
        <v>2069</v>
      </c>
      <c r="M23" s="681" t="s">
        <v>2119</v>
      </c>
      <c r="N23" s="635"/>
      <c r="O23" s="635"/>
      <c r="P23" s="635"/>
      <c r="Q23" s="489"/>
      <c r="R23" s="604"/>
      <c r="S23" s="672"/>
      <c r="T23" s="638"/>
      <c r="U23" s="638"/>
      <c r="V23" s="489"/>
      <c r="W23" s="638"/>
      <c r="X23" s="673"/>
      <c r="Y23" s="638"/>
      <c r="Z23" s="638"/>
      <c r="AA23" s="489"/>
      <c r="AB23" s="638"/>
    </row>
    <row r="24" spans="1:28" ht="75" hidden="1" x14ac:dyDescent="0.25">
      <c r="A24" s="927"/>
      <c r="B24" s="605"/>
      <c r="C24" s="606"/>
      <c r="D24" s="908"/>
      <c r="E24" s="918"/>
      <c r="F24" s="915"/>
      <c r="G24" s="912"/>
      <c r="H24" s="941"/>
      <c r="I24" s="947"/>
      <c r="J24" s="636" t="s">
        <v>2133</v>
      </c>
      <c r="K24" s="681" t="s">
        <v>2134</v>
      </c>
      <c r="L24" s="636" t="s">
        <v>2069</v>
      </c>
      <c r="M24" s="681" t="s">
        <v>2154</v>
      </c>
      <c r="N24" s="681"/>
      <c r="O24" s="635"/>
      <c r="P24" s="635"/>
      <c r="Q24" s="489"/>
      <c r="R24" s="604"/>
      <c r="S24" s="672"/>
      <c r="T24" s="638"/>
      <c r="U24" s="638"/>
      <c r="V24" s="489"/>
      <c r="W24" s="638"/>
      <c r="X24" s="673"/>
      <c r="Y24" s="638"/>
      <c r="Z24" s="638"/>
      <c r="AA24" s="489"/>
      <c r="AB24" s="638"/>
    </row>
    <row r="25" spans="1:28" ht="105" hidden="1" x14ac:dyDescent="0.25">
      <c r="A25" s="927"/>
      <c r="B25" s="605"/>
      <c r="C25" s="606"/>
      <c r="D25" s="908"/>
      <c r="E25" s="918"/>
      <c r="F25" s="915"/>
      <c r="G25" s="912"/>
      <c r="H25" s="941"/>
      <c r="I25" s="947"/>
      <c r="J25" s="636" t="s">
        <v>2170</v>
      </c>
      <c r="K25" s="681" t="s">
        <v>2169</v>
      </c>
      <c r="L25" s="636" t="s">
        <v>2069</v>
      </c>
      <c r="M25" s="681" t="s">
        <v>2171</v>
      </c>
      <c r="N25" s="635"/>
      <c r="O25" s="635"/>
      <c r="P25" s="635"/>
      <c r="Q25" s="489"/>
      <c r="R25" s="604"/>
      <c r="S25" s="672"/>
      <c r="T25" s="638"/>
      <c r="U25" s="638"/>
      <c r="V25" s="489"/>
      <c r="W25" s="638"/>
      <c r="X25" s="673"/>
      <c r="Y25" s="638"/>
      <c r="Z25" s="638"/>
      <c r="AA25" s="489"/>
      <c r="AB25" s="638"/>
    </row>
    <row r="26" spans="1:28" ht="30" hidden="1" x14ac:dyDescent="0.25">
      <c r="A26" s="927"/>
      <c r="B26" s="605"/>
      <c r="C26" s="606"/>
      <c r="D26" s="908"/>
      <c r="E26" s="918"/>
      <c r="F26" s="915"/>
      <c r="G26" s="912"/>
      <c r="H26" s="942"/>
      <c r="I26" s="948"/>
      <c r="J26" s="636" t="s">
        <v>2211</v>
      </c>
      <c r="K26" s="681" t="s">
        <v>2212</v>
      </c>
      <c r="L26" s="636" t="s">
        <v>2069</v>
      </c>
      <c r="M26" s="681" t="s">
        <v>2442</v>
      </c>
      <c r="N26" s="635"/>
      <c r="O26" s="635"/>
      <c r="P26" s="635"/>
      <c r="Q26" s="489"/>
      <c r="R26" s="604"/>
      <c r="S26" s="672"/>
      <c r="T26" s="638"/>
      <c r="U26" s="638"/>
      <c r="V26" s="489"/>
      <c r="W26" s="638"/>
      <c r="X26" s="673"/>
      <c r="Y26" s="638"/>
      <c r="Z26" s="638"/>
      <c r="AA26" s="489"/>
      <c r="AB26" s="638"/>
    </row>
    <row r="27" spans="1:28" ht="45" hidden="1" x14ac:dyDescent="0.25">
      <c r="A27" s="928"/>
      <c r="B27" s="605"/>
      <c r="C27" s="606"/>
      <c r="D27" s="908"/>
      <c r="E27" s="919"/>
      <c r="F27" s="916"/>
      <c r="G27" s="912"/>
      <c r="H27" s="637" t="s">
        <v>1919</v>
      </c>
      <c r="I27" s="638" t="s">
        <v>1158</v>
      </c>
      <c r="J27" s="636" t="s">
        <v>2083</v>
      </c>
      <c r="K27" s="681" t="s">
        <v>2083</v>
      </c>
      <c r="L27" s="636" t="s">
        <v>2083</v>
      </c>
      <c r="M27" s="681" t="s">
        <v>2083</v>
      </c>
      <c r="N27" s="635"/>
      <c r="O27" s="638"/>
      <c r="P27" s="638"/>
      <c r="Q27" s="489"/>
      <c r="R27" s="608"/>
      <c r="S27" s="672"/>
      <c r="T27" s="638"/>
      <c r="U27" s="638"/>
      <c r="V27" s="489"/>
      <c r="W27" s="638"/>
      <c r="X27" s="673"/>
      <c r="Y27" s="638"/>
      <c r="Z27" s="638"/>
      <c r="AA27" s="489"/>
      <c r="AB27" s="638"/>
    </row>
    <row r="28" spans="1:28" hidden="1" x14ac:dyDescent="0.25">
      <c r="A28" s="955"/>
      <c r="B28" s="956"/>
      <c r="C28" s="956"/>
      <c r="D28" s="955"/>
      <c r="E28" s="955"/>
      <c r="F28" s="955"/>
      <c r="G28" s="955"/>
      <c r="H28" s="955"/>
      <c r="I28" s="955"/>
      <c r="J28" s="955"/>
      <c r="K28" s="955"/>
      <c r="L28" s="955"/>
      <c r="M28" s="955"/>
      <c r="N28" s="639"/>
      <c r="O28" s="638"/>
      <c r="P28" s="638"/>
      <c r="Q28" s="489"/>
      <c r="R28" s="608"/>
      <c r="S28" s="672"/>
      <c r="T28" s="638"/>
      <c r="U28" s="638"/>
      <c r="V28" s="489"/>
      <c r="W28" s="638"/>
      <c r="X28" s="673"/>
      <c r="Y28" s="638"/>
      <c r="Z28" s="638"/>
      <c r="AA28" s="489"/>
      <c r="AB28" s="638"/>
    </row>
    <row r="29" spans="1:28" s="669" customFormat="1" ht="48" customHeight="1" x14ac:dyDescent="0.25">
      <c r="A29" s="938" t="s">
        <v>165</v>
      </c>
      <c r="B29" s="609">
        <f>'IDENTIFICACIÓN Y VALORACIÓN'!L13</f>
        <v>1</v>
      </c>
      <c r="C29" s="610">
        <f>'IDENTIFICACIÓN Y VALORACIÓN'!M13</f>
        <v>1</v>
      </c>
      <c r="D29" s="907" t="str">
        <f>'IDENTIFICACIÓN Y VALORACIÓN'!$Q$13</f>
        <v>BAJO</v>
      </c>
      <c r="E29" s="911" t="str">
        <f>'IDENTIFICACIÓN Y VALORACIÓN'!$E$13</f>
        <v>Gestión</v>
      </c>
      <c r="F29" s="913" t="s">
        <v>72</v>
      </c>
      <c r="G29" s="957" t="str">
        <f>IF(F29="Aceptar el riesgo","No se adopta ninguna medida que afecte probabilidad o impacto del riesgo, se mantienen los controles y se les hará seguimiento periódico.",IF(F29="Evitar el riesgo","Se abandonan las actividades que dan lugar al riesgo y no se inician o no continúan las actividades que lo causan",IF(F29="Compartir / transferir el riesgo","Se transfiere o comparte una parte del riesgo. Ej.: seguros y tercerización para reducir probabilidad o impacto del riesgo",IF(F29="Reducir el riesgo","Se adoptan medidas para reducir probabilidad o impacto o ambos, se implementarán controles adicionales."))))</f>
        <v>No se adopta ninguna medida que afecte probabilidad o impacto del riesgo, se mantienen los controles y se les hará seguimiento periódico.</v>
      </c>
      <c r="H29" s="640" t="s">
        <v>1923</v>
      </c>
      <c r="I29" s="1018" t="s">
        <v>1925</v>
      </c>
      <c r="J29" s="636" t="s">
        <v>2083</v>
      </c>
      <c r="K29" s="681" t="s">
        <v>2083</v>
      </c>
      <c r="L29" s="636" t="s">
        <v>2083</v>
      </c>
      <c r="M29" s="681" t="s">
        <v>2083</v>
      </c>
      <c r="N29" s="635" t="s">
        <v>2748</v>
      </c>
      <c r="O29" s="640"/>
      <c r="P29" s="640"/>
      <c r="Q29" s="489"/>
      <c r="R29" s="611"/>
      <c r="S29" s="672"/>
      <c r="T29" s="652"/>
      <c r="U29" s="652"/>
      <c r="V29" s="490"/>
      <c r="W29" s="652"/>
      <c r="X29" s="673"/>
      <c r="Y29" s="652"/>
      <c r="Z29" s="652"/>
      <c r="AA29" s="490"/>
      <c r="AB29" s="652"/>
    </row>
    <row r="30" spans="1:28" s="669" customFormat="1" ht="60" x14ac:dyDescent="0.25">
      <c r="A30" s="938"/>
      <c r="B30" s="612"/>
      <c r="C30" s="613"/>
      <c r="D30" s="907"/>
      <c r="E30" s="911"/>
      <c r="F30" s="913"/>
      <c r="G30" s="958"/>
      <c r="H30" s="640" t="s">
        <v>1922</v>
      </c>
      <c r="I30" s="640" t="s">
        <v>1924</v>
      </c>
      <c r="J30" s="636" t="s">
        <v>2133</v>
      </c>
      <c r="K30" s="681" t="s">
        <v>2136</v>
      </c>
      <c r="L30" s="636" t="s">
        <v>2069</v>
      </c>
      <c r="M30" s="681" t="s">
        <v>2153</v>
      </c>
      <c r="N30" s="681" t="s">
        <v>2750</v>
      </c>
      <c r="O30" s="640"/>
      <c r="P30" s="640"/>
      <c r="Q30" s="489"/>
      <c r="R30" s="611"/>
      <c r="S30" s="672"/>
      <c r="T30" s="652"/>
      <c r="U30" s="652"/>
      <c r="V30" s="490"/>
      <c r="W30" s="652"/>
      <c r="X30" s="673"/>
      <c r="Y30" s="652"/>
      <c r="Z30" s="652"/>
      <c r="AA30" s="490"/>
      <c r="AB30" s="652"/>
    </row>
    <row r="31" spans="1:28" s="669" customFormat="1" ht="120" x14ac:dyDescent="0.25">
      <c r="A31" s="938"/>
      <c r="B31" s="614"/>
      <c r="C31" s="615"/>
      <c r="D31" s="907"/>
      <c r="E31" s="911"/>
      <c r="F31" s="913"/>
      <c r="G31" s="958"/>
      <c r="H31" s="640" t="s">
        <v>418</v>
      </c>
      <c r="I31" s="640" t="s">
        <v>271</v>
      </c>
      <c r="J31" s="636" t="s">
        <v>2174</v>
      </c>
      <c r="K31" s="681" t="s">
        <v>2173</v>
      </c>
      <c r="L31" s="636" t="s">
        <v>2069</v>
      </c>
      <c r="M31" s="681" t="s">
        <v>2172</v>
      </c>
      <c r="N31" s="635" t="s">
        <v>2751</v>
      </c>
      <c r="O31" s="640"/>
      <c r="P31" s="640"/>
      <c r="Q31" s="489"/>
      <c r="R31" s="611"/>
      <c r="S31" s="672"/>
      <c r="T31" s="652"/>
      <c r="U31" s="652"/>
      <c r="V31" s="490"/>
      <c r="W31" s="652"/>
      <c r="X31" s="673"/>
      <c r="Y31" s="652"/>
      <c r="Z31" s="652"/>
      <c r="AA31" s="490"/>
      <c r="AB31" s="652"/>
    </row>
    <row r="32" spans="1:28" s="669" customFormat="1" ht="174" customHeight="1" x14ac:dyDescent="0.25">
      <c r="A32" s="938"/>
      <c r="B32" s="614"/>
      <c r="C32" s="615"/>
      <c r="D32" s="907"/>
      <c r="E32" s="911"/>
      <c r="F32" s="913"/>
      <c r="G32" s="958"/>
      <c r="H32" s="640" t="s">
        <v>1927</v>
      </c>
      <c r="I32" s="640" t="s">
        <v>1186</v>
      </c>
      <c r="J32" s="636" t="s">
        <v>2235</v>
      </c>
      <c r="K32" s="681" t="s">
        <v>2236</v>
      </c>
      <c r="L32" s="636" t="s">
        <v>2069</v>
      </c>
      <c r="M32" s="681" t="s">
        <v>2237</v>
      </c>
      <c r="N32" s="640" t="s">
        <v>2752</v>
      </c>
      <c r="O32" s="640"/>
      <c r="P32" s="640"/>
      <c r="Q32" s="489"/>
      <c r="R32" s="611"/>
      <c r="S32" s="672"/>
      <c r="T32" s="652"/>
      <c r="U32" s="652"/>
      <c r="V32" s="490"/>
      <c r="W32" s="652"/>
      <c r="X32" s="673"/>
      <c r="Y32" s="652"/>
      <c r="Z32" s="652"/>
      <c r="AA32" s="490"/>
      <c r="AB32" s="652"/>
    </row>
    <row r="33" spans="1:29" s="669" customFormat="1" ht="75" x14ac:dyDescent="0.25">
      <c r="A33" s="938"/>
      <c r="B33" s="614"/>
      <c r="C33" s="615"/>
      <c r="D33" s="907"/>
      <c r="E33" s="911"/>
      <c r="F33" s="913"/>
      <c r="G33" s="958"/>
      <c r="H33" s="640" t="s">
        <v>1926</v>
      </c>
      <c r="I33" s="640" t="s">
        <v>1184</v>
      </c>
      <c r="J33" s="636" t="s">
        <v>2133</v>
      </c>
      <c r="K33" s="681" t="s">
        <v>2137</v>
      </c>
      <c r="L33" s="636" t="s">
        <v>2069</v>
      </c>
      <c r="M33" s="681" t="s">
        <v>2153</v>
      </c>
      <c r="N33" s="681" t="s">
        <v>2750</v>
      </c>
      <c r="O33" s="640"/>
      <c r="P33" s="640"/>
      <c r="Q33" s="489"/>
      <c r="R33" s="611"/>
      <c r="S33" s="672"/>
      <c r="T33" s="652"/>
      <c r="U33" s="652"/>
      <c r="V33" s="490"/>
      <c r="W33" s="652"/>
      <c r="X33" s="673"/>
      <c r="Y33" s="652"/>
      <c r="Z33" s="652"/>
      <c r="AA33" s="490"/>
      <c r="AB33" s="652"/>
    </row>
    <row r="34" spans="1:29" s="669" customFormat="1" ht="72" customHeight="1" x14ac:dyDescent="0.25">
      <c r="A34" s="938"/>
      <c r="B34" s="614"/>
      <c r="C34" s="615"/>
      <c r="D34" s="907"/>
      <c r="E34" s="911"/>
      <c r="F34" s="913"/>
      <c r="G34" s="958"/>
      <c r="H34" s="640" t="s">
        <v>419</v>
      </c>
      <c r="I34" s="640" t="s">
        <v>273</v>
      </c>
      <c r="J34" s="636" t="s">
        <v>2289</v>
      </c>
      <c r="K34" s="681" t="s">
        <v>2486</v>
      </c>
      <c r="L34" s="636" t="s">
        <v>2069</v>
      </c>
      <c r="M34" s="681" t="s">
        <v>2487</v>
      </c>
      <c r="N34" s="640" t="s">
        <v>2749</v>
      </c>
      <c r="O34" s="640"/>
      <c r="P34" s="640"/>
      <c r="Q34" s="489"/>
      <c r="R34" s="611"/>
      <c r="S34" s="672"/>
      <c r="T34" s="652"/>
      <c r="U34" s="652"/>
      <c r="V34" s="490"/>
      <c r="W34" s="652"/>
      <c r="X34" s="673"/>
      <c r="Y34" s="652"/>
      <c r="Z34" s="652"/>
      <c r="AA34" s="490"/>
      <c r="AB34" s="652"/>
    </row>
    <row r="35" spans="1:29" s="669" customFormat="1" ht="60" x14ac:dyDescent="0.25">
      <c r="A35" s="938"/>
      <c r="B35" s="616"/>
      <c r="C35" s="617"/>
      <c r="D35" s="907"/>
      <c r="E35" s="911"/>
      <c r="F35" s="913"/>
      <c r="G35" s="959"/>
      <c r="H35" s="640" t="s">
        <v>420</v>
      </c>
      <c r="I35" s="640" t="s">
        <v>272</v>
      </c>
      <c r="J35" s="636" t="s">
        <v>2133</v>
      </c>
      <c r="K35" s="681" t="s">
        <v>2138</v>
      </c>
      <c r="L35" s="636" t="s">
        <v>2069</v>
      </c>
      <c r="M35" s="681" t="s">
        <v>2153</v>
      </c>
      <c r="N35" s="681" t="s">
        <v>2750</v>
      </c>
      <c r="O35" s="640"/>
      <c r="P35" s="640"/>
      <c r="Q35" s="489"/>
      <c r="R35" s="611"/>
      <c r="S35" s="672"/>
      <c r="T35" s="652"/>
      <c r="U35" s="652"/>
      <c r="V35" s="490"/>
      <c r="W35" s="652"/>
      <c r="X35" s="673"/>
      <c r="Y35" s="652"/>
      <c r="Z35" s="652"/>
      <c r="AA35" s="490"/>
      <c r="AB35" s="652"/>
    </row>
    <row r="36" spans="1:29" s="675" customFormat="1" ht="21" customHeight="1" x14ac:dyDescent="0.25">
      <c r="A36" s="641"/>
      <c r="B36" s="618"/>
      <c r="C36" s="615"/>
      <c r="D36" s="642"/>
      <c r="E36" s="643"/>
      <c r="F36" s="491"/>
      <c r="G36" s="644"/>
      <c r="H36" s="645"/>
      <c r="I36" s="645"/>
      <c r="J36" s="646"/>
      <c r="K36" s="682"/>
      <c r="L36" s="646"/>
      <c r="M36" s="682"/>
      <c r="N36" s="645"/>
      <c r="O36" s="645"/>
      <c r="P36" s="645"/>
      <c r="Q36" s="491"/>
      <c r="R36" s="619"/>
      <c r="S36" s="674"/>
      <c r="T36" s="652"/>
      <c r="U36" s="652"/>
      <c r="V36" s="490"/>
      <c r="W36" s="652"/>
      <c r="X36" s="673"/>
      <c r="Y36" s="652"/>
      <c r="Z36" s="652"/>
      <c r="AA36" s="490"/>
      <c r="AB36" s="652"/>
      <c r="AC36" s="669"/>
    </row>
    <row r="37" spans="1:29" ht="180" x14ac:dyDescent="0.25">
      <c r="A37" s="926" t="s">
        <v>166</v>
      </c>
      <c r="B37" s="602">
        <f>'IDENTIFICACIÓN Y VALORACIÓN'!L18</f>
        <v>1</v>
      </c>
      <c r="C37" s="603">
        <f>'IDENTIFICACIÓN Y VALORACIÓN'!M18</f>
        <v>1</v>
      </c>
      <c r="D37" s="932" t="str">
        <f>'IDENTIFICACIÓN Y VALORACIÓN'!$Q$18</f>
        <v>BAJO</v>
      </c>
      <c r="E37" s="917" t="str">
        <f>'IDENTIFICACIÓN Y VALORACIÓN'!$E$18</f>
        <v>Gestión</v>
      </c>
      <c r="F37" s="914" t="s">
        <v>72</v>
      </c>
      <c r="G37" s="920" t="str">
        <f>IF(F37="Aceptar el riesgo","No se adopta ninguna medida que afecte probabilidad o impacto del riesgo, se mantienen los controles y se les hará seguimiento periódico.",IF(F37="Evitar el riesgo","Se abandonan las actividades que dan lugar al riesgo y no se inician o no continúan las actividades que lo causan",IF(F37="Compartir / transferir el riesgo","Se transfiere o comparte una parte del riesgo. Ej.: seguros y tercerización para reducir probabilidad o impacto del riesgo",IF(F37="Reducir el riesgo","Se adoptan medidas para reducir probabilidad o impacto o ambos, se implementarán controles adicionales."))))</f>
        <v>No se adopta ninguna medida que afecte probabilidad o impacto del riesgo, se mantienen los controles y se les hará seguimiento periódico.</v>
      </c>
      <c r="H37" s="637" t="s">
        <v>597</v>
      </c>
      <c r="I37" s="635" t="s">
        <v>274</v>
      </c>
      <c r="J37" s="636" t="s">
        <v>2530</v>
      </c>
      <c r="K37" s="681" t="s">
        <v>2553</v>
      </c>
      <c r="L37" s="636" t="s">
        <v>2069</v>
      </c>
      <c r="M37" s="681" t="s">
        <v>2554</v>
      </c>
      <c r="N37" s="635" t="s">
        <v>2753</v>
      </c>
      <c r="O37" s="635"/>
      <c r="P37" s="635"/>
      <c r="Q37" s="489"/>
      <c r="R37" s="604"/>
      <c r="S37" s="672"/>
      <c r="T37" s="638"/>
      <c r="U37" s="638"/>
      <c r="V37" s="489"/>
      <c r="W37" s="638"/>
      <c r="X37" s="673"/>
      <c r="Y37" s="638"/>
      <c r="Z37" s="638"/>
      <c r="AA37" s="489"/>
      <c r="AB37" s="638"/>
    </row>
    <row r="38" spans="1:29" ht="56.45" customHeight="1" x14ac:dyDescent="0.25">
      <c r="A38" s="927"/>
      <c r="B38" s="605"/>
      <c r="C38" s="606"/>
      <c r="D38" s="933"/>
      <c r="E38" s="918"/>
      <c r="F38" s="915"/>
      <c r="G38" s="921"/>
      <c r="H38" s="637" t="s">
        <v>1931</v>
      </c>
      <c r="I38" s="635" t="s">
        <v>1208</v>
      </c>
      <c r="J38" s="636" t="s">
        <v>2531</v>
      </c>
      <c r="K38" s="681" t="s">
        <v>2167</v>
      </c>
      <c r="L38" s="636" t="s">
        <v>2069</v>
      </c>
      <c r="M38" s="681" t="s">
        <v>2168</v>
      </c>
      <c r="N38" s="635" t="s">
        <v>2754</v>
      </c>
      <c r="O38" s="635"/>
      <c r="P38" s="635"/>
      <c r="Q38" s="489"/>
      <c r="R38" s="604"/>
      <c r="S38" s="672"/>
      <c r="T38" s="638"/>
      <c r="U38" s="638"/>
      <c r="V38" s="489"/>
      <c r="W38" s="638"/>
      <c r="X38" s="673"/>
      <c r="Y38" s="638"/>
      <c r="Z38" s="638"/>
      <c r="AA38" s="489"/>
      <c r="AB38" s="638"/>
    </row>
    <row r="39" spans="1:29" ht="45" x14ac:dyDescent="0.25">
      <c r="A39" s="927"/>
      <c r="B39" s="605"/>
      <c r="C39" s="606"/>
      <c r="D39" s="933"/>
      <c r="E39" s="918"/>
      <c r="F39" s="915"/>
      <c r="G39" s="921"/>
      <c r="H39" s="637" t="s">
        <v>1928</v>
      </c>
      <c r="I39" s="635" t="s">
        <v>1205</v>
      </c>
      <c r="J39" s="636" t="s">
        <v>2083</v>
      </c>
      <c r="K39" s="681" t="s">
        <v>2083</v>
      </c>
      <c r="L39" s="636" t="s">
        <v>2083</v>
      </c>
      <c r="M39" s="681" t="s">
        <v>2083</v>
      </c>
      <c r="N39" s="635" t="s">
        <v>2748</v>
      </c>
      <c r="O39" s="635"/>
      <c r="P39" s="635"/>
      <c r="Q39" s="489"/>
      <c r="R39" s="604"/>
      <c r="S39" s="672"/>
      <c r="T39" s="638"/>
      <c r="U39" s="638"/>
      <c r="V39" s="489"/>
      <c r="W39" s="638"/>
      <c r="X39" s="673"/>
      <c r="Y39" s="638"/>
      <c r="Z39" s="638"/>
      <c r="AA39" s="489"/>
      <c r="AB39" s="638"/>
    </row>
    <row r="40" spans="1:29" ht="75" x14ac:dyDescent="0.25">
      <c r="A40" s="927"/>
      <c r="B40" s="605"/>
      <c r="C40" s="606"/>
      <c r="D40" s="933"/>
      <c r="E40" s="918"/>
      <c r="F40" s="915"/>
      <c r="G40" s="921"/>
      <c r="H40" s="637" t="s">
        <v>1929</v>
      </c>
      <c r="I40" s="635" t="s">
        <v>1206</v>
      </c>
      <c r="J40" s="636" t="s">
        <v>2105</v>
      </c>
      <c r="K40" s="681" t="s">
        <v>2120</v>
      </c>
      <c r="L40" s="636" t="s">
        <v>2069</v>
      </c>
      <c r="M40" s="681" t="s">
        <v>2121</v>
      </c>
      <c r="N40" s="635" t="s">
        <v>2755</v>
      </c>
      <c r="O40" s="635"/>
      <c r="P40" s="635"/>
      <c r="Q40" s="489"/>
      <c r="R40" s="604"/>
      <c r="S40" s="672"/>
      <c r="T40" s="638"/>
      <c r="U40" s="638"/>
      <c r="V40" s="489"/>
      <c r="W40" s="638"/>
      <c r="X40" s="673"/>
      <c r="Y40" s="638"/>
      <c r="Z40" s="638"/>
      <c r="AA40" s="489"/>
      <c r="AB40" s="638"/>
    </row>
    <row r="41" spans="1:29" ht="90" x14ac:dyDescent="0.25">
      <c r="A41" s="927"/>
      <c r="B41" s="605"/>
      <c r="C41" s="606"/>
      <c r="D41" s="933"/>
      <c r="E41" s="918"/>
      <c r="F41" s="915"/>
      <c r="G41" s="921"/>
      <c r="H41" s="637" t="s">
        <v>1930</v>
      </c>
      <c r="I41" s="635" t="s">
        <v>1207</v>
      </c>
      <c r="J41" s="636" t="s">
        <v>2290</v>
      </c>
      <c r="K41" s="681" t="s">
        <v>2290</v>
      </c>
      <c r="L41" s="636" t="s">
        <v>2069</v>
      </c>
      <c r="M41" s="681" t="s">
        <v>2291</v>
      </c>
      <c r="N41" s="640" t="s">
        <v>2749</v>
      </c>
      <c r="O41" s="635"/>
      <c r="P41" s="635"/>
      <c r="Q41" s="489"/>
      <c r="R41" s="604"/>
      <c r="S41" s="672"/>
      <c r="T41" s="638"/>
      <c r="U41" s="638"/>
      <c r="V41" s="489"/>
      <c r="W41" s="638"/>
      <c r="X41" s="673"/>
      <c r="Y41" s="638"/>
      <c r="Z41" s="638"/>
      <c r="AA41" s="489"/>
      <c r="AB41" s="638"/>
    </row>
    <row r="42" spans="1:29" ht="44.1" customHeight="1" x14ac:dyDescent="0.25">
      <c r="A42" s="927"/>
      <c r="B42" s="605"/>
      <c r="C42" s="606"/>
      <c r="D42" s="933"/>
      <c r="E42" s="918"/>
      <c r="F42" s="915"/>
      <c r="G42" s="921"/>
      <c r="H42" s="637" t="s">
        <v>1934</v>
      </c>
      <c r="I42" s="635" t="s">
        <v>275</v>
      </c>
      <c r="J42" s="636" t="s">
        <v>2345</v>
      </c>
      <c r="K42" s="681" t="s">
        <v>2346</v>
      </c>
      <c r="L42" s="636" t="s">
        <v>2069</v>
      </c>
      <c r="M42" s="681" t="s">
        <v>2347</v>
      </c>
      <c r="N42" s="635" t="s">
        <v>2756</v>
      </c>
      <c r="O42" s="635"/>
      <c r="P42" s="635"/>
      <c r="Q42" s="489"/>
      <c r="R42" s="604"/>
      <c r="S42" s="672"/>
      <c r="T42" s="638"/>
      <c r="U42" s="638"/>
      <c r="V42" s="489"/>
      <c r="W42" s="638"/>
      <c r="X42" s="673"/>
      <c r="Y42" s="638"/>
      <c r="Z42" s="638"/>
      <c r="AA42" s="489"/>
      <c r="AB42" s="638"/>
    </row>
    <row r="43" spans="1:29" ht="60" x14ac:dyDescent="0.25">
      <c r="A43" s="927"/>
      <c r="B43" s="605"/>
      <c r="C43" s="606"/>
      <c r="D43" s="933"/>
      <c r="E43" s="918"/>
      <c r="F43" s="915"/>
      <c r="G43" s="921"/>
      <c r="H43" s="637" t="s">
        <v>1932</v>
      </c>
      <c r="I43" s="635" t="s">
        <v>1224</v>
      </c>
      <c r="J43" s="636" t="s">
        <v>2345</v>
      </c>
      <c r="K43" s="681" t="s">
        <v>2346</v>
      </c>
      <c r="L43" s="636" t="s">
        <v>2069</v>
      </c>
      <c r="M43" s="681" t="s">
        <v>2347</v>
      </c>
      <c r="N43" s="635" t="s">
        <v>2755</v>
      </c>
      <c r="O43" s="635"/>
      <c r="P43" s="635"/>
      <c r="Q43" s="489"/>
      <c r="R43" s="604"/>
      <c r="S43" s="672"/>
      <c r="T43" s="638"/>
      <c r="U43" s="638"/>
      <c r="V43" s="489"/>
      <c r="W43" s="638"/>
      <c r="X43" s="673"/>
      <c r="Y43" s="638"/>
      <c r="Z43" s="638"/>
      <c r="AA43" s="489"/>
      <c r="AB43" s="638"/>
    </row>
    <row r="44" spans="1:29" ht="45" x14ac:dyDescent="0.25">
      <c r="A44" s="927"/>
      <c r="B44" s="605"/>
      <c r="C44" s="606"/>
      <c r="D44" s="933"/>
      <c r="E44" s="918"/>
      <c r="F44" s="915"/>
      <c r="G44" s="921"/>
      <c r="H44" s="637" t="s">
        <v>1933</v>
      </c>
      <c r="I44" s="635" t="s">
        <v>1225</v>
      </c>
      <c r="J44" s="636" t="s">
        <v>2083</v>
      </c>
      <c r="K44" s="681" t="s">
        <v>2083</v>
      </c>
      <c r="L44" s="636" t="s">
        <v>2083</v>
      </c>
      <c r="M44" s="681" t="s">
        <v>2083</v>
      </c>
      <c r="N44" s="635" t="s">
        <v>2748</v>
      </c>
      <c r="O44" s="635"/>
      <c r="P44" s="635"/>
      <c r="Q44" s="489"/>
      <c r="R44" s="604"/>
      <c r="S44" s="672"/>
      <c r="T44" s="638"/>
      <c r="U44" s="638"/>
      <c r="V44" s="489"/>
      <c r="W44" s="638"/>
      <c r="X44" s="673"/>
      <c r="Y44" s="638"/>
      <c r="Z44" s="638"/>
      <c r="AA44" s="489"/>
      <c r="AB44" s="638"/>
    </row>
    <row r="45" spans="1:29" ht="120" x14ac:dyDescent="0.25">
      <c r="A45" s="927"/>
      <c r="B45" s="605"/>
      <c r="C45" s="606"/>
      <c r="D45" s="933"/>
      <c r="E45" s="918"/>
      <c r="F45" s="915"/>
      <c r="G45" s="921"/>
      <c r="H45" s="637" t="s">
        <v>1936</v>
      </c>
      <c r="I45" s="635" t="s">
        <v>1239</v>
      </c>
      <c r="J45" s="636" t="s">
        <v>2580</v>
      </c>
      <c r="K45" s="681" t="s">
        <v>2555</v>
      </c>
      <c r="L45" s="636" t="s">
        <v>2069</v>
      </c>
      <c r="M45" s="681" t="s">
        <v>2625</v>
      </c>
      <c r="N45" s="635" t="s">
        <v>2757</v>
      </c>
      <c r="O45" s="635"/>
      <c r="P45" s="635"/>
      <c r="Q45" s="489"/>
      <c r="R45" s="604"/>
      <c r="S45" s="672"/>
      <c r="T45" s="638"/>
      <c r="U45" s="638"/>
      <c r="V45" s="489"/>
      <c r="W45" s="638"/>
      <c r="X45" s="673"/>
      <c r="Y45" s="638"/>
      <c r="Z45" s="638"/>
      <c r="AA45" s="489"/>
      <c r="AB45" s="638"/>
    </row>
    <row r="46" spans="1:29" ht="105" x14ac:dyDescent="0.25">
      <c r="A46" s="927"/>
      <c r="B46" s="605"/>
      <c r="C46" s="606"/>
      <c r="D46" s="933"/>
      <c r="E46" s="918"/>
      <c r="F46" s="915"/>
      <c r="G46" s="921"/>
      <c r="H46" s="637" t="s">
        <v>1935</v>
      </c>
      <c r="I46" s="635" t="s">
        <v>1939</v>
      </c>
      <c r="J46" s="636" t="s">
        <v>2122</v>
      </c>
      <c r="K46" s="681" t="s">
        <v>2123</v>
      </c>
      <c r="L46" s="636" t="s">
        <v>2069</v>
      </c>
      <c r="M46" s="681" t="s">
        <v>2124</v>
      </c>
      <c r="N46" s="635" t="s">
        <v>2758</v>
      </c>
      <c r="O46" s="635"/>
      <c r="P46" s="635"/>
      <c r="Q46" s="489"/>
      <c r="R46" s="604"/>
      <c r="S46" s="672"/>
      <c r="T46" s="638"/>
      <c r="U46" s="638"/>
      <c r="V46" s="489"/>
      <c r="W46" s="638"/>
      <c r="X46" s="673"/>
      <c r="Y46" s="638"/>
      <c r="Z46" s="638"/>
      <c r="AA46" s="489"/>
      <c r="AB46" s="638"/>
    </row>
    <row r="47" spans="1:29" ht="30.95" customHeight="1" x14ac:dyDescent="0.25">
      <c r="A47" s="927"/>
      <c r="B47" s="605"/>
      <c r="C47" s="606"/>
      <c r="D47" s="933"/>
      <c r="E47" s="918"/>
      <c r="F47" s="915"/>
      <c r="G47" s="921"/>
      <c r="H47" s="640" t="s">
        <v>1938</v>
      </c>
      <c r="I47" s="640" t="s">
        <v>1249</v>
      </c>
      <c r="J47" s="647" t="s">
        <v>2611</v>
      </c>
      <c r="K47" s="683" t="s">
        <v>2493</v>
      </c>
      <c r="L47" s="636" t="s">
        <v>2069</v>
      </c>
      <c r="M47" s="681" t="s">
        <v>2612</v>
      </c>
      <c r="N47" s="635" t="s">
        <v>2757</v>
      </c>
      <c r="O47" s="635"/>
      <c r="P47" s="635"/>
      <c r="Q47" s="489"/>
      <c r="R47" s="604"/>
      <c r="S47" s="672"/>
      <c r="T47" s="638"/>
      <c r="U47" s="638"/>
      <c r="V47" s="489"/>
      <c r="W47" s="638"/>
      <c r="X47" s="673"/>
      <c r="Y47" s="638"/>
      <c r="Z47" s="638"/>
      <c r="AA47" s="489"/>
      <c r="AB47" s="638"/>
    </row>
    <row r="48" spans="1:29" ht="20.45" customHeight="1" x14ac:dyDescent="0.25">
      <c r="A48" s="927"/>
      <c r="B48" s="605"/>
      <c r="C48" s="606"/>
      <c r="D48" s="933"/>
      <c r="E48" s="918"/>
      <c r="F48" s="915"/>
      <c r="G48" s="921"/>
      <c r="H48" s="637" t="s">
        <v>1937</v>
      </c>
      <c r="I48" s="635" t="s">
        <v>1248</v>
      </c>
      <c r="J48" s="636" t="s">
        <v>2083</v>
      </c>
      <c r="K48" s="681" t="s">
        <v>2083</v>
      </c>
      <c r="L48" s="636" t="s">
        <v>2083</v>
      </c>
      <c r="M48" s="681" t="s">
        <v>2083</v>
      </c>
      <c r="N48" s="635" t="s">
        <v>2748</v>
      </c>
      <c r="O48" s="635"/>
      <c r="P48" s="635"/>
      <c r="Q48" s="489"/>
      <c r="R48" s="604"/>
      <c r="S48" s="672"/>
      <c r="T48" s="638"/>
      <c r="U48" s="638"/>
      <c r="V48" s="489"/>
      <c r="W48" s="638"/>
      <c r="X48" s="673"/>
      <c r="Y48" s="638"/>
      <c r="Z48" s="638"/>
      <c r="AA48" s="489"/>
      <c r="AB48" s="638"/>
    </row>
    <row r="49" spans="1:28" ht="30" x14ac:dyDescent="0.25">
      <c r="A49" s="927"/>
      <c r="B49" s="605"/>
      <c r="C49" s="606"/>
      <c r="D49" s="933"/>
      <c r="E49" s="918"/>
      <c r="F49" s="915"/>
      <c r="G49" s="921"/>
      <c r="H49" s="637" t="s">
        <v>598</v>
      </c>
      <c r="I49" s="635" t="s">
        <v>277</v>
      </c>
      <c r="J49" s="636" t="s">
        <v>2176</v>
      </c>
      <c r="K49" s="681" t="s">
        <v>2175</v>
      </c>
      <c r="L49" s="636" t="s">
        <v>2069</v>
      </c>
      <c r="M49" s="681" t="s">
        <v>2177</v>
      </c>
      <c r="N49" s="635" t="s">
        <v>2757</v>
      </c>
      <c r="O49" s="635"/>
      <c r="P49" s="635"/>
      <c r="Q49" s="489"/>
      <c r="R49" s="604"/>
      <c r="S49" s="672"/>
      <c r="T49" s="638"/>
      <c r="U49" s="638"/>
      <c r="V49" s="489"/>
      <c r="W49" s="638"/>
      <c r="X49" s="673"/>
      <c r="Y49" s="638"/>
      <c r="Z49" s="638"/>
      <c r="AA49" s="489"/>
      <c r="AB49" s="638"/>
    </row>
    <row r="50" spans="1:28" ht="21.6" customHeight="1" x14ac:dyDescent="0.25">
      <c r="A50" s="927"/>
      <c r="B50" s="605"/>
      <c r="C50" s="606"/>
      <c r="D50" s="933"/>
      <c r="E50" s="918"/>
      <c r="F50" s="915"/>
      <c r="G50" s="921"/>
      <c r="H50" s="637" t="s">
        <v>599</v>
      </c>
      <c r="I50" s="635" t="s">
        <v>276</v>
      </c>
      <c r="J50" s="636" t="s">
        <v>2083</v>
      </c>
      <c r="K50" s="681" t="s">
        <v>2083</v>
      </c>
      <c r="L50" s="636" t="s">
        <v>2083</v>
      </c>
      <c r="M50" s="681" t="s">
        <v>2083</v>
      </c>
      <c r="N50" s="635" t="s">
        <v>2748</v>
      </c>
      <c r="O50" s="635"/>
      <c r="P50" s="635"/>
      <c r="Q50" s="489"/>
      <c r="R50" s="604"/>
      <c r="S50" s="672"/>
      <c r="T50" s="638"/>
      <c r="U50" s="638"/>
      <c r="V50" s="489"/>
      <c r="W50" s="638"/>
      <c r="X50" s="673"/>
      <c r="Y50" s="638"/>
      <c r="Z50" s="638"/>
      <c r="AA50" s="489"/>
      <c r="AB50" s="638"/>
    </row>
    <row r="51" spans="1:28" ht="90" x14ac:dyDescent="0.25">
      <c r="A51" s="927"/>
      <c r="B51" s="605"/>
      <c r="C51" s="606"/>
      <c r="D51" s="933"/>
      <c r="E51" s="918"/>
      <c r="F51" s="915"/>
      <c r="G51" s="921"/>
      <c r="H51" s="637" t="s">
        <v>1941</v>
      </c>
      <c r="I51" s="635" t="s">
        <v>1257</v>
      </c>
      <c r="J51" s="636" t="s">
        <v>2342</v>
      </c>
      <c r="K51" s="681" t="s">
        <v>2343</v>
      </c>
      <c r="L51" s="636" t="s">
        <v>2069</v>
      </c>
      <c r="M51" s="681" t="s">
        <v>2344</v>
      </c>
      <c r="N51" s="635" t="s">
        <v>2760</v>
      </c>
      <c r="O51" s="635"/>
      <c r="P51" s="635"/>
      <c r="Q51" s="489"/>
      <c r="R51" s="604"/>
      <c r="S51" s="672"/>
      <c r="T51" s="638"/>
      <c r="U51" s="638"/>
      <c r="V51" s="489"/>
      <c r="W51" s="638"/>
      <c r="X51" s="673"/>
      <c r="Y51" s="638"/>
      <c r="Z51" s="638"/>
      <c r="AA51" s="489"/>
      <c r="AB51" s="638"/>
    </row>
    <row r="52" spans="1:28" ht="90" x14ac:dyDescent="0.25">
      <c r="A52" s="928"/>
      <c r="B52" s="605"/>
      <c r="C52" s="606"/>
      <c r="D52" s="934"/>
      <c r="E52" s="919"/>
      <c r="F52" s="916"/>
      <c r="G52" s="922"/>
      <c r="H52" s="637" t="s">
        <v>1940</v>
      </c>
      <c r="I52" s="640" t="s">
        <v>1256</v>
      </c>
      <c r="J52" s="636" t="s">
        <v>2342</v>
      </c>
      <c r="K52" s="681" t="s">
        <v>2581</v>
      </c>
      <c r="L52" s="636" t="s">
        <v>2069</v>
      </c>
      <c r="M52" s="681" t="s">
        <v>2582</v>
      </c>
      <c r="N52" s="635" t="s">
        <v>2757</v>
      </c>
      <c r="O52" s="635"/>
      <c r="P52" s="635"/>
      <c r="Q52" s="489"/>
      <c r="R52" s="604"/>
      <c r="S52" s="672"/>
      <c r="T52" s="638"/>
      <c r="U52" s="638"/>
      <c r="V52" s="489"/>
      <c r="W52" s="638"/>
      <c r="X52" s="673"/>
      <c r="Y52" s="638"/>
      <c r="Z52" s="638"/>
      <c r="AA52" s="489"/>
      <c r="AB52" s="638"/>
    </row>
    <row r="53" spans="1:28" s="675" customFormat="1" ht="16.5" customHeight="1" x14ac:dyDescent="0.25">
      <c r="A53" s="639"/>
      <c r="B53" s="605"/>
      <c r="C53" s="606"/>
      <c r="D53" s="642"/>
      <c r="E53" s="648"/>
      <c r="F53" s="649"/>
      <c r="G53" s="650"/>
      <c r="H53" s="645"/>
      <c r="I53" s="645"/>
      <c r="J53" s="646"/>
      <c r="K53" s="682"/>
      <c r="L53" s="646"/>
      <c r="M53" s="682"/>
      <c r="N53" s="645"/>
      <c r="O53" s="645"/>
      <c r="P53" s="645"/>
      <c r="Q53" s="491"/>
      <c r="R53" s="619"/>
      <c r="S53" s="674"/>
      <c r="T53" s="660"/>
      <c r="U53" s="660"/>
      <c r="V53" s="491"/>
      <c r="W53" s="660"/>
      <c r="X53" s="676"/>
      <c r="Y53" s="660"/>
      <c r="Z53" s="660"/>
      <c r="AA53" s="491"/>
      <c r="AB53" s="660"/>
    </row>
    <row r="54" spans="1:28" s="669" customFormat="1" ht="33.6" customHeight="1" x14ac:dyDescent="0.25">
      <c r="A54" s="938" t="s">
        <v>167</v>
      </c>
      <c r="B54" s="620">
        <f>'IDENTIFICACIÓN Y VALORACIÓN'!L26</f>
        <v>1</v>
      </c>
      <c r="C54" s="610">
        <f>'IDENTIFICACIÓN Y VALORACIÓN'!M26</f>
        <v>1</v>
      </c>
      <c r="D54" s="929" t="str">
        <f>'IDENTIFICACIÓN Y VALORACIÓN'!$Q$26</f>
        <v>BAJO</v>
      </c>
      <c r="E54" s="935" t="str">
        <f>'IDENTIFICACIÓN Y VALORACIÓN'!$E$26</f>
        <v>Gestión</v>
      </c>
      <c r="F54" s="913" t="s">
        <v>72</v>
      </c>
      <c r="G54" s="909" t="str">
        <f>IF(F54="Aceptar el riesgo","No se adopta ninguna medida que afecte probabilidad o impacto del riesgo, se mantienen los controles y se les hará seguimiento periódico.",IF(F54="Evitar el riesgo","Se abandonan las actividades que dan lugar al riesgo y no se inician o no continúan las actividades que lo causan",IF(F54="Compartir / transferir el riesgo","Se transfiere o comparte una parte del riesgo. Ej.: seguros y tercerización para reducir probabilidad o impacto del riesgo",IF(F54="Reducir el riesgo","Se adoptan medidas para reducir probabilidad o impacto o ambos, se implementarán controles adicionales."))))</f>
        <v>No se adopta ninguna medida que afecte probabilidad o impacto del riesgo, se mantienen los controles y se les hará seguimiento periódico.</v>
      </c>
      <c r="H54" s="640" t="s">
        <v>1945</v>
      </c>
      <c r="I54" s="640" t="s">
        <v>1271</v>
      </c>
      <c r="J54" s="636" t="s">
        <v>2083</v>
      </c>
      <c r="K54" s="681" t="s">
        <v>2083</v>
      </c>
      <c r="L54" s="636" t="s">
        <v>2083</v>
      </c>
      <c r="M54" s="681" t="s">
        <v>2083</v>
      </c>
      <c r="N54" s="635" t="s">
        <v>2748</v>
      </c>
      <c r="O54" s="640"/>
      <c r="P54" s="640"/>
      <c r="Q54" s="489"/>
      <c r="R54" s="611"/>
      <c r="S54" s="672"/>
      <c r="T54" s="652"/>
      <c r="U54" s="652"/>
      <c r="V54" s="490"/>
      <c r="W54" s="652"/>
      <c r="X54" s="673"/>
      <c r="Y54" s="652"/>
      <c r="Z54" s="652"/>
      <c r="AA54" s="490"/>
      <c r="AB54" s="652"/>
    </row>
    <row r="55" spans="1:28" s="669" customFormat="1" ht="45" x14ac:dyDescent="0.25">
      <c r="A55" s="938"/>
      <c r="B55" s="621"/>
      <c r="C55" s="613"/>
      <c r="D55" s="930"/>
      <c r="E55" s="936"/>
      <c r="F55" s="913"/>
      <c r="G55" s="909"/>
      <c r="H55" s="640" t="s">
        <v>1942</v>
      </c>
      <c r="I55" s="640" t="s">
        <v>1268</v>
      </c>
      <c r="J55" s="636" t="s">
        <v>2179</v>
      </c>
      <c r="K55" s="681" t="s">
        <v>2178</v>
      </c>
      <c r="L55" s="636" t="s">
        <v>2069</v>
      </c>
      <c r="M55" s="681" t="s">
        <v>2180</v>
      </c>
      <c r="N55" s="635" t="s">
        <v>2757</v>
      </c>
      <c r="O55" s="640"/>
      <c r="P55" s="640"/>
      <c r="Q55" s="489"/>
      <c r="R55" s="611"/>
      <c r="S55" s="672"/>
      <c r="T55" s="652"/>
      <c r="U55" s="652"/>
      <c r="V55" s="490"/>
      <c r="W55" s="652"/>
      <c r="X55" s="673"/>
      <c r="Y55" s="652"/>
      <c r="Z55" s="652"/>
      <c r="AA55" s="490"/>
      <c r="AB55" s="652"/>
    </row>
    <row r="56" spans="1:28" s="669" customFormat="1" ht="45" x14ac:dyDescent="0.25">
      <c r="A56" s="938"/>
      <c r="B56" s="621"/>
      <c r="C56" s="613"/>
      <c r="D56" s="930"/>
      <c r="E56" s="936"/>
      <c r="F56" s="913"/>
      <c r="G56" s="909"/>
      <c r="H56" s="640" t="s">
        <v>1943</v>
      </c>
      <c r="I56" s="640" t="s">
        <v>1269</v>
      </c>
      <c r="J56" s="636" t="s">
        <v>2083</v>
      </c>
      <c r="K56" s="681" t="s">
        <v>2083</v>
      </c>
      <c r="L56" s="636" t="s">
        <v>2083</v>
      </c>
      <c r="M56" s="681" t="s">
        <v>2083</v>
      </c>
      <c r="N56" s="635" t="s">
        <v>2748</v>
      </c>
      <c r="O56" s="640"/>
      <c r="P56" s="640"/>
      <c r="Q56" s="489"/>
      <c r="R56" s="611"/>
      <c r="S56" s="672"/>
      <c r="T56" s="652"/>
      <c r="U56" s="652"/>
      <c r="V56" s="490"/>
      <c r="W56" s="652"/>
      <c r="X56" s="673"/>
      <c r="Y56" s="652"/>
      <c r="Z56" s="652"/>
      <c r="AA56" s="490"/>
      <c r="AB56" s="652"/>
    </row>
    <row r="57" spans="1:28" s="669" customFormat="1" ht="42.95" customHeight="1" x14ac:dyDescent="0.25">
      <c r="A57" s="938"/>
      <c r="B57" s="621"/>
      <c r="C57" s="613"/>
      <c r="D57" s="930"/>
      <c r="E57" s="936"/>
      <c r="F57" s="913"/>
      <c r="G57" s="909"/>
      <c r="H57" s="640" t="s">
        <v>1944</v>
      </c>
      <c r="I57" s="640" t="s">
        <v>1946</v>
      </c>
      <c r="J57" s="636" t="s">
        <v>2083</v>
      </c>
      <c r="K57" s="681" t="s">
        <v>2083</v>
      </c>
      <c r="L57" s="636" t="s">
        <v>2083</v>
      </c>
      <c r="M57" s="681" t="s">
        <v>2083</v>
      </c>
      <c r="N57" s="635" t="s">
        <v>2748</v>
      </c>
      <c r="O57" s="640"/>
      <c r="P57" s="640"/>
      <c r="Q57" s="489"/>
      <c r="R57" s="611"/>
      <c r="S57" s="672"/>
      <c r="T57" s="652"/>
      <c r="U57" s="652"/>
      <c r="V57" s="490"/>
      <c r="W57" s="652"/>
      <c r="X57" s="673"/>
      <c r="Y57" s="652"/>
      <c r="Z57" s="652"/>
      <c r="AA57" s="490"/>
      <c r="AB57" s="652"/>
    </row>
    <row r="58" spans="1:28" s="669" customFormat="1" ht="31.5" customHeight="1" x14ac:dyDescent="0.25">
      <c r="A58" s="938"/>
      <c r="B58" s="618"/>
      <c r="C58" s="615"/>
      <c r="D58" s="930"/>
      <c r="E58" s="936"/>
      <c r="F58" s="913"/>
      <c r="G58" s="909"/>
      <c r="H58" s="640" t="s">
        <v>1948</v>
      </c>
      <c r="I58" s="640" t="s">
        <v>1286</v>
      </c>
      <c r="J58" s="636" t="s">
        <v>2083</v>
      </c>
      <c r="K58" s="681" t="s">
        <v>2083</v>
      </c>
      <c r="L58" s="636" t="s">
        <v>2083</v>
      </c>
      <c r="M58" s="681" t="s">
        <v>2083</v>
      </c>
      <c r="N58" s="635" t="s">
        <v>2748</v>
      </c>
      <c r="O58" s="640"/>
      <c r="P58" s="640"/>
      <c r="Q58" s="489"/>
      <c r="R58" s="611"/>
      <c r="S58" s="672"/>
      <c r="T58" s="652"/>
      <c r="U58" s="652"/>
      <c r="V58" s="490"/>
      <c r="W58" s="652"/>
      <c r="X58" s="673"/>
      <c r="Y58" s="652"/>
      <c r="Z58" s="652"/>
      <c r="AA58" s="490"/>
      <c r="AB58" s="652"/>
    </row>
    <row r="59" spans="1:28" s="669" customFormat="1" ht="90" x14ac:dyDescent="0.25">
      <c r="A59" s="938"/>
      <c r="B59" s="618"/>
      <c r="C59" s="615"/>
      <c r="D59" s="930"/>
      <c r="E59" s="936"/>
      <c r="F59" s="913"/>
      <c r="G59" s="909"/>
      <c r="H59" s="640" t="s">
        <v>1947</v>
      </c>
      <c r="I59" s="640" t="s">
        <v>1285</v>
      </c>
      <c r="J59" s="636" t="s">
        <v>1736</v>
      </c>
      <c r="K59" s="681" t="s">
        <v>2532</v>
      </c>
      <c r="L59" s="636" t="s">
        <v>2069</v>
      </c>
      <c r="M59" s="681" t="s">
        <v>2292</v>
      </c>
      <c r="N59" s="640" t="s">
        <v>2749</v>
      </c>
      <c r="O59" s="640"/>
      <c r="P59" s="640"/>
      <c r="Q59" s="489"/>
      <c r="R59" s="611"/>
      <c r="S59" s="672"/>
      <c r="T59" s="652"/>
      <c r="U59" s="652"/>
      <c r="V59" s="490"/>
      <c r="W59" s="652"/>
      <c r="X59" s="673"/>
      <c r="Y59" s="652"/>
      <c r="Z59" s="652"/>
      <c r="AA59" s="490"/>
      <c r="AB59" s="652"/>
    </row>
    <row r="60" spans="1:28" s="669" customFormat="1" ht="17.100000000000001" customHeight="1" x14ac:dyDescent="0.25">
      <c r="A60" s="938"/>
      <c r="B60" s="618"/>
      <c r="C60" s="615"/>
      <c r="D60" s="930"/>
      <c r="E60" s="936"/>
      <c r="F60" s="913"/>
      <c r="G60" s="909"/>
      <c r="H60" s="640" t="s">
        <v>1951</v>
      </c>
      <c r="I60" s="640" t="s">
        <v>1297</v>
      </c>
      <c r="J60" s="636" t="s">
        <v>2083</v>
      </c>
      <c r="K60" s="681" t="s">
        <v>2083</v>
      </c>
      <c r="L60" s="636" t="s">
        <v>2083</v>
      </c>
      <c r="M60" s="681" t="s">
        <v>2083</v>
      </c>
      <c r="N60" s="635" t="s">
        <v>2748</v>
      </c>
      <c r="O60" s="640"/>
      <c r="P60" s="640"/>
      <c r="Q60" s="489"/>
      <c r="R60" s="611"/>
      <c r="S60" s="672"/>
      <c r="T60" s="652"/>
      <c r="U60" s="652"/>
      <c r="V60" s="490"/>
      <c r="W60" s="652"/>
      <c r="X60" s="673"/>
      <c r="Y60" s="652"/>
      <c r="Z60" s="652"/>
      <c r="AA60" s="490"/>
      <c r="AB60" s="652"/>
    </row>
    <row r="61" spans="1:28" s="669" customFormat="1" ht="45" x14ac:dyDescent="0.25">
      <c r="A61" s="938"/>
      <c r="B61" s="618"/>
      <c r="C61" s="615"/>
      <c r="D61" s="930"/>
      <c r="E61" s="936"/>
      <c r="F61" s="913"/>
      <c r="G61" s="909"/>
      <c r="H61" s="640" t="s">
        <v>1949</v>
      </c>
      <c r="I61" s="640" t="s">
        <v>1295</v>
      </c>
      <c r="J61" s="636" t="s">
        <v>2083</v>
      </c>
      <c r="K61" s="681" t="s">
        <v>2083</v>
      </c>
      <c r="L61" s="636" t="s">
        <v>2083</v>
      </c>
      <c r="M61" s="681" t="s">
        <v>2083</v>
      </c>
      <c r="N61" s="635" t="s">
        <v>2748</v>
      </c>
      <c r="O61" s="640"/>
      <c r="P61" s="640"/>
      <c r="Q61" s="489"/>
      <c r="R61" s="611"/>
      <c r="S61" s="672"/>
      <c r="T61" s="652"/>
      <c r="U61" s="652"/>
      <c r="V61" s="490"/>
      <c r="W61" s="652"/>
      <c r="X61" s="673"/>
      <c r="Y61" s="652"/>
      <c r="Z61" s="652"/>
      <c r="AA61" s="490"/>
      <c r="AB61" s="652"/>
    </row>
    <row r="62" spans="1:28" s="669" customFormat="1" ht="90" x14ac:dyDescent="0.25">
      <c r="A62" s="938"/>
      <c r="B62" s="618"/>
      <c r="C62" s="615"/>
      <c r="D62" s="930"/>
      <c r="E62" s="936"/>
      <c r="F62" s="913"/>
      <c r="G62" s="909"/>
      <c r="H62" s="640" t="s">
        <v>1950</v>
      </c>
      <c r="I62" s="640" t="s">
        <v>1296</v>
      </c>
      <c r="J62" s="636" t="s">
        <v>2293</v>
      </c>
      <c r="K62" s="681" t="s">
        <v>2532</v>
      </c>
      <c r="L62" s="636" t="s">
        <v>2069</v>
      </c>
      <c r="M62" s="681" t="s">
        <v>2294</v>
      </c>
      <c r="N62" s="640" t="s">
        <v>2749</v>
      </c>
      <c r="O62" s="640"/>
      <c r="P62" s="640"/>
      <c r="Q62" s="489"/>
      <c r="R62" s="611"/>
      <c r="S62" s="672"/>
      <c r="T62" s="652"/>
      <c r="U62" s="652"/>
      <c r="V62" s="490"/>
      <c r="W62" s="652"/>
      <c r="X62" s="673"/>
      <c r="Y62" s="652"/>
      <c r="Z62" s="652"/>
      <c r="AA62" s="490"/>
      <c r="AB62" s="652"/>
    </row>
    <row r="63" spans="1:28" s="669" customFormat="1" ht="120" x14ac:dyDescent="0.25">
      <c r="A63" s="938"/>
      <c r="B63" s="618"/>
      <c r="C63" s="615"/>
      <c r="D63" s="930"/>
      <c r="E63" s="936"/>
      <c r="F63" s="913"/>
      <c r="G63" s="909"/>
      <c r="H63" s="640" t="s">
        <v>1952</v>
      </c>
      <c r="I63" s="640" t="s">
        <v>1954</v>
      </c>
      <c r="J63" s="636" t="s">
        <v>2533</v>
      </c>
      <c r="K63" s="681" t="s">
        <v>2432</v>
      </c>
      <c r="L63" s="636" t="s">
        <v>2069</v>
      </c>
      <c r="M63" s="681" t="s">
        <v>2433</v>
      </c>
      <c r="N63" s="635" t="s">
        <v>2753</v>
      </c>
      <c r="O63" s="640"/>
      <c r="P63" s="640"/>
      <c r="Q63" s="489"/>
      <c r="R63" s="611"/>
      <c r="S63" s="672"/>
      <c r="T63" s="652"/>
      <c r="U63" s="652"/>
      <c r="V63" s="490"/>
      <c r="W63" s="652"/>
      <c r="X63" s="673"/>
      <c r="Y63" s="652"/>
      <c r="Z63" s="652"/>
      <c r="AA63" s="490"/>
      <c r="AB63" s="652"/>
    </row>
    <row r="64" spans="1:28" s="669" customFormat="1" ht="60" x14ac:dyDescent="0.25">
      <c r="A64" s="938"/>
      <c r="B64" s="618"/>
      <c r="C64" s="615"/>
      <c r="D64" s="931"/>
      <c r="E64" s="937"/>
      <c r="F64" s="913"/>
      <c r="G64" s="909"/>
      <c r="H64" s="640" t="s">
        <v>1953</v>
      </c>
      <c r="I64" s="640" t="s">
        <v>1307</v>
      </c>
      <c r="J64" s="636">
        <v>44105</v>
      </c>
      <c r="K64" s="681" t="s">
        <v>2434</v>
      </c>
      <c r="L64" s="636" t="s">
        <v>2069</v>
      </c>
      <c r="M64" s="681" t="s">
        <v>2435</v>
      </c>
      <c r="N64" s="635" t="s">
        <v>2753</v>
      </c>
      <c r="O64" s="640"/>
      <c r="P64" s="640"/>
      <c r="Q64" s="489"/>
      <c r="R64" s="611"/>
      <c r="S64" s="672"/>
      <c r="T64" s="652"/>
      <c r="U64" s="652"/>
      <c r="V64" s="490"/>
      <c r="W64" s="652"/>
      <c r="X64" s="673"/>
      <c r="Y64" s="652"/>
      <c r="Z64" s="652"/>
      <c r="AA64" s="490"/>
      <c r="AB64" s="652"/>
    </row>
    <row r="65" spans="1:28" s="675" customFormat="1" ht="18" customHeight="1" x14ac:dyDescent="0.25">
      <c r="A65" s="641"/>
      <c r="B65" s="618"/>
      <c r="C65" s="615"/>
      <c r="D65" s="642"/>
      <c r="E65" s="643"/>
      <c r="F65" s="491"/>
      <c r="G65" s="644"/>
      <c r="H65" s="645"/>
      <c r="I65" s="645"/>
      <c r="J65" s="646"/>
      <c r="K65" s="682"/>
      <c r="L65" s="646"/>
      <c r="M65" s="682"/>
      <c r="N65" s="645"/>
      <c r="O65" s="645"/>
      <c r="P65" s="645"/>
      <c r="Q65" s="491"/>
      <c r="R65" s="619"/>
      <c r="S65" s="674"/>
      <c r="T65" s="660"/>
      <c r="U65" s="660"/>
      <c r="V65" s="491"/>
      <c r="W65" s="660"/>
      <c r="X65" s="676"/>
      <c r="Y65" s="660"/>
      <c r="Z65" s="660"/>
      <c r="AA65" s="491"/>
      <c r="AB65" s="660"/>
    </row>
    <row r="66" spans="1:28" ht="23.1" hidden="1" customHeight="1" x14ac:dyDescent="0.25">
      <c r="A66" s="926" t="s">
        <v>168</v>
      </c>
      <c r="B66" s="602">
        <f>'IDENTIFICACIÓN Y VALORACIÓN'!L30</f>
        <v>1</v>
      </c>
      <c r="C66" s="603">
        <f>'IDENTIFICACIÓN Y VALORACIÓN'!M30</f>
        <v>2</v>
      </c>
      <c r="D66" s="908" t="str">
        <f>'IDENTIFICACIÓN Y VALORACIÓN'!$Q$30</f>
        <v>MODERADO</v>
      </c>
      <c r="E66" s="917" t="str">
        <f>'IDENTIFICACIÓN Y VALORACIÓN'!$E$30</f>
        <v>Corrupción-Institucionalidad</v>
      </c>
      <c r="F66" s="923" t="s">
        <v>23</v>
      </c>
      <c r="G66" s="912" t="str">
        <f>IF(F66="Aceptar el riesgo","No se adopta ninguna medida que afecte probabilidad o impacto del riesgo, se mantienen los controles y se les hará seguimiento periódico.",IF(F66="Evitar el riesgo","Se abandonan las actividades que dan lugar al riesgo y no se inician o no continúan las actividades que lo causan",IF(F66="Compartir / transferir el riesgo","Se transfiere o comparte una parte del riesgo. Ej.: seguros y tercerización para reducir probabilidad o impacto del riesgo",IF(F66="Reducir el riesgo","Se adoptan medidas para reducir probabilidad o impacto o ambos, se implementarán controles adicionales."))))</f>
        <v>Se adoptan medidas para reducir probabilidad o impacto o ambos, se implementarán controles adicionales.</v>
      </c>
      <c r="H66" s="651" t="s">
        <v>2626</v>
      </c>
      <c r="I66" s="651" t="s">
        <v>2624</v>
      </c>
      <c r="J66" s="636" t="s">
        <v>2083</v>
      </c>
      <c r="K66" s="681" t="s">
        <v>2083</v>
      </c>
      <c r="L66" s="636" t="s">
        <v>2083</v>
      </c>
      <c r="M66" s="681" t="s">
        <v>2083</v>
      </c>
      <c r="N66" s="651"/>
      <c r="O66" s="651"/>
      <c r="P66" s="651"/>
      <c r="Q66" s="489"/>
      <c r="R66" s="622"/>
      <c r="S66" s="672"/>
      <c r="T66" s="638"/>
      <c r="U66" s="638"/>
      <c r="V66" s="489"/>
      <c r="W66" s="638"/>
      <c r="X66" s="673"/>
      <c r="Y66" s="638"/>
      <c r="Z66" s="638"/>
      <c r="AA66" s="489"/>
      <c r="AB66" s="638"/>
    </row>
    <row r="67" spans="1:28" ht="90" hidden="1" x14ac:dyDescent="0.25">
      <c r="A67" s="927"/>
      <c r="B67" s="623"/>
      <c r="C67" s="624"/>
      <c r="D67" s="908"/>
      <c r="E67" s="918"/>
      <c r="F67" s="924"/>
      <c r="G67" s="912"/>
      <c r="H67" s="651" t="s">
        <v>1955</v>
      </c>
      <c r="I67" s="651" t="s">
        <v>1320</v>
      </c>
      <c r="J67" s="636" t="s">
        <v>2182</v>
      </c>
      <c r="K67" s="681" t="s">
        <v>2181</v>
      </c>
      <c r="L67" s="636" t="s">
        <v>2069</v>
      </c>
      <c r="M67" s="681" t="s">
        <v>2183</v>
      </c>
      <c r="N67" s="651"/>
      <c r="O67" s="651"/>
      <c r="P67" s="651"/>
      <c r="Q67" s="489"/>
      <c r="R67" s="622"/>
      <c r="S67" s="672"/>
      <c r="T67" s="638"/>
      <c r="U67" s="638"/>
      <c r="V67" s="489"/>
      <c r="W67" s="638"/>
      <c r="X67" s="673"/>
      <c r="Y67" s="638"/>
      <c r="Z67" s="638"/>
      <c r="AA67" s="489"/>
      <c r="AB67" s="638"/>
    </row>
    <row r="68" spans="1:28" ht="75" hidden="1" x14ac:dyDescent="0.25">
      <c r="A68" s="927"/>
      <c r="B68" s="623"/>
      <c r="C68" s="624"/>
      <c r="D68" s="908"/>
      <c r="E68" s="918"/>
      <c r="F68" s="924"/>
      <c r="G68" s="912"/>
      <c r="H68" s="651" t="s">
        <v>1956</v>
      </c>
      <c r="I68" s="952" t="s">
        <v>1321</v>
      </c>
      <c r="J68" s="636" t="s">
        <v>2235</v>
      </c>
      <c r="K68" s="652" t="s">
        <v>2583</v>
      </c>
      <c r="L68" s="490" t="s">
        <v>2069</v>
      </c>
      <c r="M68" s="652" t="s">
        <v>2584</v>
      </c>
      <c r="N68" s="651"/>
      <c r="O68" s="651"/>
      <c r="P68" s="651"/>
      <c r="Q68" s="489"/>
      <c r="R68" s="622"/>
      <c r="S68" s="672"/>
      <c r="T68" s="638"/>
      <c r="U68" s="638"/>
      <c r="V68" s="489"/>
      <c r="W68" s="638"/>
      <c r="X68" s="673"/>
      <c r="Y68" s="638"/>
      <c r="Z68" s="638"/>
      <c r="AA68" s="489"/>
      <c r="AB68" s="638"/>
    </row>
    <row r="69" spans="1:28" ht="60" hidden="1" x14ac:dyDescent="0.25">
      <c r="A69" s="927"/>
      <c r="B69" s="623"/>
      <c r="C69" s="624"/>
      <c r="D69" s="908"/>
      <c r="E69" s="918"/>
      <c r="F69" s="924"/>
      <c r="G69" s="912"/>
      <c r="H69" s="651" t="s">
        <v>1957</v>
      </c>
      <c r="I69" s="952"/>
      <c r="J69" s="636" t="s">
        <v>2587</v>
      </c>
      <c r="K69" s="652" t="s">
        <v>2585</v>
      </c>
      <c r="L69" s="490" t="s">
        <v>2069</v>
      </c>
      <c r="M69" s="652" t="s">
        <v>2586</v>
      </c>
      <c r="N69" s="651"/>
      <c r="O69" s="651"/>
      <c r="P69" s="651"/>
      <c r="Q69" s="489"/>
      <c r="R69" s="622"/>
      <c r="S69" s="672"/>
      <c r="T69" s="638"/>
      <c r="U69" s="638"/>
      <c r="V69" s="489"/>
      <c r="W69" s="638"/>
      <c r="X69" s="673"/>
      <c r="Y69" s="638"/>
      <c r="Z69" s="638"/>
      <c r="AA69" s="489"/>
      <c r="AB69" s="638"/>
    </row>
    <row r="70" spans="1:28" ht="45" hidden="1" x14ac:dyDescent="0.25">
      <c r="A70" s="927"/>
      <c r="B70" s="623"/>
      <c r="C70" s="624"/>
      <c r="D70" s="908"/>
      <c r="E70" s="918"/>
      <c r="F70" s="924"/>
      <c r="G70" s="912"/>
      <c r="H70" s="651" t="s">
        <v>1959</v>
      </c>
      <c r="I70" s="651" t="s">
        <v>1322</v>
      </c>
      <c r="J70" s="636" t="s">
        <v>2083</v>
      </c>
      <c r="K70" s="681" t="s">
        <v>2083</v>
      </c>
      <c r="L70" s="636" t="s">
        <v>2083</v>
      </c>
      <c r="M70" s="681" t="s">
        <v>2083</v>
      </c>
      <c r="N70" s="651"/>
      <c r="O70" s="651"/>
      <c r="P70" s="651"/>
      <c r="Q70" s="489"/>
      <c r="R70" s="622"/>
      <c r="S70" s="672"/>
      <c r="T70" s="638"/>
      <c r="U70" s="638"/>
      <c r="V70" s="489"/>
      <c r="W70" s="638"/>
      <c r="X70" s="673"/>
      <c r="Y70" s="638"/>
      <c r="Z70" s="638"/>
      <c r="AA70" s="489"/>
      <c r="AB70" s="638"/>
    </row>
    <row r="71" spans="1:28" ht="60" hidden="1" x14ac:dyDescent="0.25">
      <c r="A71" s="927"/>
      <c r="B71" s="623"/>
      <c r="C71" s="624"/>
      <c r="D71" s="908"/>
      <c r="E71" s="918"/>
      <c r="F71" s="924"/>
      <c r="G71" s="912"/>
      <c r="H71" s="651" t="s">
        <v>1958</v>
      </c>
      <c r="I71" s="651" t="s">
        <v>1323</v>
      </c>
      <c r="J71" s="636" t="s">
        <v>2125</v>
      </c>
      <c r="K71" s="681" t="s">
        <v>2126</v>
      </c>
      <c r="L71" s="636" t="s">
        <v>2069</v>
      </c>
      <c r="M71" s="681" t="s">
        <v>2127</v>
      </c>
      <c r="N71" s="651"/>
      <c r="O71" s="651"/>
      <c r="P71" s="651"/>
      <c r="Q71" s="489"/>
      <c r="R71" s="622"/>
      <c r="S71" s="672"/>
      <c r="T71" s="638"/>
      <c r="U71" s="638"/>
      <c r="V71" s="489"/>
      <c r="W71" s="638"/>
      <c r="X71" s="673"/>
      <c r="Y71" s="638"/>
      <c r="Z71" s="638"/>
      <c r="AA71" s="489"/>
      <c r="AB71" s="638"/>
    </row>
    <row r="72" spans="1:28" ht="390" hidden="1" x14ac:dyDescent="0.25">
      <c r="A72" s="927"/>
      <c r="B72" s="623"/>
      <c r="C72" s="624"/>
      <c r="D72" s="908"/>
      <c r="E72" s="918"/>
      <c r="F72" s="924"/>
      <c r="G72" s="912"/>
      <c r="H72" s="651" t="s">
        <v>1960</v>
      </c>
      <c r="I72" s="651" t="s">
        <v>1961</v>
      </c>
      <c r="J72" s="636" t="s">
        <v>2182</v>
      </c>
      <c r="K72" s="681" t="s">
        <v>2627</v>
      </c>
      <c r="L72" s="636" t="s">
        <v>2069</v>
      </c>
      <c r="M72" s="681" t="s">
        <v>2556</v>
      </c>
      <c r="N72" s="651"/>
      <c r="O72" s="651"/>
      <c r="P72" s="651"/>
      <c r="Q72" s="489"/>
      <c r="R72" s="622"/>
      <c r="S72" s="672"/>
      <c r="T72" s="638"/>
      <c r="U72" s="638"/>
      <c r="V72" s="489"/>
      <c r="W72" s="638"/>
      <c r="X72" s="673"/>
      <c r="Y72" s="638"/>
      <c r="Z72" s="638"/>
      <c r="AA72" s="489"/>
      <c r="AB72" s="638"/>
    </row>
    <row r="73" spans="1:28" ht="29.45" hidden="1" customHeight="1" x14ac:dyDescent="0.25">
      <c r="A73" s="927"/>
      <c r="B73" s="625"/>
      <c r="C73" s="606"/>
      <c r="D73" s="908"/>
      <c r="E73" s="918"/>
      <c r="F73" s="924"/>
      <c r="G73" s="912"/>
      <c r="H73" s="637" t="s">
        <v>1964</v>
      </c>
      <c r="I73" s="952" t="s">
        <v>1347</v>
      </c>
      <c r="J73" s="636" t="s">
        <v>2317</v>
      </c>
      <c r="K73" s="681" t="s">
        <v>2348</v>
      </c>
      <c r="L73" s="636" t="s">
        <v>2069</v>
      </c>
      <c r="M73" s="681" t="s">
        <v>2349</v>
      </c>
      <c r="N73" s="651"/>
      <c r="O73" s="651"/>
      <c r="P73" s="651"/>
      <c r="Q73" s="489"/>
      <c r="R73" s="622"/>
      <c r="S73" s="672"/>
      <c r="T73" s="638"/>
      <c r="U73" s="638"/>
      <c r="V73" s="489"/>
      <c r="W73" s="638"/>
      <c r="X73" s="673"/>
      <c r="Y73" s="638"/>
      <c r="Z73" s="638"/>
      <c r="AA73" s="489"/>
      <c r="AB73" s="638"/>
    </row>
    <row r="74" spans="1:28" ht="45" hidden="1" x14ac:dyDescent="0.25">
      <c r="A74" s="927"/>
      <c r="B74" s="625"/>
      <c r="C74" s="606"/>
      <c r="D74" s="908"/>
      <c r="E74" s="918"/>
      <c r="F74" s="924"/>
      <c r="G74" s="912"/>
      <c r="H74" s="637" t="s">
        <v>1962</v>
      </c>
      <c r="I74" s="952"/>
      <c r="J74" s="636" t="s">
        <v>2317</v>
      </c>
      <c r="K74" s="681" t="s">
        <v>2348</v>
      </c>
      <c r="L74" s="636" t="s">
        <v>2069</v>
      </c>
      <c r="M74" s="681" t="s">
        <v>2349</v>
      </c>
      <c r="N74" s="651"/>
      <c r="O74" s="651"/>
      <c r="P74" s="651"/>
      <c r="Q74" s="489"/>
      <c r="R74" s="622"/>
      <c r="S74" s="672"/>
      <c r="T74" s="638"/>
      <c r="U74" s="638"/>
      <c r="V74" s="489"/>
      <c r="W74" s="638"/>
      <c r="X74" s="673"/>
      <c r="Y74" s="638"/>
      <c r="Z74" s="638"/>
      <c r="AA74" s="489"/>
      <c r="AB74" s="638"/>
    </row>
    <row r="75" spans="1:28" ht="30" hidden="1" x14ac:dyDescent="0.25">
      <c r="A75" s="927"/>
      <c r="B75" s="625"/>
      <c r="C75" s="606"/>
      <c r="D75" s="908"/>
      <c r="E75" s="918"/>
      <c r="F75" s="924"/>
      <c r="G75" s="912"/>
      <c r="H75" s="637" t="s">
        <v>1963</v>
      </c>
      <c r="I75" s="651" t="s">
        <v>1346</v>
      </c>
      <c r="J75" s="636" t="s">
        <v>1736</v>
      </c>
      <c r="K75" s="681" t="s">
        <v>2534</v>
      </c>
      <c r="L75" s="636" t="s">
        <v>2069</v>
      </c>
      <c r="M75" s="681" t="s">
        <v>2292</v>
      </c>
      <c r="N75" s="651"/>
      <c r="O75" s="651"/>
      <c r="P75" s="651"/>
      <c r="Q75" s="489"/>
      <c r="R75" s="622"/>
      <c r="S75" s="672"/>
      <c r="T75" s="638"/>
      <c r="U75" s="638"/>
      <c r="V75" s="489"/>
      <c r="W75" s="638"/>
      <c r="X75" s="673"/>
      <c r="Y75" s="638"/>
      <c r="Z75" s="638"/>
      <c r="AA75" s="489"/>
      <c r="AB75" s="638"/>
    </row>
    <row r="76" spans="1:28" ht="33" hidden="1" customHeight="1" x14ac:dyDescent="0.25">
      <c r="A76" s="927"/>
      <c r="B76" s="625"/>
      <c r="C76" s="606"/>
      <c r="D76" s="908"/>
      <c r="E76" s="918"/>
      <c r="F76" s="924"/>
      <c r="G76" s="912"/>
      <c r="H76" s="637" t="s">
        <v>1967</v>
      </c>
      <c r="I76" s="651" t="s">
        <v>1966</v>
      </c>
      <c r="J76" s="636" t="s">
        <v>2317</v>
      </c>
      <c r="K76" s="681" t="s">
        <v>2348</v>
      </c>
      <c r="L76" s="636" t="s">
        <v>2069</v>
      </c>
      <c r="M76" s="681" t="s">
        <v>2349</v>
      </c>
      <c r="N76" s="651"/>
      <c r="O76" s="651"/>
      <c r="P76" s="651"/>
      <c r="Q76" s="489"/>
      <c r="R76" s="622"/>
      <c r="S76" s="672"/>
      <c r="T76" s="638"/>
      <c r="U76" s="638"/>
      <c r="V76" s="489"/>
      <c r="W76" s="638"/>
      <c r="X76" s="673"/>
      <c r="Y76" s="638"/>
      <c r="Z76" s="638"/>
      <c r="AA76" s="489"/>
      <c r="AB76" s="638"/>
    </row>
    <row r="77" spans="1:28" ht="30" hidden="1" x14ac:dyDescent="0.25">
      <c r="A77" s="927"/>
      <c r="B77" s="625"/>
      <c r="C77" s="606"/>
      <c r="D77" s="908"/>
      <c r="E77" s="918"/>
      <c r="F77" s="924"/>
      <c r="G77" s="912"/>
      <c r="H77" s="637" t="s">
        <v>1965</v>
      </c>
      <c r="I77" s="651" t="s">
        <v>1356</v>
      </c>
      <c r="J77" s="636" t="s">
        <v>2295</v>
      </c>
      <c r="K77" s="681" t="s">
        <v>2534</v>
      </c>
      <c r="L77" s="636" t="s">
        <v>2069</v>
      </c>
      <c r="M77" s="681" t="s">
        <v>2296</v>
      </c>
      <c r="N77" s="651"/>
      <c r="O77" s="651"/>
      <c r="P77" s="651"/>
      <c r="Q77" s="489"/>
      <c r="R77" s="622"/>
      <c r="S77" s="672"/>
      <c r="T77" s="638"/>
      <c r="U77" s="638"/>
      <c r="V77" s="489"/>
      <c r="W77" s="638"/>
      <c r="X77" s="673"/>
      <c r="Y77" s="638"/>
      <c r="Z77" s="638"/>
      <c r="AA77" s="489"/>
      <c r="AB77" s="638"/>
    </row>
    <row r="78" spans="1:28" ht="21" hidden="1" customHeight="1" x14ac:dyDescent="0.25">
      <c r="A78" s="927"/>
      <c r="B78" s="625"/>
      <c r="C78" s="606"/>
      <c r="D78" s="908"/>
      <c r="E78" s="918"/>
      <c r="F78" s="924"/>
      <c r="G78" s="912"/>
      <c r="H78" s="637" t="s">
        <v>1970</v>
      </c>
      <c r="I78" s="651" t="s">
        <v>1367</v>
      </c>
      <c r="J78" s="636" t="s">
        <v>2083</v>
      </c>
      <c r="K78" s="681" t="s">
        <v>2083</v>
      </c>
      <c r="L78" s="636" t="s">
        <v>2083</v>
      </c>
      <c r="M78" s="681" t="s">
        <v>2083</v>
      </c>
      <c r="N78" s="651"/>
      <c r="O78" s="651"/>
      <c r="P78" s="651"/>
      <c r="Q78" s="489"/>
      <c r="R78" s="622"/>
      <c r="S78" s="672"/>
      <c r="T78" s="638"/>
      <c r="U78" s="638"/>
      <c r="V78" s="489"/>
      <c r="W78" s="638"/>
      <c r="X78" s="673"/>
      <c r="Y78" s="638"/>
      <c r="Z78" s="638"/>
      <c r="AA78" s="489"/>
      <c r="AB78" s="638"/>
    </row>
    <row r="79" spans="1:28" ht="30" hidden="1" x14ac:dyDescent="0.25">
      <c r="A79" s="927"/>
      <c r="B79" s="625"/>
      <c r="C79" s="606"/>
      <c r="D79" s="908"/>
      <c r="E79" s="918"/>
      <c r="F79" s="924"/>
      <c r="G79" s="912"/>
      <c r="H79" s="637" t="s">
        <v>1968</v>
      </c>
      <c r="I79" s="651" t="s">
        <v>1365</v>
      </c>
      <c r="J79" s="636" t="s">
        <v>2185</v>
      </c>
      <c r="K79" s="681" t="s">
        <v>2184</v>
      </c>
      <c r="L79" s="636" t="s">
        <v>2069</v>
      </c>
      <c r="M79" s="681" t="s">
        <v>2186</v>
      </c>
      <c r="N79" s="651"/>
      <c r="O79" s="651"/>
      <c r="P79" s="651"/>
      <c r="Q79" s="489"/>
      <c r="R79" s="622"/>
      <c r="S79" s="672"/>
      <c r="T79" s="638"/>
      <c r="U79" s="638"/>
      <c r="V79" s="489"/>
      <c r="W79" s="638"/>
      <c r="X79" s="673"/>
      <c r="Y79" s="638"/>
      <c r="Z79" s="638"/>
      <c r="AA79" s="489"/>
      <c r="AB79" s="638"/>
    </row>
    <row r="80" spans="1:28" ht="60" hidden="1" x14ac:dyDescent="0.25">
      <c r="A80" s="927"/>
      <c r="B80" s="625"/>
      <c r="C80" s="606"/>
      <c r="D80" s="908"/>
      <c r="E80" s="918"/>
      <c r="F80" s="924"/>
      <c r="G80" s="912"/>
      <c r="H80" s="637" t="s">
        <v>1969</v>
      </c>
      <c r="I80" s="651" t="s">
        <v>1366</v>
      </c>
      <c r="J80" s="636" t="s">
        <v>2588</v>
      </c>
      <c r="K80" s="681" t="s">
        <v>2589</v>
      </c>
      <c r="L80" s="636" t="s">
        <v>2069</v>
      </c>
      <c r="M80" s="681" t="s">
        <v>2590</v>
      </c>
      <c r="N80" s="651"/>
      <c r="O80" s="651"/>
      <c r="P80" s="651"/>
      <c r="Q80" s="489"/>
      <c r="R80" s="622"/>
      <c r="S80" s="672"/>
      <c r="T80" s="638"/>
      <c r="U80" s="638"/>
      <c r="V80" s="489"/>
      <c r="W80" s="638"/>
      <c r="X80" s="673"/>
      <c r="Y80" s="638"/>
      <c r="Z80" s="638"/>
      <c r="AA80" s="489"/>
      <c r="AB80" s="638"/>
    </row>
    <row r="81" spans="1:28" ht="90" hidden="1" x14ac:dyDescent="0.25">
      <c r="A81" s="928"/>
      <c r="B81" s="625"/>
      <c r="C81" s="606"/>
      <c r="D81" s="908"/>
      <c r="E81" s="919"/>
      <c r="F81" s="925"/>
      <c r="G81" s="912"/>
      <c r="H81" s="637" t="s">
        <v>2628</v>
      </c>
      <c r="I81" s="635" t="s">
        <v>278</v>
      </c>
      <c r="J81" s="636" t="s">
        <v>2229</v>
      </c>
      <c r="K81" s="681" t="s">
        <v>2591</v>
      </c>
      <c r="L81" s="636" t="s">
        <v>2069</v>
      </c>
      <c r="M81" s="681" t="s">
        <v>2592</v>
      </c>
      <c r="N81" s="635"/>
      <c r="O81" s="635"/>
      <c r="P81" s="635"/>
      <c r="Q81" s="489"/>
      <c r="R81" s="604"/>
      <c r="S81" s="672"/>
      <c r="T81" s="638"/>
      <c r="U81" s="638"/>
      <c r="V81" s="489"/>
      <c r="W81" s="638"/>
      <c r="X81" s="673"/>
      <c r="Y81" s="638"/>
      <c r="Z81" s="638"/>
      <c r="AA81" s="489"/>
      <c r="AB81" s="638"/>
    </row>
    <row r="82" spans="1:28" s="675" customFormat="1" ht="17.100000000000001" hidden="1" customHeight="1" x14ac:dyDescent="0.25">
      <c r="A82" s="639"/>
      <c r="B82" s="605"/>
      <c r="C82" s="606"/>
      <c r="D82" s="642"/>
      <c r="E82" s="648"/>
      <c r="F82" s="649"/>
      <c r="G82" s="644"/>
      <c r="H82" s="645"/>
      <c r="I82" s="645"/>
      <c r="J82" s="646"/>
      <c r="K82" s="682"/>
      <c r="L82" s="646"/>
      <c r="M82" s="682"/>
      <c r="N82" s="645"/>
      <c r="O82" s="645"/>
      <c r="P82" s="645"/>
      <c r="Q82" s="491"/>
      <c r="R82" s="619"/>
      <c r="S82" s="674"/>
      <c r="T82" s="660"/>
      <c r="U82" s="660"/>
      <c r="V82" s="491"/>
      <c r="W82" s="660"/>
      <c r="X82" s="676"/>
      <c r="Y82" s="660"/>
      <c r="Z82" s="660"/>
      <c r="AA82" s="491"/>
      <c r="AB82" s="660"/>
    </row>
    <row r="83" spans="1:28" s="669" customFormat="1" ht="43.5" hidden="1" customHeight="1" x14ac:dyDescent="0.25">
      <c r="A83" s="938" t="s">
        <v>169</v>
      </c>
      <c r="B83" s="620">
        <f>'IDENTIFICACIÓN Y VALORACIÓN'!L35</f>
        <v>1</v>
      </c>
      <c r="C83" s="610">
        <f>'IDENTIFICACIÓN Y VALORACIÓN'!M35</f>
        <v>3</v>
      </c>
      <c r="D83" s="907" t="str">
        <f>'IDENTIFICACIÓN Y VALORACIÓN'!$Q$35</f>
        <v>MODERADO</v>
      </c>
      <c r="E83" s="911" t="str">
        <f>'IDENTIFICACIÓN Y VALORACIÓN'!$E$35</f>
        <v>Corrupción-Visibilidad</v>
      </c>
      <c r="F83" s="939" t="s">
        <v>23</v>
      </c>
      <c r="G83" s="909" t="str">
        <f>IF(F83="Aceptar el riesgo","No se adopta ninguna medida que afecte probabilidad o impacto del riesgo, se mantienen los controles y se les hará seguimiento periódico.",IF(F83="Evitar el riesgo","Se abandonan las actividades que dan lugar al riesgo y no se inician o no continúan las actividades que lo causan",IF(F83="Compartir / transferir el riesgo","Se transfiere o comparte una parte del riesgo. Ej.: seguros y tercerización para reducir probabilidad o impacto del riesgo",IF(F83="Reducir el riesgo","Se adoptan medidas para reducir probabilidad o impacto o ambos, se implementarán controles adicionales."))))</f>
        <v>Se adoptan medidas para reducir probabilidad o impacto o ambos, se implementarán controles adicionales.</v>
      </c>
      <c r="H83" s="652" t="s">
        <v>1978</v>
      </c>
      <c r="I83" s="652" t="s">
        <v>2629</v>
      </c>
      <c r="J83" s="636" t="s">
        <v>2436</v>
      </c>
      <c r="K83" s="681" t="s">
        <v>2535</v>
      </c>
      <c r="L83" s="636" t="s">
        <v>2069</v>
      </c>
      <c r="M83" s="681" t="s">
        <v>2536</v>
      </c>
      <c r="N83" s="652"/>
      <c r="O83" s="652"/>
      <c r="P83" s="652"/>
      <c r="Q83" s="489"/>
      <c r="R83" s="626"/>
      <c r="S83" s="672"/>
      <c r="T83" s="652"/>
      <c r="U83" s="652"/>
      <c r="V83" s="490"/>
      <c r="W83" s="652"/>
      <c r="X83" s="673"/>
      <c r="Y83" s="652"/>
      <c r="Z83" s="652"/>
      <c r="AA83" s="490"/>
      <c r="AB83" s="652"/>
    </row>
    <row r="84" spans="1:28" s="669" customFormat="1" ht="60" hidden="1" x14ac:dyDescent="0.25">
      <c r="A84" s="938"/>
      <c r="B84" s="621"/>
      <c r="C84" s="613"/>
      <c r="D84" s="907"/>
      <c r="E84" s="911"/>
      <c r="F84" s="939"/>
      <c r="G84" s="909"/>
      <c r="H84" s="653" t="s">
        <v>1971</v>
      </c>
      <c r="I84" s="654" t="s">
        <v>1386</v>
      </c>
      <c r="J84" s="636" t="s">
        <v>2345</v>
      </c>
      <c r="K84" s="681" t="s">
        <v>2346</v>
      </c>
      <c r="L84" s="636" t="s">
        <v>2069</v>
      </c>
      <c r="M84" s="681" t="s">
        <v>2347</v>
      </c>
      <c r="N84" s="652"/>
      <c r="O84" s="652"/>
      <c r="P84" s="652"/>
      <c r="Q84" s="489"/>
      <c r="R84" s="626"/>
      <c r="S84" s="672"/>
      <c r="T84" s="652"/>
      <c r="U84" s="652"/>
      <c r="V84" s="490"/>
      <c r="W84" s="652"/>
      <c r="X84" s="673"/>
      <c r="Y84" s="652"/>
      <c r="Z84" s="652"/>
      <c r="AA84" s="490"/>
      <c r="AB84" s="652"/>
    </row>
    <row r="85" spans="1:28" s="669" customFormat="1" ht="60" hidden="1" x14ac:dyDescent="0.25">
      <c r="A85" s="938"/>
      <c r="B85" s="621"/>
      <c r="C85" s="613"/>
      <c r="D85" s="907"/>
      <c r="E85" s="911"/>
      <c r="F85" s="939"/>
      <c r="G85" s="909"/>
      <c r="H85" s="652" t="s">
        <v>1972</v>
      </c>
      <c r="I85" s="652" t="s">
        <v>1387</v>
      </c>
      <c r="J85" s="636" t="s">
        <v>2593</v>
      </c>
      <c r="K85" s="681" t="s">
        <v>2594</v>
      </c>
      <c r="L85" s="636" t="s">
        <v>2069</v>
      </c>
      <c r="M85" s="681" t="s">
        <v>2595</v>
      </c>
      <c r="N85" s="652"/>
      <c r="O85" s="652"/>
      <c r="P85" s="652"/>
      <c r="Q85" s="489"/>
      <c r="R85" s="626"/>
      <c r="S85" s="672"/>
      <c r="T85" s="652"/>
      <c r="U85" s="652"/>
      <c r="V85" s="490"/>
      <c r="W85" s="652"/>
      <c r="X85" s="673"/>
      <c r="Y85" s="652"/>
      <c r="Z85" s="652"/>
      <c r="AA85" s="490"/>
      <c r="AB85" s="652"/>
    </row>
    <row r="86" spans="1:28" s="669" customFormat="1" ht="165" hidden="1" x14ac:dyDescent="0.25">
      <c r="A86" s="938"/>
      <c r="B86" s="621"/>
      <c r="C86" s="613"/>
      <c r="D86" s="907"/>
      <c r="E86" s="911"/>
      <c r="F86" s="939"/>
      <c r="G86" s="909"/>
      <c r="H86" s="652" t="s">
        <v>1973</v>
      </c>
      <c r="I86" s="652" t="s">
        <v>1388</v>
      </c>
      <c r="J86" s="636" t="s">
        <v>2537</v>
      </c>
      <c r="K86" s="681" t="s">
        <v>2231</v>
      </c>
      <c r="L86" s="636" t="s">
        <v>2069</v>
      </c>
      <c r="M86" s="681" t="s">
        <v>2238</v>
      </c>
      <c r="N86" s="652"/>
      <c r="O86" s="652"/>
      <c r="P86" s="652"/>
      <c r="Q86" s="489"/>
      <c r="R86" s="626"/>
      <c r="S86" s="672"/>
      <c r="T86" s="652"/>
      <c r="U86" s="652"/>
      <c r="V86" s="490"/>
      <c r="W86" s="652"/>
      <c r="X86" s="673"/>
      <c r="Y86" s="652"/>
      <c r="Z86" s="652"/>
      <c r="AA86" s="490"/>
      <c r="AB86" s="652"/>
    </row>
    <row r="87" spans="1:28" s="669" customFormat="1" ht="90" hidden="1" x14ac:dyDescent="0.25">
      <c r="A87" s="938"/>
      <c r="B87" s="621"/>
      <c r="C87" s="613"/>
      <c r="D87" s="907"/>
      <c r="E87" s="911"/>
      <c r="F87" s="939"/>
      <c r="G87" s="909"/>
      <c r="H87" s="652" t="s">
        <v>1974</v>
      </c>
      <c r="I87" s="652" t="s">
        <v>1979</v>
      </c>
      <c r="J87" s="636" t="s">
        <v>2457</v>
      </c>
      <c r="K87" s="681" t="s">
        <v>2463</v>
      </c>
      <c r="L87" s="636" t="s">
        <v>2083</v>
      </c>
      <c r="M87" s="681" t="s">
        <v>2083</v>
      </c>
      <c r="N87" s="652"/>
      <c r="O87" s="652"/>
      <c r="P87" s="652"/>
      <c r="Q87" s="489"/>
      <c r="R87" s="626"/>
      <c r="S87" s="672"/>
      <c r="T87" s="652"/>
      <c r="U87" s="652"/>
      <c r="V87" s="490"/>
      <c r="W87" s="652"/>
      <c r="X87" s="673"/>
      <c r="Y87" s="652"/>
      <c r="Z87" s="652"/>
      <c r="AA87" s="490"/>
      <c r="AB87" s="652"/>
    </row>
    <row r="88" spans="1:28" s="669" customFormat="1" ht="90" hidden="1" x14ac:dyDescent="0.25">
      <c r="A88" s="938"/>
      <c r="B88" s="621"/>
      <c r="C88" s="613"/>
      <c r="D88" s="907"/>
      <c r="E88" s="911"/>
      <c r="F88" s="939"/>
      <c r="G88" s="909"/>
      <c r="H88" s="652" t="s">
        <v>1975</v>
      </c>
      <c r="I88" s="652" t="s">
        <v>1392</v>
      </c>
      <c r="J88" s="636">
        <v>44104</v>
      </c>
      <c r="K88" s="681" t="s">
        <v>2128</v>
      </c>
      <c r="L88" s="636" t="s">
        <v>2083</v>
      </c>
      <c r="M88" s="681" t="s">
        <v>2083</v>
      </c>
      <c r="N88" s="652"/>
      <c r="O88" s="652"/>
      <c r="P88" s="652"/>
      <c r="Q88" s="489"/>
      <c r="R88" s="626"/>
      <c r="S88" s="672"/>
      <c r="T88" s="652"/>
      <c r="U88" s="652"/>
      <c r="V88" s="490"/>
      <c r="W88" s="652"/>
      <c r="X88" s="673"/>
      <c r="Y88" s="652"/>
      <c r="Z88" s="652"/>
      <c r="AA88" s="490"/>
      <c r="AB88" s="652"/>
    </row>
    <row r="89" spans="1:28" s="669" customFormat="1" ht="45" hidden="1" x14ac:dyDescent="0.25">
      <c r="A89" s="938"/>
      <c r="B89" s="621"/>
      <c r="C89" s="613"/>
      <c r="D89" s="907"/>
      <c r="E89" s="911"/>
      <c r="F89" s="939"/>
      <c r="G89" s="909"/>
      <c r="H89" s="652" t="s">
        <v>1976</v>
      </c>
      <c r="I89" s="652" t="s">
        <v>1393</v>
      </c>
      <c r="J89" s="636" t="s">
        <v>2514</v>
      </c>
      <c r="K89" s="681" t="s">
        <v>2085</v>
      </c>
      <c r="L89" s="636" t="s">
        <v>2069</v>
      </c>
      <c r="M89" s="681" t="s">
        <v>2088</v>
      </c>
      <c r="N89" s="652"/>
      <c r="O89" s="652"/>
      <c r="P89" s="652"/>
      <c r="Q89" s="489"/>
      <c r="R89" s="626"/>
      <c r="S89" s="672"/>
      <c r="T89" s="652"/>
      <c r="U89" s="652"/>
      <c r="V89" s="490"/>
      <c r="W89" s="652"/>
      <c r="X89" s="673"/>
      <c r="Y89" s="652"/>
      <c r="Z89" s="652"/>
      <c r="AA89" s="490"/>
      <c r="AB89" s="652"/>
    </row>
    <row r="90" spans="1:28" s="669" customFormat="1" ht="90" hidden="1" x14ac:dyDescent="0.25">
      <c r="A90" s="938"/>
      <c r="B90" s="621"/>
      <c r="C90" s="613"/>
      <c r="D90" s="907"/>
      <c r="E90" s="911"/>
      <c r="F90" s="939"/>
      <c r="G90" s="909"/>
      <c r="H90" s="652" t="s">
        <v>1977</v>
      </c>
      <c r="I90" s="652" t="s">
        <v>1980</v>
      </c>
      <c r="J90" s="636" t="s">
        <v>2538</v>
      </c>
      <c r="K90" s="681" t="s">
        <v>2239</v>
      </c>
      <c r="L90" s="636" t="s">
        <v>2069</v>
      </c>
      <c r="M90" s="681" t="s">
        <v>2240</v>
      </c>
      <c r="N90" s="652"/>
      <c r="O90" s="652"/>
      <c r="P90" s="652"/>
      <c r="Q90" s="489"/>
      <c r="R90" s="626"/>
      <c r="S90" s="672"/>
      <c r="T90" s="652"/>
      <c r="U90" s="652"/>
      <c r="V90" s="490"/>
      <c r="W90" s="652"/>
      <c r="X90" s="673"/>
      <c r="Y90" s="652"/>
      <c r="Z90" s="652"/>
      <c r="AA90" s="490"/>
      <c r="AB90" s="652"/>
    </row>
    <row r="91" spans="1:28" s="669" customFormat="1" ht="180" hidden="1" x14ac:dyDescent="0.25">
      <c r="A91" s="938"/>
      <c r="B91" s="618"/>
      <c r="C91" s="615"/>
      <c r="D91" s="907"/>
      <c r="E91" s="911"/>
      <c r="F91" s="939"/>
      <c r="G91" s="909"/>
      <c r="H91" s="640" t="s">
        <v>1982</v>
      </c>
      <c r="I91" s="640" t="s">
        <v>1421</v>
      </c>
      <c r="J91" s="636" t="s">
        <v>2188</v>
      </c>
      <c r="K91" s="681" t="s">
        <v>2187</v>
      </c>
      <c r="L91" s="636" t="s">
        <v>2069</v>
      </c>
      <c r="M91" s="681" t="s">
        <v>2189</v>
      </c>
      <c r="N91" s="640"/>
      <c r="O91" s="640"/>
      <c r="P91" s="640"/>
      <c r="Q91" s="489"/>
      <c r="R91" s="611"/>
      <c r="S91" s="672"/>
      <c r="T91" s="652"/>
      <c r="U91" s="652"/>
      <c r="V91" s="490"/>
      <c r="W91" s="652"/>
      <c r="X91" s="673"/>
      <c r="Y91" s="652"/>
      <c r="Z91" s="652"/>
      <c r="AA91" s="490"/>
      <c r="AB91" s="652"/>
    </row>
    <row r="92" spans="1:28" s="669" customFormat="1" ht="105" hidden="1" x14ac:dyDescent="0.25">
      <c r="A92" s="938"/>
      <c r="B92" s="618"/>
      <c r="C92" s="615"/>
      <c r="D92" s="907"/>
      <c r="E92" s="911"/>
      <c r="F92" s="939"/>
      <c r="G92" s="909"/>
      <c r="H92" s="640" t="s">
        <v>1981</v>
      </c>
      <c r="I92" s="640" t="s">
        <v>1420</v>
      </c>
      <c r="J92" s="636" t="s">
        <v>2539</v>
      </c>
      <c r="K92" s="681" t="s">
        <v>2414</v>
      </c>
      <c r="L92" s="636" t="s">
        <v>2069</v>
      </c>
      <c r="M92" s="681" t="s">
        <v>2415</v>
      </c>
      <c r="N92" s="640"/>
      <c r="O92" s="640"/>
      <c r="P92" s="640"/>
      <c r="Q92" s="489"/>
      <c r="R92" s="611"/>
      <c r="S92" s="672"/>
      <c r="T92" s="652"/>
      <c r="U92" s="652"/>
      <c r="V92" s="490"/>
      <c r="W92" s="652"/>
      <c r="X92" s="673"/>
      <c r="Y92" s="652"/>
      <c r="Z92" s="652"/>
      <c r="AA92" s="490"/>
      <c r="AB92" s="652"/>
    </row>
    <row r="93" spans="1:28" s="669" customFormat="1" ht="21" hidden="1" customHeight="1" x14ac:dyDescent="0.25">
      <c r="A93" s="938"/>
      <c r="B93" s="618"/>
      <c r="C93" s="615"/>
      <c r="D93" s="907"/>
      <c r="E93" s="911"/>
      <c r="F93" s="939"/>
      <c r="G93" s="909"/>
      <c r="H93" s="640" t="s">
        <v>1985</v>
      </c>
      <c r="I93" s="640" t="s">
        <v>1226</v>
      </c>
      <c r="J93" s="647" t="s">
        <v>2083</v>
      </c>
      <c r="K93" s="683" t="s">
        <v>2083</v>
      </c>
      <c r="L93" s="647" t="s">
        <v>2083</v>
      </c>
      <c r="M93" s="683" t="s">
        <v>2083</v>
      </c>
      <c r="N93" s="640"/>
      <c r="O93" s="640"/>
      <c r="P93" s="640"/>
      <c r="Q93" s="489"/>
      <c r="R93" s="611"/>
      <c r="S93" s="672"/>
      <c r="T93" s="652"/>
      <c r="U93" s="652"/>
      <c r="V93" s="490"/>
      <c r="W93" s="652"/>
      <c r="X93" s="673"/>
      <c r="Y93" s="652"/>
      <c r="Z93" s="652"/>
      <c r="AA93" s="490"/>
      <c r="AB93" s="652"/>
    </row>
    <row r="94" spans="1:28" s="669" customFormat="1" hidden="1" x14ac:dyDescent="0.25">
      <c r="A94" s="938"/>
      <c r="B94" s="618"/>
      <c r="C94" s="615"/>
      <c r="D94" s="907"/>
      <c r="E94" s="911"/>
      <c r="F94" s="939"/>
      <c r="G94" s="909"/>
      <c r="H94" s="640" t="s">
        <v>1983</v>
      </c>
      <c r="I94" s="953" t="s">
        <v>1986</v>
      </c>
      <c r="J94" s="636" t="s">
        <v>2295</v>
      </c>
      <c r="K94" s="681" t="s">
        <v>2534</v>
      </c>
      <c r="L94" s="636" t="s">
        <v>2069</v>
      </c>
      <c r="M94" s="681" t="s">
        <v>2296</v>
      </c>
      <c r="N94" s="640"/>
      <c r="O94" s="640"/>
      <c r="P94" s="640"/>
      <c r="Q94" s="489"/>
      <c r="R94" s="611"/>
      <c r="S94" s="672"/>
      <c r="T94" s="652"/>
      <c r="U94" s="652"/>
      <c r="V94" s="490"/>
      <c r="W94" s="652"/>
      <c r="X94" s="673"/>
      <c r="Y94" s="652"/>
      <c r="Z94" s="652"/>
      <c r="AA94" s="490"/>
      <c r="AB94" s="652"/>
    </row>
    <row r="95" spans="1:28" s="669" customFormat="1" ht="30" hidden="1" x14ac:dyDescent="0.25">
      <c r="A95" s="938"/>
      <c r="B95" s="618"/>
      <c r="C95" s="615"/>
      <c r="D95" s="907"/>
      <c r="E95" s="911"/>
      <c r="F95" s="939"/>
      <c r="G95" s="909"/>
      <c r="H95" s="640" t="s">
        <v>1984</v>
      </c>
      <c r="I95" s="953"/>
      <c r="J95" s="636" t="s">
        <v>2295</v>
      </c>
      <c r="K95" s="681" t="s">
        <v>2534</v>
      </c>
      <c r="L95" s="636" t="s">
        <v>2069</v>
      </c>
      <c r="M95" s="681" t="s">
        <v>2296</v>
      </c>
      <c r="N95" s="640"/>
      <c r="O95" s="640"/>
      <c r="P95" s="640"/>
      <c r="Q95" s="489"/>
      <c r="R95" s="611"/>
      <c r="S95" s="672"/>
      <c r="T95" s="652"/>
      <c r="U95" s="652"/>
      <c r="V95" s="490"/>
      <c r="W95" s="652"/>
      <c r="X95" s="673"/>
      <c r="Y95" s="652"/>
      <c r="Z95" s="652"/>
      <c r="AA95" s="490"/>
      <c r="AB95" s="652"/>
    </row>
    <row r="96" spans="1:28" s="669" customFormat="1" ht="60.6" hidden="1" customHeight="1" x14ac:dyDescent="0.25">
      <c r="A96" s="938"/>
      <c r="B96" s="618"/>
      <c r="C96" s="615"/>
      <c r="D96" s="907"/>
      <c r="E96" s="911"/>
      <c r="F96" s="939"/>
      <c r="G96" s="909"/>
      <c r="H96" s="640" t="s">
        <v>757</v>
      </c>
      <c r="I96" s="640" t="s">
        <v>280</v>
      </c>
      <c r="J96" s="636" t="s">
        <v>2350</v>
      </c>
      <c r="K96" s="681" t="s">
        <v>2351</v>
      </c>
      <c r="L96" s="636" t="s">
        <v>2069</v>
      </c>
      <c r="M96" s="681" t="s">
        <v>2352</v>
      </c>
      <c r="N96" s="640"/>
      <c r="O96" s="640"/>
      <c r="P96" s="640"/>
      <c r="Q96" s="489"/>
      <c r="R96" s="611"/>
      <c r="S96" s="672"/>
      <c r="T96" s="652"/>
      <c r="U96" s="652"/>
      <c r="V96" s="490"/>
      <c r="W96" s="652"/>
      <c r="X96" s="673"/>
      <c r="Y96" s="652"/>
      <c r="Z96" s="652"/>
      <c r="AA96" s="490"/>
      <c r="AB96" s="652"/>
    </row>
    <row r="97" spans="1:28" s="675" customFormat="1" ht="20.100000000000001" hidden="1" customHeight="1" x14ac:dyDescent="0.25">
      <c r="A97" s="655"/>
      <c r="B97" s="618"/>
      <c r="C97" s="615"/>
      <c r="D97" s="642"/>
      <c r="E97" s="656"/>
      <c r="F97" s="657"/>
      <c r="G97" s="650"/>
      <c r="H97" s="645"/>
      <c r="I97" s="645"/>
      <c r="J97" s="646"/>
      <c r="K97" s="682"/>
      <c r="L97" s="646"/>
      <c r="M97" s="682"/>
      <c r="N97" s="645"/>
      <c r="O97" s="645"/>
      <c r="P97" s="645"/>
      <c r="Q97" s="491"/>
      <c r="R97" s="619"/>
      <c r="S97" s="674"/>
      <c r="T97" s="660"/>
      <c r="U97" s="660"/>
      <c r="V97" s="491"/>
      <c r="W97" s="660"/>
      <c r="X97" s="676"/>
      <c r="Y97" s="660"/>
      <c r="Z97" s="660"/>
      <c r="AA97" s="491"/>
      <c r="AB97" s="660"/>
    </row>
    <row r="98" spans="1:28" ht="23.1" hidden="1" customHeight="1" x14ac:dyDescent="0.25">
      <c r="A98" s="926" t="s">
        <v>170</v>
      </c>
      <c r="B98" s="602">
        <f>'IDENTIFICACIÓN Y VALORACIÓN'!L39</f>
        <v>1</v>
      </c>
      <c r="C98" s="603">
        <f>'IDENTIFICACIÓN Y VALORACIÓN'!M39</f>
        <v>3</v>
      </c>
      <c r="D98" s="908" t="str">
        <f>'IDENTIFICACIÓN Y VALORACIÓN'!$Q$39</f>
        <v>MODERADO</v>
      </c>
      <c r="E98" s="917" t="str">
        <f>'IDENTIFICACIÓN Y VALORACIÓN'!$E$39</f>
        <v>Corrupción-Delitos de la Admón. Pública</v>
      </c>
      <c r="F98" s="923" t="s">
        <v>23</v>
      </c>
      <c r="G98" s="912" t="str">
        <f>IF(F98="Aceptar el riesgo","No se adopta ninguna medida que afecte probabilidad o impacto del riesgo, se mantienen los controles y se les hará seguimiento periódico.",IF(F98="Evitar el riesgo","Se abandonan las actividades que dan lugar al riesgo y no se inician o no continúan las actividades que lo causan",IF(F98="Compartir / transferir el riesgo","Se transfiere o comparte una parte del riesgo. Ej.: seguros y tercerización para reducir probabilidad o impacto del riesgo",IF(F98="Reducir el riesgo","Se adoptan medidas para reducir probabilidad o impacto o ambos, se implementarán controles adicionales."))))</f>
        <v>Se adoptan medidas para reducir probabilidad o impacto o ambos, se implementarán controles adicionales.</v>
      </c>
      <c r="H98" s="651" t="s">
        <v>1991</v>
      </c>
      <c r="I98" s="651" t="s">
        <v>1451</v>
      </c>
      <c r="J98" s="636" t="s">
        <v>2083</v>
      </c>
      <c r="K98" s="681" t="s">
        <v>2083</v>
      </c>
      <c r="L98" s="636" t="s">
        <v>2083</v>
      </c>
      <c r="M98" s="681" t="s">
        <v>2083</v>
      </c>
      <c r="N98" s="651"/>
      <c r="O98" s="651"/>
      <c r="P98" s="651"/>
      <c r="Q98" s="489"/>
      <c r="R98" s="622"/>
      <c r="S98" s="672"/>
      <c r="T98" s="638"/>
      <c r="U98" s="638"/>
      <c r="V98" s="489"/>
      <c r="W98" s="638"/>
      <c r="X98" s="673"/>
      <c r="Y98" s="638"/>
      <c r="Z98" s="638"/>
      <c r="AA98" s="490"/>
      <c r="AB98" s="638"/>
    </row>
    <row r="99" spans="1:28" ht="150" hidden="1" x14ac:dyDescent="0.25">
      <c r="A99" s="927"/>
      <c r="B99" s="623"/>
      <c r="C99" s="624"/>
      <c r="D99" s="908"/>
      <c r="E99" s="918"/>
      <c r="F99" s="924"/>
      <c r="G99" s="912"/>
      <c r="H99" s="651" t="s">
        <v>1987</v>
      </c>
      <c r="I99" s="651" t="s">
        <v>1992</v>
      </c>
      <c r="J99" s="636" t="s">
        <v>2540</v>
      </c>
      <c r="K99" s="681" t="s">
        <v>2129</v>
      </c>
      <c r="L99" s="636" t="s">
        <v>2069</v>
      </c>
      <c r="M99" s="681" t="s">
        <v>2130</v>
      </c>
      <c r="N99" s="651"/>
      <c r="O99" s="651"/>
      <c r="P99" s="651"/>
      <c r="Q99" s="489"/>
      <c r="R99" s="622"/>
      <c r="S99" s="672"/>
      <c r="T99" s="638"/>
      <c r="U99" s="638"/>
      <c r="V99" s="489"/>
      <c r="W99" s="638"/>
      <c r="X99" s="673"/>
      <c r="Y99" s="638"/>
      <c r="Z99" s="638"/>
      <c r="AA99" s="490"/>
      <c r="AB99" s="638"/>
    </row>
    <row r="100" spans="1:28" ht="120" hidden="1" x14ac:dyDescent="0.25">
      <c r="A100" s="927"/>
      <c r="B100" s="623"/>
      <c r="C100" s="624"/>
      <c r="D100" s="908"/>
      <c r="E100" s="918"/>
      <c r="F100" s="924"/>
      <c r="G100" s="912"/>
      <c r="H100" s="651" t="s">
        <v>1988</v>
      </c>
      <c r="I100" s="651" t="s">
        <v>1993</v>
      </c>
      <c r="J100" s="636" t="s">
        <v>2249</v>
      </c>
      <c r="K100" s="681" t="s">
        <v>2259</v>
      </c>
      <c r="L100" s="636" t="s">
        <v>2069</v>
      </c>
      <c r="M100" s="681" t="s">
        <v>2260</v>
      </c>
      <c r="N100" s="651"/>
      <c r="O100" s="651"/>
      <c r="P100" s="651"/>
      <c r="Q100" s="489"/>
      <c r="R100" s="622"/>
      <c r="S100" s="672"/>
      <c r="T100" s="638"/>
      <c r="U100" s="638"/>
      <c r="V100" s="489"/>
      <c r="W100" s="638"/>
      <c r="X100" s="673"/>
      <c r="Y100" s="638"/>
      <c r="Z100" s="638"/>
      <c r="AA100" s="490"/>
      <c r="AB100" s="638"/>
    </row>
    <row r="101" spans="1:28" ht="75" hidden="1" x14ac:dyDescent="0.25">
      <c r="A101" s="927"/>
      <c r="B101" s="623"/>
      <c r="C101" s="624"/>
      <c r="D101" s="908"/>
      <c r="E101" s="918"/>
      <c r="F101" s="924"/>
      <c r="G101" s="912"/>
      <c r="H101" s="651" t="s">
        <v>1989</v>
      </c>
      <c r="I101" s="651" t="s">
        <v>1447</v>
      </c>
      <c r="J101" s="636" t="s">
        <v>2342</v>
      </c>
      <c r="K101" s="681" t="s">
        <v>2583</v>
      </c>
      <c r="L101" s="636" t="s">
        <v>2069</v>
      </c>
      <c r="M101" s="681" t="s">
        <v>2584</v>
      </c>
      <c r="N101" s="651"/>
      <c r="O101" s="651"/>
      <c r="P101" s="651"/>
      <c r="Q101" s="489"/>
      <c r="R101" s="622"/>
      <c r="S101" s="672"/>
      <c r="T101" s="638"/>
      <c r="U101" s="638"/>
      <c r="V101" s="489"/>
      <c r="W101" s="638"/>
      <c r="X101" s="673"/>
      <c r="Y101" s="638"/>
      <c r="Z101" s="638"/>
      <c r="AA101" s="490"/>
      <c r="AB101" s="638"/>
    </row>
    <row r="102" spans="1:28" ht="390" hidden="1" x14ac:dyDescent="0.25">
      <c r="A102" s="927"/>
      <c r="B102" s="623"/>
      <c r="C102" s="624"/>
      <c r="D102" s="908"/>
      <c r="E102" s="918"/>
      <c r="F102" s="924"/>
      <c r="G102" s="912"/>
      <c r="H102" s="651" t="s">
        <v>1990</v>
      </c>
      <c r="I102" s="651" t="s">
        <v>1450</v>
      </c>
      <c r="J102" s="636" t="s">
        <v>2557</v>
      </c>
      <c r="K102" s="681" t="s">
        <v>2627</v>
      </c>
      <c r="L102" s="636" t="s">
        <v>2069</v>
      </c>
      <c r="M102" s="681" t="s">
        <v>2556</v>
      </c>
      <c r="N102" s="651"/>
      <c r="O102" s="651"/>
      <c r="P102" s="651"/>
      <c r="Q102" s="489"/>
      <c r="R102" s="622"/>
      <c r="S102" s="672"/>
      <c r="T102" s="638"/>
      <c r="U102" s="638"/>
      <c r="V102" s="489"/>
      <c r="W102" s="638"/>
      <c r="X102" s="673"/>
      <c r="Y102" s="638"/>
      <c r="Z102" s="638"/>
      <c r="AA102" s="490"/>
      <c r="AB102" s="638"/>
    </row>
    <row r="103" spans="1:28" ht="18.95" hidden="1" customHeight="1" x14ac:dyDescent="0.25">
      <c r="A103" s="927"/>
      <c r="B103" s="605"/>
      <c r="C103" s="606"/>
      <c r="D103" s="908"/>
      <c r="E103" s="918"/>
      <c r="F103" s="924"/>
      <c r="G103" s="912"/>
      <c r="H103" s="637" t="s">
        <v>2630</v>
      </c>
      <c r="I103" s="954" t="s">
        <v>747</v>
      </c>
      <c r="J103" s="636" t="s">
        <v>2083</v>
      </c>
      <c r="K103" s="681" t="s">
        <v>2083</v>
      </c>
      <c r="L103" s="636" t="s">
        <v>2083</v>
      </c>
      <c r="M103" s="681" t="s">
        <v>2083</v>
      </c>
      <c r="N103" s="635"/>
      <c r="O103" s="635"/>
      <c r="P103" s="635"/>
      <c r="Q103" s="489"/>
      <c r="R103" s="604"/>
      <c r="S103" s="672"/>
      <c r="T103" s="638"/>
      <c r="U103" s="638"/>
      <c r="V103" s="489"/>
      <c r="W103" s="638"/>
      <c r="X103" s="673"/>
      <c r="Y103" s="638"/>
      <c r="Z103" s="638"/>
      <c r="AA103" s="490"/>
      <c r="AB103" s="638"/>
    </row>
    <row r="104" spans="1:28" ht="15.6" hidden="1" customHeight="1" x14ac:dyDescent="0.25">
      <c r="A104" s="927"/>
      <c r="B104" s="605"/>
      <c r="C104" s="606"/>
      <c r="D104" s="908"/>
      <c r="E104" s="918"/>
      <c r="F104" s="924"/>
      <c r="G104" s="912"/>
      <c r="H104" s="637" t="s">
        <v>1994</v>
      </c>
      <c r="I104" s="954"/>
      <c r="J104" s="636" t="s">
        <v>2083</v>
      </c>
      <c r="K104" s="681" t="s">
        <v>2083</v>
      </c>
      <c r="L104" s="636" t="s">
        <v>2083</v>
      </c>
      <c r="M104" s="681" t="s">
        <v>2083</v>
      </c>
      <c r="N104" s="635"/>
      <c r="O104" s="635"/>
      <c r="P104" s="635"/>
      <c r="Q104" s="489"/>
      <c r="R104" s="604"/>
      <c r="S104" s="672"/>
      <c r="T104" s="638"/>
      <c r="U104" s="638"/>
      <c r="V104" s="489"/>
      <c r="W104" s="638"/>
      <c r="X104" s="673"/>
      <c r="Y104" s="638"/>
      <c r="Z104" s="638"/>
      <c r="AA104" s="490"/>
      <c r="AB104" s="638"/>
    </row>
    <row r="105" spans="1:28" ht="42.95" hidden="1" customHeight="1" x14ac:dyDescent="0.25">
      <c r="A105" s="927"/>
      <c r="B105" s="605"/>
      <c r="C105" s="606"/>
      <c r="D105" s="908"/>
      <c r="E105" s="918"/>
      <c r="F105" s="924"/>
      <c r="G105" s="912"/>
      <c r="H105" s="637" t="s">
        <v>1995</v>
      </c>
      <c r="I105" s="651" t="s">
        <v>1997</v>
      </c>
      <c r="J105" s="636" t="s">
        <v>2139</v>
      </c>
      <c r="K105" s="681" t="s">
        <v>2140</v>
      </c>
      <c r="L105" s="636" t="s">
        <v>2069</v>
      </c>
      <c r="M105" s="681" t="s">
        <v>2155</v>
      </c>
      <c r="N105" s="651"/>
      <c r="O105" s="651"/>
      <c r="P105" s="651"/>
      <c r="Q105" s="489"/>
      <c r="R105" s="622"/>
      <c r="S105" s="672"/>
      <c r="T105" s="638"/>
      <c r="U105" s="638"/>
      <c r="V105" s="489"/>
      <c r="W105" s="638"/>
      <c r="X105" s="673"/>
      <c r="Y105" s="638"/>
      <c r="Z105" s="638"/>
      <c r="AA105" s="490"/>
      <c r="AB105" s="638"/>
    </row>
    <row r="106" spans="1:28" ht="150" hidden="1" x14ac:dyDescent="0.25">
      <c r="A106" s="927"/>
      <c r="B106" s="605"/>
      <c r="C106" s="606"/>
      <c r="D106" s="908"/>
      <c r="E106" s="918"/>
      <c r="F106" s="924"/>
      <c r="G106" s="912"/>
      <c r="H106" s="637" t="s">
        <v>1996</v>
      </c>
      <c r="I106" s="651" t="s">
        <v>1483</v>
      </c>
      <c r="J106" s="636" t="s">
        <v>2541</v>
      </c>
      <c r="K106" s="681" t="s">
        <v>2129</v>
      </c>
      <c r="L106" s="636" t="s">
        <v>2069</v>
      </c>
      <c r="M106" s="681" t="s">
        <v>2130</v>
      </c>
      <c r="N106" s="651"/>
      <c r="O106" s="651"/>
      <c r="P106" s="651"/>
      <c r="Q106" s="489"/>
      <c r="R106" s="622"/>
      <c r="S106" s="672"/>
      <c r="T106" s="638"/>
      <c r="U106" s="638"/>
      <c r="V106" s="489"/>
      <c r="W106" s="638"/>
      <c r="X106" s="673"/>
      <c r="Y106" s="638"/>
      <c r="Z106" s="638"/>
      <c r="AA106" s="490"/>
      <c r="AB106" s="638"/>
    </row>
    <row r="107" spans="1:28" ht="24" hidden="1" customHeight="1" x14ac:dyDescent="0.25">
      <c r="A107" s="927"/>
      <c r="B107" s="605"/>
      <c r="C107" s="606"/>
      <c r="D107" s="908"/>
      <c r="E107" s="918"/>
      <c r="F107" s="924"/>
      <c r="G107" s="912"/>
      <c r="H107" s="637" t="s">
        <v>744</v>
      </c>
      <c r="I107" s="651" t="s">
        <v>745</v>
      </c>
      <c r="J107" s="636" t="s">
        <v>2297</v>
      </c>
      <c r="K107" s="681" t="s">
        <v>2297</v>
      </c>
      <c r="L107" s="636" t="s">
        <v>2069</v>
      </c>
      <c r="M107" s="681" t="s">
        <v>2298</v>
      </c>
      <c r="N107" s="651"/>
      <c r="O107" s="651"/>
      <c r="P107" s="651"/>
      <c r="Q107" s="489"/>
      <c r="R107" s="622"/>
      <c r="S107" s="672"/>
      <c r="T107" s="638"/>
      <c r="U107" s="638"/>
      <c r="V107" s="489"/>
      <c r="W107" s="638"/>
      <c r="X107" s="673"/>
      <c r="Y107" s="638"/>
      <c r="Z107" s="638"/>
      <c r="AA107" s="490"/>
      <c r="AB107" s="638"/>
    </row>
    <row r="108" spans="1:28" ht="19.5" hidden="1" customHeight="1" x14ac:dyDescent="0.25">
      <c r="A108" s="928"/>
      <c r="B108" s="605"/>
      <c r="C108" s="606"/>
      <c r="D108" s="908"/>
      <c r="E108" s="919"/>
      <c r="F108" s="925"/>
      <c r="G108" s="912"/>
      <c r="H108" s="640" t="s">
        <v>748</v>
      </c>
      <c r="I108" s="635" t="s">
        <v>281</v>
      </c>
      <c r="J108" s="636" t="s">
        <v>2083</v>
      </c>
      <c r="K108" s="681" t="s">
        <v>2083</v>
      </c>
      <c r="L108" s="636" t="s">
        <v>2083</v>
      </c>
      <c r="M108" s="681" t="s">
        <v>2083</v>
      </c>
      <c r="N108" s="635"/>
      <c r="O108" s="635"/>
      <c r="P108" s="635"/>
      <c r="Q108" s="489"/>
      <c r="R108" s="604"/>
      <c r="S108" s="672"/>
      <c r="T108" s="638"/>
      <c r="U108" s="638"/>
      <c r="V108" s="489"/>
      <c r="W108" s="638"/>
      <c r="X108" s="673"/>
      <c r="Y108" s="638"/>
      <c r="Z108" s="638"/>
      <c r="AA108" s="490"/>
      <c r="AB108" s="638"/>
    </row>
    <row r="109" spans="1:28" s="675" customFormat="1" ht="19.5" hidden="1" customHeight="1" x14ac:dyDescent="0.25">
      <c r="A109" s="639"/>
      <c r="B109" s="605"/>
      <c r="C109" s="606"/>
      <c r="D109" s="642"/>
      <c r="E109" s="648"/>
      <c r="F109" s="649"/>
      <c r="G109" s="644"/>
      <c r="H109" s="645"/>
      <c r="I109" s="645"/>
      <c r="J109" s="646"/>
      <c r="K109" s="682"/>
      <c r="L109" s="646"/>
      <c r="M109" s="682"/>
      <c r="N109" s="645"/>
      <c r="O109" s="645"/>
      <c r="P109" s="645"/>
      <c r="Q109" s="491"/>
      <c r="R109" s="619"/>
      <c r="S109" s="674"/>
      <c r="T109" s="660"/>
      <c r="U109" s="660"/>
      <c r="V109" s="491"/>
      <c r="W109" s="660"/>
      <c r="X109" s="676"/>
      <c r="Y109" s="660"/>
      <c r="Z109" s="660"/>
      <c r="AA109" s="491"/>
      <c r="AB109" s="660"/>
    </row>
    <row r="110" spans="1:28" s="669" customFormat="1" ht="26.45" hidden="1" customHeight="1" x14ac:dyDescent="0.25">
      <c r="A110" s="960" t="s">
        <v>171</v>
      </c>
      <c r="B110" s="620">
        <f>'IDENTIFICACIÓN Y VALORACIÓN'!L45</f>
        <v>1</v>
      </c>
      <c r="C110" s="610">
        <f>'IDENTIFICACIÓN Y VALORACIÓN'!M45</f>
        <v>3</v>
      </c>
      <c r="D110" s="907" t="str">
        <f>'IDENTIFICACIÓN Y VALORACIÓN'!$Q$45</f>
        <v>MODERADO</v>
      </c>
      <c r="E110" s="911" t="str">
        <f>'IDENTIFICACIÓN Y VALORACIÓN'!$E$45</f>
        <v>Corrupción-Delitos de la Admón. Pública</v>
      </c>
      <c r="F110" s="910" t="s">
        <v>23</v>
      </c>
      <c r="G110" s="909" t="str">
        <f>IF(F110="Aceptar el riesgo","No se adopta ninguna medida que afecte probabilidad o impacto del riesgo, se mantienen los controles y se les hará seguimiento periódico.",IF(F110="Evitar el riesgo","Se abandonan las actividades que dan lugar al riesgo y no se inician o no continúan las actividades que lo causan",IF(F110="Compartir / transferir el riesgo","Se transfiere o comparte una parte del riesgo. Ej.: seguros y tercerización para reducir probabilidad o impacto del riesgo",IF(F110="Reducir el riesgo","Se adoptan medidas para reducir probabilidad o impacto o ambos, se implementarán controles adicionales."))))</f>
        <v>Se adoptan medidas para reducir probabilidad o impacto o ambos, se implementarán controles adicionales.</v>
      </c>
      <c r="H110" s="652" t="s">
        <v>2004</v>
      </c>
      <c r="I110" s="652" t="s">
        <v>1522</v>
      </c>
      <c r="J110" s="636" t="s">
        <v>2481</v>
      </c>
      <c r="K110" s="681" t="s">
        <v>2480</v>
      </c>
      <c r="L110" s="636" t="s">
        <v>2069</v>
      </c>
      <c r="M110" s="681" t="s">
        <v>2482</v>
      </c>
      <c r="N110" s="652"/>
      <c r="O110" s="652"/>
      <c r="P110" s="652"/>
      <c r="Q110" s="489"/>
      <c r="R110" s="626"/>
      <c r="S110" s="672"/>
      <c r="T110" s="652"/>
      <c r="U110" s="652"/>
      <c r="V110" s="490"/>
      <c r="W110" s="652"/>
      <c r="X110" s="673"/>
      <c r="Y110" s="652"/>
      <c r="Z110" s="652"/>
      <c r="AA110" s="490"/>
      <c r="AB110" s="652"/>
    </row>
    <row r="111" spans="1:28" s="669" customFormat="1" ht="30" hidden="1" x14ac:dyDescent="0.25">
      <c r="A111" s="961"/>
      <c r="B111" s="621"/>
      <c r="C111" s="613"/>
      <c r="D111" s="907"/>
      <c r="E111" s="911"/>
      <c r="F111" s="910"/>
      <c r="G111" s="909"/>
      <c r="H111" s="652" t="s">
        <v>1998</v>
      </c>
      <c r="I111" s="652" t="s">
        <v>1514</v>
      </c>
      <c r="J111" s="636" t="s">
        <v>2190</v>
      </c>
      <c r="K111" s="681" t="s">
        <v>2184</v>
      </c>
      <c r="L111" s="636" t="s">
        <v>2069</v>
      </c>
      <c r="M111" s="681" t="s">
        <v>2186</v>
      </c>
      <c r="N111" s="652"/>
      <c r="O111" s="652"/>
      <c r="P111" s="652"/>
      <c r="Q111" s="489"/>
      <c r="R111" s="626"/>
      <c r="S111" s="672"/>
      <c r="T111" s="652"/>
      <c r="U111" s="652"/>
      <c r="V111" s="490"/>
      <c r="W111" s="652"/>
      <c r="X111" s="673"/>
      <c r="Y111" s="652"/>
      <c r="Z111" s="652"/>
      <c r="AA111" s="490"/>
      <c r="AB111" s="652"/>
    </row>
    <row r="112" spans="1:28" s="669" customFormat="1" ht="90" hidden="1" x14ac:dyDescent="0.25">
      <c r="A112" s="961"/>
      <c r="B112" s="621"/>
      <c r="C112" s="613"/>
      <c r="D112" s="907"/>
      <c r="E112" s="911"/>
      <c r="F112" s="910"/>
      <c r="G112" s="909"/>
      <c r="H112" s="652" t="s">
        <v>1999</v>
      </c>
      <c r="I112" s="652" t="s">
        <v>1515</v>
      </c>
      <c r="J112" s="636" t="s">
        <v>2342</v>
      </c>
      <c r="K112" s="681" t="s">
        <v>2343</v>
      </c>
      <c r="L112" s="636" t="s">
        <v>2069</v>
      </c>
      <c r="M112" s="681" t="s">
        <v>2596</v>
      </c>
      <c r="N112" s="652"/>
      <c r="O112" s="652"/>
      <c r="P112" s="652"/>
      <c r="Q112" s="489"/>
      <c r="R112" s="626"/>
      <c r="S112" s="672"/>
      <c r="T112" s="652"/>
      <c r="U112" s="652"/>
      <c r="V112" s="490"/>
      <c r="W112" s="652"/>
      <c r="X112" s="673"/>
      <c r="Y112" s="652"/>
      <c r="Z112" s="652"/>
      <c r="AA112" s="490"/>
      <c r="AB112" s="652"/>
    </row>
    <row r="113" spans="1:28" s="669" customFormat="1" ht="165" hidden="1" x14ac:dyDescent="0.25">
      <c r="A113" s="961"/>
      <c r="B113" s="621"/>
      <c r="C113" s="613"/>
      <c r="D113" s="907"/>
      <c r="E113" s="911"/>
      <c r="F113" s="910"/>
      <c r="G113" s="909"/>
      <c r="H113" s="652" t="s">
        <v>2000</v>
      </c>
      <c r="I113" s="652" t="s">
        <v>1516</v>
      </c>
      <c r="J113" s="636" t="s">
        <v>2542</v>
      </c>
      <c r="K113" s="681" t="s">
        <v>2231</v>
      </c>
      <c r="L113" s="636" t="s">
        <v>2069</v>
      </c>
      <c r="M113" s="681" t="s">
        <v>2238</v>
      </c>
      <c r="N113" s="652"/>
      <c r="O113" s="652"/>
      <c r="P113" s="652"/>
      <c r="Q113" s="489"/>
      <c r="R113" s="626"/>
      <c r="S113" s="672"/>
      <c r="T113" s="652"/>
      <c r="U113" s="652"/>
      <c r="V113" s="490"/>
      <c r="W113" s="652"/>
      <c r="X113" s="673"/>
      <c r="Y113" s="652"/>
      <c r="Z113" s="652"/>
      <c r="AA113" s="490"/>
      <c r="AB113" s="652"/>
    </row>
    <row r="114" spans="1:28" s="669" customFormat="1" ht="90" hidden="1" x14ac:dyDescent="0.25">
      <c r="A114" s="961"/>
      <c r="B114" s="621"/>
      <c r="C114" s="613"/>
      <c r="D114" s="907"/>
      <c r="E114" s="911"/>
      <c r="F114" s="910"/>
      <c r="G114" s="909"/>
      <c r="H114" s="652" t="s">
        <v>2001</v>
      </c>
      <c r="I114" s="652" t="s">
        <v>2003</v>
      </c>
      <c r="J114" s="636" t="s">
        <v>2457</v>
      </c>
      <c r="K114" s="681" t="s">
        <v>2463</v>
      </c>
      <c r="L114" s="636" t="s">
        <v>2083</v>
      </c>
      <c r="M114" s="681" t="s">
        <v>2083</v>
      </c>
      <c r="N114" s="652"/>
      <c r="O114" s="652"/>
      <c r="P114" s="652"/>
      <c r="Q114" s="489"/>
      <c r="R114" s="626"/>
      <c r="S114" s="672"/>
      <c r="T114" s="652"/>
      <c r="U114" s="652"/>
      <c r="V114" s="490"/>
      <c r="W114" s="652"/>
      <c r="X114" s="673"/>
      <c r="Y114" s="652"/>
      <c r="Z114" s="652"/>
      <c r="AA114" s="490"/>
      <c r="AB114" s="652"/>
    </row>
    <row r="115" spans="1:28" s="669" customFormat="1" ht="60" hidden="1" x14ac:dyDescent="0.25">
      <c r="A115" s="961"/>
      <c r="B115" s="621"/>
      <c r="C115" s="613"/>
      <c r="D115" s="907"/>
      <c r="E115" s="911"/>
      <c r="F115" s="910"/>
      <c r="G115" s="909"/>
      <c r="H115" s="652" t="s">
        <v>1958</v>
      </c>
      <c r="I115" s="652" t="s">
        <v>1323</v>
      </c>
      <c r="J115" s="636" t="s">
        <v>2125</v>
      </c>
      <c r="K115" s="681" t="s">
        <v>2126</v>
      </c>
      <c r="L115" s="636" t="s">
        <v>2069</v>
      </c>
      <c r="M115" s="681" t="s">
        <v>2127</v>
      </c>
      <c r="N115" s="652"/>
      <c r="O115" s="652"/>
      <c r="P115" s="652"/>
      <c r="Q115" s="489"/>
      <c r="R115" s="626"/>
      <c r="S115" s="672"/>
      <c r="T115" s="652"/>
      <c r="U115" s="652"/>
      <c r="V115" s="490"/>
      <c r="W115" s="652"/>
      <c r="X115" s="673"/>
      <c r="Y115" s="652"/>
      <c r="Z115" s="652"/>
      <c r="AA115" s="490"/>
      <c r="AB115" s="652"/>
    </row>
    <row r="116" spans="1:28" s="669" customFormat="1" ht="45" hidden="1" x14ac:dyDescent="0.25">
      <c r="A116" s="961"/>
      <c r="B116" s="621"/>
      <c r="C116" s="613"/>
      <c r="D116" s="907"/>
      <c r="E116" s="911"/>
      <c r="F116" s="910"/>
      <c r="G116" s="909"/>
      <c r="H116" s="652" t="s">
        <v>2002</v>
      </c>
      <c r="I116" s="652" t="s">
        <v>1521</v>
      </c>
      <c r="J116" s="636" t="s">
        <v>2543</v>
      </c>
      <c r="K116" s="681" t="s">
        <v>2085</v>
      </c>
      <c r="L116" s="636" t="s">
        <v>2069</v>
      </c>
      <c r="M116" s="681" t="s">
        <v>2088</v>
      </c>
      <c r="N116" s="652"/>
      <c r="O116" s="652"/>
      <c r="P116" s="652"/>
      <c r="Q116" s="489"/>
      <c r="R116" s="626"/>
      <c r="S116" s="672"/>
      <c r="T116" s="652"/>
      <c r="U116" s="652"/>
      <c r="V116" s="490"/>
      <c r="W116" s="652"/>
      <c r="X116" s="673"/>
      <c r="Y116" s="652"/>
      <c r="Z116" s="652"/>
      <c r="AA116" s="490"/>
      <c r="AB116" s="652"/>
    </row>
    <row r="117" spans="1:28" s="669" customFormat="1" ht="18.95" hidden="1" customHeight="1" x14ac:dyDescent="0.25">
      <c r="A117" s="961"/>
      <c r="B117" s="618"/>
      <c r="C117" s="615"/>
      <c r="D117" s="907"/>
      <c r="E117" s="911"/>
      <c r="F117" s="910"/>
      <c r="G117" s="909"/>
      <c r="H117" s="640" t="s">
        <v>2006</v>
      </c>
      <c r="I117" s="652" t="s">
        <v>1548</v>
      </c>
      <c r="J117" s="636" t="s">
        <v>2083</v>
      </c>
      <c r="K117" s="681" t="s">
        <v>2083</v>
      </c>
      <c r="L117" s="636" t="s">
        <v>2083</v>
      </c>
      <c r="M117" s="681" t="s">
        <v>2083</v>
      </c>
      <c r="N117" s="652"/>
      <c r="O117" s="652"/>
      <c r="P117" s="652"/>
      <c r="Q117" s="489"/>
      <c r="R117" s="626"/>
      <c r="S117" s="672"/>
      <c r="T117" s="652"/>
      <c r="U117" s="652"/>
      <c r="V117" s="490"/>
      <c r="W117" s="652"/>
      <c r="X117" s="673"/>
      <c r="Y117" s="652"/>
      <c r="Z117" s="652"/>
      <c r="AA117" s="490"/>
      <c r="AB117" s="652"/>
    </row>
    <row r="118" spans="1:28" s="669" customFormat="1" ht="44.1" hidden="1" customHeight="1" x14ac:dyDescent="0.25">
      <c r="A118" s="961"/>
      <c r="B118" s="618"/>
      <c r="C118" s="615"/>
      <c r="D118" s="907"/>
      <c r="E118" s="911"/>
      <c r="F118" s="910"/>
      <c r="G118" s="909"/>
      <c r="H118" s="640" t="s">
        <v>2005</v>
      </c>
      <c r="I118" s="652" t="s">
        <v>1549</v>
      </c>
      <c r="J118" s="636" t="s">
        <v>2133</v>
      </c>
      <c r="K118" s="681" t="s">
        <v>2141</v>
      </c>
      <c r="L118" s="636" t="s">
        <v>2069</v>
      </c>
      <c r="M118" s="681" t="s">
        <v>2156</v>
      </c>
      <c r="N118" s="652"/>
      <c r="O118" s="652"/>
      <c r="P118" s="652"/>
      <c r="Q118" s="489"/>
      <c r="R118" s="626"/>
      <c r="S118" s="672"/>
      <c r="T118" s="652"/>
      <c r="U118" s="652"/>
      <c r="V118" s="490"/>
      <c r="W118" s="652"/>
      <c r="X118" s="673"/>
      <c r="Y118" s="652"/>
      <c r="Z118" s="652"/>
      <c r="AA118" s="490"/>
      <c r="AB118" s="652"/>
    </row>
    <row r="119" spans="1:28" s="669" customFormat="1" ht="45" hidden="1" x14ac:dyDescent="0.25">
      <c r="A119" s="961"/>
      <c r="B119" s="618"/>
      <c r="C119" s="615"/>
      <c r="D119" s="907"/>
      <c r="E119" s="911"/>
      <c r="F119" s="910"/>
      <c r="G119" s="909"/>
      <c r="H119" s="640" t="s">
        <v>2011</v>
      </c>
      <c r="I119" s="652" t="s">
        <v>1562</v>
      </c>
      <c r="J119" s="636" t="s">
        <v>2192</v>
      </c>
      <c r="K119" s="681" t="s">
        <v>2191</v>
      </c>
      <c r="L119" s="636" t="s">
        <v>2069</v>
      </c>
      <c r="M119" s="681" t="s">
        <v>2603</v>
      </c>
      <c r="N119" s="652"/>
      <c r="O119" s="652"/>
      <c r="P119" s="652"/>
      <c r="Q119" s="489"/>
      <c r="R119" s="626"/>
      <c r="S119" s="672"/>
      <c r="T119" s="652"/>
      <c r="U119" s="652"/>
      <c r="V119" s="490"/>
      <c r="W119" s="652"/>
      <c r="X119" s="673"/>
      <c r="Y119" s="652"/>
      <c r="Z119" s="652"/>
      <c r="AA119" s="490"/>
      <c r="AB119" s="652"/>
    </row>
    <row r="120" spans="1:28" s="669" customFormat="1" ht="45" hidden="1" x14ac:dyDescent="0.25">
      <c r="A120" s="961"/>
      <c r="B120" s="618"/>
      <c r="C120" s="615"/>
      <c r="D120" s="907"/>
      <c r="E120" s="911"/>
      <c r="F120" s="910"/>
      <c r="G120" s="909"/>
      <c r="H120" s="640" t="s">
        <v>2007</v>
      </c>
      <c r="I120" s="652" t="s">
        <v>1558</v>
      </c>
      <c r="J120" s="636" t="s">
        <v>2083</v>
      </c>
      <c r="K120" s="681" t="s">
        <v>2597</v>
      </c>
      <c r="L120" s="636" t="s">
        <v>2083</v>
      </c>
      <c r="M120" s="681" t="s">
        <v>2083</v>
      </c>
      <c r="N120" s="652"/>
      <c r="O120" s="652"/>
      <c r="P120" s="652"/>
      <c r="Q120" s="489"/>
      <c r="R120" s="626"/>
      <c r="S120" s="672"/>
      <c r="T120" s="652"/>
      <c r="U120" s="652"/>
      <c r="V120" s="490"/>
      <c r="W120" s="652"/>
      <c r="X120" s="673"/>
      <c r="Y120" s="652"/>
      <c r="Z120" s="652"/>
      <c r="AA120" s="490"/>
      <c r="AB120" s="652"/>
    </row>
    <row r="121" spans="1:28" s="669" customFormat="1" ht="60" hidden="1" x14ac:dyDescent="0.25">
      <c r="A121" s="961"/>
      <c r="B121" s="618"/>
      <c r="C121" s="615"/>
      <c r="D121" s="907"/>
      <c r="E121" s="911"/>
      <c r="F121" s="910"/>
      <c r="G121" s="909"/>
      <c r="H121" s="640" t="s">
        <v>2008</v>
      </c>
      <c r="I121" s="652" t="s">
        <v>1559</v>
      </c>
      <c r="J121" s="636" t="s">
        <v>2342</v>
      </c>
      <c r="K121" s="681" t="s">
        <v>2598</v>
      </c>
      <c r="L121" s="636" t="s">
        <v>2069</v>
      </c>
      <c r="M121" s="681" t="s">
        <v>2599</v>
      </c>
      <c r="N121" s="652"/>
      <c r="O121" s="652"/>
      <c r="P121" s="652"/>
      <c r="Q121" s="489"/>
      <c r="R121" s="626"/>
      <c r="S121" s="672"/>
      <c r="T121" s="652"/>
      <c r="U121" s="652"/>
      <c r="V121" s="490"/>
      <c r="W121" s="652"/>
      <c r="X121" s="673"/>
      <c r="Y121" s="652"/>
      <c r="Z121" s="652"/>
      <c r="AA121" s="490"/>
      <c r="AB121" s="652"/>
    </row>
    <row r="122" spans="1:28" s="669" customFormat="1" ht="90" hidden="1" x14ac:dyDescent="0.25">
      <c r="A122" s="961"/>
      <c r="B122" s="618"/>
      <c r="C122" s="615"/>
      <c r="D122" s="907"/>
      <c r="E122" s="911"/>
      <c r="F122" s="910"/>
      <c r="G122" s="909"/>
      <c r="H122" s="640" t="s">
        <v>2009</v>
      </c>
      <c r="I122" s="652" t="s">
        <v>1560</v>
      </c>
      <c r="J122" s="636" t="s">
        <v>2600</v>
      </c>
      <c r="K122" s="681" t="s">
        <v>2601</v>
      </c>
      <c r="L122" s="636" t="s">
        <v>2069</v>
      </c>
      <c r="M122" s="681" t="s">
        <v>2602</v>
      </c>
      <c r="N122" s="652"/>
      <c r="O122" s="652"/>
      <c r="P122" s="652"/>
      <c r="Q122" s="489"/>
      <c r="R122" s="626"/>
      <c r="S122" s="672"/>
      <c r="T122" s="652"/>
      <c r="U122" s="652"/>
      <c r="V122" s="490"/>
      <c r="W122" s="652"/>
      <c r="X122" s="673"/>
      <c r="Y122" s="652"/>
      <c r="Z122" s="652"/>
      <c r="AA122" s="490"/>
      <c r="AB122" s="652"/>
    </row>
    <row r="123" spans="1:28" s="669" customFormat="1" ht="30" hidden="1" x14ac:dyDescent="0.25">
      <c r="A123" s="961"/>
      <c r="B123" s="618"/>
      <c r="C123" s="615"/>
      <c r="D123" s="907"/>
      <c r="E123" s="911"/>
      <c r="F123" s="910"/>
      <c r="G123" s="909"/>
      <c r="H123" s="640" t="s">
        <v>2010</v>
      </c>
      <c r="I123" s="652" t="s">
        <v>1561</v>
      </c>
      <c r="J123" s="636" t="s">
        <v>2133</v>
      </c>
      <c r="K123" s="681" t="s">
        <v>2142</v>
      </c>
      <c r="L123" s="636" t="s">
        <v>2069</v>
      </c>
      <c r="M123" s="681" t="s">
        <v>2157</v>
      </c>
      <c r="N123" s="652"/>
      <c r="O123" s="652"/>
      <c r="P123" s="652"/>
      <c r="Q123" s="489"/>
      <c r="R123" s="626"/>
      <c r="S123" s="672"/>
      <c r="T123" s="652"/>
      <c r="U123" s="652"/>
      <c r="V123" s="490"/>
      <c r="W123" s="652"/>
      <c r="X123" s="673"/>
      <c r="Y123" s="652"/>
      <c r="Z123" s="652"/>
      <c r="AA123" s="490"/>
      <c r="AB123" s="652"/>
    </row>
    <row r="124" spans="1:28" s="669" customFormat="1" ht="22.5" hidden="1" customHeight="1" x14ac:dyDescent="0.25">
      <c r="A124" s="961"/>
      <c r="B124" s="618"/>
      <c r="C124" s="615"/>
      <c r="D124" s="907"/>
      <c r="E124" s="911"/>
      <c r="F124" s="910"/>
      <c r="G124" s="909"/>
      <c r="H124" s="640" t="s">
        <v>741</v>
      </c>
      <c r="I124" s="652" t="s">
        <v>600</v>
      </c>
      <c r="J124" s="636" t="s">
        <v>2297</v>
      </c>
      <c r="K124" s="681" t="s">
        <v>2297</v>
      </c>
      <c r="L124" s="636" t="s">
        <v>2069</v>
      </c>
      <c r="M124" s="681" t="s">
        <v>2299</v>
      </c>
      <c r="N124" s="652"/>
      <c r="O124" s="652"/>
      <c r="P124" s="652"/>
      <c r="Q124" s="489"/>
      <c r="R124" s="626"/>
      <c r="S124" s="672"/>
      <c r="T124" s="652"/>
      <c r="U124" s="652"/>
      <c r="V124" s="490"/>
      <c r="W124" s="652"/>
      <c r="X124" s="673"/>
      <c r="Y124" s="652"/>
      <c r="Z124" s="652"/>
      <c r="AA124" s="490"/>
      <c r="AB124" s="652"/>
    </row>
    <row r="125" spans="1:28" s="669" customFormat="1" ht="60" hidden="1" x14ac:dyDescent="0.25">
      <c r="A125" s="961"/>
      <c r="B125" s="618"/>
      <c r="C125" s="615"/>
      <c r="D125" s="907"/>
      <c r="E125" s="911"/>
      <c r="F125" s="910"/>
      <c r="G125" s="909"/>
      <c r="H125" s="640" t="s">
        <v>750</v>
      </c>
      <c r="I125" s="640" t="s">
        <v>282</v>
      </c>
      <c r="J125" s="636" t="s">
        <v>2083</v>
      </c>
      <c r="K125" s="681" t="s">
        <v>2083</v>
      </c>
      <c r="L125" s="636" t="s">
        <v>2083</v>
      </c>
      <c r="M125" s="681" t="s">
        <v>2083</v>
      </c>
      <c r="N125" s="640"/>
      <c r="O125" s="640"/>
      <c r="P125" s="640"/>
      <c r="Q125" s="489"/>
      <c r="R125" s="611"/>
      <c r="S125" s="672"/>
      <c r="T125" s="652"/>
      <c r="U125" s="652"/>
      <c r="V125" s="490"/>
      <c r="W125" s="652"/>
      <c r="X125" s="673"/>
      <c r="Y125" s="652"/>
      <c r="Z125" s="652"/>
      <c r="AA125" s="490"/>
      <c r="AB125" s="652"/>
    </row>
    <row r="126" spans="1:28" s="669" customFormat="1" ht="180" hidden="1" x14ac:dyDescent="0.25">
      <c r="A126" s="961"/>
      <c r="B126" s="618"/>
      <c r="C126" s="615"/>
      <c r="D126" s="907"/>
      <c r="E126" s="911"/>
      <c r="F126" s="910"/>
      <c r="G126" s="909"/>
      <c r="H126" s="640" t="s">
        <v>2014</v>
      </c>
      <c r="I126" s="640" t="s">
        <v>1591</v>
      </c>
      <c r="J126" s="636" t="s">
        <v>2193</v>
      </c>
      <c r="K126" s="681" t="s">
        <v>2187</v>
      </c>
      <c r="L126" s="636" t="s">
        <v>2069</v>
      </c>
      <c r="M126" s="681" t="s">
        <v>2194</v>
      </c>
      <c r="N126" s="640"/>
      <c r="O126" s="640"/>
      <c r="P126" s="640"/>
      <c r="Q126" s="489"/>
      <c r="R126" s="611"/>
      <c r="S126" s="672"/>
      <c r="T126" s="652"/>
      <c r="U126" s="652"/>
      <c r="V126" s="490"/>
      <c r="W126" s="652"/>
      <c r="X126" s="673"/>
      <c r="Y126" s="652"/>
      <c r="Z126" s="652"/>
      <c r="AA126" s="490"/>
      <c r="AB126" s="652"/>
    </row>
    <row r="127" spans="1:28" s="669" customFormat="1" ht="60" hidden="1" x14ac:dyDescent="0.25">
      <c r="A127" s="961"/>
      <c r="B127" s="618"/>
      <c r="C127" s="615"/>
      <c r="D127" s="907"/>
      <c r="E127" s="911"/>
      <c r="F127" s="910"/>
      <c r="G127" s="909"/>
      <c r="H127" s="640" t="s">
        <v>2012</v>
      </c>
      <c r="I127" s="640" t="s">
        <v>2015</v>
      </c>
      <c r="J127" s="636" t="s">
        <v>2300</v>
      </c>
      <c r="K127" s="681" t="s">
        <v>2544</v>
      </c>
      <c r="L127" s="636" t="s">
        <v>2069</v>
      </c>
      <c r="M127" s="681" t="s">
        <v>2301</v>
      </c>
      <c r="N127" s="640"/>
      <c r="O127" s="640"/>
      <c r="P127" s="640"/>
      <c r="Q127" s="489"/>
      <c r="R127" s="611"/>
      <c r="S127" s="672"/>
      <c r="T127" s="652"/>
      <c r="U127" s="652"/>
      <c r="V127" s="490"/>
      <c r="W127" s="652"/>
      <c r="X127" s="673"/>
      <c r="Y127" s="652"/>
      <c r="Z127" s="652"/>
      <c r="AA127" s="490"/>
      <c r="AB127" s="652"/>
    </row>
    <row r="128" spans="1:28" s="669" customFormat="1" ht="60" hidden="1" x14ac:dyDescent="0.25">
      <c r="A128" s="961"/>
      <c r="B128" s="618"/>
      <c r="C128" s="615"/>
      <c r="D128" s="907"/>
      <c r="E128" s="911"/>
      <c r="F128" s="910"/>
      <c r="G128" s="909"/>
      <c r="H128" s="640" t="s">
        <v>2013</v>
      </c>
      <c r="I128" s="640" t="s">
        <v>2016</v>
      </c>
      <c r="J128" s="636" t="s">
        <v>2133</v>
      </c>
      <c r="K128" s="681" t="s">
        <v>2143</v>
      </c>
      <c r="L128" s="636" t="s">
        <v>2069</v>
      </c>
      <c r="M128" s="681" t="s">
        <v>2158</v>
      </c>
      <c r="N128" s="640"/>
      <c r="O128" s="640"/>
      <c r="P128" s="640"/>
      <c r="Q128" s="489"/>
      <c r="R128" s="611"/>
      <c r="S128" s="672"/>
      <c r="T128" s="652"/>
      <c r="U128" s="652"/>
      <c r="V128" s="490"/>
      <c r="W128" s="652"/>
      <c r="X128" s="673"/>
      <c r="Y128" s="652"/>
      <c r="Z128" s="652"/>
      <c r="AA128" s="490"/>
      <c r="AB128" s="652"/>
    </row>
    <row r="129" spans="1:28" s="669" customFormat="1" ht="34.5" hidden="1" customHeight="1" x14ac:dyDescent="0.25">
      <c r="A129" s="962"/>
      <c r="B129" s="627"/>
      <c r="C129" s="617"/>
      <c r="D129" s="907"/>
      <c r="E129" s="911"/>
      <c r="F129" s="910"/>
      <c r="G129" s="909"/>
      <c r="H129" s="640" t="s">
        <v>752</v>
      </c>
      <c r="I129" s="640" t="s">
        <v>283</v>
      </c>
      <c r="J129" s="636" t="s">
        <v>2302</v>
      </c>
      <c r="K129" s="681" t="s">
        <v>2544</v>
      </c>
      <c r="L129" s="636" t="s">
        <v>2069</v>
      </c>
      <c r="M129" s="681" t="s">
        <v>2303</v>
      </c>
      <c r="N129" s="640"/>
      <c r="O129" s="640"/>
      <c r="P129" s="640"/>
      <c r="Q129" s="489"/>
      <c r="R129" s="611"/>
      <c r="S129" s="672"/>
      <c r="T129" s="652"/>
      <c r="U129" s="652"/>
      <c r="V129" s="490"/>
      <c r="W129" s="652"/>
      <c r="X129" s="673"/>
      <c r="Y129" s="652"/>
      <c r="Z129" s="652"/>
      <c r="AA129" s="490"/>
      <c r="AB129" s="652"/>
    </row>
    <row r="130" spans="1:28" s="675" customFormat="1" ht="18" hidden="1" customHeight="1" x14ac:dyDescent="0.25">
      <c r="A130" s="655"/>
      <c r="B130" s="618"/>
      <c r="C130" s="615"/>
      <c r="D130" s="642"/>
      <c r="E130" s="643"/>
      <c r="F130" s="658"/>
      <c r="G130" s="644"/>
      <c r="H130" s="645"/>
      <c r="I130" s="645"/>
      <c r="J130" s="646"/>
      <c r="K130" s="682"/>
      <c r="L130" s="646"/>
      <c r="M130" s="682"/>
      <c r="N130" s="645"/>
      <c r="O130" s="645"/>
      <c r="P130" s="645"/>
      <c r="Q130" s="491"/>
      <c r="R130" s="619"/>
      <c r="S130" s="674"/>
      <c r="T130" s="660"/>
      <c r="U130" s="660"/>
      <c r="V130" s="491"/>
      <c r="W130" s="660"/>
      <c r="X130" s="676"/>
      <c r="Y130" s="660"/>
      <c r="Z130" s="660"/>
      <c r="AA130" s="491"/>
      <c r="AB130" s="660"/>
    </row>
    <row r="131" spans="1:28" ht="45" x14ac:dyDescent="0.25">
      <c r="A131" s="926" t="s">
        <v>172</v>
      </c>
      <c r="B131" s="602">
        <f>'IDENTIFICACIÓN Y VALORACIÓN'!L52</f>
        <v>2</v>
      </c>
      <c r="C131" s="603">
        <f>'IDENTIFICACIÓN Y VALORACIÓN'!M52</f>
        <v>1</v>
      </c>
      <c r="D131" s="908" t="str">
        <f>'IDENTIFICACIÓN Y VALORACIÓN'!$Q$52</f>
        <v>BAJO</v>
      </c>
      <c r="E131" s="917" t="str">
        <f>'IDENTIFICACIÓN Y VALORACIÓN'!$E$52</f>
        <v>Gestión</v>
      </c>
      <c r="F131" s="914" t="s">
        <v>23</v>
      </c>
      <c r="G131" s="912" t="str">
        <f>IF(F131="Aceptar el riesgo","No se adopta ninguna medida que afecte probabilidad o impacto del riesgo, se mantienen los controles y se les hará seguimiento periódico.",IF(F131="Evitar el riesgo","Se abandonan las actividades que dan lugar al riesgo y no se inician o no continúan las actividades que lo causan",IF(F131="Compartir / transferir el riesgo","Se transfiere o comparte una parte del riesgo. Ej.: seguros y tercerización para reducir probabilidad o impacto del riesgo",IF(F131="Reducir el riesgo","Se adoptan medidas para reducir probabilidad o impacto o ambos, se implementarán controles adicionales."))))</f>
        <v>Se adoptan medidas para reducir probabilidad o impacto o ambos, se implementarán controles adicionales.</v>
      </c>
      <c r="H131" s="635" t="s">
        <v>2020</v>
      </c>
      <c r="I131" s="635" t="s">
        <v>1620</v>
      </c>
      <c r="J131" s="636" t="s">
        <v>2196</v>
      </c>
      <c r="K131" s="681" t="s">
        <v>2195</v>
      </c>
      <c r="L131" s="636" t="s">
        <v>2069</v>
      </c>
      <c r="M131" s="681" t="s">
        <v>2197</v>
      </c>
      <c r="N131" s="635" t="s">
        <v>2753</v>
      </c>
      <c r="O131" s="635"/>
      <c r="P131" s="635"/>
      <c r="Q131" s="489"/>
      <c r="R131" s="604"/>
      <c r="S131" s="672"/>
      <c r="T131" s="638"/>
      <c r="U131" s="638"/>
      <c r="V131" s="489"/>
      <c r="W131" s="638"/>
      <c r="X131" s="673"/>
      <c r="Y131" s="638"/>
      <c r="Z131" s="638"/>
      <c r="AA131" s="490"/>
      <c r="AB131" s="638"/>
    </row>
    <row r="132" spans="1:28" ht="60" x14ac:dyDescent="0.25">
      <c r="A132" s="927"/>
      <c r="B132" s="623"/>
      <c r="C132" s="624"/>
      <c r="D132" s="908"/>
      <c r="E132" s="918"/>
      <c r="F132" s="915"/>
      <c r="G132" s="912"/>
      <c r="H132" s="635" t="s">
        <v>2017</v>
      </c>
      <c r="I132" s="635" t="s">
        <v>1608</v>
      </c>
      <c r="J132" s="636" t="s">
        <v>2133</v>
      </c>
      <c r="K132" s="681" t="s">
        <v>2159</v>
      </c>
      <c r="L132" s="636" t="s">
        <v>2069</v>
      </c>
      <c r="M132" s="681" t="s">
        <v>2160</v>
      </c>
      <c r="N132" s="635" t="s">
        <v>2761</v>
      </c>
      <c r="O132" s="635"/>
      <c r="P132" s="635"/>
      <c r="Q132" s="489"/>
      <c r="R132" s="604"/>
      <c r="S132" s="672"/>
      <c r="T132" s="638"/>
      <c r="U132" s="638"/>
      <c r="V132" s="489"/>
      <c r="W132" s="638"/>
      <c r="X132" s="673"/>
      <c r="Y132" s="638"/>
      <c r="Z132" s="638"/>
      <c r="AA132" s="490"/>
      <c r="AB132" s="638"/>
    </row>
    <row r="133" spans="1:28" ht="75" x14ac:dyDescent="0.25">
      <c r="A133" s="927"/>
      <c r="B133" s="623"/>
      <c r="C133" s="624"/>
      <c r="D133" s="908"/>
      <c r="E133" s="918"/>
      <c r="F133" s="915"/>
      <c r="G133" s="912"/>
      <c r="H133" s="635" t="s">
        <v>2018</v>
      </c>
      <c r="I133" s="635" t="s">
        <v>2021</v>
      </c>
      <c r="J133" s="636" t="s">
        <v>2083</v>
      </c>
      <c r="K133" s="681" t="s">
        <v>2083</v>
      </c>
      <c r="L133" s="636" t="s">
        <v>2083</v>
      </c>
      <c r="M133" s="681" t="s">
        <v>2083</v>
      </c>
      <c r="N133" s="635" t="s">
        <v>2748</v>
      </c>
      <c r="O133" s="635"/>
      <c r="P133" s="635"/>
      <c r="Q133" s="489"/>
      <c r="R133" s="604"/>
      <c r="S133" s="672"/>
      <c r="T133" s="638"/>
      <c r="U133" s="638"/>
      <c r="V133" s="489"/>
      <c r="W133" s="638"/>
      <c r="X133" s="673"/>
      <c r="Y133" s="638"/>
      <c r="Z133" s="638"/>
      <c r="AA133" s="490"/>
      <c r="AB133" s="638"/>
    </row>
    <row r="134" spans="1:28" ht="90" x14ac:dyDescent="0.25">
      <c r="A134" s="927"/>
      <c r="B134" s="623"/>
      <c r="C134" s="624"/>
      <c r="D134" s="908"/>
      <c r="E134" s="918"/>
      <c r="F134" s="915"/>
      <c r="G134" s="912"/>
      <c r="H134" s="635" t="s">
        <v>2019</v>
      </c>
      <c r="I134" s="635" t="s">
        <v>1612</v>
      </c>
      <c r="J134" s="636" t="s">
        <v>2304</v>
      </c>
      <c r="K134" s="681" t="s">
        <v>2534</v>
      </c>
      <c r="L134" s="636" t="s">
        <v>2069</v>
      </c>
      <c r="M134" s="681" t="s">
        <v>2305</v>
      </c>
      <c r="N134" s="640" t="s">
        <v>2749</v>
      </c>
      <c r="O134" s="635"/>
      <c r="P134" s="635"/>
      <c r="Q134" s="489"/>
      <c r="R134" s="604"/>
      <c r="S134" s="672"/>
      <c r="T134" s="638"/>
      <c r="U134" s="638"/>
      <c r="V134" s="489"/>
      <c r="W134" s="638"/>
      <c r="X134" s="673"/>
      <c r="Y134" s="638"/>
      <c r="Z134" s="638"/>
      <c r="AA134" s="490"/>
      <c r="AB134" s="638"/>
    </row>
    <row r="135" spans="1:28" ht="21" customHeight="1" x14ac:dyDescent="0.25">
      <c r="A135" s="927"/>
      <c r="B135" s="605"/>
      <c r="C135" s="606"/>
      <c r="D135" s="908"/>
      <c r="E135" s="918"/>
      <c r="F135" s="915"/>
      <c r="G135" s="912"/>
      <c r="H135" s="637" t="s">
        <v>422</v>
      </c>
      <c r="I135" s="635" t="s">
        <v>284</v>
      </c>
      <c r="J135" s="636" t="s">
        <v>2083</v>
      </c>
      <c r="K135" s="681" t="s">
        <v>2083</v>
      </c>
      <c r="L135" s="636" t="s">
        <v>2083</v>
      </c>
      <c r="M135" s="681" t="s">
        <v>2083</v>
      </c>
      <c r="N135" s="635" t="s">
        <v>2748</v>
      </c>
      <c r="O135" s="635"/>
      <c r="P135" s="635"/>
      <c r="Q135" s="489"/>
      <c r="R135" s="604"/>
      <c r="S135" s="672"/>
      <c r="T135" s="638"/>
      <c r="U135" s="638"/>
      <c r="V135" s="489"/>
      <c r="W135" s="638"/>
      <c r="X135" s="673"/>
      <c r="Y135" s="638"/>
      <c r="Z135" s="638"/>
      <c r="AA135" s="490"/>
      <c r="AB135" s="638"/>
    </row>
    <row r="136" spans="1:28" ht="23.1" customHeight="1" x14ac:dyDescent="0.25">
      <c r="A136" s="928"/>
      <c r="B136" s="605"/>
      <c r="C136" s="606"/>
      <c r="D136" s="908"/>
      <c r="E136" s="919"/>
      <c r="F136" s="916"/>
      <c r="G136" s="912"/>
      <c r="H136" s="637" t="s">
        <v>421</v>
      </c>
      <c r="I136" s="638" t="s">
        <v>584</v>
      </c>
      <c r="J136" s="636" t="s">
        <v>2287</v>
      </c>
      <c r="K136" s="681" t="s">
        <v>2534</v>
      </c>
      <c r="L136" s="636" t="s">
        <v>2069</v>
      </c>
      <c r="M136" s="681" t="s">
        <v>2288</v>
      </c>
      <c r="N136" s="640" t="s">
        <v>2749</v>
      </c>
      <c r="O136" s="638"/>
      <c r="P136" s="638"/>
      <c r="Q136" s="489"/>
      <c r="R136" s="608"/>
      <c r="S136" s="672"/>
      <c r="T136" s="638"/>
      <c r="U136" s="638"/>
      <c r="V136" s="489"/>
      <c r="W136" s="638"/>
      <c r="X136" s="673"/>
      <c r="Y136" s="638"/>
      <c r="Z136" s="638"/>
      <c r="AA136" s="490"/>
      <c r="AB136" s="638"/>
    </row>
    <row r="137" spans="1:28" s="675" customFormat="1" ht="16.5" customHeight="1" x14ac:dyDescent="0.25">
      <c r="A137" s="639"/>
      <c r="B137" s="605"/>
      <c r="C137" s="606"/>
      <c r="D137" s="642"/>
      <c r="E137" s="648"/>
      <c r="F137" s="649"/>
      <c r="G137" s="659"/>
      <c r="H137" s="645"/>
      <c r="I137" s="660"/>
      <c r="J137" s="646"/>
      <c r="K137" s="682"/>
      <c r="L137" s="646"/>
      <c r="M137" s="682"/>
      <c r="N137" s="660"/>
      <c r="O137" s="660"/>
      <c r="P137" s="660"/>
      <c r="Q137" s="491"/>
      <c r="R137" s="628"/>
      <c r="S137" s="674"/>
      <c r="T137" s="660"/>
      <c r="U137" s="660"/>
      <c r="V137" s="491"/>
      <c r="W137" s="660"/>
      <c r="X137" s="676"/>
      <c r="Y137" s="660"/>
      <c r="Z137" s="660"/>
      <c r="AA137" s="491"/>
      <c r="AB137" s="660"/>
    </row>
    <row r="138" spans="1:28" s="669" customFormat="1" ht="399" customHeight="1" x14ac:dyDescent="0.25">
      <c r="A138" s="938" t="s">
        <v>173</v>
      </c>
      <c r="B138" s="620">
        <f>'IDENTIFICACIÓN Y VALORACIÓN'!L55</f>
        <v>1</v>
      </c>
      <c r="C138" s="610">
        <f>'IDENTIFICACIÓN Y VALORACIÓN'!M55</f>
        <v>1</v>
      </c>
      <c r="D138" s="907" t="str">
        <f>'IDENTIFICACIÓN Y VALORACIÓN'!$Q$55</f>
        <v>BAJO</v>
      </c>
      <c r="E138" s="911" t="str">
        <f>'IDENTIFICACIÓN Y VALORACIÓN'!$E$55</f>
        <v>Gestión</v>
      </c>
      <c r="F138" s="913" t="s">
        <v>23</v>
      </c>
      <c r="G138" s="909" t="str">
        <f>IF(F138="Aceptar el riesgo","No se adopta ninguna medida que afecte probabilidad o impacto del riesgo, se mantienen los controles y se les hará seguimiento periódico.",IF(F138="Evitar el riesgo","Se abandonan las actividades que dan lugar al riesgo y no se inician o no continúan las actividades que lo causan",IF(F138="Compartir / transferir el riesgo","Se transfiere o comparte una parte del riesgo. Ej.: seguros y tercerización para reducir probabilidad o impacto del riesgo",IF(F138="Reducir el riesgo","Se adoptan medidas para reducir probabilidad o impacto o ambos, se implementarán controles adicionales."))))</f>
        <v>Se adoptan medidas para reducir probabilidad o impacto o ambos, se implementarán controles adicionales.</v>
      </c>
      <c r="H138" s="640" t="s">
        <v>2631</v>
      </c>
      <c r="I138" s="640" t="s">
        <v>602</v>
      </c>
      <c r="J138" s="636" t="s">
        <v>2545</v>
      </c>
      <c r="K138" s="681" t="s">
        <v>2416</v>
      </c>
      <c r="L138" s="636" t="s">
        <v>2069</v>
      </c>
      <c r="M138" s="681" t="s">
        <v>2417</v>
      </c>
      <c r="N138" s="729" t="s">
        <v>2672</v>
      </c>
      <c r="O138" s="640"/>
      <c r="P138" s="640"/>
      <c r="Q138" s="489"/>
      <c r="R138" s="611"/>
      <c r="S138" s="672"/>
      <c r="T138" s="652"/>
      <c r="U138" s="652"/>
      <c r="V138" s="490"/>
      <c r="W138" s="652"/>
      <c r="X138" s="673"/>
      <c r="Y138" s="652"/>
      <c r="Z138" s="652"/>
      <c r="AA138" s="490"/>
      <c r="AB138" s="652"/>
    </row>
    <row r="139" spans="1:28" s="669" customFormat="1" ht="195" customHeight="1" x14ac:dyDescent="0.25">
      <c r="A139" s="938"/>
      <c r="B139" s="618"/>
      <c r="C139" s="615"/>
      <c r="D139" s="907"/>
      <c r="E139" s="911"/>
      <c r="F139" s="913"/>
      <c r="G139" s="909"/>
      <c r="H139" s="640" t="s">
        <v>604</v>
      </c>
      <c r="I139" s="640" t="s">
        <v>603</v>
      </c>
      <c r="J139" s="636" t="s">
        <v>2546</v>
      </c>
      <c r="K139" s="681" t="s">
        <v>2418</v>
      </c>
      <c r="L139" s="636" t="s">
        <v>2069</v>
      </c>
      <c r="M139" s="681" t="s">
        <v>2419</v>
      </c>
      <c r="N139" s="729" t="s">
        <v>2679</v>
      </c>
      <c r="O139" s="640"/>
      <c r="P139" s="640"/>
      <c r="Q139" s="489"/>
      <c r="R139" s="611"/>
      <c r="S139" s="672"/>
      <c r="T139" s="652"/>
      <c r="U139" s="652"/>
      <c r="V139" s="490"/>
      <c r="W139" s="652"/>
      <c r="X139" s="673"/>
      <c r="Y139" s="652"/>
      <c r="Z139" s="652"/>
      <c r="AA139" s="490"/>
      <c r="AB139" s="652"/>
    </row>
    <row r="140" spans="1:28" s="669" customFormat="1" ht="105" x14ac:dyDescent="0.25">
      <c r="A140" s="938"/>
      <c r="B140" s="618"/>
      <c r="C140" s="615"/>
      <c r="D140" s="907"/>
      <c r="E140" s="911"/>
      <c r="F140" s="913"/>
      <c r="G140" s="909"/>
      <c r="H140" s="640" t="s">
        <v>2024</v>
      </c>
      <c r="I140" s="640" t="s">
        <v>2025</v>
      </c>
      <c r="J140" s="636" t="s">
        <v>2547</v>
      </c>
      <c r="K140" s="681" t="s">
        <v>2420</v>
      </c>
      <c r="L140" s="636" t="s">
        <v>2069</v>
      </c>
      <c r="M140" s="681" t="s">
        <v>2421</v>
      </c>
      <c r="N140" s="691" t="s">
        <v>2673</v>
      </c>
      <c r="O140" s="640"/>
      <c r="P140" s="640"/>
      <c r="Q140" s="489"/>
      <c r="R140" s="611"/>
      <c r="S140" s="672"/>
      <c r="T140" s="652"/>
      <c r="U140" s="652"/>
      <c r="V140" s="490"/>
      <c r="W140" s="652"/>
      <c r="X140" s="673"/>
      <c r="Y140" s="652"/>
      <c r="Z140" s="652"/>
      <c r="AA140" s="490"/>
      <c r="AB140" s="652"/>
    </row>
    <row r="141" spans="1:28" s="669" customFormat="1" ht="52.5" customHeight="1" x14ac:dyDescent="0.25">
      <c r="A141" s="938"/>
      <c r="B141" s="618"/>
      <c r="C141" s="615"/>
      <c r="D141" s="907"/>
      <c r="E141" s="911"/>
      <c r="F141" s="913"/>
      <c r="G141" s="909"/>
      <c r="H141" s="640" t="s">
        <v>2022</v>
      </c>
      <c r="I141" s="640" t="s">
        <v>1667</v>
      </c>
      <c r="J141" s="636" t="s">
        <v>2089</v>
      </c>
      <c r="K141" s="681" t="s">
        <v>2091</v>
      </c>
      <c r="L141" s="636" t="s">
        <v>2069</v>
      </c>
      <c r="M141" s="681" t="s">
        <v>2088</v>
      </c>
      <c r="N141" s="691" t="s">
        <v>2674</v>
      </c>
      <c r="O141" s="640"/>
      <c r="P141" s="640"/>
      <c r="Q141" s="489"/>
      <c r="R141" s="611"/>
      <c r="S141" s="672"/>
      <c r="T141" s="652"/>
      <c r="U141" s="652"/>
      <c r="V141" s="490"/>
      <c r="W141" s="652"/>
      <c r="X141" s="673"/>
      <c r="Y141" s="652"/>
      <c r="Z141" s="652"/>
      <c r="AA141" s="490"/>
      <c r="AB141" s="652"/>
    </row>
    <row r="142" spans="1:28" s="669" customFormat="1" ht="36.75" customHeight="1" x14ac:dyDescent="0.25">
      <c r="A142" s="938"/>
      <c r="B142" s="618"/>
      <c r="C142" s="615"/>
      <c r="D142" s="907"/>
      <c r="E142" s="911"/>
      <c r="F142" s="913"/>
      <c r="G142" s="909"/>
      <c r="H142" s="640" t="s">
        <v>2023</v>
      </c>
      <c r="I142" s="640" t="s">
        <v>1668</v>
      </c>
      <c r="J142" s="636" t="s">
        <v>2306</v>
      </c>
      <c r="K142" s="681" t="s">
        <v>2548</v>
      </c>
      <c r="L142" s="636" t="s">
        <v>2069</v>
      </c>
      <c r="M142" s="681" t="s">
        <v>2307</v>
      </c>
      <c r="N142" s="691" t="s">
        <v>2675</v>
      </c>
      <c r="O142" s="640"/>
      <c r="P142" s="640"/>
      <c r="Q142" s="489"/>
      <c r="R142" s="611"/>
      <c r="S142" s="672"/>
      <c r="T142" s="652"/>
      <c r="U142" s="652"/>
      <c r="V142" s="490"/>
      <c r="W142" s="652"/>
      <c r="X142" s="673"/>
      <c r="Y142" s="652"/>
      <c r="Z142" s="652"/>
      <c r="AA142" s="490"/>
      <c r="AB142" s="652"/>
    </row>
    <row r="143" spans="1:28" s="669" customFormat="1" ht="33" customHeight="1" x14ac:dyDescent="0.25">
      <c r="A143" s="938"/>
      <c r="B143" s="618"/>
      <c r="C143" s="615"/>
      <c r="D143" s="907"/>
      <c r="E143" s="911"/>
      <c r="F143" s="913"/>
      <c r="G143" s="909"/>
      <c r="H143" s="640" t="s">
        <v>2637</v>
      </c>
      <c r="I143" s="640" t="s">
        <v>1686</v>
      </c>
      <c r="J143" s="636" t="s">
        <v>2083</v>
      </c>
      <c r="K143" s="681" t="s">
        <v>2083</v>
      </c>
      <c r="L143" s="636" t="s">
        <v>2083</v>
      </c>
      <c r="M143" s="681" t="s">
        <v>2083</v>
      </c>
      <c r="N143" s="691" t="s">
        <v>2676</v>
      </c>
      <c r="O143" s="640"/>
      <c r="P143" s="640"/>
      <c r="Q143" s="489"/>
      <c r="R143" s="611"/>
      <c r="S143" s="672"/>
      <c r="T143" s="652"/>
      <c r="U143" s="652"/>
      <c r="V143" s="490"/>
      <c r="W143" s="652"/>
      <c r="X143" s="673"/>
      <c r="Y143" s="652"/>
      <c r="Z143" s="652"/>
      <c r="AA143" s="490"/>
      <c r="AB143" s="652"/>
    </row>
    <row r="144" spans="1:28" s="669" customFormat="1" ht="105" x14ac:dyDescent="0.25">
      <c r="A144" s="938"/>
      <c r="B144" s="618"/>
      <c r="C144" s="615"/>
      <c r="D144" s="907"/>
      <c r="E144" s="911"/>
      <c r="F144" s="913"/>
      <c r="G144" s="909"/>
      <c r="H144" s="640" t="s">
        <v>2026</v>
      </c>
      <c r="I144" s="640" t="s">
        <v>1684</v>
      </c>
      <c r="J144" s="636" t="s">
        <v>2549</v>
      </c>
      <c r="K144" s="681" t="s">
        <v>2422</v>
      </c>
      <c r="L144" s="636" t="s">
        <v>2069</v>
      </c>
      <c r="M144" s="681" t="s">
        <v>2423</v>
      </c>
      <c r="N144" s="691" t="s">
        <v>2677</v>
      </c>
      <c r="O144" s="640"/>
      <c r="P144" s="640"/>
      <c r="Q144" s="489"/>
      <c r="R144" s="611"/>
      <c r="S144" s="672"/>
      <c r="T144" s="652"/>
      <c r="U144" s="652"/>
      <c r="V144" s="490"/>
      <c r="W144" s="652"/>
      <c r="X144" s="673"/>
      <c r="Y144" s="652"/>
      <c r="Z144" s="652"/>
      <c r="AA144" s="490"/>
      <c r="AB144" s="652"/>
    </row>
    <row r="145" spans="1:28" s="669" customFormat="1" ht="204" customHeight="1" x14ac:dyDescent="0.25">
      <c r="A145" s="938"/>
      <c r="B145" s="618"/>
      <c r="C145" s="615"/>
      <c r="D145" s="907"/>
      <c r="E145" s="911"/>
      <c r="F145" s="913"/>
      <c r="G145" s="909"/>
      <c r="H145" s="661" t="s">
        <v>2632</v>
      </c>
      <c r="I145" s="640" t="s">
        <v>605</v>
      </c>
      <c r="J145" s="636" t="s">
        <v>2550</v>
      </c>
      <c r="K145" s="681" t="s">
        <v>2633</v>
      </c>
      <c r="L145" s="636" t="s">
        <v>2069</v>
      </c>
      <c r="M145" s="681" t="s">
        <v>2424</v>
      </c>
      <c r="N145" s="729" t="s">
        <v>2678</v>
      </c>
      <c r="O145" s="640"/>
      <c r="P145" s="640"/>
      <c r="Q145" s="489"/>
      <c r="R145" s="611"/>
      <c r="S145" s="672"/>
      <c r="T145" s="652"/>
      <c r="U145" s="652"/>
      <c r="V145" s="490"/>
      <c r="W145" s="652"/>
      <c r="X145" s="673"/>
      <c r="Y145" s="652"/>
      <c r="Z145" s="652"/>
      <c r="AA145" s="490"/>
      <c r="AB145" s="652"/>
    </row>
    <row r="146" spans="1:28" s="675" customFormat="1" ht="20.100000000000001" hidden="1" customHeight="1" x14ac:dyDescent="0.25">
      <c r="A146" s="655"/>
      <c r="B146" s="618"/>
      <c r="C146" s="615"/>
      <c r="D146" s="642"/>
      <c r="E146" s="656"/>
      <c r="F146" s="657"/>
      <c r="G146" s="650"/>
      <c r="H146" s="662"/>
      <c r="I146" s="645"/>
      <c r="J146" s="646"/>
      <c r="K146" s="682"/>
      <c r="L146" s="646"/>
      <c r="M146" s="682"/>
      <c r="N146" s="645"/>
      <c r="O146" s="645"/>
      <c r="P146" s="645"/>
      <c r="Q146" s="491"/>
      <c r="R146" s="619"/>
      <c r="S146" s="674"/>
      <c r="T146" s="660"/>
      <c r="U146" s="660"/>
      <c r="V146" s="491"/>
      <c r="W146" s="660"/>
      <c r="X146" s="676"/>
      <c r="Y146" s="660"/>
      <c r="Z146" s="660"/>
      <c r="AA146" s="491"/>
      <c r="AB146" s="660"/>
    </row>
    <row r="147" spans="1:28" ht="36" hidden="1" customHeight="1" x14ac:dyDescent="0.25">
      <c r="A147" s="926" t="s">
        <v>174</v>
      </c>
      <c r="B147" s="602">
        <f>'IDENTIFICACIÓN Y VALORACIÓN'!L60</f>
        <v>1</v>
      </c>
      <c r="C147" s="603">
        <f>'IDENTIFICACIÓN Y VALORACIÓN'!M60</f>
        <v>2</v>
      </c>
      <c r="D147" s="908" t="str">
        <f>'IDENTIFICACIÓN Y VALORACIÓN'!$Q$60</f>
        <v>MODERADO</v>
      </c>
      <c r="E147" s="917" t="str">
        <f>'IDENTIFICACIÓN Y VALORACIÓN'!$E$60</f>
        <v>Corrupción-Institucionalidad</v>
      </c>
      <c r="F147" s="923" t="s">
        <v>23</v>
      </c>
      <c r="G147" s="920" t="str">
        <f>IF(F147="Aceptar el riesgo","No se adopta ninguna medida que afecte probabilidad o impacto del riesgo, se mantienen los controles y se les hará seguimiento periódico.",IF(F147="Evitar el riesgo","Se abandonan las actividades que dan lugar al riesgo y no se inician o no continúan las actividades que lo causan",IF(F147="Compartir / transferir el riesgo","Se transfiere o comparte una parte del riesgo. Ej.: seguros y tercerización para reducir probabilidad o impacto del riesgo",IF(F147="Reducir el riesgo","Se adoptan medidas para reducir probabilidad o impacto o ambos, se implementarán controles adicionales."))))</f>
        <v>Se adoptan medidas para reducir probabilidad o impacto o ambos, se implementarán controles adicionales.</v>
      </c>
      <c r="H147" s="651" t="s">
        <v>2030</v>
      </c>
      <c r="I147" s="651" t="s">
        <v>2033</v>
      </c>
      <c r="J147" s="636" t="s">
        <v>2083</v>
      </c>
      <c r="K147" s="681" t="s">
        <v>2083</v>
      </c>
      <c r="L147" s="636" t="s">
        <v>2083</v>
      </c>
      <c r="M147" s="681" t="s">
        <v>2083</v>
      </c>
      <c r="N147" s="651"/>
      <c r="O147" s="651"/>
      <c r="P147" s="651"/>
      <c r="Q147" s="489"/>
      <c r="R147" s="622"/>
      <c r="S147" s="672"/>
      <c r="T147" s="638"/>
      <c r="U147" s="638"/>
      <c r="V147" s="489"/>
      <c r="W147" s="638"/>
      <c r="X147" s="673"/>
      <c r="Y147" s="638"/>
      <c r="Z147" s="638"/>
      <c r="AA147" s="490"/>
      <c r="AB147" s="638"/>
    </row>
    <row r="148" spans="1:28" ht="50.45" hidden="1" customHeight="1" x14ac:dyDescent="0.25">
      <c r="A148" s="927"/>
      <c r="B148" s="623"/>
      <c r="C148" s="623"/>
      <c r="D148" s="908"/>
      <c r="E148" s="918"/>
      <c r="F148" s="924"/>
      <c r="G148" s="921"/>
      <c r="H148" s="651" t="s">
        <v>2027</v>
      </c>
      <c r="I148" s="651" t="s">
        <v>2031</v>
      </c>
      <c r="J148" s="636" t="s">
        <v>2255</v>
      </c>
      <c r="K148" s="681" t="s">
        <v>2261</v>
      </c>
      <c r="L148" s="636" t="s">
        <v>2069</v>
      </c>
      <c r="M148" s="681" t="s">
        <v>2262</v>
      </c>
      <c r="N148" s="651"/>
      <c r="O148" s="651"/>
      <c r="P148" s="651"/>
      <c r="Q148" s="489"/>
      <c r="R148" s="622"/>
      <c r="S148" s="672"/>
      <c r="T148" s="638"/>
      <c r="U148" s="638"/>
      <c r="V148" s="489"/>
      <c r="W148" s="638"/>
      <c r="X148" s="673"/>
      <c r="Y148" s="638"/>
      <c r="Z148" s="638"/>
      <c r="AA148" s="490"/>
      <c r="AB148" s="638"/>
    </row>
    <row r="149" spans="1:28" ht="60" hidden="1" x14ac:dyDescent="0.25">
      <c r="A149" s="927"/>
      <c r="B149" s="623"/>
      <c r="C149" s="623"/>
      <c r="D149" s="908"/>
      <c r="E149" s="918"/>
      <c r="F149" s="924"/>
      <c r="G149" s="921"/>
      <c r="H149" s="651" t="s">
        <v>2028</v>
      </c>
      <c r="I149" s="651" t="s">
        <v>1712</v>
      </c>
      <c r="J149" s="636" t="s">
        <v>2125</v>
      </c>
      <c r="K149" s="681" t="s">
        <v>2126</v>
      </c>
      <c r="L149" s="636" t="s">
        <v>2069</v>
      </c>
      <c r="M149" s="681" t="s">
        <v>2127</v>
      </c>
      <c r="N149" s="651"/>
      <c r="O149" s="651"/>
      <c r="P149" s="651"/>
      <c r="Q149" s="489"/>
      <c r="R149" s="622"/>
      <c r="S149" s="672"/>
      <c r="T149" s="638"/>
      <c r="U149" s="638"/>
      <c r="V149" s="489"/>
      <c r="W149" s="638"/>
      <c r="X149" s="673"/>
      <c r="Y149" s="638"/>
      <c r="Z149" s="638"/>
      <c r="AA149" s="490"/>
      <c r="AB149" s="638"/>
    </row>
    <row r="150" spans="1:28" ht="143.1" hidden="1" customHeight="1" x14ac:dyDescent="0.25">
      <c r="A150" s="927"/>
      <c r="B150" s="623"/>
      <c r="C150" s="623"/>
      <c r="D150" s="908"/>
      <c r="E150" s="918"/>
      <c r="F150" s="924"/>
      <c r="G150" s="921"/>
      <c r="H150" s="949" t="s">
        <v>2029</v>
      </c>
      <c r="I150" s="949" t="s">
        <v>2032</v>
      </c>
      <c r="J150" s="636" t="s">
        <v>2216</v>
      </c>
      <c r="K150" s="681" t="s">
        <v>2221</v>
      </c>
      <c r="L150" s="636" t="s">
        <v>2069</v>
      </c>
      <c r="M150" s="681" t="s">
        <v>2222</v>
      </c>
      <c r="N150" s="651"/>
      <c r="O150" s="651"/>
      <c r="P150" s="651"/>
      <c r="Q150" s="489"/>
      <c r="R150" s="622"/>
      <c r="S150" s="672"/>
      <c r="T150" s="638"/>
      <c r="U150" s="638"/>
      <c r="V150" s="489"/>
      <c r="W150" s="638"/>
      <c r="X150" s="673"/>
      <c r="Y150" s="638"/>
      <c r="Z150" s="638"/>
      <c r="AA150" s="490"/>
      <c r="AB150" s="638"/>
    </row>
    <row r="151" spans="1:28" ht="105" hidden="1" x14ac:dyDescent="0.25">
      <c r="A151" s="927"/>
      <c r="B151" s="623"/>
      <c r="C151" s="623"/>
      <c r="D151" s="908"/>
      <c r="E151" s="918"/>
      <c r="F151" s="924"/>
      <c r="G151" s="921"/>
      <c r="H151" s="950"/>
      <c r="I151" s="950"/>
      <c r="J151" s="636" t="s">
        <v>2108</v>
      </c>
      <c r="K151" s="681" t="s">
        <v>2361</v>
      </c>
      <c r="L151" s="636" t="s">
        <v>2069</v>
      </c>
      <c r="M151" s="681" t="s">
        <v>2365</v>
      </c>
      <c r="N151" s="651"/>
      <c r="O151" s="651"/>
      <c r="P151" s="651"/>
      <c r="Q151" s="489"/>
      <c r="R151" s="622"/>
      <c r="S151" s="672"/>
      <c r="T151" s="638"/>
      <c r="U151" s="638"/>
      <c r="V151" s="489"/>
      <c r="W151" s="638"/>
      <c r="X151" s="673"/>
      <c r="Y151" s="638"/>
      <c r="Z151" s="638"/>
      <c r="AA151" s="490"/>
      <c r="AB151" s="638"/>
    </row>
    <row r="152" spans="1:28" ht="240" hidden="1" x14ac:dyDescent="0.25">
      <c r="A152" s="927"/>
      <c r="B152" s="623"/>
      <c r="C152" s="623"/>
      <c r="D152" s="908"/>
      <c r="E152" s="918"/>
      <c r="F152" s="924"/>
      <c r="G152" s="921"/>
      <c r="H152" s="950"/>
      <c r="I152" s="950"/>
      <c r="J152" s="636" t="s">
        <v>2425</v>
      </c>
      <c r="K152" s="681" t="s">
        <v>2430</v>
      </c>
      <c r="L152" s="636" t="s">
        <v>2069</v>
      </c>
      <c r="M152" s="681" t="s">
        <v>2431</v>
      </c>
      <c r="N152" s="651"/>
      <c r="O152" s="651"/>
      <c r="P152" s="651"/>
      <c r="Q152" s="489"/>
      <c r="R152" s="622"/>
      <c r="S152" s="672"/>
      <c r="T152" s="638"/>
      <c r="U152" s="638"/>
      <c r="V152" s="489"/>
      <c r="W152" s="638"/>
      <c r="X152" s="673"/>
      <c r="Y152" s="638"/>
      <c r="Z152" s="638"/>
      <c r="AA152" s="490"/>
      <c r="AB152" s="638"/>
    </row>
    <row r="153" spans="1:28" ht="150" hidden="1" x14ac:dyDescent="0.25">
      <c r="A153" s="927"/>
      <c r="B153" s="623"/>
      <c r="C153" s="623"/>
      <c r="D153" s="908"/>
      <c r="E153" s="918"/>
      <c r="F153" s="924"/>
      <c r="G153" s="921"/>
      <c r="H153" s="951"/>
      <c r="I153" s="951"/>
      <c r="J153" s="636" t="s">
        <v>2213</v>
      </c>
      <c r="K153" s="681" t="s">
        <v>2443</v>
      </c>
      <c r="L153" s="636" t="s">
        <v>2069</v>
      </c>
      <c r="M153" s="681" t="s">
        <v>2444</v>
      </c>
      <c r="N153" s="651"/>
      <c r="O153" s="651"/>
      <c r="P153" s="651"/>
      <c r="Q153" s="489"/>
      <c r="R153" s="622"/>
      <c r="S153" s="672"/>
      <c r="T153" s="638"/>
      <c r="U153" s="638"/>
      <c r="V153" s="489"/>
      <c r="W153" s="638"/>
      <c r="X153" s="673"/>
      <c r="Y153" s="638"/>
      <c r="Z153" s="638"/>
      <c r="AA153" s="490"/>
      <c r="AB153" s="638"/>
    </row>
    <row r="154" spans="1:28" ht="45" hidden="1" x14ac:dyDescent="0.25">
      <c r="A154" s="927"/>
      <c r="B154" s="623"/>
      <c r="C154" s="623"/>
      <c r="D154" s="908"/>
      <c r="E154" s="918"/>
      <c r="F154" s="924"/>
      <c r="G154" s="921"/>
      <c r="H154" s="651" t="s">
        <v>2034</v>
      </c>
      <c r="I154" s="651" t="s">
        <v>2035</v>
      </c>
      <c r="J154" s="636" t="s">
        <v>2083</v>
      </c>
      <c r="K154" s="681" t="s">
        <v>2083</v>
      </c>
      <c r="L154" s="636" t="s">
        <v>2083</v>
      </c>
      <c r="M154" s="681" t="s">
        <v>2083</v>
      </c>
      <c r="N154" s="651"/>
      <c r="O154" s="651"/>
      <c r="P154" s="651"/>
      <c r="Q154" s="489"/>
      <c r="R154" s="622"/>
      <c r="S154" s="672"/>
      <c r="T154" s="638"/>
      <c r="U154" s="638"/>
      <c r="V154" s="489"/>
      <c r="W154" s="638"/>
      <c r="X154" s="673"/>
      <c r="Y154" s="638"/>
      <c r="Z154" s="638"/>
      <c r="AA154" s="490"/>
      <c r="AB154" s="638"/>
    </row>
    <row r="155" spans="1:28" ht="60" hidden="1" x14ac:dyDescent="0.25">
      <c r="A155" s="927"/>
      <c r="B155" s="625"/>
      <c r="C155" s="605"/>
      <c r="D155" s="908"/>
      <c r="E155" s="918"/>
      <c r="F155" s="924"/>
      <c r="G155" s="921"/>
      <c r="H155" s="637" t="s">
        <v>1994</v>
      </c>
      <c r="I155" s="635" t="s">
        <v>1734</v>
      </c>
      <c r="J155" s="636" t="s">
        <v>2133</v>
      </c>
      <c r="K155" s="681" t="s">
        <v>2148</v>
      </c>
      <c r="L155" s="636" t="s">
        <v>2069</v>
      </c>
      <c r="M155" s="681" t="s">
        <v>2161</v>
      </c>
      <c r="N155" s="635"/>
      <c r="O155" s="635"/>
      <c r="P155" s="635"/>
      <c r="Q155" s="489"/>
      <c r="R155" s="604"/>
      <c r="S155" s="672"/>
      <c r="T155" s="638"/>
      <c r="U155" s="638"/>
      <c r="V155" s="489"/>
      <c r="W155" s="638"/>
      <c r="X155" s="673"/>
      <c r="Y155" s="638"/>
      <c r="Z155" s="638"/>
      <c r="AA155" s="490"/>
      <c r="AB155" s="638"/>
    </row>
    <row r="156" spans="1:28" ht="110.1" hidden="1" customHeight="1" x14ac:dyDescent="0.25">
      <c r="A156" s="927"/>
      <c r="B156" s="625"/>
      <c r="C156" s="605"/>
      <c r="D156" s="908"/>
      <c r="E156" s="918"/>
      <c r="F156" s="924"/>
      <c r="G156" s="921"/>
      <c r="H156" s="637" t="s">
        <v>2036</v>
      </c>
      <c r="I156" s="651" t="s">
        <v>2038</v>
      </c>
      <c r="J156" s="636" t="s">
        <v>2206</v>
      </c>
      <c r="K156" s="681" t="s">
        <v>2207</v>
      </c>
      <c r="L156" s="636" t="s">
        <v>2069</v>
      </c>
      <c r="M156" s="681" t="s">
        <v>2208</v>
      </c>
      <c r="N156" s="651"/>
      <c r="O156" s="651"/>
      <c r="P156" s="651"/>
      <c r="Q156" s="489"/>
      <c r="R156" s="622"/>
      <c r="S156" s="672"/>
      <c r="T156" s="638"/>
      <c r="U156" s="638"/>
      <c r="V156" s="489"/>
      <c r="W156" s="638"/>
      <c r="X156" s="673"/>
      <c r="Y156" s="638"/>
      <c r="Z156" s="638"/>
      <c r="AA156" s="490"/>
      <c r="AB156" s="638"/>
    </row>
    <row r="157" spans="1:28" ht="45" hidden="1" x14ac:dyDescent="0.25">
      <c r="A157" s="927"/>
      <c r="B157" s="625"/>
      <c r="C157" s="605"/>
      <c r="D157" s="908"/>
      <c r="E157" s="918"/>
      <c r="F157" s="924"/>
      <c r="G157" s="921"/>
      <c r="H157" s="637" t="s">
        <v>2037</v>
      </c>
      <c r="I157" s="651" t="s">
        <v>1744</v>
      </c>
      <c r="J157" s="636" t="s">
        <v>2353</v>
      </c>
      <c r="K157" s="681" t="s">
        <v>2354</v>
      </c>
      <c r="L157" s="636" t="s">
        <v>2069</v>
      </c>
      <c r="M157" s="681" t="s">
        <v>2355</v>
      </c>
      <c r="N157" s="651"/>
      <c r="O157" s="651"/>
      <c r="P157" s="651"/>
      <c r="Q157" s="489"/>
      <c r="R157" s="622"/>
      <c r="S157" s="672"/>
      <c r="T157" s="638"/>
      <c r="U157" s="638"/>
      <c r="V157" s="489"/>
      <c r="W157" s="638"/>
      <c r="X157" s="673"/>
      <c r="Y157" s="638"/>
      <c r="Z157" s="638"/>
      <c r="AA157" s="490"/>
      <c r="AB157" s="638"/>
    </row>
    <row r="158" spans="1:28" ht="19.5" hidden="1" customHeight="1" x14ac:dyDescent="0.25">
      <c r="A158" s="927"/>
      <c r="B158" s="625"/>
      <c r="C158" s="605"/>
      <c r="D158" s="908"/>
      <c r="E158" s="918"/>
      <c r="F158" s="924"/>
      <c r="G158" s="921"/>
      <c r="H158" s="637" t="s">
        <v>423</v>
      </c>
      <c r="I158" s="651" t="s">
        <v>582</v>
      </c>
      <c r="J158" s="636" t="s">
        <v>2289</v>
      </c>
      <c r="K158" s="681" t="s">
        <v>2551</v>
      </c>
      <c r="L158" s="636" t="s">
        <v>2069</v>
      </c>
      <c r="M158" s="681" t="s">
        <v>2308</v>
      </c>
      <c r="N158" s="651"/>
      <c r="O158" s="651"/>
      <c r="P158" s="651"/>
      <c r="Q158" s="489"/>
      <c r="R158" s="622"/>
      <c r="S158" s="672"/>
      <c r="T158" s="638"/>
      <c r="U158" s="638"/>
      <c r="V158" s="489"/>
      <c r="W158" s="638"/>
      <c r="X158" s="673"/>
      <c r="Y158" s="638"/>
      <c r="Z158" s="638"/>
      <c r="AA158" s="490"/>
      <c r="AB158" s="638"/>
    </row>
    <row r="159" spans="1:28" ht="75" hidden="1" x14ac:dyDescent="0.25">
      <c r="A159" s="927"/>
      <c r="B159" s="625"/>
      <c r="C159" s="605"/>
      <c r="D159" s="908"/>
      <c r="E159" s="918"/>
      <c r="F159" s="924"/>
      <c r="G159" s="921"/>
      <c r="H159" s="637" t="s">
        <v>2040</v>
      </c>
      <c r="I159" s="635" t="s">
        <v>1760</v>
      </c>
      <c r="J159" s="636" t="s">
        <v>2235</v>
      </c>
      <c r="K159" s="681" t="s">
        <v>2604</v>
      </c>
      <c r="L159" s="636" t="s">
        <v>2069</v>
      </c>
      <c r="M159" s="681" t="s">
        <v>2605</v>
      </c>
      <c r="N159" s="635"/>
      <c r="O159" s="635"/>
      <c r="P159" s="635"/>
      <c r="Q159" s="489"/>
      <c r="R159" s="604"/>
      <c r="S159" s="672"/>
      <c r="T159" s="638"/>
      <c r="U159" s="638"/>
      <c r="V159" s="489"/>
      <c r="W159" s="638"/>
      <c r="X159" s="673"/>
      <c r="Y159" s="638"/>
      <c r="Z159" s="638"/>
      <c r="AA159" s="490"/>
      <c r="AB159" s="638"/>
    </row>
    <row r="160" spans="1:28" ht="18.95" hidden="1" customHeight="1" x14ac:dyDescent="0.25">
      <c r="A160" s="927"/>
      <c r="B160" s="625"/>
      <c r="C160" s="605"/>
      <c r="D160" s="908"/>
      <c r="E160" s="918"/>
      <c r="F160" s="924"/>
      <c r="G160" s="921"/>
      <c r="H160" s="637" t="s">
        <v>2039</v>
      </c>
      <c r="I160" s="635" t="s">
        <v>1761</v>
      </c>
      <c r="J160" s="636" t="s">
        <v>2309</v>
      </c>
      <c r="K160" s="681" t="s">
        <v>2551</v>
      </c>
      <c r="L160" s="636" t="s">
        <v>2069</v>
      </c>
      <c r="M160" s="681" t="s">
        <v>2310</v>
      </c>
      <c r="N160" s="635"/>
      <c r="O160" s="635"/>
      <c r="P160" s="635"/>
      <c r="Q160" s="489"/>
      <c r="R160" s="604"/>
      <c r="S160" s="672"/>
      <c r="T160" s="638"/>
      <c r="U160" s="638"/>
      <c r="V160" s="489"/>
      <c r="W160" s="638"/>
      <c r="X160" s="673"/>
      <c r="Y160" s="638"/>
      <c r="Z160" s="638"/>
      <c r="AA160" s="490"/>
      <c r="AB160" s="638"/>
    </row>
    <row r="161" spans="1:28" ht="90" hidden="1" x14ac:dyDescent="0.25">
      <c r="A161" s="927"/>
      <c r="B161" s="625"/>
      <c r="C161" s="605"/>
      <c r="D161" s="908"/>
      <c r="E161" s="918"/>
      <c r="F161" s="924"/>
      <c r="G161" s="921"/>
      <c r="H161" s="637" t="s">
        <v>755</v>
      </c>
      <c r="I161" s="635" t="s">
        <v>286</v>
      </c>
      <c r="J161" s="636" t="s">
        <v>2235</v>
      </c>
      <c r="K161" s="681" t="s">
        <v>2591</v>
      </c>
      <c r="L161" s="636" t="s">
        <v>2069</v>
      </c>
      <c r="M161" s="681" t="s">
        <v>2592</v>
      </c>
      <c r="N161" s="635"/>
      <c r="O161" s="635"/>
      <c r="P161" s="635"/>
      <c r="Q161" s="489"/>
      <c r="R161" s="604"/>
      <c r="S161" s="672"/>
      <c r="T161" s="638"/>
      <c r="U161" s="638"/>
      <c r="V161" s="489"/>
      <c r="W161" s="638"/>
      <c r="X161" s="673"/>
      <c r="Y161" s="638"/>
      <c r="Z161" s="638"/>
      <c r="AA161" s="490"/>
      <c r="AB161" s="638"/>
    </row>
    <row r="162" spans="1:28" ht="30" hidden="1" x14ac:dyDescent="0.25">
      <c r="A162" s="927"/>
      <c r="B162" s="625"/>
      <c r="C162" s="605"/>
      <c r="D162" s="908"/>
      <c r="E162" s="918"/>
      <c r="F162" s="924"/>
      <c r="G162" s="921"/>
      <c r="H162" s="637" t="s">
        <v>599</v>
      </c>
      <c r="I162" s="651" t="s">
        <v>285</v>
      </c>
      <c r="J162" s="636" t="s">
        <v>2190</v>
      </c>
      <c r="K162" s="681" t="s">
        <v>2184</v>
      </c>
      <c r="L162" s="636" t="s">
        <v>2069</v>
      </c>
      <c r="M162" s="681" t="s">
        <v>2198</v>
      </c>
      <c r="N162" s="651"/>
      <c r="O162" s="651"/>
      <c r="P162" s="651"/>
      <c r="Q162" s="489"/>
      <c r="R162" s="622"/>
      <c r="S162" s="672"/>
      <c r="T162" s="638"/>
      <c r="U162" s="638"/>
      <c r="V162" s="489"/>
      <c r="W162" s="638"/>
      <c r="X162" s="673"/>
      <c r="Y162" s="638"/>
      <c r="Z162" s="638"/>
      <c r="AA162" s="490"/>
      <c r="AB162" s="638"/>
    </row>
    <row r="163" spans="1:28" ht="45" hidden="1" x14ac:dyDescent="0.25">
      <c r="A163" s="927"/>
      <c r="B163" s="625"/>
      <c r="C163" s="605"/>
      <c r="D163" s="908"/>
      <c r="E163" s="918"/>
      <c r="F163" s="924"/>
      <c r="G163" s="921"/>
      <c r="H163" s="637" t="s">
        <v>2044</v>
      </c>
      <c r="I163" s="651" t="s">
        <v>1773</v>
      </c>
      <c r="J163" s="636" t="s">
        <v>2464</v>
      </c>
      <c r="K163" s="681" t="s">
        <v>2199</v>
      </c>
      <c r="L163" s="636" t="s">
        <v>2069</v>
      </c>
      <c r="M163" s="681" t="s">
        <v>2200</v>
      </c>
      <c r="N163" s="651"/>
      <c r="O163" s="651"/>
      <c r="P163" s="651"/>
      <c r="Q163" s="489"/>
      <c r="R163" s="622"/>
      <c r="S163" s="672"/>
      <c r="T163" s="638"/>
      <c r="U163" s="638"/>
      <c r="V163" s="489"/>
      <c r="W163" s="638"/>
      <c r="X163" s="673"/>
      <c r="Y163" s="638"/>
      <c r="Z163" s="638"/>
      <c r="AA163" s="490"/>
      <c r="AB163" s="638"/>
    </row>
    <row r="164" spans="1:28" ht="75" hidden="1" x14ac:dyDescent="0.25">
      <c r="A164" s="927"/>
      <c r="B164" s="605"/>
      <c r="C164" s="605"/>
      <c r="D164" s="908"/>
      <c r="E164" s="918"/>
      <c r="F164" s="924"/>
      <c r="G164" s="921"/>
      <c r="H164" s="637" t="s">
        <v>2041</v>
      </c>
      <c r="I164" s="952" t="s">
        <v>2043</v>
      </c>
      <c r="J164" s="636" t="s">
        <v>2133</v>
      </c>
      <c r="K164" s="681" t="s">
        <v>2162</v>
      </c>
      <c r="L164" s="636" t="s">
        <v>2069</v>
      </c>
      <c r="M164" s="681" t="s">
        <v>2163</v>
      </c>
      <c r="N164" s="651"/>
      <c r="O164" s="651"/>
      <c r="P164" s="651"/>
      <c r="Q164" s="489"/>
      <c r="R164" s="622"/>
      <c r="S164" s="672"/>
      <c r="T164" s="638"/>
      <c r="U164" s="638"/>
      <c r="V164" s="489"/>
      <c r="W164" s="638"/>
      <c r="X164" s="673"/>
      <c r="Y164" s="638"/>
      <c r="Z164" s="638"/>
      <c r="AA164" s="490"/>
      <c r="AB164" s="638"/>
    </row>
    <row r="165" spans="1:28" ht="45" hidden="1" x14ac:dyDescent="0.25">
      <c r="A165" s="928"/>
      <c r="B165" s="605"/>
      <c r="C165" s="605"/>
      <c r="D165" s="908"/>
      <c r="E165" s="919"/>
      <c r="F165" s="925"/>
      <c r="G165" s="922"/>
      <c r="H165" s="637" t="s">
        <v>2042</v>
      </c>
      <c r="I165" s="952"/>
      <c r="J165" s="636" t="s">
        <v>2133</v>
      </c>
      <c r="K165" s="681" t="s">
        <v>2162</v>
      </c>
      <c r="L165" s="636" t="s">
        <v>2083</v>
      </c>
      <c r="M165" s="681" t="s">
        <v>2083</v>
      </c>
      <c r="N165" s="651"/>
      <c r="O165" s="651"/>
      <c r="P165" s="651"/>
      <c r="Q165" s="489"/>
      <c r="R165" s="622"/>
      <c r="S165" s="672"/>
      <c r="T165" s="638"/>
      <c r="U165" s="638"/>
      <c r="V165" s="489"/>
      <c r="W165" s="638"/>
      <c r="X165" s="673"/>
      <c r="Y165" s="638"/>
      <c r="Z165" s="638"/>
      <c r="AA165" s="490"/>
      <c r="AB165" s="638"/>
    </row>
    <row r="166" spans="1:28" s="675" customFormat="1" x14ac:dyDescent="0.25">
      <c r="A166" s="639"/>
      <c r="B166" s="605"/>
      <c r="C166" s="605"/>
      <c r="D166" s="642"/>
      <c r="E166" s="648"/>
      <c r="F166" s="649"/>
      <c r="G166" s="650"/>
      <c r="H166" s="645"/>
      <c r="I166" s="663"/>
      <c r="J166" s="646"/>
      <c r="K166" s="682"/>
      <c r="L166" s="646"/>
      <c r="M166" s="682"/>
      <c r="N166" s="660"/>
      <c r="O166" s="660"/>
      <c r="P166" s="660"/>
      <c r="Q166" s="491"/>
      <c r="R166" s="628"/>
      <c r="S166" s="674"/>
      <c r="T166" s="660"/>
      <c r="U166" s="660"/>
      <c r="V166" s="491"/>
      <c r="W166" s="660"/>
      <c r="X166" s="676"/>
      <c r="Y166" s="660"/>
      <c r="Z166" s="660"/>
      <c r="AA166" s="491"/>
      <c r="AB166" s="660"/>
    </row>
    <row r="167" spans="1:28" s="669" customFormat="1" ht="150" x14ac:dyDescent="0.25">
      <c r="A167" s="938" t="s">
        <v>175</v>
      </c>
      <c r="B167" s="620">
        <f>'IDENTIFICACIÓN Y VALORACIÓN'!L68</f>
        <v>1</v>
      </c>
      <c r="C167" s="610">
        <f>'IDENTIFICACIÓN Y VALORACIÓN'!M68</f>
        <v>2</v>
      </c>
      <c r="D167" s="907" t="str">
        <f>'IDENTIFICACIÓN Y VALORACIÓN'!$Q$68</f>
        <v>MODERADO</v>
      </c>
      <c r="E167" s="911" t="str">
        <f>'IDENTIFICACIÓN Y VALORACIÓN'!$E$68</f>
        <v>Gestión</v>
      </c>
      <c r="F167" s="913" t="s">
        <v>23</v>
      </c>
      <c r="G167" s="909" t="str">
        <f>IF(F167="Aceptar el riesgo","No se adopta ninguna medida que afecte probabilidad o impacto del riesgo, se mantienen los controles y se les hará seguimiento periódico.",IF(F167="Evitar el riesgo","Se abandonan las actividades que dan lugar al riesgo y no se inician o no continúan las actividades que lo causan",IF(F167="Compartir / transferir el riesgo","Se transfiere o comparte una parte del riesgo. Ej.: seguros y tercerización para reducir probabilidad o impacto del riesgo",IF(F167="Reducir el riesgo","Se adoptan medidas para reducir probabilidad o impacto o ambos, se implementarán controles adicionales."))))</f>
        <v>Se adoptan medidas para reducir probabilidad o impacto o ambos, se implementarán controles adicionales.</v>
      </c>
      <c r="H167" s="640" t="s">
        <v>2048</v>
      </c>
      <c r="I167" s="640" t="s">
        <v>2051</v>
      </c>
      <c r="J167" s="636" t="s">
        <v>2342</v>
      </c>
      <c r="K167" s="681" t="s">
        <v>2606</v>
      </c>
      <c r="L167" s="636" t="s">
        <v>2069</v>
      </c>
      <c r="M167" s="681" t="s">
        <v>2607</v>
      </c>
      <c r="N167" s="729" t="s">
        <v>2680</v>
      </c>
      <c r="O167" s="640"/>
      <c r="P167" s="640"/>
      <c r="Q167" s="489"/>
      <c r="R167" s="611"/>
      <c r="S167" s="672"/>
      <c r="T167" s="652"/>
      <c r="U167" s="652"/>
      <c r="V167" s="490"/>
      <c r="W167" s="652"/>
      <c r="X167" s="673"/>
      <c r="Y167" s="652"/>
      <c r="Z167" s="652"/>
      <c r="AA167" s="490"/>
      <c r="AB167" s="652"/>
    </row>
    <row r="168" spans="1:28" s="669" customFormat="1" ht="165" customHeight="1" x14ac:dyDescent="0.25">
      <c r="A168" s="938"/>
      <c r="B168" s="621"/>
      <c r="C168" s="621"/>
      <c r="D168" s="907"/>
      <c r="E168" s="911"/>
      <c r="F168" s="913"/>
      <c r="G168" s="909"/>
      <c r="H168" s="640" t="s">
        <v>2045</v>
      </c>
      <c r="I168" s="640" t="s">
        <v>1786</v>
      </c>
      <c r="J168" s="636" t="s">
        <v>2552</v>
      </c>
      <c r="K168" s="681" t="s">
        <v>2129</v>
      </c>
      <c r="L168" s="636" t="s">
        <v>2069</v>
      </c>
      <c r="M168" s="681" t="s">
        <v>2130</v>
      </c>
      <c r="N168" s="729" t="s">
        <v>2681</v>
      </c>
      <c r="O168" s="640"/>
      <c r="P168" s="640"/>
      <c r="Q168" s="489"/>
      <c r="R168" s="611"/>
      <c r="S168" s="672"/>
      <c r="T168" s="652"/>
      <c r="U168" s="652"/>
      <c r="V168" s="490"/>
      <c r="W168" s="652"/>
      <c r="X168" s="673"/>
      <c r="Y168" s="652"/>
      <c r="Z168" s="652"/>
      <c r="AA168" s="490"/>
      <c r="AB168" s="652"/>
    </row>
    <row r="169" spans="1:28" s="669" customFormat="1" ht="209.25" customHeight="1" x14ac:dyDescent="0.25">
      <c r="A169" s="938"/>
      <c r="B169" s="621"/>
      <c r="C169" s="621"/>
      <c r="D169" s="907"/>
      <c r="E169" s="911"/>
      <c r="F169" s="913"/>
      <c r="G169" s="909"/>
      <c r="H169" s="640" t="s">
        <v>2046</v>
      </c>
      <c r="I169" s="640" t="s">
        <v>2049</v>
      </c>
      <c r="J169" s="636" t="s">
        <v>2131</v>
      </c>
      <c r="K169" s="681" t="s">
        <v>2747</v>
      </c>
      <c r="L169" s="636" t="s">
        <v>2069</v>
      </c>
      <c r="M169" s="681" t="s">
        <v>2132</v>
      </c>
      <c r="N169" s="729" t="s">
        <v>2682</v>
      </c>
      <c r="O169" s="640"/>
      <c r="P169" s="640"/>
      <c r="Q169" s="489"/>
      <c r="R169" s="611"/>
      <c r="S169" s="672"/>
      <c r="T169" s="652"/>
      <c r="U169" s="652"/>
      <c r="V169" s="490"/>
      <c r="W169" s="652"/>
      <c r="X169" s="673"/>
      <c r="Y169" s="652"/>
      <c r="Z169" s="652"/>
      <c r="AA169" s="490"/>
      <c r="AB169" s="652"/>
    </row>
    <row r="170" spans="1:28" s="669" customFormat="1" ht="99.75" customHeight="1" x14ac:dyDescent="0.25">
      <c r="A170" s="938"/>
      <c r="B170" s="621"/>
      <c r="C170" s="621"/>
      <c r="D170" s="907"/>
      <c r="E170" s="911"/>
      <c r="F170" s="913"/>
      <c r="G170" s="909"/>
      <c r="H170" s="640" t="s">
        <v>2047</v>
      </c>
      <c r="I170" s="640" t="s">
        <v>2050</v>
      </c>
      <c r="J170" s="636" t="s">
        <v>2342</v>
      </c>
      <c r="K170" s="681" t="s">
        <v>2608</v>
      </c>
      <c r="L170" s="636" t="s">
        <v>2069</v>
      </c>
      <c r="M170" s="681" t="s">
        <v>2609</v>
      </c>
      <c r="N170" s="729" t="s">
        <v>2683</v>
      </c>
      <c r="O170" s="640"/>
      <c r="P170" s="640"/>
      <c r="Q170" s="489"/>
      <c r="R170" s="611"/>
      <c r="S170" s="672"/>
      <c r="T170" s="652"/>
      <c r="U170" s="652"/>
      <c r="V170" s="490"/>
      <c r="W170" s="652"/>
      <c r="X170" s="673"/>
      <c r="Y170" s="652"/>
      <c r="Z170" s="652"/>
      <c r="AA170" s="490"/>
      <c r="AB170" s="652"/>
    </row>
    <row r="171" spans="1:28" s="669" customFormat="1" ht="135" x14ac:dyDescent="0.25">
      <c r="A171" s="938"/>
      <c r="B171" s="614"/>
      <c r="C171" s="618"/>
      <c r="D171" s="907"/>
      <c r="E171" s="911"/>
      <c r="F171" s="913"/>
      <c r="G171" s="909"/>
      <c r="H171" s="640" t="s">
        <v>2053</v>
      </c>
      <c r="I171" s="640" t="s">
        <v>1798</v>
      </c>
      <c r="J171" s="636" t="s">
        <v>2133</v>
      </c>
      <c r="K171" s="681" t="s">
        <v>2164</v>
      </c>
      <c r="L171" s="636" t="s">
        <v>2069</v>
      </c>
      <c r="M171" s="681" t="s">
        <v>2634</v>
      </c>
      <c r="N171" s="691" t="s">
        <v>2684</v>
      </c>
      <c r="O171" s="640"/>
      <c r="P171" s="640"/>
      <c r="Q171" s="489"/>
      <c r="R171" s="611"/>
      <c r="S171" s="672"/>
      <c r="T171" s="652"/>
      <c r="U171" s="652"/>
      <c r="V171" s="490"/>
      <c r="W171" s="652"/>
      <c r="X171" s="673"/>
      <c r="Y171" s="652"/>
      <c r="Z171" s="652"/>
      <c r="AA171" s="490"/>
      <c r="AB171" s="652"/>
    </row>
    <row r="172" spans="1:28" s="669" customFormat="1" ht="195" x14ac:dyDescent="0.25">
      <c r="A172" s="938"/>
      <c r="B172" s="614"/>
      <c r="C172" s="618"/>
      <c r="D172" s="907"/>
      <c r="E172" s="911"/>
      <c r="F172" s="913"/>
      <c r="G172" s="909"/>
      <c r="H172" s="640" t="s">
        <v>2052</v>
      </c>
      <c r="I172" s="640" t="s">
        <v>1799</v>
      </c>
      <c r="J172" s="636" t="s">
        <v>2133</v>
      </c>
      <c r="K172" s="681" t="s">
        <v>2164</v>
      </c>
      <c r="L172" s="636" t="s">
        <v>2069</v>
      </c>
      <c r="M172" s="681" t="s">
        <v>2634</v>
      </c>
      <c r="N172" s="729" t="s">
        <v>2685</v>
      </c>
      <c r="O172" s="640"/>
      <c r="P172" s="640"/>
      <c r="Q172" s="489"/>
      <c r="R172" s="611"/>
      <c r="S172" s="672"/>
      <c r="T172" s="652"/>
      <c r="U172" s="652"/>
      <c r="V172" s="490"/>
      <c r="W172" s="652"/>
      <c r="X172" s="673"/>
      <c r="Y172" s="652"/>
      <c r="Z172" s="652"/>
      <c r="AA172" s="490"/>
      <c r="AB172" s="652"/>
    </row>
    <row r="173" spans="1:28" s="669" customFormat="1" ht="150" x14ac:dyDescent="0.25">
      <c r="A173" s="938"/>
      <c r="B173" s="614"/>
      <c r="C173" s="618"/>
      <c r="D173" s="907"/>
      <c r="E173" s="911"/>
      <c r="F173" s="913"/>
      <c r="G173" s="909"/>
      <c r="H173" s="640" t="s">
        <v>2054</v>
      </c>
      <c r="I173" s="640" t="s">
        <v>1807</v>
      </c>
      <c r="J173" s="636" t="s">
        <v>2342</v>
      </c>
      <c r="K173" s="681" t="s">
        <v>2606</v>
      </c>
      <c r="L173" s="636" t="s">
        <v>2069</v>
      </c>
      <c r="M173" s="681" t="s">
        <v>2607</v>
      </c>
      <c r="N173" s="729" t="s">
        <v>2686</v>
      </c>
      <c r="O173" s="640"/>
      <c r="P173" s="640"/>
      <c r="Q173" s="489"/>
      <c r="R173" s="611"/>
      <c r="S173" s="672"/>
      <c r="T173" s="652"/>
      <c r="U173" s="652"/>
      <c r="V173" s="490"/>
      <c r="W173" s="652"/>
      <c r="X173" s="673"/>
      <c r="Y173" s="652"/>
      <c r="Z173" s="652"/>
      <c r="AA173" s="490"/>
      <c r="AB173" s="652"/>
    </row>
    <row r="174" spans="1:28" s="669" customFormat="1" ht="180" x14ac:dyDescent="0.25">
      <c r="A174" s="938"/>
      <c r="B174" s="614"/>
      <c r="C174" s="618"/>
      <c r="D174" s="907"/>
      <c r="E174" s="911"/>
      <c r="F174" s="913"/>
      <c r="G174" s="909"/>
      <c r="H174" s="640" t="s">
        <v>1949</v>
      </c>
      <c r="I174" s="640" t="s">
        <v>1806</v>
      </c>
      <c r="J174" s="636" t="s">
        <v>2560</v>
      </c>
      <c r="K174" s="681" t="s">
        <v>2558</v>
      </c>
      <c r="L174" s="636" t="s">
        <v>2069</v>
      </c>
      <c r="M174" s="640" t="s">
        <v>2559</v>
      </c>
      <c r="N174" s="691" t="s">
        <v>2687</v>
      </c>
      <c r="O174" s="640"/>
      <c r="P174" s="640"/>
      <c r="Q174" s="489"/>
      <c r="R174" s="611"/>
      <c r="S174" s="672"/>
      <c r="T174" s="652"/>
      <c r="U174" s="652"/>
      <c r="V174" s="490"/>
      <c r="W174" s="652"/>
      <c r="X174" s="673"/>
      <c r="Y174" s="652"/>
      <c r="Z174" s="652"/>
      <c r="AA174" s="490"/>
      <c r="AB174" s="652"/>
    </row>
    <row r="175" spans="1:28" s="669" customFormat="1" ht="180" x14ac:dyDescent="0.25">
      <c r="A175" s="938"/>
      <c r="B175" s="614"/>
      <c r="C175" s="618"/>
      <c r="D175" s="907"/>
      <c r="E175" s="911"/>
      <c r="F175" s="913"/>
      <c r="G175" s="909"/>
      <c r="H175" s="640" t="s">
        <v>2056</v>
      </c>
      <c r="I175" s="640" t="s">
        <v>1815</v>
      </c>
      <c r="J175" s="636" t="s">
        <v>2561</v>
      </c>
      <c r="K175" s="681" t="s">
        <v>2558</v>
      </c>
      <c r="L175" s="636" t="s">
        <v>2069</v>
      </c>
      <c r="M175" s="664" t="s">
        <v>2635</v>
      </c>
      <c r="N175" s="691" t="s">
        <v>2688</v>
      </c>
      <c r="O175" s="640"/>
      <c r="P175" s="640"/>
      <c r="Q175" s="489"/>
      <c r="R175" s="611"/>
      <c r="S175" s="672"/>
      <c r="T175" s="652"/>
      <c r="U175" s="652"/>
      <c r="V175" s="490"/>
      <c r="W175" s="652"/>
      <c r="X175" s="673"/>
      <c r="Y175" s="652"/>
      <c r="Z175" s="652"/>
      <c r="AA175" s="490"/>
      <c r="AB175" s="652"/>
    </row>
    <row r="176" spans="1:28" s="669" customFormat="1" ht="45.75" customHeight="1" x14ac:dyDescent="0.25">
      <c r="A176" s="938"/>
      <c r="B176" s="614"/>
      <c r="C176" s="618"/>
      <c r="D176" s="907"/>
      <c r="E176" s="911"/>
      <c r="F176" s="913"/>
      <c r="G176" s="909"/>
      <c r="H176" s="640" t="s">
        <v>2055</v>
      </c>
      <c r="I176" s="640" t="s">
        <v>1816</v>
      </c>
      <c r="J176" s="636" t="s">
        <v>2311</v>
      </c>
      <c r="K176" s="681" t="s">
        <v>2551</v>
      </c>
      <c r="L176" s="636" t="s">
        <v>2069</v>
      </c>
      <c r="M176" s="681" t="s">
        <v>2312</v>
      </c>
      <c r="N176" s="691" t="s">
        <v>2689</v>
      </c>
      <c r="O176" s="640"/>
      <c r="P176" s="640"/>
      <c r="Q176" s="489"/>
      <c r="R176" s="611"/>
      <c r="S176" s="672"/>
      <c r="T176" s="652"/>
      <c r="U176" s="652"/>
      <c r="V176" s="490"/>
      <c r="W176" s="652"/>
      <c r="X176" s="673"/>
      <c r="Y176" s="652"/>
      <c r="Z176" s="652"/>
      <c r="AA176" s="490"/>
      <c r="AB176" s="652"/>
    </row>
    <row r="177" spans="1:28" s="669" customFormat="1" ht="81.75" customHeight="1" x14ac:dyDescent="0.25">
      <c r="A177" s="938"/>
      <c r="B177" s="614"/>
      <c r="C177" s="618"/>
      <c r="D177" s="907"/>
      <c r="E177" s="911"/>
      <c r="F177" s="913"/>
      <c r="G177" s="909"/>
      <c r="H177" s="640" t="s">
        <v>424</v>
      </c>
      <c r="I177" s="640" t="s">
        <v>287</v>
      </c>
      <c r="J177" s="636" t="s">
        <v>2133</v>
      </c>
      <c r="K177" s="681" t="s">
        <v>2165</v>
      </c>
      <c r="L177" s="636" t="s">
        <v>2069</v>
      </c>
      <c r="M177" s="681" t="s">
        <v>2166</v>
      </c>
      <c r="N177" s="729" t="s">
        <v>2690</v>
      </c>
      <c r="O177" s="640"/>
      <c r="P177" s="640"/>
      <c r="Q177" s="489"/>
      <c r="R177" s="611"/>
      <c r="S177" s="672"/>
      <c r="T177" s="652"/>
      <c r="U177" s="652"/>
      <c r="V177" s="490"/>
      <c r="W177" s="652"/>
      <c r="X177" s="673"/>
      <c r="Y177" s="652"/>
      <c r="Z177" s="652"/>
      <c r="AA177" s="490"/>
      <c r="AB177" s="652"/>
    </row>
    <row r="178" spans="1:28" s="675" customFormat="1" ht="18.95" customHeight="1" x14ac:dyDescent="0.25">
      <c r="A178" s="641"/>
      <c r="B178" s="618"/>
      <c r="C178" s="618"/>
      <c r="D178" s="642"/>
      <c r="E178" s="643"/>
      <c r="F178" s="491"/>
      <c r="G178" s="644"/>
      <c r="H178" s="645"/>
      <c r="I178" s="645"/>
      <c r="J178" s="646"/>
      <c r="K178" s="682"/>
      <c r="L178" s="646"/>
      <c r="M178" s="682"/>
      <c r="N178" s="645"/>
      <c r="O178" s="645"/>
      <c r="P178" s="645"/>
      <c r="Q178" s="491"/>
      <c r="R178" s="619"/>
      <c r="S178" s="674"/>
      <c r="T178" s="660"/>
      <c r="U178" s="660"/>
      <c r="V178" s="491"/>
      <c r="W178" s="660"/>
      <c r="X178" s="676"/>
      <c r="Y178" s="660"/>
      <c r="Z178" s="660"/>
      <c r="AA178" s="491"/>
      <c r="AB178" s="660"/>
    </row>
    <row r="179" spans="1:28" ht="180.75" customHeight="1" x14ac:dyDescent="0.25">
      <c r="A179" s="926" t="s">
        <v>176</v>
      </c>
      <c r="B179" s="602">
        <f>'IDENTIFICACIÓN Y VALORACIÓN'!L74</f>
        <v>1</v>
      </c>
      <c r="C179" s="603">
        <f>'IDENTIFICACIÓN Y VALORACIÓN'!M74</f>
        <v>3</v>
      </c>
      <c r="D179" s="908" t="str">
        <f>'IDENTIFICACIÓN Y VALORACIÓN'!$Q$74</f>
        <v>MODERADO</v>
      </c>
      <c r="E179" s="917" t="str">
        <f>'IDENTIFICACIÓN Y VALORACIÓN'!$E$74</f>
        <v>Gestión</v>
      </c>
      <c r="F179" s="914" t="s">
        <v>72</v>
      </c>
      <c r="G179" s="912" t="str">
        <f>IF(F179="Aceptar el riesgo","No se adopta ninguna medida que afecte probabilidad o impacto del riesgo, se mantienen los controles y se les hará seguimiento periódico.",IF(F179="Evitar el riesgo","Se abandonan las actividades que dan lugar al riesgo y no se inician o no continúan las actividades que lo causan",IF(F179="Compartir / transferir el riesgo","Se transfiere o comparte una parte del riesgo. Ej.: seguros y tercerización para reducir probabilidad o impacto del riesgo",IF(F179="Reducir el riesgo","Se adoptan medidas para reducir probabilidad o impacto o ambos, se implementarán controles adicionales."))))</f>
        <v>No se adopta ninguna medida que afecte probabilidad o impacto del riesgo, se mantienen los controles y se les hará seguimiento periódico.</v>
      </c>
      <c r="H179" s="640" t="s">
        <v>608</v>
      </c>
      <c r="I179" s="637" t="s">
        <v>290</v>
      </c>
      <c r="J179" s="636" t="s">
        <v>2523</v>
      </c>
      <c r="K179" s="681" t="s">
        <v>2555</v>
      </c>
      <c r="L179" s="636" t="s">
        <v>2069</v>
      </c>
      <c r="M179" s="681" t="s">
        <v>2565</v>
      </c>
      <c r="N179" s="729" t="s">
        <v>2691</v>
      </c>
      <c r="O179" s="637"/>
      <c r="P179" s="637"/>
      <c r="Q179" s="489"/>
      <c r="R179" s="607"/>
      <c r="S179" s="672"/>
      <c r="T179" s="638"/>
      <c r="U179" s="638"/>
      <c r="V179" s="489"/>
      <c r="W179" s="638"/>
      <c r="X179" s="673"/>
      <c r="Y179" s="638"/>
      <c r="Z179" s="638"/>
      <c r="AA179" s="490"/>
      <c r="AB179" s="638"/>
    </row>
    <row r="180" spans="1:28" ht="345" x14ac:dyDescent="0.25">
      <c r="A180" s="927"/>
      <c r="B180" s="625"/>
      <c r="C180" s="605"/>
      <c r="D180" s="908"/>
      <c r="E180" s="918"/>
      <c r="F180" s="915"/>
      <c r="G180" s="912"/>
      <c r="H180" s="637" t="s">
        <v>606</v>
      </c>
      <c r="I180" s="637" t="s">
        <v>288</v>
      </c>
      <c r="J180" s="636" t="s">
        <v>2384</v>
      </c>
      <c r="K180" s="681" t="s">
        <v>2385</v>
      </c>
      <c r="L180" s="636" t="s">
        <v>2069</v>
      </c>
      <c r="M180" s="681" t="s">
        <v>2386</v>
      </c>
      <c r="N180" s="729" t="s">
        <v>2692</v>
      </c>
      <c r="O180" s="637"/>
      <c r="P180" s="637"/>
      <c r="Q180" s="489"/>
      <c r="R180" s="607"/>
      <c r="S180" s="672"/>
      <c r="T180" s="638"/>
      <c r="U180" s="638"/>
      <c r="V180" s="489"/>
      <c r="W180" s="638"/>
      <c r="X180" s="673"/>
      <c r="Y180" s="638"/>
      <c r="Z180" s="638"/>
      <c r="AA180" s="490"/>
      <c r="AB180" s="638"/>
    </row>
    <row r="181" spans="1:28" ht="90" x14ac:dyDescent="0.25">
      <c r="A181" s="927"/>
      <c r="B181" s="625"/>
      <c r="C181" s="605"/>
      <c r="D181" s="908"/>
      <c r="E181" s="918"/>
      <c r="F181" s="915"/>
      <c r="G181" s="912"/>
      <c r="H181" s="637" t="s">
        <v>607</v>
      </c>
      <c r="I181" s="637" t="s">
        <v>289</v>
      </c>
      <c r="J181" s="636" t="s">
        <v>2562</v>
      </c>
      <c r="K181" s="681" t="s">
        <v>2563</v>
      </c>
      <c r="L181" s="636" t="s">
        <v>2069</v>
      </c>
      <c r="M181" s="681" t="s">
        <v>2566</v>
      </c>
      <c r="N181" s="691" t="s">
        <v>2693</v>
      </c>
      <c r="O181" s="637"/>
      <c r="P181" s="637"/>
      <c r="Q181" s="489"/>
      <c r="R181" s="607"/>
      <c r="S181" s="672"/>
      <c r="T181" s="638"/>
      <c r="U181" s="638"/>
      <c r="V181" s="489"/>
      <c r="W181" s="638"/>
      <c r="X181" s="673"/>
      <c r="Y181" s="638"/>
      <c r="Z181" s="638"/>
      <c r="AA181" s="490"/>
      <c r="AB181" s="638"/>
    </row>
    <row r="182" spans="1:28" ht="75" x14ac:dyDescent="0.25">
      <c r="A182" s="927"/>
      <c r="B182" s="625"/>
      <c r="C182" s="605"/>
      <c r="D182" s="908"/>
      <c r="E182" s="918"/>
      <c r="F182" s="915"/>
      <c r="G182" s="912"/>
      <c r="H182" s="637" t="s">
        <v>425</v>
      </c>
      <c r="I182" s="637" t="s">
        <v>585</v>
      </c>
      <c r="J182" s="636" t="s">
        <v>2564</v>
      </c>
      <c r="K182" s="681" t="s">
        <v>2379</v>
      </c>
      <c r="L182" s="636" t="s">
        <v>16</v>
      </c>
      <c r="M182" s="681" t="s">
        <v>2567</v>
      </c>
      <c r="N182" s="691" t="s">
        <v>2663</v>
      </c>
      <c r="O182" s="637"/>
      <c r="P182" s="637"/>
      <c r="Q182" s="489"/>
      <c r="R182" s="607"/>
      <c r="S182" s="672"/>
      <c r="T182" s="638"/>
      <c r="U182" s="638"/>
      <c r="V182" s="489"/>
      <c r="W182" s="638"/>
      <c r="X182" s="673"/>
      <c r="Y182" s="638"/>
      <c r="Z182" s="638"/>
      <c r="AA182" s="490"/>
      <c r="AB182" s="638"/>
    </row>
    <row r="183" spans="1:28" ht="150" x14ac:dyDescent="0.25">
      <c r="A183" s="927"/>
      <c r="B183" s="625"/>
      <c r="C183" s="605"/>
      <c r="D183" s="908"/>
      <c r="E183" s="918"/>
      <c r="F183" s="915"/>
      <c r="G183" s="912"/>
      <c r="H183" s="637" t="s">
        <v>2059</v>
      </c>
      <c r="I183" s="637" t="s">
        <v>1857</v>
      </c>
      <c r="J183" s="636" t="s">
        <v>2342</v>
      </c>
      <c r="K183" s="681" t="s">
        <v>2606</v>
      </c>
      <c r="L183" s="636" t="s">
        <v>2069</v>
      </c>
      <c r="M183" s="681" t="s">
        <v>2607</v>
      </c>
      <c r="N183" s="729" t="s">
        <v>2694</v>
      </c>
      <c r="O183" s="637"/>
      <c r="P183" s="637"/>
      <c r="Q183" s="489"/>
      <c r="R183" s="607"/>
      <c r="S183" s="672"/>
      <c r="T183" s="638"/>
      <c r="U183" s="638"/>
      <c r="V183" s="489"/>
      <c r="W183" s="638"/>
      <c r="X183" s="673"/>
      <c r="Y183" s="638"/>
      <c r="Z183" s="638"/>
      <c r="AA183" s="490"/>
      <c r="AB183" s="638"/>
    </row>
    <row r="184" spans="1:28" ht="165" x14ac:dyDescent="0.25">
      <c r="A184" s="927"/>
      <c r="B184" s="605"/>
      <c r="C184" s="605"/>
      <c r="D184" s="908"/>
      <c r="E184" s="918"/>
      <c r="F184" s="915"/>
      <c r="G184" s="912"/>
      <c r="H184" s="637" t="s">
        <v>2057</v>
      </c>
      <c r="I184" s="637" t="s">
        <v>2060</v>
      </c>
      <c r="J184" s="636" t="s">
        <v>2525</v>
      </c>
      <c r="K184" s="681" t="s">
        <v>2568</v>
      </c>
      <c r="L184" s="636" t="s">
        <v>2069</v>
      </c>
      <c r="M184" s="681" t="s">
        <v>2569</v>
      </c>
      <c r="N184" s="691" t="s">
        <v>2695</v>
      </c>
      <c r="O184" s="637"/>
      <c r="P184" s="637"/>
      <c r="Q184" s="489"/>
      <c r="R184" s="607"/>
      <c r="S184" s="672"/>
      <c r="T184" s="638"/>
      <c r="U184" s="638"/>
      <c r="V184" s="489"/>
      <c r="W184" s="638"/>
      <c r="X184" s="673"/>
      <c r="Y184" s="638"/>
      <c r="Z184" s="638"/>
      <c r="AA184" s="490"/>
      <c r="AB184" s="638"/>
    </row>
    <row r="185" spans="1:28" ht="150" x14ac:dyDescent="0.25">
      <c r="A185" s="928"/>
      <c r="B185" s="605"/>
      <c r="C185" s="605"/>
      <c r="D185" s="908"/>
      <c r="E185" s="919"/>
      <c r="F185" s="916"/>
      <c r="G185" s="912"/>
      <c r="H185" s="637" t="s">
        <v>2058</v>
      </c>
      <c r="I185" s="637" t="s">
        <v>1856</v>
      </c>
      <c r="J185" s="636" t="s">
        <v>2342</v>
      </c>
      <c r="K185" s="681" t="s">
        <v>2606</v>
      </c>
      <c r="L185" s="636" t="s">
        <v>2069</v>
      </c>
      <c r="M185" s="681" t="s">
        <v>2607</v>
      </c>
      <c r="N185" s="729" t="s">
        <v>2696</v>
      </c>
      <c r="O185" s="637"/>
      <c r="P185" s="637"/>
      <c r="Q185" s="489"/>
      <c r="R185" s="607"/>
      <c r="S185" s="672"/>
      <c r="T185" s="638"/>
      <c r="U185" s="638"/>
      <c r="V185" s="489"/>
      <c r="W185" s="638"/>
      <c r="X185" s="673"/>
      <c r="Y185" s="638"/>
      <c r="Z185" s="638"/>
      <c r="AA185" s="490"/>
      <c r="AB185" s="638"/>
    </row>
    <row r="186" spans="1:28" s="675" customFormat="1" ht="23.1" customHeight="1" x14ac:dyDescent="0.25">
      <c r="A186" s="639"/>
      <c r="B186" s="605"/>
      <c r="C186" s="605"/>
      <c r="D186" s="642"/>
      <c r="E186" s="648"/>
      <c r="F186" s="649"/>
      <c r="G186" s="644"/>
      <c r="H186" s="645"/>
      <c r="I186" s="645"/>
      <c r="J186" s="646"/>
      <c r="K186" s="682"/>
      <c r="L186" s="646"/>
      <c r="M186" s="682"/>
      <c r="N186" s="645"/>
      <c r="O186" s="645"/>
      <c r="P186" s="645"/>
      <c r="Q186" s="491"/>
      <c r="R186" s="619"/>
      <c r="S186" s="674"/>
      <c r="T186" s="660"/>
      <c r="U186" s="660"/>
      <c r="V186" s="491"/>
      <c r="W186" s="660"/>
      <c r="X186" s="676"/>
      <c r="Y186" s="660"/>
      <c r="Z186" s="660"/>
      <c r="AA186" s="491"/>
      <c r="AB186" s="660"/>
    </row>
    <row r="187" spans="1:28" s="669" customFormat="1" ht="305.25" customHeight="1" x14ac:dyDescent="0.25">
      <c r="A187" s="938" t="s">
        <v>177</v>
      </c>
      <c r="B187" s="620">
        <f>'IDENTIFICACIÓN Y VALORACIÓN'!L79</f>
        <v>1</v>
      </c>
      <c r="C187" s="610">
        <f>'IDENTIFICACIÓN Y VALORACIÓN'!M79</f>
        <v>3</v>
      </c>
      <c r="D187" s="907" t="str">
        <f>'IDENTIFICACIÓN Y VALORACIÓN'!$Q$79</f>
        <v>MODERADO</v>
      </c>
      <c r="E187" s="911" t="str">
        <f>'IDENTIFICACIÓN Y VALORACIÓN'!$E$79</f>
        <v>Gestión</v>
      </c>
      <c r="F187" s="913" t="s">
        <v>72</v>
      </c>
      <c r="G187" s="909" t="str">
        <f>IF(F187="Aceptar el riesgo","No se adopta ninguna medida que afecte probabilidad o impacto del riesgo, se mantienen los controles y se les hará seguimiento periódico.",IF(F187="Evitar el riesgo","Se abandonan las actividades que dan lugar al riesgo y no se inician o no continúan las actividades que lo causan",IF(F187="Compartir / transferir el riesgo","Se transfiere o comparte una parte del riesgo. Ej.: seguros y tercerización para reducir probabilidad o impacto del riesgo",IF(F187="Reducir el riesgo","Se adoptan medidas para reducir probabilidad o impacto o ambos, se implementarán controles adicionales."))))</f>
        <v>No se adopta ninguna medida que afecte probabilidad o impacto del riesgo, se mantienen los controles y se les hará seguimiento periódico.</v>
      </c>
      <c r="H187" s="640" t="s">
        <v>2062</v>
      </c>
      <c r="I187" s="640" t="s">
        <v>1870</v>
      </c>
      <c r="J187" s="636" t="s">
        <v>2526</v>
      </c>
      <c r="K187" s="681" t="s">
        <v>2570</v>
      </c>
      <c r="L187" s="636" t="s">
        <v>2069</v>
      </c>
      <c r="M187" s="681" t="s">
        <v>2571</v>
      </c>
      <c r="N187" s="691" t="s">
        <v>2697</v>
      </c>
      <c r="O187" s="640"/>
      <c r="P187" s="640"/>
      <c r="Q187" s="489"/>
      <c r="R187" s="611"/>
      <c r="S187" s="672"/>
      <c r="T187" s="652"/>
      <c r="U187" s="652"/>
      <c r="V187" s="490"/>
      <c r="W187" s="652"/>
      <c r="X187" s="673"/>
      <c r="Y187" s="652"/>
      <c r="Z187" s="652"/>
      <c r="AA187" s="490"/>
      <c r="AB187" s="652"/>
    </row>
    <row r="188" spans="1:28" s="669" customFormat="1" ht="120" x14ac:dyDescent="0.25">
      <c r="A188" s="938"/>
      <c r="B188" s="621"/>
      <c r="C188" s="613"/>
      <c r="D188" s="907"/>
      <c r="E188" s="911"/>
      <c r="F188" s="913"/>
      <c r="G188" s="909"/>
      <c r="H188" s="640" t="s">
        <v>2061</v>
      </c>
      <c r="I188" s="640" t="s">
        <v>1871</v>
      </c>
      <c r="J188" s="636" t="s">
        <v>2342</v>
      </c>
      <c r="K188" s="681" t="s">
        <v>2606</v>
      </c>
      <c r="L188" s="636" t="s">
        <v>2069</v>
      </c>
      <c r="M188" s="681" t="s">
        <v>2607</v>
      </c>
      <c r="N188" s="729" t="s">
        <v>2762</v>
      </c>
      <c r="O188" s="640"/>
      <c r="P188" s="640"/>
      <c r="Q188" s="489"/>
      <c r="R188" s="611"/>
      <c r="S188" s="672"/>
      <c r="T188" s="652"/>
      <c r="U188" s="652"/>
      <c r="V188" s="490"/>
      <c r="W188" s="652"/>
      <c r="X188" s="673"/>
      <c r="Y188" s="652"/>
      <c r="Z188" s="652"/>
      <c r="AA188" s="490"/>
      <c r="AB188" s="652"/>
    </row>
    <row r="189" spans="1:28" s="669" customFormat="1" ht="56.25" customHeight="1" x14ac:dyDescent="0.25">
      <c r="A189" s="938"/>
      <c r="B189" s="614"/>
      <c r="C189" s="615"/>
      <c r="D189" s="907"/>
      <c r="E189" s="911"/>
      <c r="F189" s="913"/>
      <c r="G189" s="909"/>
      <c r="H189" s="640" t="s">
        <v>609</v>
      </c>
      <c r="I189" s="640" t="s">
        <v>294</v>
      </c>
      <c r="J189" s="636" t="s">
        <v>2083</v>
      </c>
      <c r="K189" s="681" t="s">
        <v>2083</v>
      </c>
      <c r="L189" s="636" t="s">
        <v>2083</v>
      </c>
      <c r="M189" s="681" t="s">
        <v>2083</v>
      </c>
      <c r="N189" s="691" t="s">
        <v>2676</v>
      </c>
      <c r="O189" s="640"/>
      <c r="P189" s="640"/>
      <c r="Q189" s="489"/>
      <c r="R189" s="611"/>
      <c r="S189" s="672"/>
      <c r="T189" s="652"/>
      <c r="U189" s="652"/>
      <c r="V189" s="490"/>
      <c r="W189" s="652"/>
      <c r="X189" s="673"/>
      <c r="Y189" s="652"/>
      <c r="Z189" s="652"/>
      <c r="AA189" s="490"/>
      <c r="AB189" s="652"/>
    </row>
    <row r="190" spans="1:28" s="669" customFormat="1" ht="140.25" customHeight="1" x14ac:dyDescent="0.25">
      <c r="A190" s="938"/>
      <c r="B190" s="614"/>
      <c r="C190" s="615"/>
      <c r="D190" s="907"/>
      <c r="E190" s="911"/>
      <c r="F190" s="913"/>
      <c r="G190" s="909"/>
      <c r="H190" s="640" t="s">
        <v>610</v>
      </c>
      <c r="I190" s="640" t="s">
        <v>293</v>
      </c>
      <c r="J190" s="636" t="s">
        <v>2527</v>
      </c>
      <c r="K190" s="681" t="s">
        <v>2636</v>
      </c>
      <c r="L190" s="636" t="s">
        <v>2069</v>
      </c>
      <c r="M190" s="681" t="s">
        <v>2572</v>
      </c>
      <c r="N190" s="691" t="s">
        <v>2698</v>
      </c>
      <c r="O190" s="640"/>
      <c r="P190" s="640"/>
      <c r="Q190" s="489"/>
      <c r="R190" s="611"/>
      <c r="S190" s="672"/>
      <c r="T190" s="652"/>
      <c r="U190" s="652"/>
      <c r="V190" s="490"/>
      <c r="W190" s="652"/>
      <c r="X190" s="673"/>
      <c r="Y190" s="652"/>
      <c r="Z190" s="652"/>
      <c r="AA190" s="490"/>
      <c r="AB190" s="652"/>
    </row>
    <row r="191" spans="1:28" s="669" customFormat="1" ht="145.5" customHeight="1" x14ac:dyDescent="0.25">
      <c r="A191" s="938"/>
      <c r="B191" s="614"/>
      <c r="C191" s="615"/>
      <c r="D191" s="907"/>
      <c r="E191" s="911"/>
      <c r="F191" s="913"/>
      <c r="G191" s="909"/>
      <c r="H191" s="640" t="s">
        <v>612</v>
      </c>
      <c r="I191" s="640" t="s">
        <v>291</v>
      </c>
      <c r="J191" s="636" t="s">
        <v>2524</v>
      </c>
      <c r="K191" s="681" t="s">
        <v>2573</v>
      </c>
      <c r="L191" s="636" t="s">
        <v>2069</v>
      </c>
      <c r="M191" s="681" t="s">
        <v>2574</v>
      </c>
      <c r="N191" s="691" t="s">
        <v>2699</v>
      </c>
      <c r="O191" s="640"/>
      <c r="P191" s="640"/>
      <c r="Q191" s="489"/>
      <c r="R191" s="611"/>
      <c r="S191" s="672"/>
      <c r="T191" s="652"/>
      <c r="U191" s="652"/>
      <c r="V191" s="490"/>
      <c r="W191" s="652"/>
      <c r="X191" s="673"/>
      <c r="Y191" s="652"/>
      <c r="Z191" s="652"/>
      <c r="AA191" s="490"/>
      <c r="AB191" s="652"/>
    </row>
    <row r="192" spans="1:28" s="669" customFormat="1" ht="170.25" customHeight="1" x14ac:dyDescent="0.25">
      <c r="A192" s="938"/>
      <c r="B192" s="614"/>
      <c r="C192" s="615"/>
      <c r="D192" s="907"/>
      <c r="E192" s="911"/>
      <c r="F192" s="913"/>
      <c r="G192" s="909"/>
      <c r="H192" s="640" t="s">
        <v>611</v>
      </c>
      <c r="I192" s="640" t="s">
        <v>292</v>
      </c>
      <c r="J192" s="636" t="s">
        <v>2528</v>
      </c>
      <c r="K192" s="681" t="s">
        <v>2575</v>
      </c>
      <c r="L192" s="636" t="s">
        <v>2069</v>
      </c>
      <c r="M192" s="681" t="s">
        <v>2576</v>
      </c>
      <c r="N192" s="691" t="s">
        <v>2700</v>
      </c>
      <c r="O192" s="640"/>
      <c r="P192" s="640"/>
      <c r="Q192" s="489"/>
      <c r="R192" s="611"/>
      <c r="S192" s="672"/>
      <c r="T192" s="652"/>
      <c r="U192" s="652"/>
      <c r="V192" s="490"/>
      <c r="W192" s="652"/>
      <c r="X192" s="673"/>
      <c r="Y192" s="652"/>
      <c r="Z192" s="652"/>
      <c r="AA192" s="490"/>
      <c r="AB192" s="652"/>
    </row>
    <row r="193" spans="1:28" s="675" customFormat="1" ht="15" hidden="1" customHeight="1" x14ac:dyDescent="0.25">
      <c r="A193" s="641"/>
      <c r="B193" s="618"/>
      <c r="C193" s="615"/>
      <c r="D193" s="642"/>
      <c r="E193" s="643"/>
      <c r="F193" s="491"/>
      <c r="G193" s="644"/>
      <c r="H193" s="645"/>
      <c r="I193" s="645"/>
      <c r="J193" s="646"/>
      <c r="K193" s="682"/>
      <c r="L193" s="646"/>
      <c r="M193" s="682"/>
      <c r="N193" s="645"/>
      <c r="O193" s="645"/>
      <c r="P193" s="645"/>
      <c r="Q193" s="491"/>
      <c r="R193" s="619"/>
      <c r="S193" s="674"/>
      <c r="T193" s="660"/>
      <c r="U193" s="660"/>
      <c r="V193" s="491"/>
      <c r="W193" s="660"/>
      <c r="X193" s="676"/>
      <c r="Y193" s="660"/>
      <c r="Z193" s="660"/>
      <c r="AA193" s="491"/>
      <c r="AB193" s="660"/>
    </row>
    <row r="194" spans="1:28" ht="75" hidden="1" x14ac:dyDescent="0.25">
      <c r="A194" s="926" t="s">
        <v>178</v>
      </c>
      <c r="B194" s="602">
        <f>'IDENTIFICACIÓN Y VALORACIÓN'!L84</f>
        <v>1</v>
      </c>
      <c r="C194" s="603">
        <f>'IDENTIFICACIÓN Y VALORACIÓN'!M84</f>
        <v>2</v>
      </c>
      <c r="D194" s="908" t="str">
        <f>'IDENTIFICACIÓN Y VALORACIÓN'!$Q$84</f>
        <v>BAJO</v>
      </c>
      <c r="E194" s="917" t="str">
        <f>'IDENTIFICACIÓN Y VALORACIÓN'!$E$84</f>
        <v>Gestión</v>
      </c>
      <c r="F194" s="914" t="s">
        <v>72</v>
      </c>
      <c r="G194" s="920" t="str">
        <f>IF(F194="Aceptar el riesgo","No se adopta ninguna medida que afecte probabilidad o impacto del riesgo, se mantienen los controles y se les hará seguimiento periódico.",IF(F194="Evitar el riesgo","Se abandonan las actividades que dan lugar al riesgo y no se inician o no continúan las actividades que lo causan",IF(F194="Compartir / transferir el riesgo","Se transfiere o comparte una parte del riesgo. Ej.: seguros y tercerización para reducir probabilidad o impacto del riesgo",IF(F194="Reducir el riesgo","Se adoptan medidas para reducir probabilidad o impacto o ambos, se implementarán controles adicionales."))))</f>
        <v>No se adopta ninguna medida que afecte probabilidad o impacto del riesgo, se mantienen los controles y se les hará seguimiento periódico.</v>
      </c>
      <c r="H194" s="635" t="s">
        <v>2064</v>
      </c>
      <c r="I194" s="637" t="s">
        <v>2066</v>
      </c>
      <c r="J194" s="636" t="s">
        <v>2313</v>
      </c>
      <c r="K194" s="681" t="s">
        <v>2534</v>
      </c>
      <c r="L194" s="636" t="s">
        <v>2069</v>
      </c>
      <c r="M194" s="681" t="s">
        <v>2314</v>
      </c>
      <c r="N194" s="637"/>
      <c r="O194" s="637"/>
      <c r="P194" s="637"/>
      <c r="Q194" s="489"/>
      <c r="R194" s="607"/>
      <c r="S194" s="672"/>
      <c r="T194" s="638"/>
      <c r="U194" s="638"/>
      <c r="V194" s="489"/>
      <c r="W194" s="638"/>
      <c r="X194" s="673"/>
      <c r="Y194" s="638"/>
      <c r="Z194" s="638"/>
      <c r="AA194" s="489"/>
      <c r="AB194" s="638"/>
    </row>
    <row r="195" spans="1:28" ht="75" hidden="1" x14ac:dyDescent="0.25">
      <c r="A195" s="927"/>
      <c r="B195" s="623"/>
      <c r="C195" s="624"/>
      <c r="D195" s="908"/>
      <c r="E195" s="918"/>
      <c r="F195" s="915"/>
      <c r="G195" s="921"/>
      <c r="H195" s="635" t="s">
        <v>2063</v>
      </c>
      <c r="I195" s="637" t="s">
        <v>2065</v>
      </c>
      <c r="J195" s="636" t="s">
        <v>2083</v>
      </c>
      <c r="K195" s="681" t="s">
        <v>2083</v>
      </c>
      <c r="L195" s="636" t="s">
        <v>2083</v>
      </c>
      <c r="M195" s="681" t="s">
        <v>2083</v>
      </c>
      <c r="N195" s="637"/>
      <c r="O195" s="637"/>
      <c r="P195" s="637"/>
      <c r="Q195" s="489"/>
      <c r="R195" s="607"/>
      <c r="S195" s="672"/>
      <c r="T195" s="638"/>
      <c r="U195" s="638"/>
      <c r="V195" s="489"/>
      <c r="W195" s="638"/>
      <c r="X195" s="673"/>
      <c r="Y195" s="638"/>
      <c r="Z195" s="638"/>
      <c r="AA195" s="489"/>
      <c r="AB195" s="638"/>
    </row>
    <row r="196" spans="1:28" ht="120" hidden="1" x14ac:dyDescent="0.25">
      <c r="A196" s="927"/>
      <c r="B196" s="605"/>
      <c r="C196" s="606"/>
      <c r="D196" s="908"/>
      <c r="E196" s="918"/>
      <c r="F196" s="915"/>
      <c r="G196" s="921"/>
      <c r="H196" s="637" t="s">
        <v>426</v>
      </c>
      <c r="I196" s="635" t="s">
        <v>613</v>
      </c>
      <c r="J196" s="636" t="s">
        <v>2083</v>
      </c>
      <c r="K196" s="681" t="s">
        <v>2083</v>
      </c>
      <c r="L196" s="636" t="s">
        <v>2083</v>
      </c>
      <c r="M196" s="681" t="s">
        <v>2083</v>
      </c>
      <c r="N196" s="635"/>
      <c r="O196" s="635"/>
      <c r="P196" s="635"/>
      <c r="Q196" s="489"/>
      <c r="R196" s="604"/>
      <c r="S196" s="672"/>
      <c r="T196" s="638"/>
      <c r="U196" s="638"/>
      <c r="V196" s="489"/>
      <c r="W196" s="638"/>
      <c r="X196" s="673"/>
      <c r="Y196" s="638"/>
      <c r="Z196" s="638"/>
      <c r="AA196" s="489"/>
      <c r="AB196" s="638"/>
    </row>
    <row r="197" spans="1:28" ht="60" hidden="1" x14ac:dyDescent="0.25">
      <c r="A197" s="927"/>
      <c r="B197" s="605"/>
      <c r="C197" s="606"/>
      <c r="D197" s="908"/>
      <c r="E197" s="918"/>
      <c r="F197" s="915"/>
      <c r="G197" s="921"/>
      <c r="H197" s="637" t="s">
        <v>614</v>
      </c>
      <c r="I197" s="635" t="s">
        <v>587</v>
      </c>
      <c r="J197" s="636" t="s">
        <v>2083</v>
      </c>
      <c r="K197" s="681" t="s">
        <v>2083</v>
      </c>
      <c r="L197" s="636" t="s">
        <v>2083</v>
      </c>
      <c r="M197" s="681" t="s">
        <v>2083</v>
      </c>
      <c r="N197" s="635"/>
      <c r="O197" s="635"/>
      <c r="P197" s="635"/>
      <c r="Q197" s="489"/>
      <c r="R197" s="604"/>
      <c r="S197" s="672"/>
      <c r="T197" s="638"/>
      <c r="U197" s="638"/>
      <c r="V197" s="489"/>
      <c r="W197" s="638"/>
      <c r="X197" s="673"/>
      <c r="Y197" s="638"/>
      <c r="Z197" s="638"/>
      <c r="AA197" s="489"/>
      <c r="AB197" s="638"/>
    </row>
    <row r="198" spans="1:28" ht="60" hidden="1" x14ac:dyDescent="0.25">
      <c r="A198" s="927"/>
      <c r="B198" s="605"/>
      <c r="C198" s="606"/>
      <c r="D198" s="908"/>
      <c r="E198" s="918"/>
      <c r="F198" s="915"/>
      <c r="G198" s="921"/>
      <c r="H198" s="637" t="s">
        <v>427</v>
      </c>
      <c r="I198" s="635" t="s">
        <v>588</v>
      </c>
      <c r="J198" s="636" t="s">
        <v>2083</v>
      </c>
      <c r="K198" s="681" t="s">
        <v>2083</v>
      </c>
      <c r="L198" s="636" t="s">
        <v>2083</v>
      </c>
      <c r="M198" s="681" t="s">
        <v>2083</v>
      </c>
      <c r="N198" s="635"/>
      <c r="O198" s="635"/>
      <c r="P198" s="635"/>
      <c r="Q198" s="489"/>
      <c r="R198" s="604"/>
      <c r="S198" s="672"/>
      <c r="T198" s="638"/>
      <c r="U198" s="638"/>
      <c r="V198" s="489"/>
      <c r="W198" s="638"/>
      <c r="X198" s="673"/>
      <c r="Y198" s="638"/>
      <c r="Z198" s="638"/>
      <c r="AA198" s="489"/>
      <c r="AB198" s="638"/>
    </row>
    <row r="199" spans="1:28" ht="75" hidden="1" x14ac:dyDescent="0.25">
      <c r="A199" s="927"/>
      <c r="B199" s="605"/>
      <c r="C199" s="606"/>
      <c r="D199" s="908"/>
      <c r="E199" s="918"/>
      <c r="F199" s="915"/>
      <c r="G199" s="921"/>
      <c r="H199" s="637" t="s">
        <v>2068</v>
      </c>
      <c r="I199" s="635" t="s">
        <v>1898</v>
      </c>
      <c r="J199" s="636" t="s">
        <v>2083</v>
      </c>
      <c r="K199" s="681" t="s">
        <v>2083</v>
      </c>
      <c r="L199" s="636" t="s">
        <v>2083</v>
      </c>
      <c r="M199" s="681" t="s">
        <v>2083</v>
      </c>
      <c r="N199" s="635"/>
      <c r="O199" s="635"/>
      <c r="P199" s="635"/>
      <c r="Q199" s="489"/>
      <c r="R199" s="604"/>
      <c r="S199" s="672"/>
      <c r="T199" s="638"/>
      <c r="U199" s="638"/>
      <c r="V199" s="489"/>
      <c r="W199" s="638"/>
      <c r="X199" s="673"/>
      <c r="Y199" s="638"/>
      <c r="Z199" s="638"/>
      <c r="AA199" s="489"/>
      <c r="AB199" s="638"/>
    </row>
    <row r="200" spans="1:28" ht="45" hidden="1" x14ac:dyDescent="0.25">
      <c r="A200" s="927"/>
      <c r="B200" s="605"/>
      <c r="C200" s="606"/>
      <c r="D200" s="908"/>
      <c r="E200" s="918"/>
      <c r="F200" s="915"/>
      <c r="G200" s="921"/>
      <c r="H200" s="637" t="s">
        <v>2067</v>
      </c>
      <c r="I200" s="635" t="s">
        <v>1899</v>
      </c>
      <c r="J200" s="636" t="s">
        <v>2483</v>
      </c>
      <c r="K200" s="681" t="s">
        <v>2610</v>
      </c>
      <c r="L200" s="636" t="s">
        <v>2083</v>
      </c>
      <c r="M200" s="681" t="s">
        <v>2083</v>
      </c>
      <c r="N200" s="635"/>
      <c r="O200" s="635"/>
      <c r="P200" s="635"/>
      <c r="Q200" s="489"/>
      <c r="R200" s="604"/>
      <c r="S200" s="672"/>
      <c r="T200" s="638"/>
      <c r="U200" s="638"/>
      <c r="V200" s="489"/>
      <c r="W200" s="638"/>
      <c r="X200" s="673"/>
      <c r="Y200" s="638"/>
      <c r="Z200" s="638"/>
      <c r="AA200" s="489"/>
      <c r="AB200" s="638"/>
    </row>
    <row r="201" spans="1:28" ht="60" hidden="1" x14ac:dyDescent="0.25">
      <c r="A201" s="928"/>
      <c r="B201" s="605"/>
      <c r="C201" s="606"/>
      <c r="D201" s="908"/>
      <c r="E201" s="919"/>
      <c r="F201" s="916"/>
      <c r="G201" s="922"/>
      <c r="H201" s="637" t="s">
        <v>428</v>
      </c>
      <c r="I201" s="635" t="s">
        <v>589</v>
      </c>
      <c r="J201" s="636" t="s">
        <v>2083</v>
      </c>
      <c r="K201" s="681" t="s">
        <v>2083</v>
      </c>
      <c r="L201" s="636" t="s">
        <v>2083</v>
      </c>
      <c r="M201" s="681" t="s">
        <v>2083</v>
      </c>
      <c r="N201" s="635"/>
      <c r="O201" s="635"/>
      <c r="P201" s="635"/>
      <c r="Q201" s="489"/>
      <c r="R201" s="604"/>
      <c r="S201" s="672"/>
      <c r="T201" s="638"/>
      <c r="U201" s="638"/>
      <c r="V201" s="489"/>
      <c r="W201" s="638"/>
      <c r="X201" s="673"/>
      <c r="Y201" s="638"/>
      <c r="Z201" s="638"/>
      <c r="AA201" s="489"/>
      <c r="AB201" s="638"/>
    </row>
    <row r="202" spans="1:28" s="630" customFormat="1" x14ac:dyDescent="0.25">
      <c r="A202" s="629"/>
      <c r="B202" s="629"/>
      <c r="C202" s="629"/>
      <c r="E202" s="629"/>
      <c r="F202" s="631"/>
      <c r="G202" s="632"/>
      <c r="H202" s="632"/>
      <c r="I202" s="629"/>
      <c r="J202" s="561"/>
      <c r="K202" s="684"/>
      <c r="L202" s="629"/>
      <c r="M202" s="684"/>
      <c r="N202" s="629"/>
      <c r="O202" s="629"/>
      <c r="P202" s="629"/>
      <c r="Q202" s="629"/>
      <c r="R202" s="629"/>
      <c r="S202" s="677"/>
      <c r="T202" s="677"/>
      <c r="U202" s="677"/>
      <c r="V202" s="631"/>
      <c r="W202" s="677"/>
      <c r="X202" s="677"/>
      <c r="Y202" s="677"/>
      <c r="Z202" s="677"/>
      <c r="AA202" s="631"/>
      <c r="AB202" s="677"/>
    </row>
    <row r="203" spans="1:28" s="630" customFormat="1" x14ac:dyDescent="0.25">
      <c r="A203" s="629"/>
      <c r="B203" s="629"/>
      <c r="C203" s="629"/>
      <c r="E203" s="629"/>
      <c r="F203" s="631"/>
      <c r="G203" s="632"/>
      <c r="H203" s="632"/>
      <c r="I203" s="629"/>
      <c r="J203" s="561"/>
      <c r="K203" s="684"/>
      <c r="L203" s="629"/>
      <c r="M203" s="684"/>
      <c r="N203" s="629"/>
      <c r="O203" s="629"/>
      <c r="P203" s="629"/>
      <c r="Q203" s="629"/>
      <c r="R203" s="629"/>
      <c r="S203" s="677"/>
      <c r="T203" s="677"/>
      <c r="U203" s="677"/>
      <c r="V203" s="631"/>
      <c r="W203" s="677"/>
      <c r="X203" s="677"/>
      <c r="Y203" s="677"/>
      <c r="Z203" s="677"/>
      <c r="AA203" s="631"/>
      <c r="AB203" s="677"/>
    </row>
    <row r="204" spans="1:28" s="630" customFormat="1" x14ac:dyDescent="0.25">
      <c r="A204" s="629"/>
      <c r="B204" s="629"/>
      <c r="C204" s="629"/>
      <c r="E204" s="629"/>
      <c r="F204" s="631"/>
      <c r="G204" s="632"/>
      <c r="H204" s="632"/>
      <c r="I204" s="629"/>
      <c r="J204" s="561"/>
      <c r="K204" s="684"/>
      <c r="L204" s="629"/>
      <c r="M204" s="684"/>
      <c r="N204" s="629"/>
      <c r="O204" s="629"/>
      <c r="P204" s="629"/>
      <c r="Q204" s="629"/>
      <c r="R204" s="629"/>
      <c r="S204" s="677"/>
      <c r="T204" s="677"/>
      <c r="U204" s="677"/>
      <c r="V204" s="631"/>
      <c r="W204" s="677"/>
      <c r="X204" s="677"/>
      <c r="Y204" s="677"/>
      <c r="Z204" s="677"/>
      <c r="AA204" s="631"/>
      <c r="AB204" s="677"/>
    </row>
    <row r="205" spans="1:28" s="630" customFormat="1" x14ac:dyDescent="0.25">
      <c r="A205" s="629"/>
      <c r="B205" s="629"/>
      <c r="C205" s="629"/>
      <c r="E205" s="629"/>
      <c r="F205" s="631"/>
      <c r="G205" s="632"/>
      <c r="H205" s="632"/>
      <c r="I205" s="629"/>
      <c r="J205" s="561"/>
      <c r="K205" s="684"/>
      <c r="L205" s="629"/>
      <c r="M205" s="684"/>
      <c r="N205" s="629"/>
      <c r="O205" s="629"/>
      <c r="P205" s="629"/>
      <c r="Q205" s="629"/>
      <c r="R205" s="629"/>
      <c r="S205" s="677"/>
      <c r="T205" s="677"/>
      <c r="U205" s="677"/>
      <c r="V205" s="631"/>
      <c r="W205" s="677"/>
      <c r="X205" s="677"/>
      <c r="Y205" s="677"/>
      <c r="Z205" s="677"/>
      <c r="AA205" s="631"/>
      <c r="AB205" s="677"/>
    </row>
    <row r="206" spans="1:28" s="630" customFormat="1" x14ac:dyDescent="0.25">
      <c r="A206" s="629"/>
      <c r="B206" s="629"/>
      <c r="C206" s="629"/>
      <c r="E206" s="629"/>
      <c r="F206" s="631"/>
      <c r="G206" s="632"/>
      <c r="H206" s="632"/>
      <c r="I206" s="629"/>
      <c r="J206" s="561"/>
      <c r="K206" s="684"/>
      <c r="L206" s="629"/>
      <c r="M206" s="684"/>
      <c r="N206" s="629"/>
      <c r="O206" s="629"/>
      <c r="P206" s="629"/>
      <c r="Q206" s="629"/>
      <c r="R206" s="629"/>
      <c r="S206" s="677"/>
      <c r="T206" s="677"/>
      <c r="U206" s="677"/>
      <c r="V206" s="631"/>
      <c r="W206" s="677"/>
      <c r="X206" s="677"/>
      <c r="Y206" s="677"/>
      <c r="Z206" s="677"/>
      <c r="AA206" s="631"/>
      <c r="AB206" s="677"/>
    </row>
    <row r="207" spans="1:28" s="630" customFormat="1" x14ac:dyDescent="0.25">
      <c r="A207" s="629"/>
      <c r="B207" s="629"/>
      <c r="C207" s="629"/>
      <c r="E207" s="629"/>
      <c r="F207" s="631"/>
      <c r="G207" s="632"/>
      <c r="H207" s="632"/>
      <c r="I207" s="629"/>
      <c r="J207" s="561"/>
      <c r="K207" s="684"/>
      <c r="L207" s="629"/>
      <c r="M207" s="684"/>
      <c r="N207" s="629"/>
      <c r="O207" s="629"/>
      <c r="P207" s="629"/>
      <c r="Q207" s="629"/>
      <c r="R207" s="629"/>
      <c r="S207" s="677"/>
      <c r="T207" s="677"/>
      <c r="U207" s="677"/>
      <c r="V207" s="631"/>
      <c r="W207" s="677"/>
      <c r="X207" s="677"/>
      <c r="Y207" s="677"/>
      <c r="Z207" s="677"/>
      <c r="AA207" s="631"/>
      <c r="AB207" s="677"/>
    </row>
    <row r="208" spans="1:28" s="630" customFormat="1" x14ac:dyDescent="0.25">
      <c r="A208" s="629"/>
      <c r="B208" s="629"/>
      <c r="C208" s="629"/>
      <c r="E208" s="629"/>
      <c r="F208" s="631"/>
      <c r="G208" s="632"/>
      <c r="H208" s="632"/>
      <c r="I208" s="629"/>
      <c r="J208" s="561"/>
      <c r="K208" s="684"/>
      <c r="L208" s="629"/>
      <c r="M208" s="684"/>
      <c r="N208" s="629"/>
      <c r="O208" s="629"/>
      <c r="P208" s="629"/>
      <c r="Q208" s="629"/>
      <c r="R208" s="629"/>
      <c r="S208" s="677"/>
      <c r="T208" s="677"/>
      <c r="U208" s="677"/>
      <c r="V208" s="631"/>
      <c r="W208" s="677"/>
      <c r="X208" s="677"/>
      <c r="Y208" s="677"/>
      <c r="Z208" s="677"/>
      <c r="AA208" s="631"/>
      <c r="AB208" s="677"/>
    </row>
    <row r="209" spans="1:28" s="630" customFormat="1" x14ac:dyDescent="0.25">
      <c r="A209" s="629"/>
      <c r="B209" s="629"/>
      <c r="C209" s="629"/>
      <c r="E209" s="629"/>
      <c r="F209" s="631"/>
      <c r="G209" s="632"/>
      <c r="H209" s="632"/>
      <c r="I209" s="629"/>
      <c r="J209" s="561"/>
      <c r="K209" s="684"/>
      <c r="L209" s="629"/>
      <c r="M209" s="684"/>
      <c r="N209" s="629"/>
      <c r="O209" s="629"/>
      <c r="P209" s="629"/>
      <c r="Q209" s="629"/>
      <c r="R209" s="629"/>
      <c r="S209" s="677"/>
      <c r="T209" s="677"/>
      <c r="U209" s="677"/>
      <c r="V209" s="631"/>
      <c r="W209" s="677"/>
      <c r="X209" s="677"/>
      <c r="Y209" s="677"/>
      <c r="Z209" s="677"/>
      <c r="AA209" s="631"/>
      <c r="AB209" s="677"/>
    </row>
    <row r="210" spans="1:28" s="630" customFormat="1" x14ac:dyDescent="0.25">
      <c r="A210" s="629"/>
      <c r="B210" s="629"/>
      <c r="C210" s="629"/>
      <c r="E210" s="629"/>
      <c r="F210" s="631"/>
      <c r="G210" s="632"/>
      <c r="H210" s="632"/>
      <c r="I210" s="629"/>
      <c r="J210" s="561"/>
      <c r="K210" s="684"/>
      <c r="L210" s="629"/>
      <c r="M210" s="684"/>
      <c r="N210" s="629"/>
      <c r="O210" s="629"/>
      <c r="P210" s="629"/>
      <c r="Q210" s="629"/>
      <c r="R210" s="629"/>
      <c r="S210" s="677"/>
      <c r="T210" s="677"/>
      <c r="U210" s="677"/>
      <c r="V210" s="631"/>
      <c r="W210" s="677"/>
      <c r="X210" s="677"/>
      <c r="Y210" s="677"/>
      <c r="Z210" s="677"/>
      <c r="AA210" s="631"/>
      <c r="AB210" s="677"/>
    </row>
    <row r="211" spans="1:28" s="630" customFormat="1" x14ac:dyDescent="0.25">
      <c r="A211" s="629"/>
      <c r="B211" s="629"/>
      <c r="C211" s="629"/>
      <c r="F211" s="631"/>
      <c r="G211" s="632"/>
      <c r="H211" s="632"/>
      <c r="I211" s="629"/>
      <c r="J211" s="561"/>
      <c r="K211" s="684"/>
      <c r="L211" s="629"/>
      <c r="M211" s="684"/>
      <c r="N211" s="629"/>
      <c r="O211" s="629"/>
      <c r="P211" s="629"/>
      <c r="Q211" s="629"/>
      <c r="R211" s="629"/>
      <c r="S211" s="677"/>
      <c r="T211" s="677"/>
      <c r="U211" s="677"/>
      <c r="V211" s="631"/>
      <c r="W211" s="677"/>
      <c r="X211" s="677"/>
      <c r="Y211" s="677"/>
      <c r="Z211" s="677"/>
      <c r="AA211" s="631"/>
      <c r="AB211" s="677"/>
    </row>
    <row r="212" spans="1:28" s="630" customFormat="1" x14ac:dyDescent="0.25">
      <c r="A212" s="629"/>
      <c r="B212" s="629"/>
      <c r="C212" s="629"/>
      <c r="F212" s="631"/>
      <c r="G212" s="632"/>
      <c r="H212" s="632"/>
      <c r="I212" s="629"/>
      <c r="J212" s="561"/>
      <c r="K212" s="684"/>
      <c r="L212" s="629"/>
      <c r="M212" s="684"/>
      <c r="N212" s="629"/>
      <c r="O212" s="629"/>
      <c r="P212" s="629"/>
      <c r="Q212" s="629"/>
      <c r="R212" s="629"/>
      <c r="S212" s="677"/>
      <c r="T212" s="677"/>
      <c r="U212" s="677"/>
      <c r="V212" s="631"/>
      <c r="W212" s="677"/>
      <c r="X212" s="677"/>
      <c r="Y212" s="677"/>
      <c r="Z212" s="677"/>
      <c r="AA212" s="631"/>
      <c r="AB212" s="677"/>
    </row>
    <row r="213" spans="1:28" s="630" customFormat="1" x14ac:dyDescent="0.25">
      <c r="A213" s="629"/>
      <c r="B213" s="629"/>
      <c r="C213" s="629"/>
      <c r="F213" s="631"/>
      <c r="G213" s="632"/>
      <c r="H213" s="632"/>
      <c r="I213" s="629"/>
      <c r="J213" s="561"/>
      <c r="K213" s="684"/>
      <c r="L213" s="629"/>
      <c r="M213" s="684"/>
      <c r="N213" s="629"/>
      <c r="O213" s="629"/>
      <c r="P213" s="629"/>
      <c r="Q213" s="629"/>
      <c r="R213" s="629"/>
      <c r="S213" s="677"/>
      <c r="T213" s="677"/>
      <c r="U213" s="677"/>
      <c r="V213" s="631"/>
      <c r="W213" s="677"/>
      <c r="X213" s="677"/>
      <c r="Y213" s="677"/>
      <c r="Z213" s="677"/>
      <c r="AA213" s="631"/>
      <c r="AB213" s="677"/>
    </row>
    <row r="214" spans="1:28" s="630" customFormat="1" x14ac:dyDescent="0.25">
      <c r="A214" s="629"/>
      <c r="B214" s="629"/>
      <c r="C214" s="629"/>
      <c r="F214" s="631"/>
      <c r="G214" s="632"/>
      <c r="H214" s="632"/>
      <c r="I214" s="629"/>
      <c r="J214" s="561"/>
      <c r="K214" s="684"/>
      <c r="L214" s="629"/>
      <c r="M214" s="684"/>
      <c r="N214" s="629"/>
      <c r="O214" s="629"/>
      <c r="P214" s="629"/>
      <c r="Q214" s="629"/>
      <c r="R214" s="629"/>
      <c r="S214" s="677"/>
      <c r="T214" s="677"/>
      <c r="U214" s="677"/>
      <c r="V214" s="631"/>
      <c r="W214" s="677"/>
      <c r="X214" s="677"/>
      <c r="Y214" s="677"/>
      <c r="Z214" s="677"/>
      <c r="AA214" s="631"/>
      <c r="AB214" s="677"/>
    </row>
    <row r="215" spans="1:28" s="630" customFormat="1" x14ac:dyDescent="0.25">
      <c r="A215" s="629"/>
      <c r="B215" s="629"/>
      <c r="C215" s="629"/>
      <c r="F215" s="631"/>
      <c r="G215" s="632"/>
      <c r="H215" s="632"/>
      <c r="I215" s="629"/>
      <c r="J215" s="561"/>
      <c r="K215" s="684"/>
      <c r="L215" s="629"/>
      <c r="M215" s="684"/>
      <c r="N215" s="629"/>
      <c r="O215" s="629"/>
      <c r="P215" s="629"/>
      <c r="Q215" s="629"/>
      <c r="R215" s="629"/>
      <c r="S215" s="677"/>
      <c r="T215" s="677"/>
      <c r="U215" s="677"/>
      <c r="V215" s="631"/>
      <c r="W215" s="677"/>
      <c r="X215" s="677"/>
      <c r="Y215" s="677"/>
      <c r="Z215" s="677"/>
      <c r="AA215" s="631"/>
      <c r="AB215" s="677"/>
    </row>
    <row r="216" spans="1:28" s="630" customFormat="1" x14ac:dyDescent="0.25">
      <c r="A216" s="629"/>
      <c r="B216" s="629"/>
      <c r="C216" s="629"/>
      <c r="F216" s="631"/>
      <c r="G216" s="632"/>
      <c r="H216" s="632"/>
      <c r="I216" s="629"/>
      <c r="J216" s="561"/>
      <c r="K216" s="684"/>
      <c r="L216" s="629"/>
      <c r="M216" s="684"/>
      <c r="N216" s="629"/>
      <c r="O216" s="629"/>
      <c r="P216" s="629"/>
      <c r="Q216" s="629"/>
      <c r="R216" s="629"/>
      <c r="S216" s="677"/>
      <c r="T216" s="677"/>
      <c r="U216" s="677"/>
      <c r="V216" s="631"/>
      <c r="W216" s="677"/>
      <c r="X216" s="677"/>
      <c r="Y216" s="677"/>
      <c r="Z216" s="677"/>
      <c r="AA216" s="631"/>
      <c r="AB216" s="677"/>
    </row>
    <row r="217" spans="1:28" s="630" customFormat="1" x14ac:dyDescent="0.25">
      <c r="A217" s="629"/>
      <c r="B217" s="629"/>
      <c r="C217" s="629"/>
      <c r="F217" s="631"/>
      <c r="G217" s="632"/>
      <c r="H217" s="632"/>
      <c r="I217" s="629"/>
      <c r="J217" s="561"/>
      <c r="K217" s="684"/>
      <c r="L217" s="629"/>
      <c r="M217" s="684"/>
      <c r="N217" s="629"/>
      <c r="O217" s="629"/>
      <c r="P217" s="629"/>
      <c r="Q217" s="629"/>
      <c r="R217" s="629"/>
      <c r="S217" s="677"/>
      <c r="T217" s="677"/>
      <c r="U217" s="677"/>
      <c r="V217" s="631"/>
      <c r="W217" s="677"/>
      <c r="X217" s="677"/>
      <c r="Y217" s="677"/>
      <c r="Z217" s="677"/>
      <c r="AA217" s="631"/>
      <c r="AB217" s="677"/>
    </row>
    <row r="218" spans="1:28" s="630" customFormat="1" x14ac:dyDescent="0.25">
      <c r="A218" s="629"/>
      <c r="B218" s="629"/>
      <c r="C218" s="629"/>
      <c r="F218" s="631"/>
      <c r="G218" s="632"/>
      <c r="H218" s="632"/>
      <c r="I218" s="629"/>
      <c r="J218" s="561"/>
      <c r="K218" s="684"/>
      <c r="L218" s="629"/>
      <c r="M218" s="684"/>
      <c r="N218" s="629"/>
      <c r="O218" s="629"/>
      <c r="P218" s="629"/>
      <c r="Q218" s="629"/>
      <c r="R218" s="629"/>
      <c r="S218" s="677"/>
      <c r="T218" s="677"/>
      <c r="U218" s="677"/>
      <c r="V218" s="631"/>
      <c r="W218" s="677"/>
      <c r="X218" s="677"/>
      <c r="Y218" s="677"/>
      <c r="Z218" s="677"/>
      <c r="AA218" s="631"/>
      <c r="AB218" s="677"/>
    </row>
    <row r="219" spans="1:28" s="630" customFormat="1" x14ac:dyDescent="0.25">
      <c r="A219" s="629"/>
      <c r="B219" s="629"/>
      <c r="C219" s="629"/>
      <c r="F219" s="631"/>
      <c r="G219" s="632"/>
      <c r="H219" s="632"/>
      <c r="I219" s="629"/>
      <c r="J219" s="561"/>
      <c r="K219" s="684"/>
      <c r="L219" s="629"/>
      <c r="M219" s="684"/>
      <c r="N219" s="629"/>
      <c r="O219" s="629"/>
      <c r="P219" s="629"/>
      <c r="Q219" s="629"/>
      <c r="R219" s="629"/>
      <c r="S219" s="677"/>
      <c r="T219" s="677"/>
      <c r="U219" s="677"/>
      <c r="V219" s="631"/>
      <c r="W219" s="677"/>
      <c r="X219" s="677"/>
      <c r="Y219" s="677"/>
      <c r="Z219" s="677"/>
      <c r="AA219" s="631"/>
      <c r="AB219" s="677"/>
    </row>
    <row r="220" spans="1:28" s="630" customFormat="1" x14ac:dyDescent="0.25">
      <c r="A220" s="629"/>
      <c r="B220" s="629"/>
      <c r="C220" s="629"/>
      <c r="F220" s="631"/>
      <c r="G220" s="632"/>
      <c r="H220" s="632"/>
      <c r="I220" s="629"/>
      <c r="J220" s="561"/>
      <c r="K220" s="684"/>
      <c r="L220" s="629"/>
      <c r="M220" s="684"/>
      <c r="N220" s="629"/>
      <c r="O220" s="629"/>
      <c r="P220" s="629"/>
      <c r="Q220" s="629"/>
      <c r="R220" s="629"/>
      <c r="S220" s="677"/>
      <c r="T220" s="677"/>
      <c r="U220" s="677"/>
      <c r="V220" s="631"/>
      <c r="W220" s="677"/>
      <c r="X220" s="677"/>
      <c r="Y220" s="677"/>
      <c r="Z220" s="677"/>
      <c r="AA220" s="631"/>
      <c r="AB220" s="677"/>
    </row>
    <row r="221" spans="1:28" s="630" customFormat="1" x14ac:dyDescent="0.25">
      <c r="A221" s="629"/>
      <c r="B221" s="629"/>
      <c r="C221" s="629"/>
      <c r="F221" s="631"/>
      <c r="G221" s="632"/>
      <c r="H221" s="632"/>
      <c r="I221" s="629"/>
      <c r="J221" s="561"/>
      <c r="K221" s="684"/>
      <c r="L221" s="629"/>
      <c r="M221" s="684"/>
      <c r="N221" s="629"/>
      <c r="O221" s="629"/>
      <c r="P221" s="629"/>
      <c r="Q221" s="629"/>
      <c r="R221" s="629"/>
      <c r="S221" s="677"/>
      <c r="T221" s="677"/>
      <c r="U221" s="677"/>
      <c r="V221" s="631"/>
      <c r="W221" s="677"/>
      <c r="X221" s="677"/>
      <c r="Y221" s="677"/>
      <c r="Z221" s="677"/>
      <c r="AA221" s="631"/>
      <c r="AB221" s="677"/>
    </row>
    <row r="222" spans="1:28" s="630" customFormat="1" x14ac:dyDescent="0.25">
      <c r="A222" s="629"/>
      <c r="B222" s="629"/>
      <c r="C222" s="629"/>
      <c r="F222" s="631"/>
      <c r="G222" s="632"/>
      <c r="H222" s="632"/>
      <c r="I222" s="629"/>
      <c r="J222" s="561"/>
      <c r="K222" s="684"/>
      <c r="L222" s="629"/>
      <c r="M222" s="684"/>
      <c r="N222" s="629"/>
      <c r="O222" s="629"/>
      <c r="P222" s="629"/>
      <c r="Q222" s="629"/>
      <c r="R222" s="629"/>
      <c r="S222" s="677"/>
      <c r="T222" s="677"/>
      <c r="U222" s="677"/>
      <c r="V222" s="631"/>
      <c r="W222" s="677"/>
      <c r="X222" s="677"/>
      <c r="Y222" s="677"/>
      <c r="Z222" s="677"/>
      <c r="AA222" s="631"/>
      <c r="AB222" s="677"/>
    </row>
    <row r="223" spans="1:28" s="630" customFormat="1" x14ac:dyDescent="0.25">
      <c r="A223" s="629"/>
      <c r="B223" s="629"/>
      <c r="C223" s="629"/>
      <c r="F223" s="631"/>
      <c r="G223" s="632"/>
      <c r="H223" s="632"/>
      <c r="I223" s="629"/>
      <c r="J223" s="561"/>
      <c r="K223" s="684"/>
      <c r="L223" s="629"/>
      <c r="M223" s="684"/>
      <c r="N223" s="629"/>
      <c r="O223" s="629"/>
      <c r="P223" s="629"/>
      <c r="Q223" s="629"/>
      <c r="R223" s="629"/>
      <c r="S223" s="677"/>
      <c r="T223" s="677"/>
      <c r="U223" s="677"/>
      <c r="V223" s="631"/>
      <c r="W223" s="677"/>
      <c r="X223" s="677"/>
      <c r="Y223" s="677"/>
      <c r="Z223" s="677"/>
      <c r="AA223" s="631"/>
      <c r="AB223" s="677"/>
    </row>
    <row r="224" spans="1:28" s="630" customFormat="1" x14ac:dyDescent="0.25">
      <c r="A224" s="629"/>
      <c r="B224" s="629"/>
      <c r="C224" s="629"/>
      <c r="F224" s="631"/>
      <c r="G224" s="632"/>
      <c r="H224" s="632"/>
      <c r="I224" s="629"/>
      <c r="J224" s="561"/>
      <c r="K224" s="684"/>
      <c r="L224" s="629"/>
      <c r="M224" s="684"/>
      <c r="N224" s="629"/>
      <c r="O224" s="629"/>
      <c r="P224" s="629"/>
      <c r="Q224" s="629"/>
      <c r="R224" s="629"/>
      <c r="S224" s="677"/>
      <c r="T224" s="677"/>
      <c r="U224" s="677"/>
      <c r="V224" s="631"/>
      <c r="W224" s="677"/>
      <c r="X224" s="677"/>
      <c r="Y224" s="677"/>
      <c r="Z224" s="677"/>
      <c r="AA224" s="631"/>
      <c r="AB224" s="677"/>
    </row>
    <row r="225" spans="1:28" s="630" customFormat="1" x14ac:dyDescent="0.25">
      <c r="A225" s="629"/>
      <c r="B225" s="629"/>
      <c r="C225" s="629"/>
      <c r="F225" s="631"/>
      <c r="G225" s="632"/>
      <c r="H225" s="632"/>
      <c r="I225" s="629"/>
      <c r="J225" s="561"/>
      <c r="K225" s="684"/>
      <c r="L225" s="629"/>
      <c r="M225" s="684"/>
      <c r="N225" s="629"/>
      <c r="O225" s="629"/>
      <c r="P225" s="629"/>
      <c r="Q225" s="629"/>
      <c r="R225" s="629"/>
      <c r="S225" s="677"/>
      <c r="T225" s="677"/>
      <c r="U225" s="677"/>
      <c r="V225" s="631"/>
      <c r="W225" s="677"/>
      <c r="X225" s="677"/>
      <c r="Y225" s="677"/>
      <c r="Z225" s="677"/>
      <c r="AA225" s="631"/>
      <c r="AB225" s="677"/>
    </row>
    <row r="226" spans="1:28" s="630" customFormat="1" x14ac:dyDescent="0.25">
      <c r="A226" s="629"/>
      <c r="B226" s="629"/>
      <c r="C226" s="629"/>
      <c r="F226" s="631"/>
      <c r="G226" s="632"/>
      <c r="H226" s="632"/>
      <c r="I226" s="629"/>
      <c r="J226" s="561"/>
      <c r="K226" s="684"/>
      <c r="L226" s="629"/>
      <c r="M226" s="684"/>
      <c r="N226" s="629"/>
      <c r="O226" s="629"/>
      <c r="P226" s="629"/>
      <c r="Q226" s="629"/>
      <c r="R226" s="629"/>
      <c r="S226" s="677"/>
      <c r="T226" s="677"/>
      <c r="U226" s="677"/>
      <c r="V226" s="631"/>
      <c r="W226" s="677"/>
      <c r="X226" s="677"/>
      <c r="Y226" s="677"/>
      <c r="Z226" s="677"/>
      <c r="AA226" s="631"/>
      <c r="AB226" s="677"/>
    </row>
    <row r="227" spans="1:28" s="630" customFormat="1" x14ac:dyDescent="0.25">
      <c r="A227" s="629"/>
      <c r="B227" s="629"/>
      <c r="C227" s="629"/>
      <c r="F227" s="631"/>
      <c r="G227" s="632"/>
      <c r="H227" s="632"/>
      <c r="I227" s="629"/>
      <c r="J227" s="561"/>
      <c r="K227" s="684"/>
      <c r="L227" s="629"/>
      <c r="M227" s="684"/>
      <c r="N227" s="629"/>
      <c r="O227" s="629"/>
      <c r="P227" s="629"/>
      <c r="Q227" s="629"/>
      <c r="R227" s="629"/>
      <c r="S227" s="677"/>
      <c r="T227" s="677"/>
      <c r="U227" s="677"/>
      <c r="V227" s="631"/>
      <c r="W227" s="677"/>
      <c r="X227" s="677"/>
      <c r="Y227" s="677"/>
      <c r="Z227" s="677"/>
      <c r="AA227" s="631"/>
      <c r="AB227" s="677"/>
    </row>
    <row r="228" spans="1:28" s="630" customFormat="1" x14ac:dyDescent="0.25">
      <c r="A228" s="629"/>
      <c r="B228" s="629"/>
      <c r="C228" s="629"/>
      <c r="F228" s="631"/>
      <c r="G228" s="632"/>
      <c r="H228" s="632"/>
      <c r="I228" s="629"/>
      <c r="J228" s="561"/>
      <c r="K228" s="684"/>
      <c r="L228" s="629"/>
      <c r="M228" s="684"/>
      <c r="N228" s="629"/>
      <c r="O228" s="629"/>
      <c r="P228" s="629"/>
      <c r="Q228" s="629"/>
      <c r="R228" s="629"/>
      <c r="S228" s="677"/>
      <c r="T228" s="677"/>
      <c r="U228" s="677"/>
      <c r="V228" s="631"/>
      <c r="W228" s="677"/>
      <c r="X228" s="677"/>
      <c r="Y228" s="677"/>
      <c r="Z228" s="677"/>
      <c r="AA228" s="631"/>
      <c r="AB228" s="677"/>
    </row>
    <row r="229" spans="1:28" s="630" customFormat="1" x14ac:dyDescent="0.25">
      <c r="A229" s="629"/>
      <c r="B229" s="629"/>
      <c r="C229" s="629"/>
      <c r="F229" s="631"/>
      <c r="G229" s="632"/>
      <c r="H229" s="632"/>
      <c r="I229" s="629"/>
      <c r="J229" s="561"/>
      <c r="K229" s="684"/>
      <c r="L229" s="629"/>
      <c r="M229" s="684"/>
      <c r="N229" s="629"/>
      <c r="O229" s="629"/>
      <c r="P229" s="629"/>
      <c r="Q229" s="629"/>
      <c r="R229" s="629"/>
      <c r="S229" s="677"/>
      <c r="T229" s="677"/>
      <c r="U229" s="677"/>
      <c r="V229" s="631"/>
      <c r="W229" s="677"/>
      <c r="X229" s="677"/>
      <c r="Y229" s="677"/>
      <c r="Z229" s="677"/>
      <c r="AA229" s="631"/>
      <c r="AB229" s="677"/>
    </row>
    <row r="230" spans="1:28" s="630" customFormat="1" x14ac:dyDescent="0.25">
      <c r="A230" s="629"/>
      <c r="B230" s="629"/>
      <c r="C230" s="629"/>
      <c r="F230" s="631"/>
      <c r="G230" s="632"/>
      <c r="H230" s="632"/>
      <c r="I230" s="629"/>
      <c r="J230" s="561"/>
      <c r="K230" s="684"/>
      <c r="L230" s="629"/>
      <c r="M230" s="684"/>
      <c r="N230" s="629"/>
      <c r="O230" s="629"/>
      <c r="P230" s="629"/>
      <c r="Q230" s="629"/>
      <c r="R230" s="629"/>
      <c r="S230" s="677"/>
      <c r="T230" s="677"/>
      <c r="U230" s="677"/>
      <c r="V230" s="631"/>
      <c r="W230" s="677"/>
      <c r="X230" s="677"/>
      <c r="Y230" s="677"/>
      <c r="Z230" s="677"/>
      <c r="AA230" s="631"/>
      <c r="AB230" s="677"/>
    </row>
    <row r="231" spans="1:28" s="630" customFormat="1" x14ac:dyDescent="0.25">
      <c r="A231" s="629"/>
      <c r="B231" s="629"/>
      <c r="C231" s="629"/>
      <c r="F231" s="631"/>
      <c r="G231" s="632"/>
      <c r="H231" s="632"/>
      <c r="I231" s="629"/>
      <c r="J231" s="561"/>
      <c r="K231" s="684"/>
      <c r="L231" s="629"/>
      <c r="M231" s="684"/>
      <c r="N231" s="629"/>
      <c r="O231" s="629"/>
      <c r="P231" s="629"/>
      <c r="Q231" s="629"/>
      <c r="R231" s="629"/>
      <c r="S231" s="677"/>
      <c r="T231" s="677"/>
      <c r="U231" s="677"/>
      <c r="V231" s="631"/>
      <c r="W231" s="677"/>
      <c r="X231" s="677"/>
      <c r="Y231" s="677"/>
      <c r="Z231" s="677"/>
      <c r="AA231" s="631"/>
      <c r="AB231" s="677"/>
    </row>
    <row r="232" spans="1:28" s="630" customFormat="1" x14ac:dyDescent="0.25">
      <c r="A232" s="629"/>
      <c r="B232" s="629"/>
      <c r="C232" s="629"/>
      <c r="F232" s="631"/>
      <c r="G232" s="632"/>
      <c r="H232" s="632"/>
      <c r="I232" s="629"/>
      <c r="J232" s="561"/>
      <c r="K232" s="684"/>
      <c r="L232" s="629"/>
      <c r="M232" s="684"/>
      <c r="N232" s="629"/>
      <c r="O232" s="629"/>
      <c r="P232" s="629"/>
      <c r="Q232" s="629"/>
      <c r="R232" s="629"/>
      <c r="S232" s="677"/>
      <c r="T232" s="677"/>
      <c r="U232" s="677"/>
      <c r="V232" s="631"/>
      <c r="W232" s="677"/>
      <c r="X232" s="677"/>
      <c r="Y232" s="677"/>
      <c r="Z232" s="677"/>
      <c r="AA232" s="631"/>
      <c r="AB232" s="677"/>
    </row>
    <row r="233" spans="1:28" s="630" customFormat="1" x14ac:dyDescent="0.25">
      <c r="A233" s="629"/>
      <c r="B233" s="629"/>
      <c r="C233" s="629"/>
      <c r="F233" s="631"/>
      <c r="G233" s="632"/>
      <c r="H233" s="632"/>
      <c r="I233" s="629"/>
      <c r="J233" s="561"/>
      <c r="K233" s="684"/>
      <c r="L233" s="629"/>
      <c r="M233" s="684"/>
      <c r="N233" s="629"/>
      <c r="O233" s="629"/>
      <c r="P233" s="629"/>
      <c r="Q233" s="629"/>
      <c r="R233" s="629"/>
      <c r="S233" s="677"/>
      <c r="T233" s="677"/>
      <c r="U233" s="677"/>
      <c r="V233" s="631"/>
      <c r="W233" s="677"/>
      <c r="X233" s="677"/>
      <c r="Y233" s="677"/>
      <c r="Z233" s="677"/>
      <c r="AA233" s="631"/>
      <c r="AB233" s="677"/>
    </row>
    <row r="234" spans="1:28" s="630" customFormat="1" x14ac:dyDescent="0.25">
      <c r="A234" s="629"/>
      <c r="B234" s="629"/>
      <c r="C234" s="629"/>
      <c r="F234" s="631"/>
      <c r="G234" s="632"/>
      <c r="H234" s="632"/>
      <c r="I234" s="629"/>
      <c r="J234" s="561"/>
      <c r="K234" s="684"/>
      <c r="L234" s="629"/>
      <c r="M234" s="684"/>
      <c r="N234" s="629"/>
      <c r="O234" s="629"/>
      <c r="P234" s="629"/>
      <c r="Q234" s="629"/>
      <c r="R234" s="629"/>
      <c r="S234" s="677"/>
      <c r="T234" s="677"/>
      <c r="U234" s="677"/>
      <c r="V234" s="631"/>
      <c r="W234" s="677"/>
      <c r="X234" s="677"/>
      <c r="Y234" s="677"/>
      <c r="Z234" s="677"/>
      <c r="AA234" s="631"/>
      <c r="AB234" s="677"/>
    </row>
    <row r="235" spans="1:28" s="630" customFormat="1" x14ac:dyDescent="0.25">
      <c r="A235" s="629"/>
      <c r="B235" s="629"/>
      <c r="C235" s="629"/>
      <c r="F235" s="631"/>
      <c r="G235" s="632"/>
      <c r="H235" s="632"/>
      <c r="I235" s="629"/>
      <c r="J235" s="561"/>
      <c r="K235" s="684"/>
      <c r="L235" s="629"/>
      <c r="M235" s="684"/>
      <c r="N235" s="629"/>
      <c r="O235" s="629"/>
      <c r="P235" s="629"/>
      <c r="Q235" s="629"/>
      <c r="R235" s="629"/>
      <c r="S235" s="677"/>
      <c r="T235" s="677"/>
      <c r="U235" s="677"/>
      <c r="V235" s="631"/>
      <c r="W235" s="677"/>
      <c r="X235" s="677"/>
      <c r="Y235" s="677"/>
      <c r="Z235" s="677"/>
      <c r="AA235" s="631"/>
      <c r="AB235" s="677"/>
    </row>
    <row r="236" spans="1:28" s="630" customFormat="1" x14ac:dyDescent="0.25">
      <c r="A236" s="629"/>
      <c r="B236" s="629"/>
      <c r="C236" s="629"/>
      <c r="F236" s="631"/>
      <c r="G236" s="632"/>
      <c r="H236" s="632"/>
      <c r="I236" s="629"/>
      <c r="J236" s="561"/>
      <c r="K236" s="684"/>
      <c r="L236" s="629"/>
      <c r="M236" s="684"/>
      <c r="N236" s="629"/>
      <c r="O236" s="629"/>
      <c r="P236" s="629"/>
      <c r="Q236" s="629"/>
      <c r="R236" s="629"/>
      <c r="S236" s="677"/>
      <c r="T236" s="677"/>
      <c r="U236" s="677"/>
      <c r="V236" s="631"/>
      <c r="W236" s="677"/>
      <c r="X236" s="677"/>
      <c r="Y236" s="677"/>
      <c r="Z236" s="677"/>
      <c r="AA236" s="631"/>
      <c r="AB236" s="677"/>
    </row>
    <row r="237" spans="1:28" s="630" customFormat="1" x14ac:dyDescent="0.25">
      <c r="A237" s="629"/>
      <c r="B237" s="629"/>
      <c r="C237" s="629"/>
      <c r="F237" s="631"/>
      <c r="G237" s="632"/>
      <c r="H237" s="632"/>
      <c r="I237" s="629"/>
      <c r="J237" s="561"/>
      <c r="K237" s="684"/>
      <c r="L237" s="629"/>
      <c r="M237" s="684"/>
      <c r="N237" s="629"/>
      <c r="O237" s="629"/>
      <c r="P237" s="629"/>
      <c r="Q237" s="629"/>
      <c r="R237" s="629"/>
      <c r="S237" s="677"/>
      <c r="T237" s="677"/>
      <c r="U237" s="677"/>
      <c r="V237" s="631"/>
      <c r="W237" s="677"/>
      <c r="X237" s="677"/>
      <c r="Y237" s="677"/>
      <c r="Z237" s="677"/>
      <c r="AA237" s="631"/>
      <c r="AB237" s="677"/>
    </row>
    <row r="238" spans="1:28" s="630" customFormat="1" x14ac:dyDescent="0.25">
      <c r="A238" s="629"/>
      <c r="B238" s="629"/>
      <c r="C238" s="629"/>
      <c r="F238" s="631"/>
      <c r="G238" s="632"/>
      <c r="H238" s="632"/>
      <c r="I238" s="629"/>
      <c r="J238" s="561"/>
      <c r="K238" s="684"/>
      <c r="L238" s="629"/>
      <c r="M238" s="684"/>
      <c r="N238" s="629"/>
      <c r="O238" s="629"/>
      <c r="P238" s="629"/>
      <c r="Q238" s="629"/>
      <c r="R238" s="629"/>
      <c r="S238" s="677"/>
      <c r="T238" s="677"/>
      <c r="U238" s="677"/>
      <c r="V238" s="631"/>
      <c r="W238" s="677"/>
      <c r="X238" s="677"/>
      <c r="Y238" s="677"/>
      <c r="Z238" s="677"/>
      <c r="AA238" s="631"/>
      <c r="AB238" s="677"/>
    </row>
    <row r="239" spans="1:28" s="630" customFormat="1" x14ac:dyDescent="0.25">
      <c r="A239" s="629"/>
      <c r="B239" s="629"/>
      <c r="C239" s="629"/>
      <c r="F239" s="631"/>
      <c r="G239" s="632"/>
      <c r="H239" s="632"/>
      <c r="I239" s="629"/>
      <c r="J239" s="561"/>
      <c r="K239" s="684"/>
      <c r="L239" s="629"/>
      <c r="M239" s="684"/>
      <c r="N239" s="629"/>
      <c r="O239" s="629"/>
      <c r="P239" s="629"/>
      <c r="Q239" s="629"/>
      <c r="R239" s="629"/>
      <c r="S239" s="677"/>
      <c r="T239" s="677"/>
      <c r="U239" s="677"/>
      <c r="V239" s="631"/>
      <c r="W239" s="677"/>
      <c r="X239" s="677"/>
      <c r="Y239" s="677"/>
      <c r="Z239" s="677"/>
      <c r="AA239" s="631"/>
      <c r="AB239" s="677"/>
    </row>
    <row r="240" spans="1:28" s="630" customFormat="1" x14ac:dyDescent="0.25">
      <c r="A240" s="629"/>
      <c r="B240" s="629"/>
      <c r="C240" s="629"/>
      <c r="F240" s="631"/>
      <c r="G240" s="632"/>
      <c r="H240" s="632"/>
      <c r="I240" s="629"/>
      <c r="J240" s="561"/>
      <c r="K240" s="684"/>
      <c r="L240" s="629"/>
      <c r="M240" s="684"/>
      <c r="N240" s="629"/>
      <c r="O240" s="629"/>
      <c r="P240" s="629"/>
      <c r="Q240" s="629"/>
      <c r="R240" s="629"/>
      <c r="S240" s="677"/>
      <c r="T240" s="677"/>
      <c r="U240" s="677"/>
      <c r="V240" s="631"/>
      <c r="W240" s="677"/>
      <c r="X240" s="677"/>
      <c r="Y240" s="677"/>
      <c r="Z240" s="677"/>
      <c r="AA240" s="631"/>
      <c r="AB240" s="677"/>
    </row>
    <row r="241" spans="1:28" s="630" customFormat="1" x14ac:dyDescent="0.25">
      <c r="A241" s="629"/>
      <c r="B241" s="629"/>
      <c r="C241" s="629"/>
      <c r="F241" s="631"/>
      <c r="G241" s="632"/>
      <c r="H241" s="632"/>
      <c r="I241" s="629"/>
      <c r="J241" s="561"/>
      <c r="K241" s="684"/>
      <c r="L241" s="629"/>
      <c r="M241" s="684"/>
      <c r="N241" s="629"/>
      <c r="O241" s="629"/>
      <c r="P241" s="629"/>
      <c r="Q241" s="629"/>
      <c r="R241" s="629"/>
      <c r="S241" s="677"/>
      <c r="T241" s="677"/>
      <c r="U241" s="677"/>
      <c r="V241" s="631"/>
      <c r="W241" s="677"/>
      <c r="X241" s="677"/>
      <c r="Y241" s="677"/>
      <c r="Z241" s="677"/>
      <c r="AA241" s="631"/>
      <c r="AB241" s="677"/>
    </row>
    <row r="242" spans="1:28" s="630" customFormat="1" x14ac:dyDescent="0.25">
      <c r="A242" s="629"/>
      <c r="B242" s="629"/>
      <c r="C242" s="629"/>
      <c r="F242" s="631"/>
      <c r="G242" s="632"/>
      <c r="H242" s="632"/>
      <c r="I242" s="629"/>
      <c r="J242" s="561"/>
      <c r="K242" s="684"/>
      <c r="L242" s="629"/>
      <c r="M242" s="684"/>
      <c r="N242" s="629"/>
      <c r="O242" s="629"/>
      <c r="P242" s="629"/>
      <c r="Q242" s="629"/>
      <c r="R242" s="629"/>
      <c r="S242" s="677"/>
      <c r="T242" s="677"/>
      <c r="U242" s="677"/>
      <c r="V242" s="631"/>
      <c r="W242" s="677"/>
      <c r="X242" s="677"/>
      <c r="Y242" s="677"/>
      <c r="Z242" s="677"/>
      <c r="AA242" s="631"/>
      <c r="AB242" s="677"/>
    </row>
    <row r="243" spans="1:28" s="630" customFormat="1" x14ac:dyDescent="0.25">
      <c r="A243" s="629"/>
      <c r="B243" s="629"/>
      <c r="C243" s="629"/>
      <c r="F243" s="631"/>
      <c r="G243" s="632"/>
      <c r="H243" s="632"/>
      <c r="I243" s="629"/>
      <c r="J243" s="561"/>
      <c r="K243" s="684"/>
      <c r="L243" s="629"/>
      <c r="M243" s="684"/>
      <c r="N243" s="629"/>
      <c r="O243" s="629"/>
      <c r="P243" s="629"/>
      <c r="Q243" s="629"/>
      <c r="R243" s="629"/>
      <c r="S243" s="677"/>
      <c r="T243" s="677"/>
      <c r="U243" s="677"/>
      <c r="V243" s="631"/>
      <c r="W243" s="677"/>
      <c r="X243" s="677"/>
      <c r="Y243" s="677"/>
      <c r="Z243" s="677"/>
      <c r="AA243" s="631"/>
      <c r="AB243" s="677"/>
    </row>
    <row r="244" spans="1:28" s="630" customFormat="1" x14ac:dyDescent="0.25">
      <c r="A244" s="629"/>
      <c r="B244" s="629"/>
      <c r="C244" s="629"/>
      <c r="F244" s="631"/>
      <c r="G244" s="632"/>
      <c r="H244" s="632"/>
      <c r="I244" s="629"/>
      <c r="J244" s="561"/>
      <c r="K244" s="684"/>
      <c r="L244" s="629"/>
      <c r="M244" s="684"/>
      <c r="N244" s="629"/>
      <c r="O244" s="629"/>
      <c r="P244" s="629"/>
      <c r="Q244" s="629"/>
      <c r="R244" s="629"/>
      <c r="S244" s="677"/>
      <c r="T244" s="677"/>
      <c r="U244" s="677"/>
      <c r="V244" s="631"/>
      <c r="W244" s="677"/>
      <c r="X244" s="677"/>
      <c r="Y244" s="677"/>
      <c r="Z244" s="677"/>
      <c r="AA244" s="631"/>
      <c r="AB244" s="677"/>
    </row>
    <row r="245" spans="1:28" s="630" customFormat="1" x14ac:dyDescent="0.25">
      <c r="A245" s="629"/>
      <c r="B245" s="629"/>
      <c r="C245" s="629"/>
      <c r="F245" s="631"/>
      <c r="G245" s="632"/>
      <c r="H245" s="632"/>
      <c r="I245" s="629"/>
      <c r="J245" s="561"/>
      <c r="K245" s="684"/>
      <c r="L245" s="629"/>
      <c r="M245" s="684"/>
      <c r="N245" s="629"/>
      <c r="O245" s="629"/>
      <c r="P245" s="629"/>
      <c r="Q245" s="629"/>
      <c r="R245" s="629"/>
      <c r="S245" s="677"/>
      <c r="T245" s="677"/>
      <c r="U245" s="677"/>
      <c r="V245" s="631"/>
      <c r="W245" s="677"/>
      <c r="X245" s="677"/>
      <c r="Y245" s="677"/>
      <c r="Z245" s="677"/>
      <c r="AA245" s="631"/>
      <c r="AB245" s="677"/>
    </row>
    <row r="246" spans="1:28" s="630" customFormat="1" x14ac:dyDescent="0.25">
      <c r="A246" s="629"/>
      <c r="B246" s="629"/>
      <c r="C246" s="629"/>
      <c r="F246" s="631"/>
      <c r="G246" s="632"/>
      <c r="H246" s="632"/>
      <c r="I246" s="629"/>
      <c r="J246" s="561"/>
      <c r="K246" s="684"/>
      <c r="L246" s="629"/>
      <c r="M246" s="684"/>
      <c r="N246" s="629"/>
      <c r="O246" s="629"/>
      <c r="P246" s="629"/>
      <c r="Q246" s="629"/>
      <c r="R246" s="629"/>
      <c r="S246" s="677"/>
      <c r="T246" s="677"/>
      <c r="U246" s="677"/>
      <c r="V246" s="631"/>
      <c r="W246" s="677"/>
      <c r="X246" s="677"/>
      <c r="Y246" s="677"/>
      <c r="Z246" s="677"/>
      <c r="AA246" s="631"/>
      <c r="AB246" s="677"/>
    </row>
    <row r="247" spans="1:28" s="630" customFormat="1" x14ac:dyDescent="0.25">
      <c r="A247" s="629"/>
      <c r="B247" s="629"/>
      <c r="C247" s="629"/>
      <c r="F247" s="631"/>
      <c r="G247" s="632"/>
      <c r="H247" s="632"/>
      <c r="I247" s="629"/>
      <c r="J247" s="561"/>
      <c r="K247" s="684"/>
      <c r="L247" s="629"/>
      <c r="M247" s="684"/>
      <c r="N247" s="629"/>
      <c r="O247" s="629"/>
      <c r="P247" s="629"/>
      <c r="Q247" s="629"/>
      <c r="R247" s="629"/>
      <c r="S247" s="677"/>
      <c r="T247" s="677"/>
      <c r="U247" s="677"/>
      <c r="V247" s="631"/>
      <c r="W247" s="677"/>
      <c r="X247" s="677"/>
      <c r="Y247" s="677"/>
      <c r="Z247" s="677"/>
      <c r="AA247" s="631"/>
      <c r="AB247" s="677"/>
    </row>
    <row r="248" spans="1:28" s="630" customFormat="1" x14ac:dyDescent="0.25">
      <c r="A248" s="629"/>
      <c r="B248" s="629"/>
      <c r="C248" s="629"/>
      <c r="F248" s="631"/>
      <c r="G248" s="632"/>
      <c r="H248" s="632"/>
      <c r="I248" s="629"/>
      <c r="J248" s="561"/>
      <c r="K248" s="684"/>
      <c r="L248" s="629"/>
      <c r="M248" s="684"/>
      <c r="N248" s="629"/>
      <c r="O248" s="629"/>
      <c r="P248" s="629"/>
      <c r="Q248" s="629"/>
      <c r="R248" s="629"/>
      <c r="S248" s="677"/>
      <c r="T248" s="677"/>
      <c r="U248" s="677"/>
      <c r="V248" s="631"/>
      <c r="W248" s="677"/>
      <c r="X248" s="677"/>
      <c r="Y248" s="677"/>
      <c r="Z248" s="677"/>
      <c r="AA248" s="631"/>
      <c r="AB248" s="677"/>
    </row>
    <row r="249" spans="1:28" s="633" customFormat="1" x14ac:dyDescent="0.25">
      <c r="J249" s="562"/>
      <c r="K249" s="685"/>
      <c r="M249" s="685"/>
      <c r="V249" s="678"/>
      <c r="AA249" s="678"/>
    </row>
    <row r="250" spans="1:28" s="633" customFormat="1" x14ac:dyDescent="0.25">
      <c r="J250" s="562"/>
      <c r="K250" s="685"/>
      <c r="M250" s="685"/>
      <c r="V250" s="678"/>
      <c r="AA250" s="678"/>
    </row>
    <row r="251" spans="1:28" s="633" customFormat="1" x14ac:dyDescent="0.25">
      <c r="J251" s="562"/>
      <c r="K251" s="685"/>
      <c r="M251" s="685"/>
      <c r="V251" s="678"/>
      <c r="AA251" s="678"/>
    </row>
    <row r="252" spans="1:28" s="633" customFormat="1" x14ac:dyDescent="0.25">
      <c r="J252" s="562"/>
      <c r="K252" s="685"/>
      <c r="M252" s="685"/>
      <c r="V252" s="678"/>
      <c r="AA252" s="678"/>
    </row>
    <row r="253" spans="1:28" s="633" customFormat="1" x14ac:dyDescent="0.25">
      <c r="J253" s="562"/>
      <c r="K253" s="685"/>
      <c r="M253" s="685"/>
      <c r="V253" s="678"/>
      <c r="AA253" s="678"/>
    </row>
    <row r="254" spans="1:28" s="633" customFormat="1" x14ac:dyDescent="0.25">
      <c r="J254" s="562"/>
      <c r="K254" s="685"/>
      <c r="M254" s="685"/>
      <c r="V254" s="678"/>
      <c r="AA254" s="678"/>
    </row>
    <row r="255" spans="1:28" s="633" customFormat="1" x14ac:dyDescent="0.25">
      <c r="J255" s="562"/>
      <c r="K255" s="685"/>
      <c r="M255" s="685"/>
      <c r="V255" s="678"/>
      <c r="AA255" s="678"/>
    </row>
    <row r="256" spans="1:28" s="633" customFormat="1" x14ac:dyDescent="0.25">
      <c r="J256" s="562"/>
      <c r="K256" s="685"/>
      <c r="M256" s="685"/>
      <c r="V256" s="678"/>
      <c r="AA256" s="678"/>
    </row>
    <row r="257" spans="10:27" s="633" customFormat="1" x14ac:dyDescent="0.25">
      <c r="J257" s="562"/>
      <c r="K257" s="685"/>
      <c r="M257" s="685"/>
      <c r="V257" s="678"/>
      <c r="AA257" s="678"/>
    </row>
    <row r="258" spans="10:27" s="633" customFormat="1" x14ac:dyDescent="0.25">
      <c r="J258" s="562"/>
      <c r="K258" s="685"/>
      <c r="M258" s="685"/>
      <c r="V258" s="678"/>
      <c r="AA258" s="678"/>
    </row>
    <row r="259" spans="10:27" s="633" customFormat="1" x14ac:dyDescent="0.25">
      <c r="J259" s="562"/>
      <c r="K259" s="685"/>
      <c r="M259" s="685"/>
      <c r="V259" s="678"/>
      <c r="AA259" s="678"/>
    </row>
    <row r="260" spans="10:27" s="633" customFormat="1" x14ac:dyDescent="0.25">
      <c r="J260" s="562"/>
      <c r="K260" s="685"/>
      <c r="M260" s="685"/>
      <c r="V260" s="678"/>
      <c r="AA260" s="678"/>
    </row>
    <row r="261" spans="10:27" s="633" customFormat="1" x14ac:dyDescent="0.25">
      <c r="J261" s="562"/>
      <c r="K261" s="685"/>
      <c r="M261" s="685"/>
      <c r="V261" s="678"/>
      <c r="AA261" s="678"/>
    </row>
    <row r="262" spans="10:27" s="633" customFormat="1" x14ac:dyDescent="0.25">
      <c r="J262" s="562"/>
      <c r="K262" s="685"/>
      <c r="M262" s="685"/>
      <c r="V262" s="678"/>
      <c r="AA262" s="678"/>
    </row>
    <row r="263" spans="10:27" s="633" customFormat="1" x14ac:dyDescent="0.25">
      <c r="J263" s="562"/>
      <c r="K263" s="685"/>
      <c r="M263" s="685"/>
      <c r="V263" s="678"/>
      <c r="AA263" s="678"/>
    </row>
    <row r="264" spans="10:27" s="633" customFormat="1" x14ac:dyDescent="0.25">
      <c r="J264" s="562"/>
      <c r="K264" s="685"/>
      <c r="M264" s="685"/>
      <c r="V264" s="678"/>
      <c r="AA264" s="678"/>
    </row>
    <row r="265" spans="10:27" s="633" customFormat="1" x14ac:dyDescent="0.25">
      <c r="J265" s="562"/>
      <c r="K265" s="685"/>
      <c r="M265" s="685"/>
      <c r="V265" s="678"/>
      <c r="AA265" s="678"/>
    </row>
    <row r="266" spans="10:27" s="633" customFormat="1" x14ac:dyDescent="0.25">
      <c r="J266" s="562"/>
      <c r="K266" s="685"/>
      <c r="M266" s="685"/>
      <c r="V266" s="678"/>
      <c r="AA266" s="678"/>
    </row>
    <row r="267" spans="10:27" s="633" customFormat="1" x14ac:dyDescent="0.25">
      <c r="J267" s="562"/>
      <c r="K267" s="685"/>
      <c r="M267" s="685"/>
      <c r="V267" s="678"/>
      <c r="AA267" s="678"/>
    </row>
    <row r="268" spans="10:27" s="633" customFormat="1" x14ac:dyDescent="0.25">
      <c r="J268" s="562"/>
      <c r="K268" s="685"/>
      <c r="M268" s="685"/>
      <c r="V268" s="678"/>
      <c r="AA268" s="678"/>
    </row>
    <row r="269" spans="10:27" s="633" customFormat="1" x14ac:dyDescent="0.25">
      <c r="J269" s="562"/>
      <c r="K269" s="685"/>
      <c r="M269" s="685"/>
      <c r="V269" s="678"/>
      <c r="AA269" s="678"/>
    </row>
    <row r="270" spans="10:27" s="633" customFormat="1" x14ac:dyDescent="0.25">
      <c r="J270" s="562"/>
      <c r="K270" s="685"/>
      <c r="M270" s="685"/>
      <c r="V270" s="678"/>
      <c r="AA270" s="678"/>
    </row>
    <row r="271" spans="10:27" s="633" customFormat="1" x14ac:dyDescent="0.25">
      <c r="J271" s="562"/>
      <c r="K271" s="685"/>
      <c r="M271" s="685"/>
      <c r="V271" s="678"/>
      <c r="AA271" s="678"/>
    </row>
    <row r="272" spans="10:27" s="633" customFormat="1" x14ac:dyDescent="0.25">
      <c r="J272" s="562"/>
      <c r="K272" s="685"/>
      <c r="M272" s="685"/>
      <c r="V272" s="678"/>
      <c r="AA272" s="678"/>
    </row>
    <row r="273" spans="5:27" s="633" customFormat="1" x14ac:dyDescent="0.25">
      <c r="J273" s="562"/>
      <c r="K273" s="685"/>
      <c r="M273" s="685"/>
      <c r="V273" s="678"/>
      <c r="AA273" s="678"/>
    </row>
    <row r="274" spans="5:27" s="633" customFormat="1" x14ac:dyDescent="0.25">
      <c r="J274" s="562"/>
      <c r="K274" s="685"/>
      <c r="M274" s="685"/>
      <c r="V274" s="678"/>
      <c r="AA274" s="678"/>
    </row>
    <row r="275" spans="5:27" s="633" customFormat="1" x14ac:dyDescent="0.25">
      <c r="J275" s="562"/>
      <c r="K275" s="685"/>
      <c r="M275" s="685"/>
      <c r="V275" s="678"/>
      <c r="AA275" s="678"/>
    </row>
    <row r="276" spans="5:27" s="633" customFormat="1" x14ac:dyDescent="0.25">
      <c r="J276" s="562"/>
      <c r="K276" s="685"/>
      <c r="M276" s="685"/>
      <c r="V276" s="678"/>
      <c r="AA276" s="678"/>
    </row>
    <row r="277" spans="5:27" s="633" customFormat="1" x14ac:dyDescent="0.25">
      <c r="J277" s="562"/>
      <c r="K277" s="685"/>
      <c r="M277" s="685"/>
      <c r="V277" s="678"/>
      <c r="AA277" s="678"/>
    </row>
    <row r="278" spans="5:27" s="633" customFormat="1" x14ac:dyDescent="0.25">
      <c r="J278" s="562"/>
      <c r="K278" s="685"/>
      <c r="M278" s="685"/>
      <c r="V278" s="678"/>
      <c r="AA278" s="678"/>
    </row>
    <row r="279" spans="5:27" s="633" customFormat="1" x14ac:dyDescent="0.25">
      <c r="J279" s="562"/>
      <c r="K279" s="685"/>
      <c r="M279" s="685"/>
      <c r="V279" s="678"/>
      <c r="AA279" s="678"/>
    </row>
    <row r="280" spans="5:27" s="633" customFormat="1" x14ac:dyDescent="0.25">
      <c r="E280" s="665" t="s">
        <v>25</v>
      </c>
      <c r="J280" s="562"/>
      <c r="K280" s="685"/>
      <c r="M280" s="685"/>
      <c r="V280" s="678"/>
      <c r="AA280" s="678"/>
    </row>
    <row r="281" spans="5:27" s="633" customFormat="1" x14ac:dyDescent="0.25">
      <c r="E281" s="666" t="s">
        <v>31</v>
      </c>
      <c r="J281" s="562"/>
      <c r="K281" s="685"/>
      <c r="M281" s="685"/>
      <c r="V281" s="678"/>
      <c r="AA281" s="678"/>
    </row>
    <row r="282" spans="5:27" s="633" customFormat="1" ht="60" x14ac:dyDescent="0.25">
      <c r="E282" s="667" t="s">
        <v>32</v>
      </c>
      <c r="J282" s="562"/>
      <c r="K282" s="685"/>
      <c r="M282" s="685"/>
      <c r="V282" s="678"/>
      <c r="AA282" s="678"/>
    </row>
    <row r="283" spans="5:27" s="633" customFormat="1" x14ac:dyDescent="0.25">
      <c r="E283" s="666" t="s">
        <v>33</v>
      </c>
      <c r="J283" s="562"/>
      <c r="K283" s="685"/>
      <c r="M283" s="685"/>
      <c r="V283" s="678"/>
      <c r="AA283" s="678"/>
    </row>
    <row r="284" spans="5:27" s="633" customFormat="1" x14ac:dyDescent="0.25">
      <c r="E284" s="666" t="s">
        <v>34</v>
      </c>
      <c r="F284" s="633" t="s">
        <v>72</v>
      </c>
      <c r="J284" s="562"/>
      <c r="K284" s="685"/>
      <c r="M284" s="685"/>
      <c r="V284" s="678"/>
      <c r="AA284" s="678"/>
    </row>
    <row r="285" spans="5:27" s="633" customFormat="1" x14ac:dyDescent="0.25">
      <c r="F285" s="633" t="s">
        <v>24</v>
      </c>
      <c r="J285" s="562"/>
      <c r="K285" s="685"/>
      <c r="M285" s="685"/>
      <c r="V285" s="678"/>
      <c r="AA285" s="678"/>
    </row>
    <row r="286" spans="5:27" s="633" customFormat="1" x14ac:dyDescent="0.25">
      <c r="F286" s="633" t="s">
        <v>23</v>
      </c>
      <c r="J286" s="562"/>
      <c r="K286" s="685"/>
      <c r="M286" s="685"/>
      <c r="V286" s="678"/>
      <c r="AA286" s="678"/>
    </row>
    <row r="287" spans="5:27" s="633" customFormat="1" x14ac:dyDescent="0.25">
      <c r="F287" s="633" t="s">
        <v>385</v>
      </c>
      <c r="J287" s="562"/>
      <c r="K287" s="685"/>
      <c r="M287" s="685"/>
      <c r="V287" s="678"/>
      <c r="AA287" s="678"/>
    </row>
    <row r="288" spans="5:27" s="633" customFormat="1" x14ac:dyDescent="0.25">
      <c r="J288" s="562"/>
      <c r="K288" s="685"/>
      <c r="M288" s="685"/>
      <c r="V288" s="678"/>
      <c r="AA288" s="678"/>
    </row>
    <row r="289" spans="10:27" s="633" customFormat="1" x14ac:dyDescent="0.25">
      <c r="J289" s="562"/>
      <c r="K289" s="685"/>
      <c r="M289" s="685"/>
      <c r="V289" s="678"/>
      <c r="AA289" s="678"/>
    </row>
    <row r="290" spans="10:27" s="633" customFormat="1" x14ac:dyDescent="0.25">
      <c r="J290" s="562"/>
      <c r="K290" s="685"/>
      <c r="M290" s="685"/>
      <c r="V290" s="678"/>
      <c r="AA290" s="678"/>
    </row>
    <row r="291" spans="10:27" s="633" customFormat="1" x14ac:dyDescent="0.25">
      <c r="J291" s="562"/>
      <c r="K291" s="685"/>
      <c r="M291" s="685"/>
      <c r="V291" s="678"/>
      <c r="AA291" s="678"/>
    </row>
    <row r="292" spans="10:27" s="633" customFormat="1" x14ac:dyDescent="0.25">
      <c r="J292" s="562"/>
      <c r="K292" s="685"/>
      <c r="M292" s="685"/>
      <c r="V292" s="678"/>
      <c r="AA292" s="678"/>
    </row>
    <row r="293" spans="10:27" s="633" customFormat="1" x14ac:dyDescent="0.25">
      <c r="J293" s="562"/>
      <c r="K293" s="685"/>
      <c r="M293" s="685"/>
      <c r="V293" s="678"/>
      <c r="AA293" s="678"/>
    </row>
    <row r="294" spans="10:27" s="633" customFormat="1" x14ac:dyDescent="0.25">
      <c r="J294" s="562"/>
      <c r="K294" s="685"/>
      <c r="M294" s="685"/>
      <c r="V294" s="678"/>
      <c r="AA294" s="678"/>
    </row>
    <row r="295" spans="10:27" s="633" customFormat="1" x14ac:dyDescent="0.25">
      <c r="J295" s="562"/>
      <c r="K295" s="685"/>
      <c r="M295" s="685"/>
      <c r="V295" s="678"/>
      <c r="AA295" s="678"/>
    </row>
    <row r="296" spans="10:27" s="633" customFormat="1" x14ac:dyDescent="0.25">
      <c r="J296" s="562"/>
      <c r="K296" s="685"/>
      <c r="M296" s="685"/>
      <c r="V296" s="678"/>
      <c r="AA296" s="678"/>
    </row>
    <row r="297" spans="10:27" s="633" customFormat="1" x14ac:dyDescent="0.25">
      <c r="J297" s="562"/>
      <c r="K297" s="685"/>
      <c r="M297" s="685"/>
      <c r="V297" s="678"/>
      <c r="AA297" s="678"/>
    </row>
    <row r="298" spans="10:27" s="633" customFormat="1" x14ac:dyDescent="0.25">
      <c r="J298" s="562"/>
      <c r="K298" s="685"/>
      <c r="M298" s="685"/>
      <c r="V298" s="678"/>
      <c r="AA298" s="678"/>
    </row>
    <row r="299" spans="10:27" s="633" customFormat="1" x14ac:dyDescent="0.25">
      <c r="J299" s="562"/>
      <c r="K299" s="685"/>
      <c r="M299" s="685"/>
      <c r="V299" s="678"/>
      <c r="AA299" s="678"/>
    </row>
    <row r="300" spans="10:27" s="633" customFormat="1" x14ac:dyDescent="0.25">
      <c r="J300" s="562"/>
      <c r="K300" s="685"/>
      <c r="M300" s="685"/>
      <c r="V300" s="678"/>
      <c r="AA300" s="678"/>
    </row>
    <row r="301" spans="10:27" s="633" customFormat="1" x14ac:dyDescent="0.25">
      <c r="J301" s="562"/>
      <c r="K301" s="685"/>
      <c r="M301" s="685"/>
      <c r="V301" s="678"/>
      <c r="AA301" s="678"/>
    </row>
    <row r="302" spans="10:27" s="633" customFormat="1" x14ac:dyDescent="0.25">
      <c r="J302" s="562"/>
      <c r="K302" s="685"/>
      <c r="M302" s="685"/>
      <c r="V302" s="678"/>
      <c r="AA302" s="678"/>
    </row>
    <row r="303" spans="10:27" s="633" customFormat="1" x14ac:dyDescent="0.25">
      <c r="J303" s="562"/>
      <c r="K303" s="685"/>
      <c r="M303" s="685"/>
      <c r="V303" s="678"/>
      <c r="AA303" s="678"/>
    </row>
    <row r="304" spans="10:27" s="633" customFormat="1" x14ac:dyDescent="0.25">
      <c r="J304" s="562"/>
      <c r="K304" s="685"/>
      <c r="M304" s="685"/>
      <c r="V304" s="678"/>
      <c r="AA304" s="678"/>
    </row>
    <row r="305" spans="10:27" s="633" customFormat="1" x14ac:dyDescent="0.25">
      <c r="J305" s="562"/>
      <c r="K305" s="685"/>
      <c r="M305" s="685"/>
      <c r="V305" s="678"/>
      <c r="AA305" s="678"/>
    </row>
    <row r="306" spans="10:27" s="633" customFormat="1" x14ac:dyDescent="0.25">
      <c r="J306" s="562"/>
      <c r="K306" s="685"/>
      <c r="M306" s="685"/>
      <c r="V306" s="678"/>
      <c r="AA306" s="678"/>
    </row>
    <row r="307" spans="10:27" s="633" customFormat="1" x14ac:dyDescent="0.25">
      <c r="J307" s="562"/>
      <c r="K307" s="685"/>
      <c r="M307" s="685"/>
      <c r="V307" s="678"/>
      <c r="AA307" s="678"/>
    </row>
    <row r="308" spans="10:27" s="633" customFormat="1" x14ac:dyDescent="0.25">
      <c r="J308" s="562"/>
      <c r="K308" s="685"/>
      <c r="M308" s="685"/>
      <c r="V308" s="678"/>
      <c r="AA308" s="678"/>
    </row>
    <row r="309" spans="10:27" s="633" customFormat="1" x14ac:dyDescent="0.25">
      <c r="J309" s="562"/>
      <c r="K309" s="685"/>
      <c r="M309" s="685"/>
      <c r="V309" s="678"/>
      <c r="AA309" s="678"/>
    </row>
    <row r="310" spans="10:27" s="633" customFormat="1" x14ac:dyDescent="0.25">
      <c r="J310" s="562"/>
      <c r="K310" s="685"/>
      <c r="M310" s="685"/>
      <c r="V310" s="678"/>
      <c r="AA310" s="678"/>
    </row>
    <row r="311" spans="10:27" s="633" customFormat="1" x14ac:dyDescent="0.25">
      <c r="J311" s="562"/>
      <c r="K311" s="685"/>
      <c r="M311" s="685"/>
      <c r="V311" s="678"/>
      <c r="AA311" s="678"/>
    </row>
    <row r="312" spans="10:27" s="633" customFormat="1" x14ac:dyDescent="0.25">
      <c r="J312" s="562"/>
      <c r="K312" s="685"/>
      <c r="M312" s="685"/>
      <c r="V312" s="678"/>
      <c r="AA312" s="678"/>
    </row>
    <row r="313" spans="10:27" s="633" customFormat="1" x14ac:dyDescent="0.25">
      <c r="J313" s="562"/>
      <c r="K313" s="685"/>
      <c r="M313" s="685"/>
      <c r="V313" s="678"/>
      <c r="AA313" s="678"/>
    </row>
    <row r="314" spans="10:27" s="633" customFormat="1" x14ac:dyDescent="0.25">
      <c r="J314" s="562"/>
      <c r="K314" s="685"/>
      <c r="M314" s="685"/>
      <c r="V314" s="678"/>
      <c r="AA314" s="678"/>
    </row>
    <row r="315" spans="10:27" s="633" customFormat="1" x14ac:dyDescent="0.25">
      <c r="J315" s="562"/>
      <c r="K315" s="685"/>
      <c r="M315" s="685"/>
      <c r="V315" s="678"/>
      <c r="AA315" s="678"/>
    </row>
    <row r="316" spans="10:27" s="633" customFormat="1" x14ac:dyDescent="0.25">
      <c r="J316" s="562"/>
      <c r="K316" s="685"/>
      <c r="M316" s="685"/>
      <c r="V316" s="678"/>
      <c r="AA316" s="678"/>
    </row>
    <row r="317" spans="10:27" s="633" customFormat="1" x14ac:dyDescent="0.25">
      <c r="J317" s="562"/>
      <c r="K317" s="685"/>
      <c r="M317" s="685"/>
      <c r="V317" s="678"/>
      <c r="AA317" s="678"/>
    </row>
    <row r="318" spans="10:27" s="633" customFormat="1" x14ac:dyDescent="0.25">
      <c r="J318" s="562"/>
      <c r="K318" s="685"/>
      <c r="M318" s="685"/>
      <c r="V318" s="678"/>
      <c r="AA318" s="678"/>
    </row>
    <row r="319" spans="10:27" s="633" customFormat="1" x14ac:dyDescent="0.25">
      <c r="J319" s="562"/>
      <c r="K319" s="685"/>
      <c r="M319" s="685"/>
      <c r="V319" s="678"/>
      <c r="AA319" s="678"/>
    </row>
    <row r="320" spans="10:27" s="633" customFormat="1" x14ac:dyDescent="0.25">
      <c r="J320" s="562"/>
      <c r="K320" s="685"/>
      <c r="M320" s="685"/>
      <c r="V320" s="678"/>
      <c r="AA320" s="678"/>
    </row>
    <row r="321" spans="10:27" s="633" customFormat="1" x14ac:dyDescent="0.25">
      <c r="J321" s="562"/>
      <c r="K321" s="685"/>
      <c r="M321" s="685"/>
      <c r="V321" s="678"/>
      <c r="AA321" s="678"/>
    </row>
    <row r="322" spans="10:27" s="633" customFormat="1" x14ac:dyDescent="0.25">
      <c r="J322" s="562"/>
      <c r="K322" s="685"/>
      <c r="M322" s="685"/>
      <c r="V322" s="678"/>
      <c r="AA322" s="678"/>
    </row>
    <row r="323" spans="10:27" s="633" customFormat="1" x14ac:dyDescent="0.25">
      <c r="J323" s="562"/>
      <c r="K323" s="685"/>
      <c r="M323" s="685"/>
      <c r="V323" s="678"/>
      <c r="AA323" s="678"/>
    </row>
    <row r="324" spans="10:27" s="633" customFormat="1" x14ac:dyDescent="0.25">
      <c r="J324" s="562"/>
      <c r="K324" s="685"/>
      <c r="M324" s="685"/>
      <c r="V324" s="678"/>
      <c r="AA324" s="678"/>
    </row>
    <row r="325" spans="10:27" s="633" customFormat="1" x14ac:dyDescent="0.25">
      <c r="J325" s="562"/>
      <c r="K325" s="685"/>
      <c r="M325" s="685"/>
      <c r="V325" s="678"/>
      <c r="AA325" s="678"/>
    </row>
    <row r="326" spans="10:27" s="633" customFormat="1" x14ac:dyDescent="0.25">
      <c r="J326" s="562"/>
      <c r="K326" s="685"/>
      <c r="M326" s="685"/>
      <c r="V326" s="678"/>
      <c r="AA326" s="678"/>
    </row>
    <row r="327" spans="10:27" s="633" customFormat="1" x14ac:dyDescent="0.25">
      <c r="J327" s="562"/>
      <c r="K327" s="685"/>
      <c r="M327" s="685"/>
      <c r="V327" s="678"/>
      <c r="AA327" s="678"/>
    </row>
    <row r="328" spans="10:27" s="633" customFormat="1" x14ac:dyDescent="0.25">
      <c r="J328" s="562"/>
      <c r="K328" s="685"/>
      <c r="M328" s="685"/>
      <c r="V328" s="678"/>
      <c r="AA328" s="678"/>
    </row>
    <row r="329" spans="10:27" s="633" customFormat="1" x14ac:dyDescent="0.25">
      <c r="J329" s="562"/>
      <c r="K329" s="685"/>
      <c r="M329" s="685"/>
      <c r="V329" s="678"/>
      <c r="AA329" s="678"/>
    </row>
    <row r="330" spans="10:27" s="633" customFormat="1" x14ac:dyDescent="0.25">
      <c r="J330" s="562"/>
      <c r="K330" s="685"/>
      <c r="M330" s="685"/>
      <c r="V330" s="678"/>
      <c r="AA330" s="678"/>
    </row>
    <row r="331" spans="10:27" s="633" customFormat="1" x14ac:dyDescent="0.25">
      <c r="J331" s="562"/>
      <c r="K331" s="685"/>
      <c r="M331" s="685"/>
      <c r="V331" s="678"/>
      <c r="AA331" s="678"/>
    </row>
    <row r="332" spans="10:27" s="633" customFormat="1" x14ac:dyDescent="0.25">
      <c r="J332" s="562"/>
      <c r="K332" s="685"/>
      <c r="M332" s="685"/>
      <c r="V332" s="678"/>
      <c r="AA332" s="678"/>
    </row>
    <row r="333" spans="10:27" s="633" customFormat="1" x14ac:dyDescent="0.25">
      <c r="J333" s="562"/>
      <c r="K333" s="685"/>
      <c r="M333" s="685"/>
      <c r="V333" s="678"/>
      <c r="AA333" s="678"/>
    </row>
    <row r="334" spans="10:27" s="633" customFormat="1" x14ac:dyDescent="0.25">
      <c r="J334" s="562"/>
      <c r="K334" s="685"/>
      <c r="M334" s="685"/>
      <c r="V334" s="678"/>
      <c r="AA334" s="678"/>
    </row>
    <row r="335" spans="10:27" s="633" customFormat="1" x14ac:dyDescent="0.25">
      <c r="J335" s="562"/>
      <c r="K335" s="685"/>
      <c r="M335" s="685"/>
      <c r="V335" s="678"/>
      <c r="AA335" s="678"/>
    </row>
    <row r="336" spans="10:27" s="633" customFormat="1" x14ac:dyDescent="0.25">
      <c r="J336" s="562"/>
      <c r="K336" s="685"/>
      <c r="M336" s="685"/>
      <c r="V336" s="678"/>
      <c r="AA336" s="678"/>
    </row>
    <row r="337" spans="10:27" s="633" customFormat="1" x14ac:dyDescent="0.25">
      <c r="J337" s="562"/>
      <c r="K337" s="685"/>
      <c r="M337" s="685"/>
      <c r="V337" s="678"/>
      <c r="AA337" s="678"/>
    </row>
    <row r="338" spans="10:27" s="633" customFormat="1" x14ac:dyDescent="0.25">
      <c r="J338" s="562"/>
      <c r="K338" s="685"/>
      <c r="M338" s="685"/>
      <c r="V338" s="678"/>
      <c r="AA338" s="678"/>
    </row>
    <row r="339" spans="10:27" s="633" customFormat="1" x14ac:dyDescent="0.25">
      <c r="J339" s="562"/>
      <c r="K339" s="685"/>
      <c r="M339" s="685"/>
      <c r="V339" s="678"/>
      <c r="AA339" s="678"/>
    </row>
    <row r="340" spans="10:27" s="633" customFormat="1" x14ac:dyDescent="0.25">
      <c r="J340" s="562"/>
      <c r="K340" s="685"/>
      <c r="M340" s="685"/>
      <c r="V340" s="678"/>
      <c r="AA340" s="678"/>
    </row>
    <row r="341" spans="10:27" s="633" customFormat="1" x14ac:dyDescent="0.25">
      <c r="J341" s="562"/>
      <c r="K341" s="685"/>
      <c r="M341" s="685"/>
      <c r="V341" s="678"/>
      <c r="AA341" s="678"/>
    </row>
    <row r="342" spans="10:27" s="633" customFormat="1" x14ac:dyDescent="0.25">
      <c r="J342" s="562"/>
      <c r="K342" s="685"/>
      <c r="M342" s="685"/>
      <c r="V342" s="678"/>
      <c r="AA342" s="678"/>
    </row>
    <row r="343" spans="10:27" s="633" customFormat="1" x14ac:dyDescent="0.25">
      <c r="J343" s="562"/>
      <c r="K343" s="685"/>
      <c r="M343" s="685"/>
      <c r="V343" s="678"/>
      <c r="AA343" s="678"/>
    </row>
    <row r="344" spans="10:27" s="633" customFormat="1" x14ac:dyDescent="0.25">
      <c r="J344" s="562"/>
      <c r="K344" s="685"/>
      <c r="M344" s="685"/>
      <c r="V344" s="678"/>
      <c r="AA344" s="678"/>
    </row>
    <row r="345" spans="10:27" s="633" customFormat="1" x14ac:dyDescent="0.25">
      <c r="J345" s="562"/>
      <c r="K345" s="685"/>
      <c r="M345" s="685"/>
      <c r="V345" s="678"/>
      <c r="AA345" s="678"/>
    </row>
    <row r="346" spans="10:27" s="633" customFormat="1" x14ac:dyDescent="0.25">
      <c r="J346" s="562"/>
      <c r="K346" s="685"/>
      <c r="M346" s="685"/>
      <c r="V346" s="678"/>
      <c r="AA346" s="678"/>
    </row>
    <row r="347" spans="10:27" s="633" customFormat="1" x14ac:dyDescent="0.25">
      <c r="J347" s="562"/>
      <c r="K347" s="685"/>
      <c r="M347" s="685"/>
      <c r="V347" s="678"/>
      <c r="AA347" s="678"/>
    </row>
    <row r="348" spans="10:27" s="633" customFormat="1" x14ac:dyDescent="0.25">
      <c r="J348" s="562"/>
      <c r="K348" s="685"/>
      <c r="M348" s="685"/>
      <c r="V348" s="678"/>
      <c r="AA348" s="678"/>
    </row>
    <row r="349" spans="10:27" s="633" customFormat="1" x14ac:dyDescent="0.25">
      <c r="J349" s="562"/>
      <c r="K349" s="685"/>
      <c r="M349" s="685"/>
      <c r="V349" s="678"/>
      <c r="AA349" s="678"/>
    </row>
    <row r="350" spans="10:27" s="633" customFormat="1" x14ac:dyDescent="0.25">
      <c r="J350" s="562"/>
      <c r="K350" s="685"/>
      <c r="M350" s="685"/>
      <c r="V350" s="678"/>
      <c r="AA350" s="678"/>
    </row>
    <row r="351" spans="10:27" s="633" customFormat="1" x14ac:dyDescent="0.25">
      <c r="J351" s="562"/>
      <c r="K351" s="685"/>
      <c r="M351" s="685"/>
      <c r="V351" s="678"/>
      <c r="AA351" s="678"/>
    </row>
    <row r="352" spans="10:27" s="633" customFormat="1" x14ac:dyDescent="0.25">
      <c r="J352" s="562"/>
      <c r="K352" s="685"/>
      <c r="M352" s="685"/>
      <c r="V352" s="678"/>
      <c r="AA352" s="678"/>
    </row>
    <row r="353" spans="10:29" s="633" customFormat="1" x14ac:dyDescent="0.25">
      <c r="J353" s="562"/>
      <c r="K353" s="685"/>
      <c r="M353" s="685"/>
      <c r="V353" s="678"/>
      <c r="AA353" s="678"/>
    </row>
    <row r="354" spans="10:29" s="633" customFormat="1" x14ac:dyDescent="0.25">
      <c r="J354" s="562"/>
      <c r="K354" s="685"/>
      <c r="M354" s="685"/>
      <c r="V354" s="678"/>
      <c r="AA354" s="678"/>
    </row>
    <row r="355" spans="10:29" s="633" customFormat="1" x14ac:dyDescent="0.25">
      <c r="J355" s="562"/>
      <c r="K355" s="685"/>
      <c r="M355" s="685"/>
      <c r="V355" s="678"/>
      <c r="AA355" s="678"/>
    </row>
    <row r="356" spans="10:29" s="633" customFormat="1" x14ac:dyDescent="0.25">
      <c r="J356" s="562"/>
      <c r="K356" s="685"/>
      <c r="M356" s="685"/>
      <c r="V356" s="678"/>
      <c r="AA356" s="678"/>
    </row>
    <row r="357" spans="10:29" s="633" customFormat="1" x14ac:dyDescent="0.25">
      <c r="J357" s="562"/>
      <c r="K357" s="685"/>
      <c r="M357" s="685"/>
      <c r="V357" s="678"/>
      <c r="AA357" s="678"/>
    </row>
    <row r="358" spans="10:29" s="633" customFormat="1" x14ac:dyDescent="0.25">
      <c r="J358" s="562"/>
      <c r="K358" s="685"/>
      <c r="M358" s="685"/>
      <c r="V358" s="678"/>
      <c r="AA358" s="678"/>
    </row>
    <row r="359" spans="10:29" s="633" customFormat="1" x14ac:dyDescent="0.25">
      <c r="J359" s="562"/>
      <c r="K359" s="685"/>
      <c r="M359" s="685"/>
      <c r="V359" s="678"/>
      <c r="AA359" s="678"/>
    </row>
    <row r="360" spans="10:29" s="633" customFormat="1" x14ac:dyDescent="0.25">
      <c r="J360" s="562"/>
      <c r="K360" s="685"/>
      <c r="M360" s="685"/>
      <c r="V360" s="678"/>
      <c r="AA360" s="678"/>
    </row>
    <row r="361" spans="10:29" s="633" customFormat="1" x14ac:dyDescent="0.25">
      <c r="J361" s="562"/>
      <c r="K361" s="685"/>
      <c r="M361" s="685"/>
      <c r="V361" s="678"/>
      <c r="AA361" s="678"/>
    </row>
    <row r="362" spans="10:29" s="633" customFormat="1" x14ac:dyDescent="0.25">
      <c r="J362" s="562"/>
      <c r="K362" s="685"/>
      <c r="M362" s="685"/>
      <c r="V362" s="678"/>
      <c r="AA362" s="678"/>
    </row>
    <row r="363" spans="10:29" s="633" customFormat="1" x14ac:dyDescent="0.25">
      <c r="J363" s="562"/>
      <c r="K363" s="685"/>
      <c r="M363" s="685"/>
      <c r="V363" s="678"/>
      <c r="AA363" s="678"/>
    </row>
    <row r="364" spans="10:29" s="633" customFormat="1" x14ac:dyDescent="0.25">
      <c r="J364" s="562"/>
      <c r="K364" s="685"/>
      <c r="M364" s="685"/>
      <c r="V364" s="678"/>
      <c r="AA364" s="678"/>
    </row>
    <row r="365" spans="10:29" s="633" customFormat="1" x14ac:dyDescent="0.25">
      <c r="J365" s="562"/>
      <c r="K365" s="685"/>
      <c r="M365" s="685"/>
      <c r="V365" s="678"/>
      <c r="AA365" s="678"/>
    </row>
    <row r="366" spans="10:29" x14ac:dyDescent="0.25">
      <c r="S366" s="633"/>
      <c r="T366" s="633"/>
      <c r="U366" s="633"/>
      <c r="V366" s="678"/>
      <c r="W366" s="633"/>
      <c r="X366" s="633"/>
      <c r="Y366" s="633"/>
      <c r="Z366" s="633"/>
      <c r="AA366" s="678"/>
      <c r="AB366" s="633"/>
      <c r="AC366" s="633"/>
    </row>
    <row r="367" spans="10:29" x14ac:dyDescent="0.25">
      <c r="S367" s="633"/>
      <c r="T367" s="633"/>
      <c r="U367" s="633"/>
      <c r="V367" s="678"/>
      <c r="W367" s="633"/>
      <c r="X367" s="633"/>
      <c r="Y367" s="633"/>
      <c r="Z367" s="633"/>
      <c r="AA367" s="678"/>
      <c r="AB367" s="633"/>
      <c r="AC367" s="633"/>
    </row>
    <row r="368" spans="10:29" x14ac:dyDescent="0.25">
      <c r="S368" s="633"/>
      <c r="T368" s="633"/>
      <c r="U368" s="633"/>
      <c r="V368" s="678"/>
      <c r="W368" s="633"/>
      <c r="X368" s="633"/>
      <c r="Y368" s="633"/>
      <c r="Z368" s="633"/>
      <c r="AA368" s="678"/>
      <c r="AB368" s="633"/>
      <c r="AC368" s="633"/>
    </row>
    <row r="369" spans="19:29" x14ac:dyDescent="0.25">
      <c r="S369" s="633"/>
      <c r="T369" s="633"/>
      <c r="U369" s="633"/>
      <c r="V369" s="678"/>
      <c r="W369" s="633"/>
      <c r="X369" s="633"/>
      <c r="Y369" s="633"/>
      <c r="Z369" s="633"/>
      <c r="AA369" s="678"/>
      <c r="AB369" s="633"/>
      <c r="AC369" s="633"/>
    </row>
  </sheetData>
  <sheetProtection autoFilter="0"/>
  <autoFilter ref="A7:AH27" xr:uid="{00000000-0009-0000-0000-000003000000}"/>
  <mergeCells count="111">
    <mergeCell ref="F54:F64"/>
    <mergeCell ref="A28:M28"/>
    <mergeCell ref="G29:G35"/>
    <mergeCell ref="F29:F35"/>
    <mergeCell ref="E29:E35"/>
    <mergeCell ref="A29:A35"/>
    <mergeCell ref="A179:A185"/>
    <mergeCell ref="I164:I165"/>
    <mergeCell ref="D147:D165"/>
    <mergeCell ref="G167:G177"/>
    <mergeCell ref="A110:A129"/>
    <mergeCell ref="F131:F136"/>
    <mergeCell ref="A131:A136"/>
    <mergeCell ref="D110:D129"/>
    <mergeCell ref="D167:D177"/>
    <mergeCell ref="H13:H16"/>
    <mergeCell ref="I13:I16"/>
    <mergeCell ref="H23:H26"/>
    <mergeCell ref="I23:I26"/>
    <mergeCell ref="H150:H153"/>
    <mergeCell ref="I150:I153"/>
    <mergeCell ref="A8:A27"/>
    <mergeCell ref="A138:A145"/>
    <mergeCell ref="D138:D145"/>
    <mergeCell ref="A147:A165"/>
    <mergeCell ref="I73:I74"/>
    <mergeCell ref="A66:A81"/>
    <mergeCell ref="D83:D96"/>
    <mergeCell ref="D98:D108"/>
    <mergeCell ref="E83:E96"/>
    <mergeCell ref="A83:A96"/>
    <mergeCell ref="F98:F108"/>
    <mergeCell ref="E98:E108"/>
    <mergeCell ref="A98:A108"/>
    <mergeCell ref="I94:I95"/>
    <mergeCell ref="I103:I104"/>
    <mergeCell ref="G98:G108"/>
    <mergeCell ref="I68:I69"/>
    <mergeCell ref="G54:G64"/>
    <mergeCell ref="F194:F201"/>
    <mergeCell ref="E194:E201"/>
    <mergeCell ref="A194:A201"/>
    <mergeCell ref="A37:A52"/>
    <mergeCell ref="E37:E52"/>
    <mergeCell ref="F37:F52"/>
    <mergeCell ref="G37:G52"/>
    <mergeCell ref="D54:D64"/>
    <mergeCell ref="D37:D52"/>
    <mergeCell ref="E54:E64"/>
    <mergeCell ref="A167:A177"/>
    <mergeCell ref="D179:D185"/>
    <mergeCell ref="G179:G185"/>
    <mergeCell ref="G187:G192"/>
    <mergeCell ref="F187:F192"/>
    <mergeCell ref="E187:E192"/>
    <mergeCell ref="A187:A192"/>
    <mergeCell ref="G83:G96"/>
    <mergeCell ref="F83:F96"/>
    <mergeCell ref="A54:A64"/>
    <mergeCell ref="G66:G81"/>
    <mergeCell ref="F66:F81"/>
    <mergeCell ref="E66:E81"/>
    <mergeCell ref="F179:F185"/>
    <mergeCell ref="D187:D192"/>
    <mergeCell ref="D194:D201"/>
    <mergeCell ref="D8:D27"/>
    <mergeCell ref="D29:D35"/>
    <mergeCell ref="D131:D136"/>
    <mergeCell ref="D66:D81"/>
    <mergeCell ref="G110:G129"/>
    <mergeCell ref="F110:F129"/>
    <mergeCell ref="E110:E129"/>
    <mergeCell ref="G131:G136"/>
    <mergeCell ref="G138:G145"/>
    <mergeCell ref="F138:F145"/>
    <mergeCell ref="E138:E145"/>
    <mergeCell ref="G8:G27"/>
    <mergeCell ref="F8:F27"/>
    <mergeCell ref="E8:E27"/>
    <mergeCell ref="E131:E136"/>
    <mergeCell ref="E179:E185"/>
    <mergeCell ref="F167:F177"/>
    <mergeCell ref="E167:E177"/>
    <mergeCell ref="G147:G165"/>
    <mergeCell ref="F147:F165"/>
    <mergeCell ref="E147:E165"/>
    <mergeCell ref="G194:G201"/>
    <mergeCell ref="A4:I4"/>
    <mergeCell ref="AA6:AB6"/>
    <mergeCell ref="T6:T7"/>
    <mergeCell ref="U6:U7"/>
    <mergeCell ref="V6:W6"/>
    <mergeCell ref="Y6:Y7"/>
    <mergeCell ref="Z6:Z7"/>
    <mergeCell ref="J6:J7"/>
    <mergeCell ref="K6:K7"/>
    <mergeCell ref="L6:M6"/>
    <mergeCell ref="H6:H7"/>
    <mergeCell ref="J5:M5"/>
    <mergeCell ref="O5:R5"/>
    <mergeCell ref="O6:O7"/>
    <mergeCell ref="P6:P7"/>
    <mergeCell ref="Q6:R6"/>
    <mergeCell ref="A5:I5"/>
    <mergeCell ref="N6:N7"/>
    <mergeCell ref="I6:I7"/>
    <mergeCell ref="A6:A7"/>
    <mergeCell ref="D6:D7"/>
    <mergeCell ref="E6:E7"/>
    <mergeCell ref="F6:F7"/>
    <mergeCell ref="G6:G7"/>
  </mergeCells>
  <conditionalFormatting sqref="D8 D98:D102 D110:D116 D167:D170 D131:D134 D29:D30 D37 D54 D66:D72 D137:D138 D147 D179 D187:D188 D194:D195 D83:D90">
    <cfRule type="containsText" dxfId="235" priority="1" operator="containsText" text="EXTREMO">
      <formula>NOT(ISERROR(SEARCH("EXTREMO",D8)))</formula>
    </cfRule>
    <cfRule type="containsText" dxfId="234" priority="2" operator="containsText" text="ALTO">
      <formula>NOT(ISERROR(SEARCH("ALTO",D8)))</formula>
    </cfRule>
    <cfRule type="containsText" dxfId="233" priority="3" operator="containsText" text="MODERADO">
      <formula>NOT(ISERROR(SEARCH("MODERADO",D8)))</formula>
    </cfRule>
    <cfRule type="containsText" dxfId="232" priority="4" operator="containsText" text="BAJO">
      <formula>NOT(ISERROR(SEARCH("BAJO",D8)))</formula>
    </cfRule>
  </conditionalFormatting>
  <dataValidations count="5">
    <dataValidation type="list" allowBlank="1" showInputMessage="1" showErrorMessage="1" sqref="F109:F110 F137 F82:F83 F66 F97:F98 F146:F147 F166" xr:uid="{00000000-0002-0000-0300-000000000000}">
      <formula1>$F$285:$F$287</formula1>
    </dataValidation>
    <dataValidation type="list" allowBlank="1" showInputMessage="1" showErrorMessage="1" sqref="F202:F248" xr:uid="{00000000-0002-0000-0300-000001000000}">
      <formula1>#REF!</formula1>
    </dataValidation>
    <dataValidation type="list" allowBlank="1" showInputMessage="1" showErrorMessage="1" sqref="F131 F167 F29 F187:F188 F37 F8 F138 F179 F54 F194" xr:uid="{00000000-0002-0000-0300-000002000000}">
      <formula1>$F$284:$F$287</formula1>
    </dataValidation>
    <dataValidation type="list" allowBlank="1" showInputMessage="1" showErrorMessage="1" sqref="A2:C2 V9:V201 AA9:AA201" xr:uid="{00000000-0002-0000-0300-000003000000}">
      <formula1>$V$280:$V$281</formula1>
    </dataValidation>
    <dataValidation type="list" allowBlank="1" showInputMessage="1" showErrorMessage="1" sqref="Q8:Q201 L190:L192 L21:L26 L136 L144:L145 L83:L86 L67:L69 L62:L64 L105:L107 L126:L129 L194 L148:L153 L121:L124 L167:L177 L155:L164 L8 L10 L12:L17 L19 L30:L35 L37:L38 L40:L43 L45:L47 L49 L55 L59 L51:L52 L71:L77 L79:L81 L94:L96 L99:L102 L179:L185 L131:L132 L134 L138:L142 L187:L188 L89:L92 L118:L119 L110:L113 L115:L116" xr:uid="{00000000-0002-0000-0300-000004000000}">
      <formula1>$AH$2:$AH$3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zoomScale="90" zoomScaleNormal="90" workbookViewId="0">
      <selection activeCell="F5" sqref="F5"/>
    </sheetView>
  </sheetViews>
  <sheetFormatPr baseColWidth="10" defaultColWidth="11.42578125" defaultRowHeight="15" x14ac:dyDescent="0.2"/>
  <cols>
    <col min="1" max="1" width="12.42578125" style="141" customWidth="1"/>
    <col min="2" max="2" width="15.28515625" style="153" customWidth="1"/>
    <col min="3" max="3" width="71.85546875" style="141" customWidth="1"/>
    <col min="4" max="4" width="42.85546875" style="141" customWidth="1"/>
    <col min="5" max="5" width="41.42578125" style="141" customWidth="1"/>
    <col min="6" max="6" width="48.7109375" style="151" customWidth="1"/>
    <col min="7" max="7" width="47.42578125" style="151" customWidth="1"/>
    <col min="8" max="16384" width="11.42578125" style="120"/>
  </cols>
  <sheetData>
    <row r="1" spans="1:7" ht="40.5" customHeight="1" x14ac:dyDescent="0.2">
      <c r="A1" s="118"/>
      <c r="B1" s="119"/>
      <c r="C1" s="118"/>
      <c r="D1" s="118"/>
      <c r="E1" s="118"/>
      <c r="F1" s="120"/>
      <c r="G1" s="120"/>
    </row>
    <row r="2" spans="1:7" ht="36" customHeight="1" x14ac:dyDescent="0.2">
      <c r="A2" s="118"/>
      <c r="B2" s="119"/>
      <c r="C2" s="118"/>
      <c r="D2" s="118"/>
      <c r="E2" s="118"/>
      <c r="F2" s="120"/>
      <c r="G2" s="120"/>
    </row>
    <row r="3" spans="1:7" ht="63" x14ac:dyDescent="0.2">
      <c r="A3" s="155" t="s">
        <v>163</v>
      </c>
      <c r="B3" s="156" t="s">
        <v>368</v>
      </c>
      <c r="C3" s="155" t="s">
        <v>430</v>
      </c>
      <c r="D3" s="156" t="s">
        <v>431</v>
      </c>
      <c r="E3" s="157" t="s">
        <v>567</v>
      </c>
      <c r="F3" s="158" t="s">
        <v>566</v>
      </c>
      <c r="G3" s="158" t="s">
        <v>565</v>
      </c>
    </row>
    <row r="4" spans="1:7" ht="45" customHeight="1" x14ac:dyDescent="0.2">
      <c r="A4" s="154" t="s">
        <v>164</v>
      </c>
      <c r="B4" s="146" t="str">
        <f>'IDENTIFICACIÓN Y VALORACIÓN'!$E$9</f>
        <v>Gestión</v>
      </c>
      <c r="C4" s="147" t="s">
        <v>434</v>
      </c>
      <c r="D4" s="147" t="s">
        <v>461</v>
      </c>
      <c r="E4" s="147" t="s">
        <v>564</v>
      </c>
      <c r="F4" s="147" t="s">
        <v>483</v>
      </c>
      <c r="G4" s="147" t="s">
        <v>485</v>
      </c>
    </row>
    <row r="5" spans="1:7" ht="97.5" customHeight="1" x14ac:dyDescent="0.2">
      <c r="A5" s="122" t="s">
        <v>164</v>
      </c>
      <c r="B5" s="145" t="str">
        <f>'IDENTIFICACIÓN Y VALORACIÓN'!$E$9</f>
        <v>Gestión</v>
      </c>
      <c r="C5" s="124" t="s">
        <v>432</v>
      </c>
      <c r="D5" s="147" t="s">
        <v>568</v>
      </c>
      <c r="E5" s="124" t="s">
        <v>476</v>
      </c>
      <c r="F5" s="124" t="s">
        <v>479</v>
      </c>
      <c r="G5" s="124" t="s">
        <v>480</v>
      </c>
    </row>
    <row r="6" spans="1:7" ht="90" customHeight="1" x14ac:dyDescent="0.2">
      <c r="A6" s="122" t="s">
        <v>164</v>
      </c>
      <c r="B6" s="145" t="str">
        <f>'IDENTIFICACIÓN Y VALORACIÓN'!$E$9</f>
        <v>Gestión</v>
      </c>
      <c r="C6" s="124" t="s">
        <v>433</v>
      </c>
      <c r="D6" s="147" t="s">
        <v>462</v>
      </c>
      <c r="E6" s="124" t="s">
        <v>477</v>
      </c>
      <c r="F6" s="124" t="s">
        <v>481</v>
      </c>
      <c r="G6" s="124" t="s">
        <v>482</v>
      </c>
    </row>
    <row r="7" spans="1:7" ht="90" customHeight="1" x14ac:dyDescent="0.2">
      <c r="A7" s="122" t="s">
        <v>164</v>
      </c>
      <c r="B7" s="145" t="str">
        <f>'IDENTIFICACIÓN Y VALORACIÓN'!$E$9</f>
        <v>Gestión</v>
      </c>
      <c r="C7" s="124" t="s">
        <v>435</v>
      </c>
      <c r="D7" s="124" t="s">
        <v>463</v>
      </c>
      <c r="E7" s="124" t="s">
        <v>478</v>
      </c>
      <c r="F7" s="124" t="s">
        <v>484</v>
      </c>
      <c r="G7" s="124" t="s">
        <v>486</v>
      </c>
    </row>
    <row r="8" spans="1:7" ht="86.25" customHeight="1" x14ac:dyDescent="0.2">
      <c r="A8" s="126" t="s">
        <v>165</v>
      </c>
      <c r="B8" s="166" t="str">
        <f>'IDENTIFICACIÓN Y VALORACIÓN'!$E$13</f>
        <v>Gestión</v>
      </c>
      <c r="C8" s="160" t="s">
        <v>615</v>
      </c>
      <c r="D8" s="248" t="s">
        <v>616</v>
      </c>
      <c r="E8" s="159" t="s">
        <v>617</v>
      </c>
      <c r="F8" s="160" t="s">
        <v>618</v>
      </c>
      <c r="G8" s="160" t="s">
        <v>619</v>
      </c>
    </row>
    <row r="9" spans="1:7" ht="90" customHeight="1" x14ac:dyDescent="0.2">
      <c r="A9" s="128" t="s">
        <v>165</v>
      </c>
      <c r="B9" s="129" t="str">
        <f>'IDENTIFICACIÓN Y VALORACIÓN'!$E$13</f>
        <v>Gestión</v>
      </c>
      <c r="C9" s="161" t="s">
        <v>436</v>
      </c>
      <c r="D9" s="161" t="s">
        <v>464</v>
      </c>
      <c r="E9" s="162" t="s">
        <v>496</v>
      </c>
      <c r="F9" s="252" t="s">
        <v>493</v>
      </c>
      <c r="G9" s="252" t="s">
        <v>620</v>
      </c>
    </row>
    <row r="10" spans="1:7" ht="90" customHeight="1" x14ac:dyDescent="0.2">
      <c r="A10" s="128" t="s">
        <v>165</v>
      </c>
      <c r="B10" s="129" t="str">
        <f>'IDENTIFICACIÓN Y VALORACIÓN'!$E$13</f>
        <v>Gestión</v>
      </c>
      <c r="C10" s="161" t="s">
        <v>437</v>
      </c>
      <c r="D10" s="161" t="s">
        <v>465</v>
      </c>
      <c r="E10" s="162" t="s">
        <v>497</v>
      </c>
      <c r="F10" s="161" t="s">
        <v>491</v>
      </c>
      <c r="G10" s="161" t="s">
        <v>492</v>
      </c>
    </row>
    <row r="11" spans="1:7" ht="71.25" customHeight="1" x14ac:dyDescent="0.2">
      <c r="A11" s="128" t="s">
        <v>165</v>
      </c>
      <c r="B11" s="129" t="str">
        <f>'IDENTIFICACIÓN Y VALORACIÓN'!$E$13</f>
        <v>Gestión</v>
      </c>
      <c r="C11" s="161" t="s">
        <v>438</v>
      </c>
      <c r="D11" s="161" t="s">
        <v>466</v>
      </c>
      <c r="E11" s="162" t="s">
        <v>495</v>
      </c>
      <c r="F11" s="161" t="s">
        <v>489</v>
      </c>
      <c r="G11" s="161" t="s">
        <v>490</v>
      </c>
    </row>
    <row r="12" spans="1:7" ht="80.25" customHeight="1" x14ac:dyDescent="0.2">
      <c r="A12" s="130" t="s">
        <v>165</v>
      </c>
      <c r="B12" s="131" t="str">
        <f>'IDENTIFICACIÓN Y VALORACIÓN'!$E$13</f>
        <v>Gestión</v>
      </c>
      <c r="C12" s="161" t="s">
        <v>439</v>
      </c>
      <c r="D12" s="161" t="s">
        <v>467</v>
      </c>
      <c r="E12" s="162" t="s">
        <v>494</v>
      </c>
      <c r="F12" s="252" t="s">
        <v>487</v>
      </c>
      <c r="G12" s="252" t="s">
        <v>488</v>
      </c>
    </row>
    <row r="13" spans="1:7" ht="65.25" customHeight="1" x14ac:dyDescent="0.2">
      <c r="A13" s="132" t="s">
        <v>166</v>
      </c>
      <c r="B13" s="144" t="str">
        <f>'IDENTIFICACIÓN Y VALORACIÓN'!$E$18</f>
        <v>Gestión</v>
      </c>
      <c r="C13" s="163" t="s">
        <v>442</v>
      </c>
      <c r="D13" s="164" t="s">
        <v>471</v>
      </c>
      <c r="E13" s="165" t="s">
        <v>508</v>
      </c>
      <c r="F13" s="147" t="s">
        <v>507</v>
      </c>
      <c r="G13" s="147" t="s">
        <v>506</v>
      </c>
    </row>
    <row r="14" spans="1:7" ht="80.25" customHeight="1" x14ac:dyDescent="0.2">
      <c r="A14" s="134" t="s">
        <v>166</v>
      </c>
      <c r="B14" s="145" t="str">
        <f>'IDENTIFICACIÓN Y VALORACIÓN'!$E$18</f>
        <v>Gestión</v>
      </c>
      <c r="C14" s="124" t="s">
        <v>440</v>
      </c>
      <c r="D14" s="124" t="s">
        <v>468</v>
      </c>
      <c r="E14" s="125" t="s">
        <v>498</v>
      </c>
      <c r="F14" s="124" t="s">
        <v>499</v>
      </c>
      <c r="G14" s="124" t="s">
        <v>501</v>
      </c>
    </row>
    <row r="15" spans="1:7" ht="54.75" customHeight="1" x14ac:dyDescent="0.2">
      <c r="A15" s="134" t="s">
        <v>166</v>
      </c>
      <c r="B15" s="145" t="str">
        <f>'IDENTIFICACIÓN Y VALORACIÓN'!$E$18</f>
        <v>Gestión</v>
      </c>
      <c r="C15" s="124" t="s">
        <v>441</v>
      </c>
      <c r="D15" s="124" t="s">
        <v>469</v>
      </c>
      <c r="E15" s="125" t="s">
        <v>627</v>
      </c>
      <c r="F15" s="253" t="s">
        <v>500</v>
      </c>
      <c r="G15" s="253" t="s">
        <v>502</v>
      </c>
    </row>
    <row r="16" spans="1:7" ht="66" customHeight="1" x14ac:dyDescent="0.2">
      <c r="A16" s="134" t="s">
        <v>166</v>
      </c>
      <c r="B16" s="145" t="str">
        <f>'IDENTIFICACIÓN Y VALORACIÓN'!$E$18</f>
        <v>Gestión</v>
      </c>
      <c r="C16" s="124" t="s">
        <v>443</v>
      </c>
      <c r="D16" s="124" t="s">
        <v>470</v>
      </c>
      <c r="E16" s="125" t="s">
        <v>513</v>
      </c>
      <c r="F16" s="124" t="s">
        <v>626</v>
      </c>
      <c r="G16" s="253" t="s">
        <v>504</v>
      </c>
    </row>
    <row r="17" spans="1:7" ht="72.75" customHeight="1" x14ac:dyDescent="0.2">
      <c r="A17" s="134" t="s">
        <v>166</v>
      </c>
      <c r="B17" s="145" t="str">
        <f>'IDENTIFICACIÓN Y VALORACIÓN'!$E$18</f>
        <v>Gestión</v>
      </c>
      <c r="C17" s="124" t="s">
        <v>445</v>
      </c>
      <c r="D17" s="124" t="s">
        <v>472</v>
      </c>
      <c r="E17" s="125" t="s">
        <v>503</v>
      </c>
      <c r="F17" s="124" t="s">
        <v>505</v>
      </c>
      <c r="G17" s="124" t="s">
        <v>511</v>
      </c>
    </row>
    <row r="18" spans="1:7" ht="65.25" customHeight="1" x14ac:dyDescent="0.2">
      <c r="A18" s="134" t="s">
        <v>166</v>
      </c>
      <c r="B18" s="145" t="str">
        <f>'IDENTIFICACIÓN Y VALORACIÓN'!$E$18</f>
        <v>Gestión</v>
      </c>
      <c r="C18" s="124" t="s">
        <v>444</v>
      </c>
      <c r="D18" s="124" t="s">
        <v>473</v>
      </c>
      <c r="E18" s="125" t="s">
        <v>509</v>
      </c>
      <c r="F18" s="124" t="s">
        <v>510</v>
      </c>
      <c r="G18" s="253" t="s">
        <v>512</v>
      </c>
    </row>
    <row r="19" spans="1:7" ht="61.5" customHeight="1" x14ac:dyDescent="0.2">
      <c r="A19" s="134" t="s">
        <v>166</v>
      </c>
      <c r="B19" s="145" t="str">
        <f>'IDENTIFICACIÓN Y VALORACIÓN'!$E$18</f>
        <v>Gestión</v>
      </c>
      <c r="C19" s="124" t="s">
        <v>621</v>
      </c>
      <c r="D19" s="124" t="s">
        <v>622</v>
      </c>
      <c r="E19" s="125" t="s">
        <v>623</v>
      </c>
      <c r="F19" s="124" t="s">
        <v>624</v>
      </c>
      <c r="G19" s="124" t="s">
        <v>625</v>
      </c>
    </row>
    <row r="20" spans="1:7" ht="65.25" customHeight="1" x14ac:dyDescent="0.2">
      <c r="A20" s="135" t="s">
        <v>167</v>
      </c>
      <c r="B20" s="166" t="str">
        <f>'IDENTIFICACIÓN Y VALORACIÓN'!$E$26</f>
        <v>Gestión</v>
      </c>
      <c r="C20" s="167" t="s">
        <v>628</v>
      </c>
      <c r="D20" s="160" t="s">
        <v>631</v>
      </c>
      <c r="E20" s="168" t="s">
        <v>633</v>
      </c>
      <c r="F20" s="160" t="s">
        <v>637</v>
      </c>
      <c r="G20" s="160" t="s">
        <v>638</v>
      </c>
    </row>
    <row r="21" spans="1:7" ht="46.5" customHeight="1" x14ac:dyDescent="0.2">
      <c r="A21" s="136" t="s">
        <v>167</v>
      </c>
      <c r="B21" s="129" t="str">
        <f>'IDENTIFICACIÓN Y VALORACIÓN'!$E$26</f>
        <v>Gestión</v>
      </c>
      <c r="C21" s="161" t="s">
        <v>629</v>
      </c>
      <c r="D21" s="161" t="s">
        <v>529</v>
      </c>
      <c r="E21" s="162" t="s">
        <v>634</v>
      </c>
      <c r="F21" s="161" t="s">
        <v>639</v>
      </c>
      <c r="G21" s="161" t="s">
        <v>640</v>
      </c>
    </row>
    <row r="22" spans="1:7" ht="47.25" customHeight="1" x14ac:dyDescent="0.2">
      <c r="A22" s="136" t="s">
        <v>167</v>
      </c>
      <c r="B22" s="129" t="str">
        <f>'IDENTIFICACIÓN Y VALORACIÓN'!$E$26</f>
        <v>Gestión</v>
      </c>
      <c r="C22" s="161" t="s">
        <v>630</v>
      </c>
      <c r="D22" s="161" t="s">
        <v>632</v>
      </c>
      <c r="E22" s="162" t="s">
        <v>635</v>
      </c>
      <c r="F22" s="252" t="s">
        <v>641</v>
      </c>
      <c r="G22" s="161" t="s">
        <v>642</v>
      </c>
    </row>
    <row r="23" spans="1:7" ht="78.75" customHeight="1" x14ac:dyDescent="0.2">
      <c r="A23" s="136" t="s">
        <v>167</v>
      </c>
      <c r="B23" s="129" t="str">
        <f>'IDENTIFICACIÓN Y VALORACIÓN'!$E$26</f>
        <v>Gestión</v>
      </c>
      <c r="C23" s="161" t="s">
        <v>446</v>
      </c>
      <c r="D23" s="161" t="s">
        <v>474</v>
      </c>
      <c r="E23" s="162" t="s">
        <v>636</v>
      </c>
      <c r="F23" s="161" t="s">
        <v>514</v>
      </c>
      <c r="G23" s="161" t="s">
        <v>643</v>
      </c>
    </row>
    <row r="24" spans="1:7" ht="172.5" customHeight="1" x14ac:dyDescent="0.2">
      <c r="A24" s="138" t="s">
        <v>168</v>
      </c>
      <c r="B24" s="121" t="str">
        <f>'IDENTIFICACIÓN Y VALORACIÓN'!$E$30</f>
        <v>Corrupción-Institucionalidad</v>
      </c>
      <c r="C24" s="169" t="s">
        <v>644</v>
      </c>
      <c r="D24" s="124" t="s">
        <v>655</v>
      </c>
      <c r="E24" s="124" t="s">
        <v>656</v>
      </c>
      <c r="F24" s="124" t="s">
        <v>657</v>
      </c>
      <c r="G24" s="124" t="s">
        <v>658</v>
      </c>
    </row>
    <row r="25" spans="1:7" ht="58.5" customHeight="1" x14ac:dyDescent="0.2">
      <c r="A25" s="134" t="s">
        <v>168</v>
      </c>
      <c r="B25" s="123" t="str">
        <f>'IDENTIFICACIÓN Y VALORACIÓN'!$E$30</f>
        <v>Corrupción-Institucionalidad</v>
      </c>
      <c r="C25" s="169" t="s">
        <v>645</v>
      </c>
      <c r="D25" s="124" t="s">
        <v>646</v>
      </c>
      <c r="E25" s="124" t="s">
        <v>647</v>
      </c>
      <c r="F25" s="124" t="s">
        <v>648</v>
      </c>
      <c r="G25" s="253" t="s">
        <v>649</v>
      </c>
    </row>
    <row r="26" spans="1:7" ht="45" x14ac:dyDescent="0.2">
      <c r="A26" s="139" t="s">
        <v>168</v>
      </c>
      <c r="B26" s="143" t="str">
        <f>'IDENTIFICACIÓN Y VALORACIÓN'!$E$30</f>
        <v>Corrupción-Institucionalidad</v>
      </c>
      <c r="C26" s="169" t="s">
        <v>650</v>
      </c>
      <c r="D26" s="124" t="s">
        <v>651</v>
      </c>
      <c r="E26" s="124" t="s">
        <v>652</v>
      </c>
      <c r="F26" s="253" t="s">
        <v>653</v>
      </c>
      <c r="G26" s="253" t="s">
        <v>654</v>
      </c>
    </row>
    <row r="27" spans="1:7" ht="150" x14ac:dyDescent="0.2">
      <c r="A27" s="126" t="s">
        <v>169</v>
      </c>
      <c r="B27" s="127" t="str">
        <f>'IDENTIFICACIÓN Y VALORACIÓN'!$E$35</f>
        <v>Corrupción-Visibilidad</v>
      </c>
      <c r="C27" s="161" t="s">
        <v>668</v>
      </c>
      <c r="D27" s="161" t="s">
        <v>659</v>
      </c>
      <c r="E27" s="161" t="s">
        <v>660</v>
      </c>
      <c r="F27" s="161" t="s">
        <v>661</v>
      </c>
      <c r="G27" s="161" t="s">
        <v>662</v>
      </c>
    </row>
    <row r="28" spans="1:7" ht="45" customHeight="1" x14ac:dyDescent="0.2">
      <c r="A28" s="130" t="s">
        <v>169</v>
      </c>
      <c r="B28" s="131" t="str">
        <f>'IDENTIFICACIÓN Y VALORACIÓN'!$E$35</f>
        <v>Corrupción-Visibilidad</v>
      </c>
      <c r="C28" s="170" t="s">
        <v>663</v>
      </c>
      <c r="D28" s="252" t="s">
        <v>664</v>
      </c>
      <c r="E28" s="252" t="s">
        <v>665</v>
      </c>
      <c r="F28" s="252" t="s">
        <v>666</v>
      </c>
      <c r="G28" s="252" t="s">
        <v>667</v>
      </c>
    </row>
    <row r="29" spans="1:7" ht="135" x14ac:dyDescent="0.2">
      <c r="A29" s="138" t="s">
        <v>170</v>
      </c>
      <c r="B29" s="144" t="str">
        <f>'IDENTIFICACIÓN Y VALORACIÓN'!$E$39</f>
        <v>Corrupción-Delitos de la Admón. Pública</v>
      </c>
      <c r="C29" s="124" t="s">
        <v>669</v>
      </c>
      <c r="D29" s="124" t="s">
        <v>670</v>
      </c>
      <c r="E29" s="124" t="s">
        <v>671</v>
      </c>
      <c r="F29" s="124" t="s">
        <v>672</v>
      </c>
      <c r="G29" s="124" t="s">
        <v>673</v>
      </c>
    </row>
    <row r="30" spans="1:7" ht="165" x14ac:dyDescent="0.2">
      <c r="A30" s="126" t="s">
        <v>171</v>
      </c>
      <c r="B30" s="171" t="str">
        <f>'IDENTIFICACIÓN Y VALORACIÓN'!$E$45</f>
        <v>Corrupción-Delitos de la Admón. Pública</v>
      </c>
      <c r="C30" s="161" t="s">
        <v>674</v>
      </c>
      <c r="D30" s="161" t="s">
        <v>659</v>
      </c>
      <c r="E30" s="161" t="s">
        <v>660</v>
      </c>
      <c r="F30" s="161" t="s">
        <v>661</v>
      </c>
      <c r="G30" s="161" t="s">
        <v>662</v>
      </c>
    </row>
    <row r="31" spans="1:7" ht="60" x14ac:dyDescent="0.2">
      <c r="A31" s="173" t="s">
        <v>171</v>
      </c>
      <c r="B31" s="172" t="str">
        <f>'IDENTIFICACIÓN Y VALORACIÓN'!$E$45</f>
        <v>Corrupción-Delitos de la Admón. Pública</v>
      </c>
      <c r="C31" s="252" t="s">
        <v>675</v>
      </c>
      <c r="D31" s="252" t="s">
        <v>676</v>
      </c>
      <c r="E31" s="252" t="s">
        <v>677</v>
      </c>
      <c r="F31" s="252" t="s">
        <v>678</v>
      </c>
      <c r="G31" s="252" t="s">
        <v>679</v>
      </c>
    </row>
    <row r="32" spans="1:7" ht="202.5" customHeight="1" x14ac:dyDescent="0.2">
      <c r="A32" s="132" t="s">
        <v>172</v>
      </c>
      <c r="B32" s="146" t="str">
        <f>'IDENTIFICACIÓN Y VALORACIÓN'!$E$52</f>
        <v>Gestión</v>
      </c>
      <c r="C32" s="147" t="s">
        <v>684</v>
      </c>
      <c r="D32" s="147" t="s">
        <v>680</v>
      </c>
      <c r="E32" s="147" t="s">
        <v>681</v>
      </c>
      <c r="F32" s="147" t="s">
        <v>682</v>
      </c>
      <c r="G32" s="147" t="s">
        <v>683</v>
      </c>
    </row>
    <row r="33" spans="1:7" ht="200.25" customHeight="1" x14ac:dyDescent="0.2">
      <c r="A33" s="134" t="s">
        <v>172</v>
      </c>
      <c r="B33" s="145" t="str">
        <f>'IDENTIFICACIÓN Y VALORACIÓN'!$E$52</f>
        <v>Gestión</v>
      </c>
      <c r="C33" s="253" t="s">
        <v>447</v>
      </c>
      <c r="D33" s="253" t="s">
        <v>475</v>
      </c>
      <c r="E33" s="253" t="s">
        <v>307</v>
      </c>
      <c r="F33" s="253" t="s">
        <v>515</v>
      </c>
      <c r="G33" s="253" t="s">
        <v>515</v>
      </c>
    </row>
    <row r="34" spans="1:7" ht="183.75" customHeight="1" x14ac:dyDescent="0.2">
      <c r="A34" s="135" t="s">
        <v>173</v>
      </c>
      <c r="B34" s="127" t="str">
        <f>'IDENTIFICACIÓN Y VALORACIÓN'!$E$55</f>
        <v>Gestión</v>
      </c>
      <c r="C34" s="175" t="s">
        <v>685</v>
      </c>
      <c r="D34" s="176" t="s">
        <v>686</v>
      </c>
      <c r="E34" s="176" t="s">
        <v>687</v>
      </c>
      <c r="F34" s="176" t="s">
        <v>688</v>
      </c>
      <c r="G34" s="176" t="s">
        <v>689</v>
      </c>
    </row>
    <row r="35" spans="1:7" ht="195" customHeight="1" x14ac:dyDescent="0.2">
      <c r="A35" s="136" t="s">
        <v>173</v>
      </c>
      <c r="B35" s="129" t="str">
        <f>'IDENTIFICACIÓN Y VALORACIÓN'!$E$55</f>
        <v>Gestión</v>
      </c>
      <c r="C35" s="252" t="s">
        <v>448</v>
      </c>
      <c r="D35" s="252" t="s">
        <v>690</v>
      </c>
      <c r="E35" s="252" t="s">
        <v>516</v>
      </c>
      <c r="F35" s="252" t="s">
        <v>517</v>
      </c>
      <c r="G35" s="252" t="s">
        <v>518</v>
      </c>
    </row>
    <row r="36" spans="1:7" ht="157.5" customHeight="1" x14ac:dyDescent="0.2">
      <c r="A36" s="136" t="s">
        <v>173</v>
      </c>
      <c r="B36" s="129" t="str">
        <f>'IDENTIFICACIÓN Y VALORACIÓN'!$E$55</f>
        <v>Gestión</v>
      </c>
      <c r="C36" s="161" t="s">
        <v>691</v>
      </c>
      <c r="D36" s="161" t="s">
        <v>692</v>
      </c>
      <c r="E36" s="161" t="s">
        <v>693</v>
      </c>
      <c r="F36" s="161" t="s">
        <v>694</v>
      </c>
      <c r="G36" s="161" t="s">
        <v>695</v>
      </c>
    </row>
    <row r="37" spans="1:7" ht="137.25" customHeight="1" x14ac:dyDescent="0.2">
      <c r="A37" s="137" t="s">
        <v>173</v>
      </c>
      <c r="B37" s="131" t="str">
        <f>'IDENTIFICACIÓN Y VALORACIÓN'!$E$55</f>
        <v>Gestión</v>
      </c>
      <c r="C37" s="252" t="s">
        <v>696</v>
      </c>
      <c r="D37" s="252" t="s">
        <v>697</v>
      </c>
      <c r="E37" s="252" t="s">
        <v>698</v>
      </c>
      <c r="F37" s="252" t="s">
        <v>699</v>
      </c>
      <c r="G37" s="252" t="s">
        <v>700</v>
      </c>
    </row>
    <row r="38" spans="1:7" ht="135" x14ac:dyDescent="0.2">
      <c r="A38" s="132" t="s">
        <v>174</v>
      </c>
      <c r="B38" s="146" t="str">
        <f>'IDENTIFICACIÓN Y VALORACIÓN'!$E$60</f>
        <v>Corrupción-Institucionalidad</v>
      </c>
      <c r="C38" s="124" t="s">
        <v>669</v>
      </c>
      <c r="D38" s="124" t="s">
        <v>670</v>
      </c>
      <c r="E38" s="124" t="s">
        <v>671</v>
      </c>
      <c r="F38" s="124" t="s">
        <v>672</v>
      </c>
      <c r="G38" s="124" t="s">
        <v>673</v>
      </c>
    </row>
    <row r="39" spans="1:7" ht="126" customHeight="1" x14ac:dyDescent="0.2">
      <c r="A39" s="135" t="s">
        <v>175</v>
      </c>
      <c r="B39" s="127" t="str">
        <f>'IDENTIFICACIÓN Y VALORACIÓN'!$E$68</f>
        <v>Gestión</v>
      </c>
      <c r="C39" s="179" t="s">
        <v>701</v>
      </c>
      <c r="D39" s="180" t="s">
        <v>702</v>
      </c>
      <c r="E39" s="181" t="s">
        <v>703</v>
      </c>
      <c r="F39" s="176" t="s">
        <v>704</v>
      </c>
      <c r="G39" s="176" t="s">
        <v>705</v>
      </c>
    </row>
    <row r="40" spans="1:7" ht="162.75" customHeight="1" x14ac:dyDescent="0.2">
      <c r="A40" s="136" t="s">
        <v>175</v>
      </c>
      <c r="B40" s="129" t="str">
        <f>'IDENTIFICACIÓN Y VALORACIÓN'!$E$68</f>
        <v>Gestión</v>
      </c>
      <c r="C40" s="254" t="s">
        <v>449</v>
      </c>
      <c r="D40" s="161" t="s">
        <v>519</v>
      </c>
      <c r="E40" s="161" t="s">
        <v>520</v>
      </c>
      <c r="F40" s="161" t="s">
        <v>521</v>
      </c>
      <c r="G40" s="161" t="s">
        <v>522</v>
      </c>
    </row>
    <row r="41" spans="1:7" ht="162.75" customHeight="1" x14ac:dyDescent="0.2">
      <c r="A41" s="136" t="s">
        <v>175</v>
      </c>
      <c r="B41" s="129" t="str">
        <f>'IDENTIFICACIÓN Y VALORACIÓN'!$E$68</f>
        <v>Gestión</v>
      </c>
      <c r="C41" s="254" t="s">
        <v>706</v>
      </c>
      <c r="D41" s="252" t="s">
        <v>632</v>
      </c>
      <c r="E41" s="252" t="s">
        <v>635</v>
      </c>
      <c r="F41" s="252" t="s">
        <v>707</v>
      </c>
      <c r="G41" s="252" t="s">
        <v>708</v>
      </c>
    </row>
    <row r="42" spans="1:7" ht="171" customHeight="1" x14ac:dyDescent="0.2">
      <c r="A42" s="136" t="s">
        <v>175</v>
      </c>
      <c r="B42" s="129" t="str">
        <f>'IDENTIFICACIÓN Y VALORACIÓN'!$E$68</f>
        <v>Gestión</v>
      </c>
      <c r="C42" s="254" t="s">
        <v>709</v>
      </c>
      <c r="D42" s="252" t="s">
        <v>710</v>
      </c>
      <c r="E42" s="252" t="s">
        <v>711</v>
      </c>
      <c r="F42" s="252" t="s">
        <v>712</v>
      </c>
      <c r="G42" s="252" t="s">
        <v>713</v>
      </c>
    </row>
    <row r="43" spans="1:7" ht="189.75" customHeight="1" x14ac:dyDescent="0.2">
      <c r="A43" s="138" t="s">
        <v>176</v>
      </c>
      <c r="B43" s="121" t="str">
        <f>'IDENTIFICACIÓN Y VALORACIÓN'!$E$74</f>
        <v>Gestión</v>
      </c>
      <c r="C43" s="182" t="s">
        <v>451</v>
      </c>
      <c r="D43" s="177" t="s">
        <v>524</v>
      </c>
      <c r="E43" s="178" t="s">
        <v>525</v>
      </c>
      <c r="F43" s="147" t="s">
        <v>526</v>
      </c>
      <c r="G43" s="147" t="s">
        <v>527</v>
      </c>
    </row>
    <row r="44" spans="1:7" ht="159.75" customHeight="1" x14ac:dyDescent="0.2">
      <c r="A44" s="134" t="s">
        <v>176</v>
      </c>
      <c r="B44" s="123" t="str">
        <f>'IDENTIFICACIÓN Y VALORACIÓN'!$E$74</f>
        <v>Gestión</v>
      </c>
      <c r="C44" s="169" t="s">
        <v>719</v>
      </c>
      <c r="D44" s="124" t="s">
        <v>720</v>
      </c>
      <c r="E44" s="124" t="s">
        <v>721</v>
      </c>
      <c r="F44" s="124" t="s">
        <v>722</v>
      </c>
      <c r="G44" s="124" t="s">
        <v>723</v>
      </c>
    </row>
    <row r="45" spans="1:7" ht="157.5" customHeight="1" x14ac:dyDescent="0.2">
      <c r="A45" s="134" t="s">
        <v>176</v>
      </c>
      <c r="B45" s="123" t="str">
        <f>'IDENTIFICACIÓN Y VALORACIÓN'!$E$74</f>
        <v>Gestión</v>
      </c>
      <c r="C45" s="255" t="s">
        <v>450</v>
      </c>
      <c r="D45" s="253" t="s">
        <v>523</v>
      </c>
      <c r="E45" s="253" t="s">
        <v>724</v>
      </c>
      <c r="F45" s="253" t="s">
        <v>725</v>
      </c>
      <c r="G45" s="253" t="s">
        <v>726</v>
      </c>
    </row>
    <row r="46" spans="1:7" ht="182.25" customHeight="1" x14ac:dyDescent="0.2">
      <c r="A46" s="139" t="s">
        <v>176</v>
      </c>
      <c r="B46" s="123" t="str">
        <f>'IDENTIFICACIÓN Y VALORACIÓN'!$E$74</f>
        <v>Gestión</v>
      </c>
      <c r="C46" s="255" t="s">
        <v>714</v>
      </c>
      <c r="D46" s="253" t="s">
        <v>715</v>
      </c>
      <c r="E46" s="253" t="s">
        <v>716</v>
      </c>
      <c r="F46" s="253" t="s">
        <v>717</v>
      </c>
      <c r="G46" s="253" t="s">
        <v>718</v>
      </c>
    </row>
    <row r="47" spans="1:7" ht="223.5" customHeight="1" x14ac:dyDescent="0.2">
      <c r="A47" s="135" t="s">
        <v>177</v>
      </c>
      <c r="B47" s="127" t="str">
        <f>'IDENTIFICACIÓN Y VALORACIÓN'!$E$79</f>
        <v>Gestión</v>
      </c>
      <c r="C47" s="179" t="s">
        <v>454</v>
      </c>
      <c r="D47" s="180" t="s">
        <v>528</v>
      </c>
      <c r="E47" s="183" t="s">
        <v>535</v>
      </c>
      <c r="F47" s="176" t="s">
        <v>538</v>
      </c>
      <c r="G47" s="176" t="s">
        <v>542</v>
      </c>
    </row>
    <row r="48" spans="1:7" ht="189" customHeight="1" x14ac:dyDescent="0.2">
      <c r="A48" s="136" t="s">
        <v>177</v>
      </c>
      <c r="B48" s="129" t="str">
        <f>'IDENTIFICACIÓN Y VALORACIÓN'!$E$79</f>
        <v>Gestión</v>
      </c>
      <c r="C48" s="254" t="s">
        <v>452</v>
      </c>
      <c r="D48" s="252" t="s">
        <v>529</v>
      </c>
      <c r="E48" s="252" t="s">
        <v>536</v>
      </c>
      <c r="F48" s="252" t="s">
        <v>539</v>
      </c>
      <c r="G48" s="252" t="s">
        <v>543</v>
      </c>
    </row>
    <row r="49" spans="1:7" ht="136.5" customHeight="1" x14ac:dyDescent="0.2">
      <c r="A49" s="136" t="s">
        <v>177</v>
      </c>
      <c r="B49" s="129" t="str">
        <f>'IDENTIFICACIÓN Y VALORACIÓN'!$E$79</f>
        <v>Gestión</v>
      </c>
      <c r="C49" s="254" t="s">
        <v>453</v>
      </c>
      <c r="D49" s="252" t="s">
        <v>523</v>
      </c>
      <c r="E49" s="252" t="s">
        <v>534</v>
      </c>
      <c r="F49" s="252" t="s">
        <v>537</v>
      </c>
      <c r="G49" s="252" t="s">
        <v>728</v>
      </c>
    </row>
    <row r="50" spans="1:7" ht="161.25" customHeight="1" x14ac:dyDescent="0.2">
      <c r="A50" s="136" t="s">
        <v>177</v>
      </c>
      <c r="B50" s="129" t="str">
        <f>'IDENTIFICACIÓN Y VALORACIÓN'!$E$79</f>
        <v>Gestión</v>
      </c>
      <c r="C50" s="254" t="s">
        <v>455</v>
      </c>
      <c r="D50" s="252" t="s">
        <v>530</v>
      </c>
      <c r="E50" s="252" t="s">
        <v>532</v>
      </c>
      <c r="F50" s="252" t="s">
        <v>540</v>
      </c>
      <c r="G50" s="252" t="s">
        <v>728</v>
      </c>
    </row>
    <row r="51" spans="1:7" ht="181.5" customHeight="1" x14ac:dyDescent="0.2">
      <c r="A51" s="137" t="s">
        <v>177</v>
      </c>
      <c r="B51" s="131" t="str">
        <f>'IDENTIFICACIÓN Y VALORACIÓN'!$E$79</f>
        <v>Gestión</v>
      </c>
      <c r="C51" s="254" t="s">
        <v>727</v>
      </c>
      <c r="D51" s="252" t="s">
        <v>531</v>
      </c>
      <c r="E51" s="252" t="s">
        <v>533</v>
      </c>
      <c r="F51" s="252" t="s">
        <v>541</v>
      </c>
      <c r="G51" s="252" t="s">
        <v>728</v>
      </c>
    </row>
    <row r="52" spans="1:7" ht="151.5" customHeight="1" x14ac:dyDescent="0.2">
      <c r="A52" s="138" t="s">
        <v>178</v>
      </c>
      <c r="B52" s="146" t="str">
        <f>'IDENTIFICACIÓN Y VALORACIÓN'!$E$84</f>
        <v>Gestión</v>
      </c>
      <c r="C52" s="147" t="s">
        <v>456</v>
      </c>
      <c r="D52" s="148" t="s">
        <v>544</v>
      </c>
      <c r="E52" s="149" t="s">
        <v>549</v>
      </c>
      <c r="F52" s="147" t="s">
        <v>550</v>
      </c>
      <c r="G52" s="147" t="s">
        <v>551</v>
      </c>
    </row>
    <row r="53" spans="1:7" ht="182.25" customHeight="1" x14ac:dyDescent="0.2">
      <c r="A53" s="134" t="s">
        <v>178</v>
      </c>
      <c r="B53" s="145" t="str">
        <f>'IDENTIFICACIÓN Y VALORACIÓN'!$E$84</f>
        <v>Gestión</v>
      </c>
      <c r="C53" s="256" t="s">
        <v>457</v>
      </c>
      <c r="D53" s="256" t="s">
        <v>545</v>
      </c>
      <c r="E53" s="256" t="s">
        <v>552</v>
      </c>
      <c r="F53" s="256" t="s">
        <v>556</v>
      </c>
      <c r="G53" s="256" t="s">
        <v>560</v>
      </c>
    </row>
    <row r="54" spans="1:7" ht="133.5" customHeight="1" x14ac:dyDescent="0.2">
      <c r="A54" s="134" t="s">
        <v>178</v>
      </c>
      <c r="B54" s="145" t="str">
        <f>'IDENTIFICACIÓN Y VALORACIÓN'!$E$84</f>
        <v>Gestión</v>
      </c>
      <c r="C54" s="256" t="s">
        <v>458</v>
      </c>
      <c r="D54" s="256" t="s">
        <v>546</v>
      </c>
      <c r="E54" s="256" t="s">
        <v>553</v>
      </c>
      <c r="F54" s="256" t="s">
        <v>557</v>
      </c>
      <c r="G54" s="256" t="s">
        <v>561</v>
      </c>
    </row>
    <row r="55" spans="1:7" ht="125.25" customHeight="1" x14ac:dyDescent="0.2">
      <c r="A55" s="134" t="s">
        <v>178</v>
      </c>
      <c r="B55" s="145" t="str">
        <f>'IDENTIFICACIÓN Y VALORACIÓN'!$E$84</f>
        <v>Gestión</v>
      </c>
      <c r="C55" s="256" t="s">
        <v>459</v>
      </c>
      <c r="D55" s="256" t="s">
        <v>547</v>
      </c>
      <c r="E55" s="256" t="s">
        <v>554</v>
      </c>
      <c r="F55" s="256" t="s">
        <v>558</v>
      </c>
      <c r="G55" s="256" t="s">
        <v>562</v>
      </c>
    </row>
    <row r="56" spans="1:7" ht="102.75" customHeight="1" x14ac:dyDescent="0.2">
      <c r="A56" s="134" t="s">
        <v>178</v>
      </c>
      <c r="B56" s="145" t="str">
        <f>'IDENTIFICACIÓN Y VALORACIÓN'!$E$84</f>
        <v>Gestión</v>
      </c>
      <c r="C56" s="256" t="s">
        <v>729</v>
      </c>
      <c r="D56" s="256" t="s">
        <v>730</v>
      </c>
      <c r="E56" s="256" t="s">
        <v>731</v>
      </c>
      <c r="F56" s="256" t="s">
        <v>732</v>
      </c>
      <c r="G56" s="256" t="s">
        <v>733</v>
      </c>
    </row>
    <row r="57" spans="1:7" ht="120" customHeight="1" x14ac:dyDescent="0.2">
      <c r="A57" s="150" t="s">
        <v>178</v>
      </c>
      <c r="B57" s="140" t="str">
        <f>'IDENTIFICACIÓN Y VALORACIÓN'!$E$84</f>
        <v>Gestión</v>
      </c>
      <c r="C57" s="256" t="s">
        <v>460</v>
      </c>
      <c r="D57" s="256" t="s">
        <v>548</v>
      </c>
      <c r="E57" s="256" t="s">
        <v>555</v>
      </c>
      <c r="F57" s="256" t="s">
        <v>559</v>
      </c>
      <c r="G57" s="256" t="s">
        <v>563</v>
      </c>
    </row>
    <row r="58" spans="1:7" s="187" customFormat="1" x14ac:dyDescent="0.2">
      <c r="A58" s="184"/>
      <c r="B58" s="185"/>
      <c r="C58" s="184"/>
      <c r="D58" s="184"/>
      <c r="E58" s="184"/>
      <c r="F58" s="186"/>
      <c r="G58" s="186"/>
    </row>
    <row r="59" spans="1:7" s="187" customFormat="1" x14ac:dyDescent="0.2">
      <c r="A59" s="184"/>
      <c r="B59" s="185"/>
      <c r="C59" s="184"/>
      <c r="D59" s="184"/>
      <c r="E59" s="184"/>
      <c r="F59" s="186"/>
      <c r="G59" s="186"/>
    </row>
    <row r="60" spans="1:7" s="187" customFormat="1" x14ac:dyDescent="0.2">
      <c r="A60" s="184"/>
      <c r="B60" s="185"/>
      <c r="C60" s="188"/>
      <c r="D60" s="188"/>
      <c r="E60" s="188"/>
      <c r="F60" s="186"/>
      <c r="G60" s="186"/>
    </row>
    <row r="61" spans="1:7" s="187" customFormat="1" x14ac:dyDescent="0.2">
      <c r="A61" s="184"/>
      <c r="B61" s="185"/>
      <c r="C61" s="188"/>
      <c r="D61" s="188"/>
      <c r="E61" s="188"/>
      <c r="F61" s="186"/>
      <c r="G61" s="186"/>
    </row>
    <row r="62" spans="1:7" s="187" customFormat="1" x14ac:dyDescent="0.2">
      <c r="A62" s="184"/>
      <c r="B62" s="185"/>
      <c r="C62" s="188"/>
      <c r="D62" s="188"/>
      <c r="E62" s="188"/>
      <c r="F62" s="186"/>
      <c r="G62" s="186"/>
    </row>
    <row r="63" spans="1:7" s="187" customFormat="1" x14ac:dyDescent="0.2">
      <c r="A63" s="184"/>
      <c r="B63" s="185"/>
      <c r="C63" s="188"/>
      <c r="D63" s="188"/>
      <c r="E63" s="188"/>
      <c r="F63" s="186"/>
      <c r="G63" s="186"/>
    </row>
    <row r="64" spans="1:7" s="187" customFormat="1" x14ac:dyDescent="0.2">
      <c r="A64" s="184"/>
      <c r="B64" s="185"/>
      <c r="C64" s="188"/>
      <c r="D64" s="188"/>
      <c r="E64" s="188"/>
      <c r="F64" s="186"/>
      <c r="G64" s="186"/>
    </row>
    <row r="65" spans="1:7" s="187" customFormat="1" x14ac:dyDescent="0.2">
      <c r="A65" s="184"/>
      <c r="B65" s="185"/>
      <c r="C65" s="188"/>
      <c r="D65" s="188"/>
      <c r="E65" s="188"/>
      <c r="F65" s="186"/>
      <c r="G65" s="186"/>
    </row>
    <row r="66" spans="1:7" s="187" customFormat="1" x14ac:dyDescent="0.2">
      <c r="A66" s="184"/>
      <c r="B66" s="185"/>
      <c r="C66" s="188"/>
      <c r="D66" s="188"/>
      <c r="E66" s="188"/>
      <c r="F66" s="186"/>
      <c r="G66" s="186"/>
    </row>
    <row r="67" spans="1:7" s="187" customFormat="1" x14ac:dyDescent="0.2">
      <c r="A67" s="184"/>
      <c r="B67" s="189"/>
      <c r="C67" s="188"/>
      <c r="D67" s="188"/>
      <c r="E67" s="188"/>
      <c r="F67" s="186"/>
      <c r="G67" s="186"/>
    </row>
    <row r="68" spans="1:7" s="187" customFormat="1" x14ac:dyDescent="0.2">
      <c r="A68" s="184"/>
      <c r="B68" s="189"/>
      <c r="F68" s="186"/>
      <c r="G68" s="186"/>
    </row>
    <row r="69" spans="1:7" s="187" customFormat="1" x14ac:dyDescent="0.2">
      <c r="A69" s="184"/>
      <c r="B69" s="189"/>
      <c r="F69" s="186"/>
      <c r="G69" s="186"/>
    </row>
    <row r="70" spans="1:7" s="187" customFormat="1" x14ac:dyDescent="0.2">
      <c r="A70" s="184"/>
      <c r="B70" s="189"/>
      <c r="F70" s="186"/>
      <c r="G70" s="186"/>
    </row>
    <row r="71" spans="1:7" s="187" customFormat="1" x14ac:dyDescent="0.2">
      <c r="A71" s="184"/>
      <c r="B71" s="189"/>
      <c r="F71" s="186"/>
      <c r="G71" s="186"/>
    </row>
    <row r="72" spans="1:7" s="187" customFormat="1" x14ac:dyDescent="0.2">
      <c r="A72" s="184"/>
      <c r="B72" s="189"/>
      <c r="F72" s="186"/>
      <c r="G72" s="186"/>
    </row>
    <row r="73" spans="1:7" s="187" customFormat="1" x14ac:dyDescent="0.2">
      <c r="A73" s="184"/>
      <c r="B73" s="189"/>
      <c r="F73" s="186"/>
      <c r="G73" s="186"/>
    </row>
    <row r="74" spans="1:7" s="187" customFormat="1" x14ac:dyDescent="0.2">
      <c r="A74" s="184"/>
      <c r="B74" s="189"/>
      <c r="F74" s="186"/>
      <c r="G74" s="186"/>
    </row>
    <row r="75" spans="1:7" s="187" customFormat="1" x14ac:dyDescent="0.2">
      <c r="A75" s="184"/>
      <c r="B75" s="189"/>
      <c r="F75" s="186"/>
      <c r="G75" s="186"/>
    </row>
    <row r="76" spans="1:7" s="187" customFormat="1" x14ac:dyDescent="0.2">
      <c r="A76" s="184"/>
      <c r="B76" s="189"/>
      <c r="F76" s="186"/>
      <c r="G76" s="186"/>
    </row>
    <row r="77" spans="1:7" s="187" customFormat="1" x14ac:dyDescent="0.2">
      <c r="A77" s="184"/>
      <c r="B77" s="189"/>
      <c r="F77" s="186"/>
      <c r="G77" s="186"/>
    </row>
    <row r="78" spans="1:7" s="187" customFormat="1" x14ac:dyDescent="0.2">
      <c r="A78" s="184"/>
      <c r="B78" s="189"/>
      <c r="F78" s="186"/>
      <c r="G78" s="186"/>
    </row>
    <row r="79" spans="1:7" s="187" customFormat="1" x14ac:dyDescent="0.2">
      <c r="A79" s="184"/>
      <c r="B79" s="189"/>
      <c r="F79" s="186"/>
      <c r="G79" s="186"/>
    </row>
    <row r="80" spans="1:7" s="187" customFormat="1" x14ac:dyDescent="0.2">
      <c r="A80" s="184"/>
      <c r="B80" s="189"/>
      <c r="F80" s="186"/>
      <c r="G80" s="186"/>
    </row>
    <row r="81" spans="1:7" s="187" customFormat="1" x14ac:dyDescent="0.2">
      <c r="A81" s="184"/>
      <c r="B81" s="189"/>
      <c r="F81" s="186"/>
      <c r="G81" s="186"/>
    </row>
    <row r="82" spans="1:7" s="187" customFormat="1" x14ac:dyDescent="0.2">
      <c r="A82" s="184"/>
      <c r="B82" s="189"/>
      <c r="F82" s="186"/>
      <c r="G82" s="186"/>
    </row>
    <row r="83" spans="1:7" s="187" customFormat="1" ht="15.75" x14ac:dyDescent="0.2">
      <c r="A83" s="184"/>
      <c r="B83" s="189"/>
      <c r="D83" s="190" t="s">
        <v>379</v>
      </c>
      <c r="F83" s="186"/>
      <c r="G83" s="186"/>
    </row>
    <row r="84" spans="1:7" s="187" customFormat="1" ht="15.75" x14ac:dyDescent="0.2">
      <c r="A84" s="184"/>
      <c r="B84" s="189"/>
      <c r="D84" s="191" t="s">
        <v>380</v>
      </c>
      <c r="F84" s="186"/>
      <c r="G84" s="186"/>
    </row>
    <row r="85" spans="1:7" s="187" customFormat="1" ht="15.75" x14ac:dyDescent="0.2">
      <c r="A85" s="184"/>
      <c r="B85" s="189"/>
      <c r="D85" s="192" t="s">
        <v>381</v>
      </c>
      <c r="F85" s="186"/>
      <c r="G85" s="186"/>
    </row>
    <row r="86" spans="1:7" s="187" customFormat="1" ht="15.75" x14ac:dyDescent="0.2">
      <c r="A86" s="184"/>
      <c r="B86" s="189"/>
      <c r="D86" s="192" t="s">
        <v>382</v>
      </c>
      <c r="F86" s="186"/>
      <c r="G86" s="186"/>
    </row>
    <row r="87" spans="1:7" s="187" customFormat="1" ht="15.75" x14ac:dyDescent="0.2">
      <c r="A87" s="184"/>
      <c r="B87" s="189"/>
      <c r="D87" s="192" t="s">
        <v>383</v>
      </c>
      <c r="F87" s="186"/>
      <c r="G87" s="186"/>
    </row>
    <row r="88" spans="1:7" s="187" customFormat="1" ht="15.75" x14ac:dyDescent="0.2">
      <c r="A88" s="184"/>
      <c r="B88" s="189"/>
      <c r="D88" s="192" t="s">
        <v>384</v>
      </c>
      <c r="F88" s="186"/>
      <c r="G88" s="186"/>
    </row>
    <row r="89" spans="1:7" s="187" customFormat="1" ht="15.75" x14ac:dyDescent="0.2">
      <c r="A89" s="184"/>
      <c r="B89" s="189"/>
      <c r="D89" s="192" t="s">
        <v>386</v>
      </c>
      <c r="F89" s="186"/>
      <c r="G89" s="186"/>
    </row>
    <row r="90" spans="1:7" s="187" customFormat="1" ht="15.75" x14ac:dyDescent="0.2">
      <c r="A90" s="184"/>
      <c r="B90" s="189"/>
      <c r="D90" s="192" t="s">
        <v>387</v>
      </c>
      <c r="F90" s="186"/>
      <c r="G90" s="186"/>
    </row>
    <row r="91" spans="1:7" s="187" customFormat="1" ht="15.75" x14ac:dyDescent="0.2">
      <c r="A91" s="184"/>
      <c r="B91" s="189"/>
      <c r="D91" s="192" t="s">
        <v>388</v>
      </c>
      <c r="F91" s="186"/>
      <c r="G91" s="186"/>
    </row>
    <row r="92" spans="1:7" s="187" customFormat="1" ht="15.75" x14ac:dyDescent="0.2">
      <c r="A92" s="184"/>
      <c r="B92" s="189"/>
      <c r="D92" s="192" t="s">
        <v>389</v>
      </c>
      <c r="F92" s="186"/>
      <c r="G92" s="186"/>
    </row>
    <row r="93" spans="1:7" s="187" customFormat="1" ht="15.75" x14ac:dyDescent="0.2">
      <c r="A93" s="184"/>
      <c r="B93" s="189"/>
      <c r="D93" s="192" t="s">
        <v>390</v>
      </c>
      <c r="F93" s="186"/>
      <c r="G93" s="186"/>
    </row>
    <row r="94" spans="1:7" s="187" customFormat="1" ht="31.5" x14ac:dyDescent="0.2">
      <c r="A94" s="184"/>
      <c r="B94" s="189"/>
      <c r="D94" s="193" t="s">
        <v>391</v>
      </c>
      <c r="F94" s="186"/>
      <c r="G94" s="186"/>
    </row>
    <row r="95" spans="1:7" s="187" customFormat="1" ht="30" x14ac:dyDescent="0.2">
      <c r="A95" s="184"/>
      <c r="B95" s="189"/>
      <c r="D95" s="194" t="s">
        <v>392</v>
      </c>
      <c r="F95" s="186"/>
      <c r="G95" s="186"/>
    </row>
    <row r="96" spans="1:7" s="187" customFormat="1" ht="45" x14ac:dyDescent="0.2">
      <c r="A96" s="184"/>
      <c r="B96" s="189"/>
      <c r="D96" s="194" t="s">
        <v>393</v>
      </c>
      <c r="F96" s="186"/>
      <c r="G96" s="186"/>
    </row>
    <row r="97" spans="1:7" s="187" customFormat="1" ht="30" x14ac:dyDescent="0.2">
      <c r="A97" s="184"/>
      <c r="B97" s="189"/>
      <c r="D97" s="194" t="s">
        <v>394</v>
      </c>
      <c r="F97" s="186"/>
      <c r="G97" s="186"/>
    </row>
    <row r="98" spans="1:7" s="187" customFormat="1" ht="45" x14ac:dyDescent="0.2">
      <c r="A98" s="184"/>
      <c r="B98" s="189"/>
      <c r="D98" s="194" t="s">
        <v>395</v>
      </c>
      <c r="F98" s="186"/>
      <c r="G98" s="186"/>
    </row>
    <row r="99" spans="1:7" s="187" customFormat="1" ht="30" x14ac:dyDescent="0.2">
      <c r="A99" s="184"/>
      <c r="B99" s="189"/>
      <c r="D99" s="194" t="s">
        <v>396</v>
      </c>
      <c r="F99" s="186"/>
      <c r="G99" s="186"/>
    </row>
    <row r="100" spans="1:7" s="187" customFormat="1" ht="30" x14ac:dyDescent="0.2">
      <c r="A100" s="184"/>
      <c r="B100" s="189"/>
      <c r="D100" s="195" t="s">
        <v>397</v>
      </c>
      <c r="F100" s="186"/>
      <c r="G100" s="186"/>
    </row>
    <row r="101" spans="1:7" s="187" customFormat="1" ht="45" x14ac:dyDescent="0.2">
      <c r="A101" s="184"/>
      <c r="B101" s="189"/>
      <c r="D101" s="195" t="s">
        <v>398</v>
      </c>
      <c r="F101" s="186"/>
      <c r="G101" s="186"/>
    </row>
    <row r="102" spans="1:7" s="187" customFormat="1" ht="45" x14ac:dyDescent="0.2">
      <c r="A102" s="184"/>
      <c r="B102" s="189"/>
      <c r="D102" s="195" t="s">
        <v>399</v>
      </c>
      <c r="F102" s="186"/>
      <c r="G102" s="186"/>
    </row>
    <row r="103" spans="1:7" s="187" customFormat="1" ht="30" x14ac:dyDescent="0.2">
      <c r="A103" s="184"/>
      <c r="B103" s="189"/>
      <c r="D103" s="195" t="s">
        <v>400</v>
      </c>
      <c r="F103" s="186"/>
      <c r="G103" s="186"/>
    </row>
    <row r="104" spans="1:7" s="187" customFormat="1" ht="30" x14ac:dyDescent="0.2">
      <c r="A104" s="184"/>
      <c r="B104" s="189"/>
      <c r="D104" s="195" t="s">
        <v>401</v>
      </c>
      <c r="F104" s="186"/>
      <c r="G104" s="186"/>
    </row>
    <row r="105" spans="1:7" s="187" customFormat="1" ht="45" x14ac:dyDescent="0.2">
      <c r="B105" s="196"/>
      <c r="D105" s="195" t="s">
        <v>402</v>
      </c>
      <c r="F105" s="186"/>
      <c r="G105" s="186"/>
    </row>
    <row r="106" spans="1:7" s="187" customFormat="1" ht="45" x14ac:dyDescent="0.2">
      <c r="B106" s="196"/>
      <c r="D106" s="195" t="s">
        <v>403</v>
      </c>
      <c r="F106" s="186"/>
      <c r="G106" s="186"/>
    </row>
    <row r="107" spans="1:7" s="187" customFormat="1" ht="30" x14ac:dyDescent="0.2">
      <c r="B107" s="196"/>
      <c r="D107" s="195" t="s">
        <v>404</v>
      </c>
      <c r="F107" s="186"/>
      <c r="G107" s="186"/>
    </row>
    <row r="108" spans="1:7" s="187" customFormat="1" ht="45" x14ac:dyDescent="0.2">
      <c r="B108" s="196"/>
      <c r="D108" s="195" t="s">
        <v>405</v>
      </c>
      <c r="F108" s="186"/>
      <c r="G108" s="186"/>
    </row>
    <row r="109" spans="1:7" s="187" customFormat="1" ht="30" x14ac:dyDescent="0.2">
      <c r="B109" s="196"/>
      <c r="D109" s="195" t="s">
        <v>406</v>
      </c>
      <c r="F109" s="186"/>
      <c r="G109" s="186"/>
    </row>
    <row r="110" spans="1:7" s="187" customFormat="1" ht="45" x14ac:dyDescent="0.2">
      <c r="B110" s="196"/>
      <c r="D110" s="195" t="s">
        <v>407</v>
      </c>
      <c r="F110" s="186"/>
      <c r="G110" s="186"/>
    </row>
    <row r="111" spans="1:7" s="187" customFormat="1" ht="30" x14ac:dyDescent="0.2">
      <c r="B111" s="196"/>
      <c r="D111" s="195" t="s">
        <v>408</v>
      </c>
      <c r="F111" s="186"/>
      <c r="G111" s="186"/>
    </row>
    <row r="112" spans="1:7" s="187" customFormat="1" ht="30" x14ac:dyDescent="0.2">
      <c r="B112" s="196"/>
      <c r="D112" s="195" t="s">
        <v>409</v>
      </c>
      <c r="F112" s="186"/>
      <c r="G112" s="186"/>
    </row>
    <row r="113" spans="2:7" s="187" customFormat="1" ht="30" x14ac:dyDescent="0.2">
      <c r="B113" s="196"/>
      <c r="D113" s="195" t="s">
        <v>410</v>
      </c>
      <c r="F113" s="186"/>
      <c r="G113" s="186"/>
    </row>
    <row r="114" spans="2:7" s="187" customFormat="1" ht="30" x14ac:dyDescent="0.2">
      <c r="B114" s="196"/>
      <c r="D114" s="195" t="s">
        <v>411</v>
      </c>
      <c r="F114" s="186"/>
      <c r="G114" s="186"/>
    </row>
    <row r="115" spans="2:7" s="187" customFormat="1" ht="30" x14ac:dyDescent="0.2">
      <c r="B115" s="196"/>
      <c r="D115" s="195" t="s">
        <v>412</v>
      </c>
      <c r="F115" s="186"/>
      <c r="G115" s="186"/>
    </row>
    <row r="116" spans="2:7" s="187" customFormat="1" ht="30" x14ac:dyDescent="0.2">
      <c r="B116" s="196"/>
      <c r="D116" s="195" t="s">
        <v>413</v>
      </c>
      <c r="F116" s="186"/>
      <c r="G116" s="186"/>
    </row>
    <row r="117" spans="2:7" s="187" customFormat="1" ht="30" x14ac:dyDescent="0.2">
      <c r="B117" s="196"/>
      <c r="D117" s="195" t="s">
        <v>414</v>
      </c>
      <c r="F117" s="186"/>
      <c r="G117" s="186"/>
    </row>
    <row r="118" spans="2:7" s="187" customFormat="1" ht="30" x14ac:dyDescent="0.2">
      <c r="B118" s="196"/>
      <c r="D118" s="195" t="s">
        <v>415</v>
      </c>
      <c r="F118" s="186"/>
      <c r="G118" s="186"/>
    </row>
    <row r="119" spans="2:7" s="187" customFormat="1" ht="30" x14ac:dyDescent="0.2">
      <c r="D119" s="195" t="s">
        <v>416</v>
      </c>
      <c r="F119" s="186"/>
      <c r="G119" s="186"/>
    </row>
    <row r="120" spans="2:7" s="187" customFormat="1" ht="15.75" x14ac:dyDescent="0.2">
      <c r="D120" s="192" t="s">
        <v>417</v>
      </c>
      <c r="F120" s="186"/>
      <c r="G120" s="186"/>
    </row>
    <row r="121" spans="2:7" s="187" customFormat="1" x14ac:dyDescent="0.2">
      <c r="F121" s="186"/>
      <c r="G121" s="186"/>
    </row>
    <row r="122" spans="2:7" s="187" customFormat="1" x14ac:dyDescent="0.2">
      <c r="F122" s="186"/>
      <c r="G122" s="186"/>
    </row>
    <row r="123" spans="2:7" s="187" customFormat="1" x14ac:dyDescent="0.2">
      <c r="F123" s="186"/>
      <c r="G123" s="186"/>
    </row>
    <row r="124" spans="2:7" s="187" customFormat="1" x14ac:dyDescent="0.2">
      <c r="F124" s="186"/>
      <c r="G124" s="186"/>
    </row>
    <row r="125" spans="2:7" s="187" customFormat="1" x14ac:dyDescent="0.2">
      <c r="F125" s="186"/>
      <c r="G125" s="186"/>
    </row>
    <row r="126" spans="2:7" s="187" customFormat="1" x14ac:dyDescent="0.2">
      <c r="F126" s="186"/>
      <c r="G126" s="186"/>
    </row>
    <row r="127" spans="2:7" s="187" customFormat="1" x14ac:dyDescent="0.2">
      <c r="F127" s="186"/>
      <c r="G127" s="186"/>
    </row>
    <row r="128" spans="2:7" s="187" customFormat="1" x14ac:dyDescent="0.2">
      <c r="F128" s="186"/>
      <c r="G128" s="186"/>
    </row>
    <row r="129" spans="2:7" s="187" customFormat="1" x14ac:dyDescent="0.2">
      <c r="F129" s="186"/>
      <c r="G129" s="186"/>
    </row>
    <row r="130" spans="2:7" s="187" customFormat="1" x14ac:dyDescent="0.2">
      <c r="F130" s="186"/>
      <c r="G130" s="186"/>
    </row>
    <row r="131" spans="2:7" s="187" customFormat="1" x14ac:dyDescent="0.2">
      <c r="F131" s="186"/>
      <c r="G131" s="186"/>
    </row>
    <row r="132" spans="2:7" s="187" customFormat="1" x14ac:dyDescent="0.2">
      <c r="F132" s="186"/>
      <c r="G132" s="186"/>
    </row>
    <row r="133" spans="2:7" s="187" customFormat="1" x14ac:dyDescent="0.2">
      <c r="F133" s="186"/>
      <c r="G133" s="186"/>
    </row>
    <row r="134" spans="2:7" s="187" customFormat="1" x14ac:dyDescent="0.2">
      <c r="F134" s="186"/>
      <c r="G134" s="186"/>
    </row>
    <row r="135" spans="2:7" s="187" customFormat="1" x14ac:dyDescent="0.2">
      <c r="B135" s="196"/>
      <c r="F135" s="186"/>
      <c r="G135" s="186"/>
    </row>
    <row r="136" spans="2:7" s="187" customFormat="1" x14ac:dyDescent="0.2">
      <c r="B136" s="186" t="s">
        <v>25</v>
      </c>
      <c r="F136" s="186"/>
      <c r="G136" s="186"/>
    </row>
    <row r="137" spans="2:7" s="187" customFormat="1" x14ac:dyDescent="0.2">
      <c r="B137" s="197" t="s">
        <v>31</v>
      </c>
      <c r="F137" s="186"/>
      <c r="G137" s="186"/>
    </row>
    <row r="138" spans="2:7" s="187" customFormat="1" ht="30" x14ac:dyDescent="0.2">
      <c r="B138" s="198" t="s">
        <v>32</v>
      </c>
      <c r="F138" s="186"/>
      <c r="G138" s="186"/>
    </row>
    <row r="139" spans="2:7" s="187" customFormat="1" x14ac:dyDescent="0.2">
      <c r="B139" s="197" t="s">
        <v>33</v>
      </c>
      <c r="F139" s="186"/>
      <c r="G139" s="186"/>
    </row>
    <row r="140" spans="2:7" s="187" customFormat="1" x14ac:dyDescent="0.2">
      <c r="B140" s="197" t="s">
        <v>34</v>
      </c>
      <c r="F140" s="186"/>
      <c r="G140" s="186"/>
    </row>
    <row r="141" spans="2:7" s="187" customFormat="1" x14ac:dyDescent="0.2">
      <c r="B141" s="196"/>
      <c r="F141" s="186"/>
      <c r="G141" s="186"/>
    </row>
    <row r="142" spans="2:7" s="187" customFormat="1" x14ac:dyDescent="0.2">
      <c r="B142" s="196"/>
      <c r="F142" s="186"/>
      <c r="G142" s="186"/>
    </row>
    <row r="143" spans="2:7" s="187" customFormat="1" x14ac:dyDescent="0.2">
      <c r="B143" s="196"/>
      <c r="F143" s="186"/>
      <c r="G143" s="186"/>
    </row>
    <row r="144" spans="2:7" s="187" customFormat="1" x14ac:dyDescent="0.2">
      <c r="B144" s="196"/>
      <c r="F144" s="186"/>
      <c r="G144" s="186"/>
    </row>
    <row r="145" spans="2:7" s="187" customFormat="1" x14ac:dyDescent="0.2">
      <c r="B145" s="196"/>
      <c r="F145" s="186"/>
      <c r="G145" s="186"/>
    </row>
    <row r="146" spans="2:7" s="187" customFormat="1" x14ac:dyDescent="0.2">
      <c r="B146" s="196"/>
      <c r="F146" s="186"/>
      <c r="G146" s="186"/>
    </row>
    <row r="147" spans="2:7" s="187" customFormat="1" x14ac:dyDescent="0.2">
      <c r="B147" s="196"/>
      <c r="F147" s="186"/>
      <c r="G147" s="186"/>
    </row>
    <row r="148" spans="2:7" s="187" customFormat="1" x14ac:dyDescent="0.2">
      <c r="B148" s="196"/>
      <c r="F148" s="186"/>
      <c r="G148" s="186"/>
    </row>
    <row r="149" spans="2:7" s="187" customFormat="1" x14ac:dyDescent="0.2">
      <c r="B149" s="196"/>
      <c r="F149" s="186"/>
      <c r="G149" s="186"/>
    </row>
    <row r="150" spans="2:7" s="187" customFormat="1" x14ac:dyDescent="0.2">
      <c r="B150" s="196"/>
      <c r="F150" s="186"/>
      <c r="G150" s="186"/>
    </row>
    <row r="151" spans="2:7" s="187" customFormat="1" x14ac:dyDescent="0.2">
      <c r="F151" s="186"/>
      <c r="G151" s="186"/>
    </row>
    <row r="152" spans="2:7" s="187" customFormat="1" x14ac:dyDescent="0.2">
      <c r="F152" s="186"/>
      <c r="G152" s="186"/>
    </row>
    <row r="153" spans="2:7" s="187" customFormat="1" x14ac:dyDescent="0.2">
      <c r="F153" s="186"/>
      <c r="G153" s="186"/>
    </row>
    <row r="154" spans="2:7" s="187" customFormat="1" x14ac:dyDescent="0.2">
      <c r="F154" s="186"/>
      <c r="G154" s="186"/>
    </row>
    <row r="155" spans="2:7" s="187" customFormat="1" x14ac:dyDescent="0.2">
      <c r="F155" s="186"/>
      <c r="G155" s="186"/>
    </row>
    <row r="156" spans="2:7" s="187" customFormat="1" x14ac:dyDescent="0.2">
      <c r="F156" s="186"/>
      <c r="G156" s="186"/>
    </row>
    <row r="157" spans="2:7" s="187" customFormat="1" x14ac:dyDescent="0.2">
      <c r="F157" s="186"/>
      <c r="G157" s="186"/>
    </row>
    <row r="158" spans="2:7" s="187" customFormat="1" x14ac:dyDescent="0.2">
      <c r="F158" s="186"/>
      <c r="G158" s="186"/>
    </row>
    <row r="159" spans="2:7" s="187" customFormat="1" x14ac:dyDescent="0.2">
      <c r="F159" s="186"/>
      <c r="G159" s="186"/>
    </row>
    <row r="160" spans="2:7" s="187" customFormat="1" x14ac:dyDescent="0.2">
      <c r="F160" s="186"/>
      <c r="G160" s="186"/>
    </row>
    <row r="161" spans="6:7" s="187" customFormat="1" x14ac:dyDescent="0.2">
      <c r="F161" s="186"/>
      <c r="G161" s="186"/>
    </row>
    <row r="162" spans="6:7" s="187" customFormat="1" x14ac:dyDescent="0.2">
      <c r="F162" s="186"/>
      <c r="G162" s="186"/>
    </row>
    <row r="163" spans="6:7" s="187" customFormat="1" x14ac:dyDescent="0.2">
      <c r="F163" s="186"/>
      <c r="G163" s="186"/>
    </row>
    <row r="164" spans="6:7" s="187" customFormat="1" x14ac:dyDescent="0.2">
      <c r="F164" s="186"/>
      <c r="G164" s="186"/>
    </row>
    <row r="165" spans="6:7" s="187" customFormat="1" x14ac:dyDescent="0.2">
      <c r="F165" s="186"/>
      <c r="G165" s="186"/>
    </row>
    <row r="166" spans="6:7" s="187" customFormat="1" x14ac:dyDescent="0.2">
      <c r="F166" s="186"/>
      <c r="G166" s="186"/>
    </row>
    <row r="167" spans="6:7" s="187" customFormat="1" x14ac:dyDescent="0.2">
      <c r="F167" s="186"/>
      <c r="G167" s="186"/>
    </row>
    <row r="168" spans="6:7" s="187" customFormat="1" x14ac:dyDescent="0.2">
      <c r="F168" s="186"/>
      <c r="G168" s="186"/>
    </row>
    <row r="169" spans="6:7" s="187" customFormat="1" x14ac:dyDescent="0.2">
      <c r="F169" s="186"/>
      <c r="G169" s="186"/>
    </row>
    <row r="170" spans="6:7" s="187" customFormat="1" x14ac:dyDescent="0.2">
      <c r="F170" s="186"/>
      <c r="G170" s="186"/>
    </row>
    <row r="171" spans="6:7" s="187" customFormat="1" x14ac:dyDescent="0.2">
      <c r="F171" s="186"/>
      <c r="G171" s="186"/>
    </row>
    <row r="172" spans="6:7" s="187" customFormat="1" x14ac:dyDescent="0.2">
      <c r="F172" s="186"/>
      <c r="G172" s="186"/>
    </row>
    <row r="173" spans="6:7" s="187" customFormat="1" x14ac:dyDescent="0.2">
      <c r="F173" s="186"/>
      <c r="G173" s="186"/>
    </row>
    <row r="174" spans="6:7" s="187" customFormat="1" x14ac:dyDescent="0.2">
      <c r="F174" s="186"/>
      <c r="G174" s="186"/>
    </row>
    <row r="175" spans="6:7" s="187" customFormat="1" x14ac:dyDescent="0.2">
      <c r="F175" s="186"/>
      <c r="G175" s="186"/>
    </row>
    <row r="176" spans="6:7" s="187" customFormat="1" x14ac:dyDescent="0.2">
      <c r="F176" s="186"/>
      <c r="G176" s="186"/>
    </row>
    <row r="177" spans="6:7" s="187" customFormat="1" x14ac:dyDescent="0.2">
      <c r="F177" s="186"/>
      <c r="G177" s="186"/>
    </row>
    <row r="178" spans="6:7" s="187" customFormat="1" x14ac:dyDescent="0.2">
      <c r="F178" s="186"/>
      <c r="G178" s="186"/>
    </row>
    <row r="179" spans="6:7" s="187" customFormat="1" x14ac:dyDescent="0.2">
      <c r="F179" s="186"/>
      <c r="G179" s="186"/>
    </row>
    <row r="180" spans="6:7" s="187" customFormat="1" x14ac:dyDescent="0.2">
      <c r="F180" s="186"/>
      <c r="G180" s="186"/>
    </row>
    <row r="181" spans="6:7" s="187" customFormat="1" x14ac:dyDescent="0.2">
      <c r="F181" s="186"/>
      <c r="G181" s="186"/>
    </row>
    <row r="182" spans="6:7" s="187" customFormat="1" x14ac:dyDescent="0.2">
      <c r="F182" s="186"/>
      <c r="G182" s="186"/>
    </row>
    <row r="183" spans="6:7" s="187" customFormat="1" x14ac:dyDescent="0.2">
      <c r="F183" s="186"/>
      <c r="G183" s="186"/>
    </row>
    <row r="184" spans="6:7" s="187" customFormat="1" x14ac:dyDescent="0.2">
      <c r="F184" s="186"/>
      <c r="G184" s="186"/>
    </row>
    <row r="185" spans="6:7" s="187" customFormat="1" x14ac:dyDescent="0.2">
      <c r="F185" s="186"/>
      <c r="G185" s="186"/>
    </row>
    <row r="186" spans="6:7" s="187" customFormat="1" x14ac:dyDescent="0.2">
      <c r="F186" s="186"/>
      <c r="G186" s="186"/>
    </row>
    <row r="187" spans="6:7" s="187" customFormat="1" x14ac:dyDescent="0.2">
      <c r="F187" s="186"/>
      <c r="G187" s="186"/>
    </row>
    <row r="188" spans="6:7" s="187" customFormat="1" x14ac:dyDescent="0.2">
      <c r="F188" s="186"/>
      <c r="G188" s="186"/>
    </row>
    <row r="189" spans="6:7" s="187" customFormat="1" x14ac:dyDescent="0.2">
      <c r="F189" s="186"/>
      <c r="G189" s="186"/>
    </row>
    <row r="190" spans="6:7" s="187" customFormat="1" x14ac:dyDescent="0.2">
      <c r="F190" s="186"/>
      <c r="G190" s="186"/>
    </row>
    <row r="191" spans="6:7" s="187" customFormat="1" x14ac:dyDescent="0.2">
      <c r="F191" s="186"/>
      <c r="G191" s="186"/>
    </row>
    <row r="192" spans="6:7" s="187" customFormat="1" x14ac:dyDescent="0.2">
      <c r="F192" s="186"/>
      <c r="G192" s="186"/>
    </row>
    <row r="193" spans="6:7" s="187" customFormat="1" x14ac:dyDescent="0.2">
      <c r="F193" s="186"/>
      <c r="G193" s="186"/>
    </row>
    <row r="194" spans="6:7" s="187" customFormat="1" x14ac:dyDescent="0.2">
      <c r="F194" s="186"/>
      <c r="G194" s="186"/>
    </row>
    <row r="195" spans="6:7" s="187" customFormat="1" x14ac:dyDescent="0.2">
      <c r="F195" s="186"/>
      <c r="G195" s="186"/>
    </row>
    <row r="196" spans="6:7" s="187" customFormat="1" x14ac:dyDescent="0.2">
      <c r="F196" s="186"/>
      <c r="G196" s="186"/>
    </row>
    <row r="197" spans="6:7" s="187" customFormat="1" x14ac:dyDescent="0.2">
      <c r="F197" s="186"/>
      <c r="G197" s="186"/>
    </row>
    <row r="198" spans="6:7" s="187" customFormat="1" x14ac:dyDescent="0.2">
      <c r="F198" s="186"/>
      <c r="G198" s="186"/>
    </row>
    <row r="199" spans="6:7" s="187" customFormat="1" x14ac:dyDescent="0.2">
      <c r="F199" s="186"/>
      <c r="G199" s="186"/>
    </row>
    <row r="200" spans="6:7" s="187" customFormat="1" x14ac:dyDescent="0.2">
      <c r="F200" s="186"/>
      <c r="G200" s="186"/>
    </row>
    <row r="201" spans="6:7" s="187" customFormat="1" x14ac:dyDescent="0.2">
      <c r="F201" s="186"/>
      <c r="G201" s="186"/>
    </row>
    <row r="202" spans="6:7" s="187" customFormat="1" x14ac:dyDescent="0.2">
      <c r="F202" s="186"/>
      <c r="G202" s="186"/>
    </row>
    <row r="203" spans="6:7" s="187" customFormat="1" x14ac:dyDescent="0.2">
      <c r="F203" s="186"/>
      <c r="G203" s="186"/>
    </row>
    <row r="204" spans="6:7" s="187" customFormat="1" x14ac:dyDescent="0.2">
      <c r="F204" s="186"/>
      <c r="G204" s="186"/>
    </row>
    <row r="205" spans="6:7" s="187" customFormat="1" x14ac:dyDescent="0.2">
      <c r="F205" s="186"/>
      <c r="G205" s="186"/>
    </row>
    <row r="206" spans="6:7" s="187" customFormat="1" x14ac:dyDescent="0.2">
      <c r="F206" s="186"/>
      <c r="G206" s="186"/>
    </row>
    <row r="207" spans="6:7" s="187" customFormat="1" x14ac:dyDescent="0.2">
      <c r="F207" s="186"/>
      <c r="G207" s="186"/>
    </row>
    <row r="208" spans="6:7" s="187" customFormat="1" x14ac:dyDescent="0.2">
      <c r="F208" s="186"/>
      <c r="G208" s="186"/>
    </row>
    <row r="209" spans="1:7" s="187" customFormat="1" x14ac:dyDescent="0.2">
      <c r="F209" s="186"/>
      <c r="G209" s="186"/>
    </row>
    <row r="210" spans="1:7" s="187" customFormat="1" x14ac:dyDescent="0.2">
      <c r="F210" s="186"/>
      <c r="G210" s="186"/>
    </row>
    <row r="211" spans="1:7" s="187" customFormat="1" x14ac:dyDescent="0.2">
      <c r="F211" s="186"/>
      <c r="G211" s="186"/>
    </row>
    <row r="212" spans="1:7" s="187" customFormat="1" x14ac:dyDescent="0.2">
      <c r="F212" s="186"/>
      <c r="G212" s="186"/>
    </row>
    <row r="213" spans="1:7" x14ac:dyDescent="0.2">
      <c r="A213" s="152"/>
      <c r="B213" s="152"/>
    </row>
    <row r="214" spans="1:7" x14ac:dyDescent="0.2">
      <c r="A214" s="152"/>
      <c r="B214" s="152"/>
    </row>
    <row r="215" spans="1:7" x14ac:dyDescent="0.2">
      <c r="A215" s="152"/>
      <c r="B215" s="152"/>
    </row>
    <row r="216" spans="1:7" x14ac:dyDescent="0.2">
      <c r="A216" s="152"/>
      <c r="B216" s="152"/>
    </row>
    <row r="217" spans="1:7" x14ac:dyDescent="0.2">
      <c r="A217" s="152"/>
      <c r="B217" s="152"/>
    </row>
    <row r="218" spans="1:7" x14ac:dyDescent="0.2">
      <c r="A218" s="152"/>
      <c r="B218" s="152"/>
    </row>
    <row r="219" spans="1:7" x14ac:dyDescent="0.2">
      <c r="A219" s="152"/>
      <c r="B219" s="152"/>
    </row>
    <row r="220" spans="1:7" x14ac:dyDescent="0.2">
      <c r="A220" s="152"/>
      <c r="B220" s="152"/>
    </row>
    <row r="221" spans="1:7" x14ac:dyDescent="0.2">
      <c r="A221" s="152"/>
      <c r="B221" s="152"/>
    </row>
    <row r="222" spans="1:7" x14ac:dyDescent="0.2">
      <c r="B222" s="141"/>
    </row>
    <row r="223" spans="1:7" x14ac:dyDescent="0.2">
      <c r="B223" s="141"/>
    </row>
    <row r="224" spans="1:7" x14ac:dyDescent="0.2">
      <c r="B224" s="141"/>
    </row>
    <row r="225" spans="2:2" x14ac:dyDescent="0.2">
      <c r="B225" s="141"/>
    </row>
  </sheetData>
  <sheetProtection autoFilter="0"/>
  <autoFilter ref="A3:G57" xr:uid="{00000000-0009-0000-0000-000004000000}">
    <filterColumn colId="1">
      <filters>
        <filter val="Corrupción-Delitos de la Admón. Pública"/>
        <filter val="Corrupción-Institucionalidad"/>
        <filter val="Corrupción-Visibilidad"/>
      </filters>
    </filterColumn>
  </autoFilter>
  <dataValidations count="1">
    <dataValidation type="list" allowBlank="1" showInputMessage="1" showErrorMessage="1" sqref="A1" xr:uid="{00000000-0002-0000-0400-000000000000}">
      <formula1>$F$136:$F$137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83"/>
  <sheetViews>
    <sheetView topLeftCell="A4" workbookViewId="0">
      <selection activeCell="O5" sqref="O5"/>
    </sheetView>
  </sheetViews>
  <sheetFormatPr baseColWidth="10" defaultColWidth="11.42578125" defaultRowHeight="14.25" x14ac:dyDescent="0.2"/>
  <cols>
    <col min="1" max="1" width="29" style="257" customWidth="1"/>
    <col min="2" max="2" width="12.5703125" style="257" customWidth="1"/>
    <col min="3" max="3" width="8.28515625" style="258" customWidth="1"/>
    <col min="4" max="4" width="37" style="257" customWidth="1"/>
    <col min="5" max="5" width="14.7109375" style="257" customWidth="1"/>
    <col min="6" max="6" width="20.5703125" style="257" customWidth="1"/>
    <col min="7" max="7" width="20.42578125" style="257" customWidth="1"/>
    <col min="8" max="8" width="30.28515625" style="257" customWidth="1"/>
    <col min="9" max="9" width="32.7109375" style="257" customWidth="1"/>
    <col min="10" max="10" width="27.85546875" style="257" customWidth="1"/>
    <col min="11" max="11" width="28.42578125" style="257" customWidth="1"/>
    <col min="12" max="12" width="27.85546875" style="257" customWidth="1"/>
    <col min="13" max="13" width="50" style="257" customWidth="1"/>
    <col min="14" max="14" width="5.140625" style="259" customWidth="1"/>
    <col min="15" max="15" width="18.85546875" style="257" customWidth="1"/>
    <col min="16" max="16" width="17.5703125" style="257" customWidth="1"/>
    <col min="17" max="17" width="15.140625" style="257" customWidth="1"/>
    <col min="18" max="18" width="14.5703125" style="257" customWidth="1"/>
    <col min="19" max="19" width="16.28515625" style="257" customWidth="1"/>
    <col min="20" max="20" width="33.85546875" style="257" customWidth="1"/>
    <col min="21" max="22" width="34.140625" style="257" customWidth="1"/>
    <col min="23" max="23" width="36.5703125" style="257" customWidth="1"/>
    <col min="24" max="24" width="49" style="257" customWidth="1"/>
    <col min="25" max="26" width="27.42578125" style="257" customWidth="1"/>
    <col min="27" max="27" width="54.5703125" style="257" hidden="1" customWidth="1"/>
    <col min="28" max="29" width="25.28515625" style="257" customWidth="1"/>
    <col min="30" max="30" width="53.140625" style="257" hidden="1" customWidth="1"/>
    <col min="31" max="31" width="11.42578125" style="257" customWidth="1"/>
    <col min="32" max="32" width="10.140625" style="257" hidden="1" customWidth="1"/>
    <col min="33" max="33" width="6" style="257" hidden="1" customWidth="1"/>
    <col min="34" max="34" width="13.7109375" style="257" hidden="1" customWidth="1"/>
    <col min="35" max="35" width="11" style="257" hidden="1" customWidth="1"/>
    <col min="36" max="36" width="9.5703125" style="257" hidden="1" customWidth="1"/>
    <col min="37" max="37" width="26.42578125" style="257" hidden="1" customWidth="1"/>
    <col min="38" max="38" width="15.28515625" style="257" hidden="1" customWidth="1"/>
    <col min="39" max="39" width="13.42578125" style="257" hidden="1" customWidth="1"/>
    <col min="40" max="40" width="9.5703125" style="257" hidden="1" customWidth="1"/>
    <col min="41" max="41" width="16.28515625" style="257" hidden="1" customWidth="1"/>
    <col min="42" max="42" width="6" style="257" hidden="1" customWidth="1"/>
    <col min="43" max="43" width="10.7109375" style="257" hidden="1" customWidth="1"/>
    <col min="44" max="44" width="0" style="257" hidden="1" customWidth="1"/>
    <col min="45" max="47" width="11.42578125" style="257"/>
    <col min="48" max="51" width="0" style="257" hidden="1" customWidth="1"/>
    <col min="52" max="16384" width="11.42578125" style="257"/>
  </cols>
  <sheetData>
    <row r="1" spans="1:51" ht="15" thickBot="1" x14ac:dyDescent="0.25">
      <c r="AK1" s="258"/>
      <c r="AL1" s="258"/>
      <c r="AM1" s="258"/>
      <c r="AN1" s="258"/>
      <c r="AO1" s="258"/>
      <c r="AP1" s="258"/>
      <c r="AQ1" s="258"/>
      <c r="AT1" s="257" t="s">
        <v>20</v>
      </c>
      <c r="AU1" s="257">
        <v>15</v>
      </c>
      <c r="AV1" s="257">
        <v>15</v>
      </c>
      <c r="AW1" s="257">
        <v>10</v>
      </c>
      <c r="AY1" s="257" t="s">
        <v>69</v>
      </c>
    </row>
    <row r="2" spans="1:51" ht="15.75" thickBot="1" x14ac:dyDescent="0.3">
      <c r="Y2" s="964" t="s">
        <v>759</v>
      </c>
      <c r="Z2" s="965"/>
      <c r="AA2" s="965"/>
      <c r="AB2" s="966"/>
      <c r="AC2" s="260"/>
      <c r="AD2" s="260"/>
      <c r="AK2" s="261"/>
      <c r="AL2" s="261"/>
      <c r="AM2" s="261"/>
      <c r="AN2" s="262"/>
      <c r="AO2" s="262"/>
      <c r="AP2" s="263"/>
      <c r="AQ2" s="262"/>
      <c r="AT2" s="257" t="s">
        <v>26</v>
      </c>
      <c r="AU2" s="257">
        <v>0</v>
      </c>
      <c r="AV2" s="257">
        <v>10</v>
      </c>
      <c r="AW2" s="257">
        <v>5</v>
      </c>
      <c r="AY2" s="257" t="s">
        <v>760</v>
      </c>
    </row>
    <row r="3" spans="1:51" ht="120" customHeight="1" thickBot="1" x14ac:dyDescent="0.4">
      <c r="F3" s="967" t="s">
        <v>761</v>
      </c>
      <c r="G3" s="967"/>
      <c r="H3" s="264" t="s">
        <v>762</v>
      </c>
      <c r="I3" s="265" t="s">
        <v>763</v>
      </c>
      <c r="J3" s="266" t="s">
        <v>764</v>
      </c>
      <c r="K3" s="267" t="s">
        <v>765</v>
      </c>
      <c r="L3" s="266" t="s">
        <v>766</v>
      </c>
      <c r="M3" s="268" t="s">
        <v>767</v>
      </c>
      <c r="N3" s="269"/>
      <c r="O3" s="968" t="s">
        <v>580</v>
      </c>
      <c r="P3" s="969"/>
      <c r="Q3" s="969"/>
      <c r="R3" s="969"/>
      <c r="S3" s="969"/>
      <c r="T3" s="970"/>
      <c r="U3" s="971" t="s">
        <v>768</v>
      </c>
      <c r="V3" s="972"/>
      <c r="W3" s="973"/>
      <c r="X3" s="270"/>
      <c r="Y3" s="974" t="s">
        <v>769</v>
      </c>
      <c r="Z3" s="975"/>
      <c r="AA3" s="976"/>
      <c r="AB3" s="977" t="s">
        <v>770</v>
      </c>
      <c r="AC3" s="975"/>
      <c r="AD3" s="976"/>
      <c r="AF3" s="963" t="s">
        <v>771</v>
      </c>
      <c r="AG3" s="963"/>
      <c r="AH3" s="963"/>
      <c r="AI3" s="963"/>
      <c r="AJ3" s="963"/>
      <c r="AK3" s="963"/>
      <c r="AL3" s="963"/>
      <c r="AM3" s="963"/>
      <c r="AN3" s="963"/>
      <c r="AO3" s="963"/>
      <c r="AP3" s="963"/>
      <c r="AQ3" s="963"/>
      <c r="AV3" s="257">
        <v>0</v>
      </c>
      <c r="AW3" s="257">
        <v>0</v>
      </c>
      <c r="AY3" s="257" t="s">
        <v>70</v>
      </c>
    </row>
    <row r="4" spans="1:51" ht="211.5" customHeight="1" thickBot="1" x14ac:dyDescent="0.25">
      <c r="A4" s="271" t="s">
        <v>772</v>
      </c>
      <c r="B4" s="272" t="s">
        <v>773</v>
      </c>
      <c r="C4" s="273" t="s">
        <v>774</v>
      </c>
      <c r="D4" s="273" t="s">
        <v>775</v>
      </c>
      <c r="E4" s="273" t="s">
        <v>776</v>
      </c>
      <c r="F4" s="274" t="s">
        <v>777</v>
      </c>
      <c r="G4" s="274" t="s">
        <v>778</v>
      </c>
      <c r="H4" s="275" t="s">
        <v>779</v>
      </c>
      <c r="I4" s="274" t="s">
        <v>780</v>
      </c>
      <c r="J4" s="275" t="s">
        <v>781</v>
      </c>
      <c r="K4" s="274" t="s">
        <v>782</v>
      </c>
      <c r="L4" s="275" t="s">
        <v>783</v>
      </c>
      <c r="M4" s="276" t="s">
        <v>784</v>
      </c>
      <c r="N4" s="277"/>
      <c r="O4" s="278" t="s">
        <v>785</v>
      </c>
      <c r="P4" s="278" t="s">
        <v>786</v>
      </c>
      <c r="Q4" s="278" t="s">
        <v>787</v>
      </c>
      <c r="R4" s="279" t="s">
        <v>788</v>
      </c>
      <c r="S4" s="279" t="s">
        <v>789</v>
      </c>
      <c r="T4" s="280" t="s">
        <v>790</v>
      </c>
      <c r="U4" s="281" t="s">
        <v>791</v>
      </c>
      <c r="V4" s="282" t="s">
        <v>792</v>
      </c>
      <c r="W4" s="283" t="s">
        <v>793</v>
      </c>
      <c r="X4" s="284" t="s">
        <v>794</v>
      </c>
      <c r="Y4" s="285" t="s">
        <v>795</v>
      </c>
      <c r="Z4" s="285" t="s">
        <v>796</v>
      </c>
      <c r="AA4" s="286" t="s">
        <v>797</v>
      </c>
      <c r="AB4" s="286" t="s">
        <v>71</v>
      </c>
      <c r="AC4" s="286" t="s">
        <v>798</v>
      </c>
      <c r="AD4" s="286" t="s">
        <v>799</v>
      </c>
      <c r="AF4" s="287" t="s">
        <v>800</v>
      </c>
      <c r="AG4" s="288" t="s">
        <v>27</v>
      </c>
      <c r="AH4" s="289" t="s">
        <v>28</v>
      </c>
      <c r="AI4" s="289" t="s">
        <v>801</v>
      </c>
      <c r="AJ4" s="290" t="s">
        <v>802</v>
      </c>
      <c r="AK4" s="291" t="s">
        <v>803</v>
      </c>
      <c r="AL4" s="292" t="s">
        <v>804</v>
      </c>
      <c r="AM4" s="292" t="s">
        <v>805</v>
      </c>
      <c r="AN4" s="293" t="s">
        <v>27</v>
      </c>
      <c r="AO4" s="293" t="s">
        <v>801</v>
      </c>
      <c r="AP4" s="293" t="s">
        <v>28</v>
      </c>
      <c r="AQ4" s="293" t="s">
        <v>802</v>
      </c>
    </row>
    <row r="5" spans="1:51" s="313" customFormat="1" ht="75.75" customHeight="1" thickBot="1" x14ac:dyDescent="0.25">
      <c r="A5" s="294" t="str">
        <f>'[1]2.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295" t="str">
        <f>'[1]2. MAPA DE RIESGOS '!E12</f>
        <v>Gestión</v>
      </c>
      <c r="C5" s="296">
        <v>1</v>
      </c>
      <c r="D5" s="297" t="s">
        <v>806</v>
      </c>
      <c r="E5" s="298" t="s">
        <v>20</v>
      </c>
      <c r="F5" s="299">
        <v>15</v>
      </c>
      <c r="G5" s="299">
        <v>15</v>
      </c>
      <c r="H5" s="299">
        <v>15</v>
      </c>
      <c r="I5" s="299">
        <v>15</v>
      </c>
      <c r="J5" s="299">
        <v>15</v>
      </c>
      <c r="K5" s="299">
        <v>15</v>
      </c>
      <c r="L5" s="299">
        <v>10</v>
      </c>
      <c r="M5" s="300" t="s">
        <v>69</v>
      </c>
      <c r="N5" s="301"/>
      <c r="O5" s="302">
        <f>SUM(F5:K5)</f>
        <v>90</v>
      </c>
      <c r="P5" s="303">
        <f>(O5*1)/90</f>
        <v>1</v>
      </c>
      <c r="Q5" s="304" t="str">
        <f>IF(P5&gt;=96%,"Fuerte",(IF(P5&lt;=85%,"Débil","Moderado")))</f>
        <v>Fuerte</v>
      </c>
      <c r="R5" s="305">
        <f>ROUNDUP(AVERAGEIF(P5:P18,"&gt;0"),1)</f>
        <v>1</v>
      </c>
      <c r="S5" s="306" t="str">
        <f>IF(R5&gt;96%,"Fuerte",IF(R5&lt;50%,"Débil","Moderada"))</f>
        <v>Fuerte</v>
      </c>
      <c r="T5" s="307"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308" t="str">
        <f>IF(AND(Q5="Fuerte",M5="Fuerte"),"Fuerte","")</f>
        <v>Fuerte</v>
      </c>
      <c r="V5" s="308" t="str">
        <f>IF(U5="Fuerte","",IF(OR(Q5="Débil",M5="Débil"),"","Moderada"))</f>
        <v/>
      </c>
      <c r="W5" s="308" t="str">
        <f>IF(OR(U5="Fuerte",V5="Moderada"),"","Débil")</f>
        <v/>
      </c>
      <c r="X5" s="309"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310">
        <f>IF(E5="Preventivo",IF(U5="Fuerte",2,IF(V5="Moderada",1,"")),"")</f>
        <v>2</v>
      </c>
      <c r="Z5" s="311">
        <f>IFERROR(ROUND(AVERAGE(Y5:Y18),0),0)</f>
        <v>2</v>
      </c>
      <c r="AA5" s="306">
        <f>IF(OR(W5="Débil",Z5=0),0,IF(Z5=1,1,IF(AND(U5="Fuerte",Z5=2),2,1)))</f>
        <v>2</v>
      </c>
      <c r="AB5" s="312" t="str">
        <f>IF(E5="Detectivo",IF(U5="Fuerte",2,IF(V5="Moderada",1,"")),"")</f>
        <v/>
      </c>
      <c r="AC5" s="311">
        <f>IFERROR(ROUND(AVERAGE(AB5:AB18),0),0)</f>
        <v>2</v>
      </c>
      <c r="AD5" s="306">
        <f>IF(OR(W5="Débil",AC5=0),0,IF(AC5=1,1,IF(AND(U5="Fuerte",AC5=2),2,1)))</f>
        <v>2</v>
      </c>
      <c r="AF5" s="314">
        <v>1</v>
      </c>
      <c r="AG5" s="315">
        <f>'[1]2. MAPA DE RIESGOS '!H12</f>
        <v>2</v>
      </c>
      <c r="AH5" s="315">
        <f>'[1]2. MAPA DE RIESGOS '!I12</f>
        <v>4</v>
      </c>
      <c r="AI5" s="315">
        <v>3</v>
      </c>
      <c r="AJ5" s="316">
        <v>10</v>
      </c>
      <c r="AK5" s="3" t="str">
        <f>'[1]2. MAPA DE RIESGOS '!K12</f>
        <v>ALTO</v>
      </c>
      <c r="AL5" s="314">
        <f>Z5</f>
        <v>2</v>
      </c>
      <c r="AM5" s="314">
        <f>AC5</f>
        <v>2</v>
      </c>
      <c r="AN5" s="315">
        <f>IF(AG5-AL5&gt;=1,AG5-AL5,1)</f>
        <v>1</v>
      </c>
      <c r="AO5" s="315">
        <f t="shared" ref="AO5:AO23" si="0">AH5-AM5</f>
        <v>2</v>
      </c>
      <c r="AP5" s="315">
        <f>IF(AH5-AM5&gt;=1,AH5-AM5,1)</f>
        <v>2</v>
      </c>
      <c r="AQ5" s="316">
        <f>AN5*AP5</f>
        <v>2</v>
      </c>
    </row>
    <row r="6" spans="1:51" ht="51" x14ac:dyDescent="0.2">
      <c r="A6" s="317"/>
      <c r="B6" s="317"/>
      <c r="C6" s="318" t="s">
        <v>807</v>
      </c>
      <c r="D6" s="297" t="s">
        <v>808</v>
      </c>
      <c r="E6" s="298" t="s">
        <v>20</v>
      </c>
      <c r="F6" s="299">
        <v>15</v>
      </c>
      <c r="G6" s="299">
        <v>15</v>
      </c>
      <c r="H6" s="299">
        <v>15</v>
      </c>
      <c r="I6" s="299">
        <v>15</v>
      </c>
      <c r="J6" s="299">
        <v>15</v>
      </c>
      <c r="K6" s="299">
        <v>15</v>
      </c>
      <c r="L6" s="299">
        <v>10</v>
      </c>
      <c r="M6" s="300" t="s">
        <v>69</v>
      </c>
      <c r="N6" s="301"/>
      <c r="O6" s="302">
        <f>SUM(F6:K6)</f>
        <v>90</v>
      </c>
      <c r="P6" s="303">
        <f t="shared" ref="P6:P82" si="1">(O6*1)/90</f>
        <v>1</v>
      </c>
      <c r="Q6" s="304" t="str">
        <f t="shared" ref="Q6:Q82" si="2">IF(P6&gt;=96%,"Fuerte",(IF(P6&lt;=85%,"Débil","Moderado")))</f>
        <v>Fuerte</v>
      </c>
      <c r="R6" s="319"/>
      <c r="S6" s="320"/>
      <c r="T6" s="321"/>
      <c r="U6" s="308" t="str">
        <f t="shared" ref="U6:U69" si="3">IF(AND(Q6="Fuerte",M6="Fuerte"),"Fuerte","")</f>
        <v>Fuerte</v>
      </c>
      <c r="V6" s="308" t="str">
        <f t="shared" ref="V6:V69" si="4">IF(U6="Fuerte","",IF(OR(Q6="Débil",M6="Débil"),"","Moderada"))</f>
        <v/>
      </c>
      <c r="W6" s="308" t="str">
        <f t="shared" ref="W6:W16" si="5">IF(OR(U6="Fuerte",V6="Moderada"),"","Débil")</f>
        <v/>
      </c>
      <c r="X6" s="309"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310">
        <f t="shared" ref="Y6:Y82" si="7">IF(E6="Preventivo",IF(U6="Fuerte",2,IF(V6="Moderada",1,"")),"")</f>
        <v>2</v>
      </c>
      <c r="Z6" s="322"/>
      <c r="AA6" s="323"/>
      <c r="AB6" s="312" t="str">
        <f t="shared" ref="AB6:AB82" si="8">IF(E6="Detectivo",IF(U6="Fuerte",2,IF(V6="Moderada",1,"")),"")</f>
        <v/>
      </c>
      <c r="AC6" s="324"/>
      <c r="AD6" s="325"/>
      <c r="AF6" s="314">
        <v>2</v>
      </c>
      <c r="AG6" s="315">
        <f>'[1]2. MAPA DE RIESGOS '!H13</f>
        <v>3</v>
      </c>
      <c r="AH6" s="315">
        <f>'[1]2. MAPA DE RIESGOS '!I13</f>
        <v>3</v>
      </c>
      <c r="AI6" s="315">
        <v>4</v>
      </c>
      <c r="AJ6" s="316">
        <v>30</v>
      </c>
      <c r="AK6" s="3" t="str">
        <f>'[1]2. MAPA DE RIESGOS '!K13</f>
        <v>ALTO</v>
      </c>
      <c r="AL6" s="314">
        <f>Z19</f>
        <v>2</v>
      </c>
      <c r="AM6" s="314">
        <f>AC19</f>
        <v>2</v>
      </c>
      <c r="AN6" s="315">
        <f t="shared" ref="AN6:AN23" si="9">IF(AG6-AL6&gt;=1,AG6-AL6,1)</f>
        <v>1</v>
      </c>
      <c r="AO6" s="315">
        <f t="shared" si="0"/>
        <v>1</v>
      </c>
      <c r="AP6" s="315">
        <f t="shared" ref="AP6:AP23" si="10">IF(AH6-AM6&gt;=1,AH6-AM6,1)</f>
        <v>1</v>
      </c>
      <c r="AQ6" s="316">
        <f t="shared" ref="AQ6:AQ23" si="11">AN6*AP6</f>
        <v>1</v>
      </c>
    </row>
    <row r="7" spans="1:51" ht="114.75" x14ac:dyDescent="0.2">
      <c r="A7" s="317"/>
      <c r="B7" s="317"/>
      <c r="C7" s="318" t="s">
        <v>809</v>
      </c>
      <c r="D7" s="326" t="s">
        <v>810</v>
      </c>
      <c r="E7" s="298" t="s">
        <v>26</v>
      </c>
      <c r="F7" s="327">
        <v>15</v>
      </c>
      <c r="G7" s="327">
        <v>15</v>
      </c>
      <c r="H7" s="327">
        <v>15</v>
      </c>
      <c r="I7" s="327">
        <v>10</v>
      </c>
      <c r="J7" s="327">
        <v>15</v>
      </c>
      <c r="K7" s="327">
        <v>15</v>
      </c>
      <c r="L7" s="327">
        <v>10</v>
      </c>
      <c r="M7" s="328" t="s">
        <v>69</v>
      </c>
      <c r="N7" s="301"/>
      <c r="O7" s="302">
        <f t="shared" ref="O7:O82" si="12">SUM(F7:K7)</f>
        <v>85</v>
      </c>
      <c r="P7" s="303">
        <f t="shared" si="1"/>
        <v>0.94444444444444442</v>
      </c>
      <c r="Q7" s="304" t="str">
        <f>IF(P7&gt;=96%,"Fuerte",(IF(P7&lt;=85%,"Débil","Moderado")))</f>
        <v>Moderado</v>
      </c>
      <c r="R7" s="319"/>
      <c r="S7" s="320"/>
      <c r="T7" s="321"/>
      <c r="U7" s="308" t="str">
        <f t="shared" si="3"/>
        <v/>
      </c>
      <c r="V7" s="308" t="str">
        <f t="shared" si="4"/>
        <v>Moderada</v>
      </c>
      <c r="W7" s="308" t="str">
        <f t="shared" si="5"/>
        <v/>
      </c>
      <c r="X7" s="309" t="str">
        <f t="shared" si="6"/>
        <v>Requiere plan de acción para fortalecer el control</v>
      </c>
      <c r="Y7" s="310" t="str">
        <f t="shared" si="7"/>
        <v/>
      </c>
      <c r="Z7" s="322"/>
      <c r="AA7" s="323"/>
      <c r="AB7" s="312">
        <f t="shared" si="8"/>
        <v>1</v>
      </c>
      <c r="AC7" s="324"/>
      <c r="AD7" s="325"/>
      <c r="AF7" s="314">
        <v>3</v>
      </c>
      <c r="AG7" s="315">
        <f>'[1]2. MAPA DE RIESGOS '!H14</f>
        <v>3</v>
      </c>
      <c r="AH7" s="315">
        <f>'[1]2. MAPA DE RIESGOS '!I14</f>
        <v>3</v>
      </c>
      <c r="AI7" s="315"/>
      <c r="AJ7" s="316"/>
      <c r="AK7" s="3" t="str">
        <f>'[1]2. MAPA DE RIESGOS '!K14</f>
        <v>ALTO</v>
      </c>
      <c r="AL7" s="314">
        <f>Z28</f>
        <v>2</v>
      </c>
      <c r="AM7" s="314">
        <f>AC28</f>
        <v>2</v>
      </c>
      <c r="AN7" s="315">
        <f t="shared" si="9"/>
        <v>1</v>
      </c>
      <c r="AO7" s="315">
        <f t="shared" si="0"/>
        <v>1</v>
      </c>
      <c r="AP7" s="315">
        <f t="shared" si="10"/>
        <v>1</v>
      </c>
      <c r="AQ7" s="316">
        <f t="shared" si="11"/>
        <v>1</v>
      </c>
    </row>
    <row r="8" spans="1:51" ht="51" x14ac:dyDescent="0.2">
      <c r="A8" s="317"/>
      <c r="B8" s="317"/>
      <c r="C8" s="318" t="s">
        <v>811</v>
      </c>
      <c r="D8" s="297" t="s">
        <v>812</v>
      </c>
      <c r="E8" s="298" t="s">
        <v>20</v>
      </c>
      <c r="F8" s="327">
        <v>15</v>
      </c>
      <c r="G8" s="327">
        <v>15</v>
      </c>
      <c r="H8" s="327">
        <v>15</v>
      </c>
      <c r="I8" s="327">
        <v>15</v>
      </c>
      <c r="J8" s="327">
        <v>15</v>
      </c>
      <c r="K8" s="327">
        <v>15</v>
      </c>
      <c r="L8" s="327">
        <v>10</v>
      </c>
      <c r="M8" s="328" t="s">
        <v>69</v>
      </c>
      <c r="N8" s="301"/>
      <c r="O8" s="302">
        <f t="shared" si="12"/>
        <v>90</v>
      </c>
      <c r="P8" s="303">
        <f t="shared" si="1"/>
        <v>1</v>
      </c>
      <c r="Q8" s="304" t="str">
        <f t="shared" si="2"/>
        <v>Fuerte</v>
      </c>
      <c r="R8" s="319"/>
      <c r="S8" s="320"/>
      <c r="T8" s="321"/>
      <c r="U8" s="308" t="str">
        <f t="shared" si="3"/>
        <v>Fuerte</v>
      </c>
      <c r="V8" s="308" t="str">
        <f t="shared" si="4"/>
        <v/>
      </c>
      <c r="W8" s="308" t="str">
        <f t="shared" si="5"/>
        <v/>
      </c>
      <c r="X8" s="309" t="str">
        <f t="shared" si="6"/>
        <v>Control fuerte pero si el riesgo residual lo requiere y según la opción de manejo escogida, cada responsable involucrado debe liderar acciones adicionales</v>
      </c>
      <c r="Y8" s="310">
        <f t="shared" si="7"/>
        <v>2</v>
      </c>
      <c r="Z8" s="322"/>
      <c r="AA8" s="323"/>
      <c r="AB8" s="312" t="str">
        <f t="shared" si="8"/>
        <v/>
      </c>
      <c r="AC8" s="324"/>
      <c r="AD8" s="325"/>
      <c r="AF8" s="314">
        <v>4</v>
      </c>
      <c r="AG8" s="315">
        <f>'[1]2. MAPA DE RIESGOS '!H15</f>
        <v>2</v>
      </c>
      <c r="AH8" s="315">
        <f>'[1]2. MAPA DE RIESGOS '!I15</f>
        <v>3</v>
      </c>
      <c r="AI8" s="315"/>
      <c r="AJ8" s="316"/>
      <c r="AK8" s="3" t="str">
        <f>'[1]2. MAPA DE RIESGOS '!K15</f>
        <v>MODERADO</v>
      </c>
      <c r="AL8" s="314">
        <f>Z40</f>
        <v>2</v>
      </c>
      <c r="AM8" s="314">
        <f>AC40</f>
        <v>2</v>
      </c>
      <c r="AN8" s="315">
        <f t="shared" si="9"/>
        <v>1</v>
      </c>
      <c r="AO8" s="315">
        <f t="shared" si="0"/>
        <v>1</v>
      </c>
      <c r="AP8" s="315">
        <f t="shared" si="10"/>
        <v>1</v>
      </c>
      <c r="AQ8" s="316">
        <f t="shared" si="11"/>
        <v>1</v>
      </c>
    </row>
    <row r="9" spans="1:51" ht="76.5" x14ac:dyDescent="0.2">
      <c r="A9" s="317"/>
      <c r="B9" s="317"/>
      <c r="C9" s="318" t="s">
        <v>813</v>
      </c>
      <c r="D9" s="297" t="s">
        <v>814</v>
      </c>
      <c r="E9" s="298" t="s">
        <v>20</v>
      </c>
      <c r="F9" s="327">
        <v>15</v>
      </c>
      <c r="G9" s="327">
        <v>15</v>
      </c>
      <c r="H9" s="327">
        <v>15</v>
      </c>
      <c r="I9" s="327">
        <v>15</v>
      </c>
      <c r="J9" s="327">
        <v>15</v>
      </c>
      <c r="K9" s="327">
        <v>15</v>
      </c>
      <c r="L9" s="327">
        <v>10</v>
      </c>
      <c r="M9" s="328" t="s">
        <v>69</v>
      </c>
      <c r="N9" s="301"/>
      <c r="O9" s="302">
        <f>SUM(F9:K9)</f>
        <v>90</v>
      </c>
      <c r="P9" s="303">
        <f t="shared" si="1"/>
        <v>1</v>
      </c>
      <c r="Q9" s="304" t="str">
        <f t="shared" si="2"/>
        <v>Fuerte</v>
      </c>
      <c r="R9" s="319"/>
      <c r="S9" s="320"/>
      <c r="T9" s="321"/>
      <c r="U9" s="308" t="str">
        <f t="shared" si="3"/>
        <v>Fuerte</v>
      </c>
      <c r="V9" s="308" t="str">
        <f t="shared" si="4"/>
        <v/>
      </c>
      <c r="W9" s="308" t="str">
        <f t="shared" si="5"/>
        <v/>
      </c>
      <c r="X9" s="309" t="str">
        <f t="shared" si="6"/>
        <v>Control fuerte pero si el riesgo residual lo requiere y según la opción de manejo escogida, cada responsable involucrado debe liderar acciones adicionales</v>
      </c>
      <c r="Y9" s="310"/>
      <c r="Z9" s="322"/>
      <c r="AA9" s="323"/>
      <c r="AB9" s="312"/>
      <c r="AC9" s="324"/>
      <c r="AD9" s="325"/>
      <c r="AF9" s="314">
        <v>5</v>
      </c>
      <c r="AG9" s="315">
        <f>'[1]2. MAPA DE RIESGOS '!H16</f>
        <v>2</v>
      </c>
      <c r="AH9" s="315">
        <f>'[1]2. MAPA DE RIESGOS '!I16</f>
        <v>4</v>
      </c>
      <c r="AI9" s="315">
        <v>4</v>
      </c>
      <c r="AJ9" s="316">
        <v>20</v>
      </c>
      <c r="AK9" s="3" t="str">
        <f>'[1]2. MAPA DE RIESGOS '!K16</f>
        <v>ALTO</v>
      </c>
      <c r="AL9" s="314">
        <f>Z56</f>
        <v>2</v>
      </c>
      <c r="AM9" s="314">
        <v>0</v>
      </c>
      <c r="AN9" s="315">
        <f>IF(AG9-AL9&gt;=1,AG9-AL9,1)</f>
        <v>1</v>
      </c>
      <c r="AO9" s="315">
        <f>AH9-AM9</f>
        <v>4</v>
      </c>
      <c r="AP9" s="315">
        <f>IF(AH9-AM9&gt;=1,AH9-AM9,1)</f>
        <v>4</v>
      </c>
      <c r="AQ9" s="316">
        <f>AN9*AP9</f>
        <v>4</v>
      </c>
    </row>
    <row r="10" spans="1:51" ht="38.25" x14ac:dyDescent="0.2">
      <c r="A10" s="317"/>
      <c r="B10" s="317"/>
      <c r="C10" s="329" t="s">
        <v>815</v>
      </c>
      <c r="D10" s="330" t="s">
        <v>816</v>
      </c>
      <c r="E10" s="331" t="s">
        <v>20</v>
      </c>
      <c r="F10" s="332">
        <v>15</v>
      </c>
      <c r="G10" s="332">
        <v>15</v>
      </c>
      <c r="H10" s="332">
        <v>15</v>
      </c>
      <c r="I10" s="332">
        <v>15</v>
      </c>
      <c r="J10" s="332">
        <v>15</v>
      </c>
      <c r="K10" s="332">
        <v>15</v>
      </c>
      <c r="L10" s="332">
        <v>10</v>
      </c>
      <c r="M10" s="333" t="s">
        <v>69</v>
      </c>
      <c r="N10" s="301"/>
      <c r="O10" s="302">
        <f>SUM(F10:K10)</f>
        <v>90</v>
      </c>
      <c r="P10" s="303">
        <f t="shared" si="1"/>
        <v>1</v>
      </c>
      <c r="Q10" s="304" t="str">
        <f t="shared" si="2"/>
        <v>Fuerte</v>
      </c>
      <c r="R10" s="319"/>
      <c r="S10" s="320"/>
      <c r="T10" s="321"/>
      <c r="U10" s="308" t="str">
        <f t="shared" si="3"/>
        <v>Fuerte</v>
      </c>
      <c r="V10" s="308" t="str">
        <f t="shared" si="4"/>
        <v/>
      </c>
      <c r="W10" s="308" t="str">
        <f t="shared" si="5"/>
        <v/>
      </c>
      <c r="X10" s="309" t="str">
        <f t="shared" si="6"/>
        <v>Control fuerte pero si el riesgo residual lo requiere y según la opción de manejo escogida, cada responsable involucrado debe liderar acciones adicionales</v>
      </c>
      <c r="Y10" s="310"/>
      <c r="Z10" s="322"/>
      <c r="AA10" s="323"/>
      <c r="AB10" s="312"/>
      <c r="AC10" s="324"/>
      <c r="AD10" s="325"/>
      <c r="AF10" s="314"/>
      <c r="AG10" s="315"/>
      <c r="AH10" s="315"/>
      <c r="AI10" s="315"/>
      <c r="AJ10" s="316"/>
      <c r="AK10" s="3"/>
      <c r="AL10" s="314"/>
      <c r="AM10" s="314"/>
      <c r="AN10" s="315"/>
      <c r="AO10" s="315"/>
      <c r="AP10" s="315"/>
      <c r="AQ10" s="316"/>
    </row>
    <row r="11" spans="1:51" ht="38.25" x14ac:dyDescent="0.2">
      <c r="A11" s="317"/>
      <c r="B11" s="317"/>
      <c r="C11" s="318">
        <v>3</v>
      </c>
      <c r="D11" s="334" t="s">
        <v>817</v>
      </c>
      <c r="E11" s="298" t="s">
        <v>26</v>
      </c>
      <c r="F11" s="327">
        <v>15</v>
      </c>
      <c r="G11" s="327">
        <v>15</v>
      </c>
      <c r="H11" s="327">
        <v>15</v>
      </c>
      <c r="I11" s="327">
        <v>15</v>
      </c>
      <c r="J11" s="327">
        <v>15</v>
      </c>
      <c r="K11" s="327">
        <v>15</v>
      </c>
      <c r="L11" s="327">
        <v>10</v>
      </c>
      <c r="M11" s="328" t="s">
        <v>69</v>
      </c>
      <c r="N11" s="301"/>
      <c r="O11" s="302">
        <f t="shared" si="12"/>
        <v>90</v>
      </c>
      <c r="P11" s="303">
        <f t="shared" si="1"/>
        <v>1</v>
      </c>
      <c r="Q11" s="304" t="str">
        <f t="shared" si="2"/>
        <v>Fuerte</v>
      </c>
      <c r="R11" s="319"/>
      <c r="S11" s="320"/>
      <c r="T11" s="321"/>
      <c r="U11" s="308" t="str">
        <f t="shared" si="3"/>
        <v>Fuerte</v>
      </c>
      <c r="V11" s="308" t="str">
        <f t="shared" si="4"/>
        <v/>
      </c>
      <c r="W11" s="308" t="str">
        <f t="shared" si="5"/>
        <v/>
      </c>
      <c r="X11" s="309" t="str">
        <f t="shared" si="6"/>
        <v>Control fuerte pero si el riesgo residual lo requiere y según la opción de manejo escogida, cada responsable involucrado debe liderar acciones adicionales</v>
      </c>
      <c r="Y11" s="310" t="str">
        <f t="shared" si="7"/>
        <v/>
      </c>
      <c r="Z11" s="322"/>
      <c r="AA11" s="323"/>
      <c r="AB11" s="312">
        <f t="shared" si="8"/>
        <v>2</v>
      </c>
      <c r="AC11" s="324"/>
      <c r="AD11" s="325"/>
    </row>
    <row r="12" spans="1:51" ht="38.25" x14ac:dyDescent="0.2">
      <c r="A12" s="317"/>
      <c r="B12" s="317"/>
      <c r="C12" s="329" t="s">
        <v>818</v>
      </c>
      <c r="D12" s="335" t="s">
        <v>819</v>
      </c>
      <c r="E12" s="331" t="s">
        <v>20</v>
      </c>
      <c r="F12" s="332">
        <v>15</v>
      </c>
      <c r="G12" s="332">
        <v>15</v>
      </c>
      <c r="H12" s="332">
        <v>15</v>
      </c>
      <c r="I12" s="332">
        <v>15</v>
      </c>
      <c r="J12" s="332">
        <v>15</v>
      </c>
      <c r="K12" s="332">
        <v>15</v>
      </c>
      <c r="L12" s="332">
        <v>10</v>
      </c>
      <c r="M12" s="333" t="s">
        <v>69</v>
      </c>
      <c r="N12" s="301"/>
      <c r="O12" s="302">
        <f t="shared" si="12"/>
        <v>90</v>
      </c>
      <c r="P12" s="303">
        <f t="shared" si="1"/>
        <v>1</v>
      </c>
      <c r="Q12" s="304" t="str">
        <f t="shared" si="2"/>
        <v>Fuerte</v>
      </c>
      <c r="R12" s="319"/>
      <c r="S12" s="320"/>
      <c r="T12" s="321"/>
      <c r="U12" s="308" t="str">
        <f t="shared" si="3"/>
        <v>Fuerte</v>
      </c>
      <c r="V12" s="308" t="str">
        <f t="shared" si="4"/>
        <v/>
      </c>
      <c r="W12" s="308" t="str">
        <f t="shared" si="5"/>
        <v/>
      </c>
      <c r="X12" s="309" t="str">
        <f t="shared" si="6"/>
        <v>Control fuerte pero si el riesgo residual lo requiere y según la opción de manejo escogida, cada responsable involucrado debe liderar acciones adicionales</v>
      </c>
      <c r="Y12" s="310"/>
      <c r="Z12" s="322"/>
      <c r="AA12" s="323"/>
      <c r="AB12" s="312"/>
      <c r="AC12" s="324"/>
      <c r="AD12" s="325"/>
      <c r="AF12" s="314"/>
      <c r="AG12" s="315"/>
      <c r="AH12" s="315"/>
      <c r="AI12" s="315"/>
      <c r="AJ12" s="316"/>
      <c r="AK12" s="3"/>
      <c r="AL12" s="314"/>
      <c r="AM12" s="314"/>
      <c r="AN12" s="315"/>
      <c r="AO12" s="315"/>
      <c r="AP12" s="315"/>
      <c r="AQ12" s="316"/>
    </row>
    <row r="13" spans="1:51" ht="76.5" x14ac:dyDescent="0.2">
      <c r="A13" s="317"/>
      <c r="B13" s="317"/>
      <c r="C13" s="329" t="s">
        <v>820</v>
      </c>
      <c r="D13" s="336" t="s">
        <v>821</v>
      </c>
      <c r="E13" s="331" t="s">
        <v>20</v>
      </c>
      <c r="F13" s="332">
        <v>15</v>
      </c>
      <c r="G13" s="332">
        <v>15</v>
      </c>
      <c r="H13" s="332">
        <v>15</v>
      </c>
      <c r="I13" s="332">
        <v>15</v>
      </c>
      <c r="J13" s="332">
        <v>15</v>
      </c>
      <c r="K13" s="332">
        <v>15</v>
      </c>
      <c r="L13" s="332">
        <v>10</v>
      </c>
      <c r="M13" s="333" t="s">
        <v>69</v>
      </c>
      <c r="N13" s="301"/>
      <c r="O13" s="302">
        <f t="shared" si="12"/>
        <v>90</v>
      </c>
      <c r="P13" s="303">
        <f t="shared" si="1"/>
        <v>1</v>
      </c>
      <c r="Q13" s="304" t="str">
        <f t="shared" si="2"/>
        <v>Fuerte</v>
      </c>
      <c r="R13" s="319"/>
      <c r="S13" s="320"/>
      <c r="T13" s="321"/>
      <c r="U13" s="308" t="str">
        <f t="shared" si="3"/>
        <v>Fuerte</v>
      </c>
      <c r="V13" s="308" t="str">
        <f t="shared" si="4"/>
        <v/>
      </c>
      <c r="W13" s="308" t="str">
        <f t="shared" si="5"/>
        <v/>
      </c>
      <c r="X13" s="309" t="str">
        <f t="shared" si="6"/>
        <v>Control fuerte pero si el riesgo residual lo requiere y según la opción de manejo escogida, cada responsable involucrado debe liderar acciones adicionales</v>
      </c>
      <c r="Y13" s="310">
        <f t="shared" si="7"/>
        <v>2</v>
      </c>
      <c r="Z13" s="322"/>
      <c r="AA13" s="323"/>
      <c r="AB13" s="312" t="str">
        <f t="shared" si="8"/>
        <v/>
      </c>
      <c r="AC13" s="324"/>
      <c r="AD13" s="325"/>
      <c r="AF13" s="314">
        <v>6</v>
      </c>
      <c r="AG13" s="315">
        <f>'[1]2. MAPA DE RIESGOS '!H17</f>
        <v>3</v>
      </c>
      <c r="AH13" s="315">
        <f>'[1]2. MAPA DE RIESGOS '!I17</f>
        <v>4</v>
      </c>
      <c r="AI13" s="315">
        <v>4</v>
      </c>
      <c r="AJ13" s="316">
        <v>30</v>
      </c>
      <c r="AK13" s="3" t="str">
        <f>'[1]2. MAPA DE RIESGOS '!K17</f>
        <v>EXTREMO</v>
      </c>
      <c r="AL13" s="314">
        <f>Z68</f>
        <v>2</v>
      </c>
      <c r="AM13" s="314">
        <f>AC68</f>
        <v>1</v>
      </c>
      <c r="AN13" s="315">
        <f t="shared" si="9"/>
        <v>1</v>
      </c>
      <c r="AO13" s="315">
        <f t="shared" si="0"/>
        <v>3</v>
      </c>
      <c r="AP13" s="315">
        <f t="shared" si="10"/>
        <v>3</v>
      </c>
      <c r="AQ13" s="316">
        <f t="shared" si="11"/>
        <v>3</v>
      </c>
    </row>
    <row r="14" spans="1:51" ht="36.75" customHeight="1" x14ac:dyDescent="0.2">
      <c r="A14" s="317"/>
      <c r="B14" s="317"/>
      <c r="C14" s="329" t="s">
        <v>822</v>
      </c>
      <c r="D14" s="336" t="s">
        <v>823</v>
      </c>
      <c r="E14" s="331" t="s">
        <v>20</v>
      </c>
      <c r="F14" s="337">
        <v>15</v>
      </c>
      <c r="G14" s="337">
        <v>15</v>
      </c>
      <c r="H14" s="337">
        <v>15</v>
      </c>
      <c r="I14" s="337">
        <v>10</v>
      </c>
      <c r="J14" s="337">
        <v>15</v>
      </c>
      <c r="K14" s="337">
        <v>15</v>
      </c>
      <c r="L14" s="337">
        <v>10</v>
      </c>
      <c r="M14" s="333" t="s">
        <v>760</v>
      </c>
      <c r="N14" s="301"/>
      <c r="O14" s="302">
        <f t="shared" si="12"/>
        <v>85</v>
      </c>
      <c r="P14" s="303">
        <f t="shared" si="1"/>
        <v>0.94444444444444442</v>
      </c>
      <c r="Q14" s="304" t="str">
        <f t="shared" si="2"/>
        <v>Moderado</v>
      </c>
      <c r="R14" s="319"/>
      <c r="S14" s="320"/>
      <c r="T14" s="307"/>
      <c r="U14" s="308" t="str">
        <f t="shared" si="3"/>
        <v/>
      </c>
      <c r="V14" s="308" t="str">
        <f t="shared" si="4"/>
        <v>Moderada</v>
      </c>
      <c r="W14" s="308" t="str">
        <f t="shared" si="5"/>
        <v/>
      </c>
      <c r="X14" s="309" t="str">
        <f t="shared" si="6"/>
        <v>Requiere plan de acción para fortalecer el control</v>
      </c>
      <c r="Y14" s="310">
        <f t="shared" si="7"/>
        <v>1</v>
      </c>
      <c r="Z14" s="322"/>
      <c r="AA14" s="323"/>
      <c r="AB14" s="312" t="str">
        <f t="shared" si="8"/>
        <v/>
      </c>
      <c r="AC14" s="324"/>
      <c r="AD14" s="325"/>
      <c r="AF14" s="314">
        <v>7</v>
      </c>
      <c r="AG14" s="315">
        <f>'[1]2. MAPA DE RIESGOS '!H18</f>
        <v>3</v>
      </c>
      <c r="AH14" s="315">
        <f>'[1]2. MAPA DE RIESGOS '!I18</f>
        <v>5</v>
      </c>
      <c r="AI14" s="315">
        <v>4</v>
      </c>
      <c r="AJ14" s="316">
        <v>50</v>
      </c>
      <c r="AK14" s="3" t="str">
        <f>'[1]2. MAPA DE RIESGOS '!K18</f>
        <v>EXTREMO</v>
      </c>
      <c r="AL14" s="314">
        <f>Z84</f>
        <v>2</v>
      </c>
      <c r="AM14" s="314">
        <v>0</v>
      </c>
      <c r="AN14" s="315">
        <f t="shared" si="9"/>
        <v>1</v>
      </c>
      <c r="AO14" s="315">
        <f t="shared" si="0"/>
        <v>5</v>
      </c>
      <c r="AP14" s="315">
        <f t="shared" si="10"/>
        <v>5</v>
      </c>
      <c r="AQ14" s="316">
        <f t="shared" si="11"/>
        <v>5</v>
      </c>
    </row>
    <row r="15" spans="1:51" ht="63.75" x14ac:dyDescent="0.25">
      <c r="A15" s="338"/>
      <c r="B15" s="338"/>
      <c r="C15" s="329" t="s">
        <v>824</v>
      </c>
      <c r="D15" s="330" t="s">
        <v>825</v>
      </c>
      <c r="E15" s="331" t="s">
        <v>20</v>
      </c>
      <c r="F15" s="332">
        <v>15</v>
      </c>
      <c r="G15" s="332">
        <v>15</v>
      </c>
      <c r="H15" s="332">
        <v>15</v>
      </c>
      <c r="I15" s="332">
        <v>15</v>
      </c>
      <c r="J15" s="332">
        <v>15</v>
      </c>
      <c r="K15" s="332">
        <v>15</v>
      </c>
      <c r="L15" s="332">
        <v>10</v>
      </c>
      <c r="M15" s="333" t="s">
        <v>69</v>
      </c>
      <c r="N15" s="301"/>
      <c r="O15" s="302">
        <f>SUM(F15:K15)</f>
        <v>90</v>
      </c>
      <c r="P15" s="303">
        <f t="shared" si="1"/>
        <v>1</v>
      </c>
      <c r="Q15" s="304" t="str">
        <f t="shared" si="2"/>
        <v>Fuerte</v>
      </c>
      <c r="R15" s="339"/>
      <c r="S15" s="320"/>
      <c r="T15" s="321"/>
      <c r="U15" s="308" t="str">
        <f t="shared" si="3"/>
        <v>Fuerte</v>
      </c>
      <c r="V15" s="308" t="str">
        <f t="shared" si="4"/>
        <v/>
      </c>
      <c r="W15" s="308" t="str">
        <f t="shared" si="5"/>
        <v/>
      </c>
      <c r="X15" s="309" t="str">
        <f t="shared" si="6"/>
        <v>Control fuerte pero si el riesgo residual lo requiere y según la opción de manejo escogida, cada responsable involucrado debe liderar acciones adicionales</v>
      </c>
      <c r="Y15" s="310">
        <f t="shared" si="7"/>
        <v>2</v>
      </c>
      <c r="Z15" s="340"/>
      <c r="AA15" s="306"/>
      <c r="AB15" s="312"/>
      <c r="AC15" s="340"/>
      <c r="AD15" s="306">
        <f>IF(OR(W15="Débil",AC15=0),0,IF(AC15=1,1,IF(AND(U15="Fuerte",AC15=2),2,1)))</f>
        <v>0</v>
      </c>
      <c r="AF15" s="314">
        <v>8</v>
      </c>
      <c r="AG15" s="315">
        <f>'[1]2. MAPA DE RIESGOS '!H19</f>
        <v>3</v>
      </c>
      <c r="AH15" s="315">
        <f>'[1]2. MAPA DE RIESGOS '!I19</f>
        <v>5</v>
      </c>
      <c r="AI15" s="315">
        <v>3</v>
      </c>
      <c r="AJ15" s="316">
        <v>5</v>
      </c>
      <c r="AK15" s="3" t="str">
        <f>'[1]2. MAPA DE RIESGOS '!K19</f>
        <v>EXTREMO</v>
      </c>
      <c r="AL15" s="314">
        <f>Z97</f>
        <v>2</v>
      </c>
      <c r="AM15" s="314">
        <v>0</v>
      </c>
      <c r="AN15" s="315">
        <f t="shared" si="9"/>
        <v>1</v>
      </c>
      <c r="AO15" s="315">
        <f t="shared" si="0"/>
        <v>5</v>
      </c>
      <c r="AP15" s="315">
        <f t="shared" si="10"/>
        <v>5</v>
      </c>
      <c r="AQ15" s="316">
        <f t="shared" si="11"/>
        <v>5</v>
      </c>
    </row>
    <row r="16" spans="1:51" ht="63.75" x14ac:dyDescent="0.2">
      <c r="A16" s="317"/>
      <c r="B16" s="317"/>
      <c r="C16" s="329" t="s">
        <v>826</v>
      </c>
      <c r="D16" s="330" t="s">
        <v>827</v>
      </c>
      <c r="E16" s="331" t="s">
        <v>20</v>
      </c>
      <c r="F16" s="332">
        <v>15</v>
      </c>
      <c r="G16" s="332">
        <v>15</v>
      </c>
      <c r="H16" s="332">
        <v>15</v>
      </c>
      <c r="I16" s="332">
        <v>15</v>
      </c>
      <c r="J16" s="332">
        <v>15</v>
      </c>
      <c r="K16" s="332">
        <v>15</v>
      </c>
      <c r="L16" s="332">
        <v>10</v>
      </c>
      <c r="M16" s="333" t="s">
        <v>69</v>
      </c>
      <c r="N16" s="301"/>
      <c r="O16" s="302">
        <f>SUM(F16:K16)</f>
        <v>90</v>
      </c>
      <c r="P16" s="303">
        <f t="shared" si="1"/>
        <v>1</v>
      </c>
      <c r="Q16" s="304" t="str">
        <f t="shared" si="2"/>
        <v>Fuerte</v>
      </c>
      <c r="R16" s="319"/>
      <c r="S16" s="320"/>
      <c r="T16" s="321"/>
      <c r="U16" s="308" t="str">
        <f t="shared" si="3"/>
        <v>Fuerte</v>
      </c>
      <c r="V16" s="308" t="str">
        <f t="shared" si="4"/>
        <v/>
      </c>
      <c r="W16" s="308" t="str">
        <f t="shared" si="5"/>
        <v/>
      </c>
      <c r="X16" s="309" t="str">
        <f t="shared" si="6"/>
        <v>Control fuerte pero si el riesgo residual lo requiere y según la opción de manejo escogida, cada responsable involucrado debe liderar acciones adicionales</v>
      </c>
      <c r="Y16" s="310">
        <f t="shared" si="7"/>
        <v>2</v>
      </c>
      <c r="Z16" s="322"/>
      <c r="AA16" s="323"/>
      <c r="AB16" s="312" t="str">
        <f t="shared" si="8"/>
        <v/>
      </c>
      <c r="AC16" s="324"/>
      <c r="AD16" s="325"/>
      <c r="AF16" s="314">
        <v>9</v>
      </c>
      <c r="AG16" s="315">
        <f>'[1]2. MAPA DE RIESGOS '!H20</f>
        <v>3</v>
      </c>
      <c r="AH16" s="315">
        <f>'[1]2. MAPA DE RIESGOS '!I20</f>
        <v>3</v>
      </c>
      <c r="AI16" s="315">
        <v>4</v>
      </c>
      <c r="AJ16" s="316">
        <v>10</v>
      </c>
      <c r="AK16" s="3" t="str">
        <f>'[1]2. MAPA DE RIESGOS '!K20</f>
        <v>ALTO</v>
      </c>
      <c r="AL16" s="314">
        <f>Z114</f>
        <v>1</v>
      </c>
      <c r="AM16" s="314">
        <f>AC114</f>
        <v>2</v>
      </c>
      <c r="AN16" s="315">
        <f t="shared" si="9"/>
        <v>2</v>
      </c>
      <c r="AO16" s="315">
        <f t="shared" si="0"/>
        <v>1</v>
      </c>
      <c r="AP16" s="315">
        <f t="shared" si="10"/>
        <v>1</v>
      </c>
      <c r="AQ16" s="316">
        <f t="shared" si="11"/>
        <v>2</v>
      </c>
    </row>
    <row r="17" spans="1:43" ht="15.75" x14ac:dyDescent="0.2">
      <c r="A17" s="317"/>
      <c r="B17" s="317"/>
      <c r="C17" s="318"/>
      <c r="D17" s="341"/>
      <c r="E17" s="298"/>
      <c r="F17" s="342"/>
      <c r="G17" s="342"/>
      <c r="H17" s="342"/>
      <c r="I17" s="342"/>
      <c r="J17" s="342"/>
      <c r="K17" s="342"/>
      <c r="L17" s="342"/>
      <c r="M17" s="328"/>
      <c r="N17" s="301"/>
      <c r="O17" s="302">
        <f t="shared" si="12"/>
        <v>0</v>
      </c>
      <c r="P17" s="303">
        <f t="shared" si="1"/>
        <v>0</v>
      </c>
      <c r="Q17" s="304" t="str">
        <f t="shared" si="2"/>
        <v>Débil</v>
      </c>
      <c r="R17" s="319"/>
      <c r="S17" s="320"/>
      <c r="T17" s="321"/>
      <c r="U17" s="308" t="str">
        <f t="shared" si="3"/>
        <v/>
      </c>
      <c r="V17" s="308" t="str">
        <f t="shared" si="4"/>
        <v/>
      </c>
      <c r="W17" s="308"/>
      <c r="X17" s="309"/>
      <c r="Y17" s="310" t="str">
        <f t="shared" si="7"/>
        <v/>
      </c>
      <c r="Z17" s="322"/>
      <c r="AA17" s="323"/>
      <c r="AB17" s="312" t="str">
        <f t="shared" si="8"/>
        <v/>
      </c>
      <c r="AC17" s="324"/>
      <c r="AD17" s="325"/>
      <c r="AF17" s="314">
        <v>10</v>
      </c>
      <c r="AG17" s="315">
        <f>'[1]2. MAPA DE RIESGOS '!H21</f>
        <v>3</v>
      </c>
      <c r="AH17" s="315">
        <f>'[1]2. MAPA DE RIESGOS '!I21</f>
        <v>4</v>
      </c>
      <c r="AI17" s="315">
        <v>5</v>
      </c>
      <c r="AJ17" s="316">
        <v>20</v>
      </c>
      <c r="AK17" s="3" t="str">
        <f>'[1]2. MAPA DE RIESGOS '!K21</f>
        <v>EXTREMO</v>
      </c>
      <c r="AL17" s="314">
        <f>Z126</f>
        <v>2</v>
      </c>
      <c r="AM17" s="314">
        <f>AC126</f>
        <v>2</v>
      </c>
      <c r="AN17" s="315">
        <f t="shared" si="9"/>
        <v>1</v>
      </c>
      <c r="AO17" s="315">
        <f t="shared" si="0"/>
        <v>2</v>
      </c>
      <c r="AP17" s="315">
        <f t="shared" si="10"/>
        <v>2</v>
      </c>
      <c r="AQ17" s="316">
        <f t="shared" si="11"/>
        <v>2</v>
      </c>
    </row>
    <row r="18" spans="1:43" ht="15.75" x14ac:dyDescent="0.2">
      <c r="A18" s="343"/>
      <c r="B18" s="343"/>
      <c r="C18" s="318"/>
      <c r="D18" s="341"/>
      <c r="E18" s="298"/>
      <c r="F18" s="342"/>
      <c r="G18" s="342"/>
      <c r="H18" s="342"/>
      <c r="I18" s="342"/>
      <c r="J18" s="342"/>
      <c r="K18" s="342"/>
      <c r="L18" s="342"/>
      <c r="M18" s="328"/>
      <c r="N18" s="301"/>
      <c r="O18" s="302">
        <f t="shared" si="12"/>
        <v>0</v>
      </c>
      <c r="P18" s="303">
        <f t="shared" si="1"/>
        <v>0</v>
      </c>
      <c r="Q18" s="304" t="str">
        <f t="shared" si="2"/>
        <v>Débil</v>
      </c>
      <c r="R18" s="319"/>
      <c r="S18" s="320"/>
      <c r="T18" s="321"/>
      <c r="U18" s="308" t="str">
        <f t="shared" si="3"/>
        <v/>
      </c>
      <c r="V18" s="308" t="str">
        <f t="shared" si="4"/>
        <v/>
      </c>
      <c r="W18" s="308"/>
      <c r="X18" s="309"/>
      <c r="Y18" s="310" t="str">
        <f t="shared" si="7"/>
        <v/>
      </c>
      <c r="Z18" s="322"/>
      <c r="AA18" s="323"/>
      <c r="AB18" s="312" t="str">
        <f t="shared" si="8"/>
        <v/>
      </c>
      <c r="AC18" s="324"/>
      <c r="AD18" s="325"/>
      <c r="AF18" s="314">
        <v>11</v>
      </c>
      <c r="AG18" s="315">
        <f>'[1]2. MAPA DE RIESGOS '!H22</f>
        <v>2</v>
      </c>
      <c r="AH18" s="315">
        <f>'[1]2. MAPA DE RIESGOS '!I22</f>
        <v>4</v>
      </c>
      <c r="AI18" s="315">
        <v>5</v>
      </c>
      <c r="AJ18" s="316">
        <v>40</v>
      </c>
      <c r="AK18" s="3" t="str">
        <f>'[1]2. MAPA DE RIESGOS '!K22</f>
        <v>ALTO</v>
      </c>
      <c r="AL18" s="314">
        <f>Z138</f>
        <v>2</v>
      </c>
      <c r="AM18" s="314">
        <v>0</v>
      </c>
      <c r="AN18" s="315">
        <f t="shared" si="9"/>
        <v>1</v>
      </c>
      <c r="AO18" s="315">
        <f t="shared" si="0"/>
        <v>4</v>
      </c>
      <c r="AP18" s="315">
        <f t="shared" si="10"/>
        <v>4</v>
      </c>
      <c r="AQ18" s="316">
        <f t="shared" si="11"/>
        <v>4</v>
      </c>
    </row>
    <row r="19" spans="1:43" s="354" customFormat="1" ht="150" x14ac:dyDescent="0.2">
      <c r="A19" s="344" t="str">
        <f>'[1]2. MAPA DE RIESGOS '!C13</f>
        <v>2. Formulación e implementación de estrategias, incluyendo la de cursos pedagógicos, que no fomenten la cultura ciudadana para la movilidad y el respeto entre  los usuarios de todas las formas de transporte</v>
      </c>
      <c r="B19" s="344" t="str">
        <f>'[1]2. MAPA DE RIESGOS '!E13</f>
        <v>Gestión</v>
      </c>
      <c r="C19" s="345" t="s">
        <v>828</v>
      </c>
      <c r="D19" s="346" t="s">
        <v>829</v>
      </c>
      <c r="E19" s="347" t="s">
        <v>20</v>
      </c>
      <c r="F19" s="348">
        <v>15</v>
      </c>
      <c r="G19" s="348">
        <v>15</v>
      </c>
      <c r="H19" s="348">
        <v>15</v>
      </c>
      <c r="I19" s="348">
        <v>15</v>
      </c>
      <c r="J19" s="348">
        <v>15</v>
      </c>
      <c r="K19" s="348">
        <v>15</v>
      </c>
      <c r="L19" s="348">
        <v>10</v>
      </c>
      <c r="M19" s="349" t="s">
        <v>69</v>
      </c>
      <c r="N19" s="350"/>
      <c r="O19" s="351">
        <f t="shared" si="12"/>
        <v>90</v>
      </c>
      <c r="P19" s="352">
        <f t="shared" si="1"/>
        <v>1</v>
      </c>
      <c r="Q19" s="304" t="str">
        <f t="shared" si="2"/>
        <v>Fuerte</v>
      </c>
      <c r="R19" s="305">
        <f>ROUNDUP(AVERAGEIF(P19:P27,"&gt;0"),1)</f>
        <v>1</v>
      </c>
      <c r="S19" s="306" t="str">
        <f>IF(R19&gt;96%,"Fuerte",IF(R19&lt;50%,"Débil","Moderada"))</f>
        <v>Fuerte</v>
      </c>
      <c r="T19" s="307"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308" t="str">
        <f t="shared" si="3"/>
        <v>Fuerte</v>
      </c>
      <c r="V19" s="308" t="str">
        <f t="shared" si="4"/>
        <v/>
      </c>
      <c r="W19" s="308" t="str">
        <f t="shared" ref="W19:W82" si="13">IF(OR(U19="Fuerte",V19="Moderada"),"","Débil")</f>
        <v/>
      </c>
      <c r="X19" s="309" t="str">
        <f t="shared" ref="X19:X82" si="14">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310">
        <f t="shared" si="7"/>
        <v>2</v>
      </c>
      <c r="Z19" s="311">
        <f>IFERROR(ROUND(AVERAGE(Y19:Y27),0),0)</f>
        <v>2</v>
      </c>
      <c r="AA19" s="340">
        <v>1</v>
      </c>
      <c r="AB19" s="312" t="str">
        <f t="shared" si="8"/>
        <v/>
      </c>
      <c r="AC19" s="311">
        <f>IFERROR(ROUND(AVERAGE(AB19:AB27),0),0)</f>
        <v>2</v>
      </c>
      <c r="AD19" s="353">
        <f>IF(OR(W19="Débil",AC19=0),0,IF(AC19=1,1,IF(AND(U19="Fuerte",AC19=2),2,1)))</f>
        <v>2</v>
      </c>
      <c r="AF19" s="314">
        <v>12</v>
      </c>
      <c r="AG19" s="315">
        <f>'[1]2. MAPA DE RIESGOS '!H23</f>
        <v>3</v>
      </c>
      <c r="AH19" s="315">
        <f>'[1]2. MAPA DE RIESGOS '!I23</f>
        <v>4</v>
      </c>
      <c r="AI19" s="315">
        <v>5</v>
      </c>
      <c r="AJ19" s="316">
        <v>40</v>
      </c>
      <c r="AK19" s="3" t="str">
        <f>'[1]2. MAPA DE RIESGOS '!K23</f>
        <v>EXTREMO</v>
      </c>
      <c r="AL19" s="314">
        <f>Z152</f>
        <v>2</v>
      </c>
      <c r="AM19" s="314">
        <f>AC152</f>
        <v>0</v>
      </c>
      <c r="AN19" s="315">
        <f t="shared" si="9"/>
        <v>1</v>
      </c>
      <c r="AO19" s="315">
        <f t="shared" si="0"/>
        <v>4</v>
      </c>
      <c r="AP19" s="315">
        <f t="shared" si="10"/>
        <v>4</v>
      </c>
      <c r="AQ19" s="316">
        <f t="shared" si="11"/>
        <v>4</v>
      </c>
    </row>
    <row r="20" spans="1:43" s="354" customFormat="1" ht="89.25" x14ac:dyDescent="0.2">
      <c r="A20" s="355"/>
      <c r="B20" s="355"/>
      <c r="C20" s="356" t="s">
        <v>830</v>
      </c>
      <c r="D20" s="346" t="s">
        <v>831</v>
      </c>
      <c r="E20" s="347" t="s">
        <v>20</v>
      </c>
      <c r="F20" s="348">
        <v>15</v>
      </c>
      <c r="G20" s="348">
        <v>15</v>
      </c>
      <c r="H20" s="348">
        <v>15</v>
      </c>
      <c r="I20" s="348">
        <v>15</v>
      </c>
      <c r="J20" s="348">
        <v>15</v>
      </c>
      <c r="K20" s="348">
        <v>15</v>
      </c>
      <c r="L20" s="348">
        <v>10</v>
      </c>
      <c r="M20" s="349" t="s">
        <v>69</v>
      </c>
      <c r="N20" s="350"/>
      <c r="O20" s="351">
        <f t="shared" si="12"/>
        <v>90</v>
      </c>
      <c r="P20" s="352">
        <f t="shared" si="1"/>
        <v>1</v>
      </c>
      <c r="Q20" s="304" t="str">
        <f t="shared" si="2"/>
        <v>Fuerte</v>
      </c>
      <c r="R20" s="357"/>
      <c r="S20" s="358"/>
      <c r="T20" s="359"/>
      <c r="U20" s="308" t="str">
        <f t="shared" si="3"/>
        <v>Fuerte</v>
      </c>
      <c r="V20" s="308" t="str">
        <f t="shared" si="4"/>
        <v/>
      </c>
      <c r="W20" s="308" t="str">
        <f t="shared" si="13"/>
        <v/>
      </c>
      <c r="X20" s="309" t="str">
        <f t="shared" si="14"/>
        <v>Control fuerte pero si el riesgo residual lo requiere y según la opción de manejo escogida, cada responsable involucrado debe liderar acciones adicionales</v>
      </c>
      <c r="Y20" s="310">
        <f t="shared" si="7"/>
        <v>2</v>
      </c>
      <c r="Z20" s="360"/>
      <c r="AA20" s="357"/>
      <c r="AB20" s="312" t="str">
        <f t="shared" si="8"/>
        <v/>
      </c>
      <c r="AC20" s="361"/>
      <c r="AD20" s="358"/>
      <c r="AF20" s="314">
        <v>13</v>
      </c>
      <c r="AG20" s="315">
        <f>'[1]2. MAPA DE RIESGOS '!H24</f>
        <v>3</v>
      </c>
      <c r="AH20" s="315">
        <f>'[1]2. MAPA DE RIESGOS '!I24</f>
        <v>3</v>
      </c>
      <c r="AI20" s="315">
        <v>5</v>
      </c>
      <c r="AJ20" s="316">
        <v>60</v>
      </c>
      <c r="AK20" s="3" t="str">
        <f>'[1]2. MAPA DE RIESGOS '!K24</f>
        <v>ALTO</v>
      </c>
      <c r="AL20" s="314">
        <f>Z162</f>
        <v>2</v>
      </c>
      <c r="AM20" s="314">
        <f>AC162</f>
        <v>0</v>
      </c>
      <c r="AN20" s="315">
        <f t="shared" si="9"/>
        <v>1</v>
      </c>
      <c r="AO20" s="315">
        <f t="shared" si="0"/>
        <v>3</v>
      </c>
      <c r="AP20" s="315">
        <f t="shared" si="10"/>
        <v>3</v>
      </c>
      <c r="AQ20" s="316">
        <f t="shared" si="11"/>
        <v>3</v>
      </c>
    </row>
    <row r="21" spans="1:43" s="354" customFormat="1" ht="38.25" x14ac:dyDescent="0.2">
      <c r="A21" s="355"/>
      <c r="B21" s="355"/>
      <c r="C21" s="356">
        <v>3</v>
      </c>
      <c r="D21" s="362" t="s">
        <v>832</v>
      </c>
      <c r="E21" s="347" t="s">
        <v>26</v>
      </c>
      <c r="F21" s="348">
        <v>15</v>
      </c>
      <c r="G21" s="348">
        <v>15</v>
      </c>
      <c r="H21" s="348">
        <v>15</v>
      </c>
      <c r="I21" s="348">
        <v>15</v>
      </c>
      <c r="J21" s="348">
        <v>15</v>
      </c>
      <c r="K21" s="348">
        <v>15</v>
      </c>
      <c r="L21" s="348">
        <v>10</v>
      </c>
      <c r="M21" s="349" t="s">
        <v>69</v>
      </c>
      <c r="N21" s="350"/>
      <c r="O21" s="351">
        <f t="shared" si="12"/>
        <v>90</v>
      </c>
      <c r="P21" s="352">
        <f t="shared" si="1"/>
        <v>1</v>
      </c>
      <c r="Q21" s="304" t="str">
        <f t="shared" si="2"/>
        <v>Fuerte</v>
      </c>
      <c r="R21" s="357"/>
      <c r="S21" s="358"/>
      <c r="T21" s="359"/>
      <c r="U21" s="308" t="str">
        <f t="shared" si="3"/>
        <v>Fuerte</v>
      </c>
      <c r="V21" s="308" t="str">
        <f t="shared" si="4"/>
        <v/>
      </c>
      <c r="W21" s="308" t="str">
        <f t="shared" si="13"/>
        <v/>
      </c>
      <c r="X21" s="309" t="str">
        <f t="shared" si="14"/>
        <v>Control fuerte pero si el riesgo residual lo requiere y según la opción de manejo escogida, cada responsable involucrado debe liderar acciones adicionales</v>
      </c>
      <c r="Y21" s="310" t="str">
        <f t="shared" si="7"/>
        <v/>
      </c>
      <c r="Z21" s="360"/>
      <c r="AA21" s="357"/>
      <c r="AB21" s="312">
        <f t="shared" si="8"/>
        <v>2</v>
      </c>
      <c r="AC21" s="361"/>
      <c r="AD21" s="358"/>
      <c r="AF21" s="314">
        <v>14</v>
      </c>
      <c r="AG21" s="315">
        <f>'[1]2. MAPA DE RIESGOS '!H25</f>
        <v>3</v>
      </c>
      <c r="AH21" s="315">
        <f>'[1]2. MAPA DE RIESGOS '!I25</f>
        <v>3</v>
      </c>
      <c r="AI21" s="315">
        <v>3</v>
      </c>
      <c r="AJ21" s="316">
        <v>25</v>
      </c>
      <c r="AK21" s="3" t="str">
        <f>'[1]2. MAPA DE RIESGOS '!K25</f>
        <v>ALTO</v>
      </c>
      <c r="AL21" s="314">
        <f>Z169</f>
        <v>2</v>
      </c>
      <c r="AM21" s="314">
        <f>AC169</f>
        <v>0</v>
      </c>
      <c r="AN21" s="315">
        <f t="shared" si="9"/>
        <v>1</v>
      </c>
      <c r="AO21" s="315">
        <f t="shared" si="0"/>
        <v>3</v>
      </c>
      <c r="AP21" s="315">
        <f t="shared" si="10"/>
        <v>3</v>
      </c>
      <c r="AQ21" s="316">
        <f t="shared" si="11"/>
        <v>3</v>
      </c>
    </row>
    <row r="22" spans="1:43" s="313" customFormat="1" ht="51" x14ac:dyDescent="0.2">
      <c r="A22" s="355"/>
      <c r="B22" s="355"/>
      <c r="C22" s="356" t="s">
        <v>818</v>
      </c>
      <c r="D22" s="362" t="s">
        <v>833</v>
      </c>
      <c r="E22" s="347" t="s">
        <v>20</v>
      </c>
      <c r="F22" s="348">
        <v>15</v>
      </c>
      <c r="G22" s="348">
        <v>15</v>
      </c>
      <c r="H22" s="348">
        <v>15</v>
      </c>
      <c r="I22" s="348">
        <v>15</v>
      </c>
      <c r="J22" s="348">
        <v>15</v>
      </c>
      <c r="K22" s="348">
        <v>15</v>
      </c>
      <c r="L22" s="348">
        <v>10</v>
      </c>
      <c r="M22" s="349" t="s">
        <v>69</v>
      </c>
      <c r="N22" s="350"/>
      <c r="O22" s="351">
        <f t="shared" si="12"/>
        <v>90</v>
      </c>
      <c r="P22" s="352">
        <f t="shared" si="1"/>
        <v>1</v>
      </c>
      <c r="Q22" s="304" t="str">
        <f t="shared" si="2"/>
        <v>Fuerte</v>
      </c>
      <c r="R22" s="357"/>
      <c r="S22" s="358"/>
      <c r="T22" s="359"/>
      <c r="U22" s="308" t="str">
        <f t="shared" si="3"/>
        <v>Fuerte</v>
      </c>
      <c r="V22" s="308" t="str">
        <f t="shared" si="4"/>
        <v/>
      </c>
      <c r="W22" s="308" t="str">
        <f t="shared" si="13"/>
        <v/>
      </c>
      <c r="X22" s="309" t="str">
        <f t="shared" si="14"/>
        <v>Control fuerte pero si el riesgo residual lo requiere y según la opción de manejo escogida, cada responsable involucrado debe liderar acciones adicionales</v>
      </c>
      <c r="Y22" s="310">
        <f t="shared" si="7"/>
        <v>2</v>
      </c>
      <c r="Z22" s="322"/>
      <c r="AA22" s="323"/>
      <c r="AB22" s="312" t="str">
        <f t="shared" si="8"/>
        <v/>
      </c>
      <c r="AC22" s="324"/>
      <c r="AD22" s="325"/>
      <c r="AF22" s="314"/>
      <c r="AG22" s="315"/>
      <c r="AH22" s="315"/>
      <c r="AI22" s="315"/>
      <c r="AJ22" s="316"/>
      <c r="AK22" s="3"/>
      <c r="AL22" s="314"/>
      <c r="AM22" s="314"/>
      <c r="AN22" s="315"/>
      <c r="AO22" s="315"/>
      <c r="AP22" s="315"/>
      <c r="AQ22" s="316"/>
    </row>
    <row r="23" spans="1:43" s="354" customFormat="1" ht="63.75" x14ac:dyDescent="0.2">
      <c r="A23" s="355"/>
      <c r="B23" s="355"/>
      <c r="C23" s="356">
        <v>4</v>
      </c>
      <c r="D23" s="362" t="s">
        <v>834</v>
      </c>
      <c r="E23" s="347" t="s">
        <v>20</v>
      </c>
      <c r="F23" s="348">
        <v>15</v>
      </c>
      <c r="G23" s="348">
        <v>15</v>
      </c>
      <c r="H23" s="348">
        <v>15</v>
      </c>
      <c r="I23" s="348">
        <v>15</v>
      </c>
      <c r="J23" s="348">
        <v>15</v>
      </c>
      <c r="K23" s="348">
        <v>15</v>
      </c>
      <c r="L23" s="348">
        <v>10</v>
      </c>
      <c r="M23" s="349" t="s">
        <v>69</v>
      </c>
      <c r="N23" s="350"/>
      <c r="O23" s="351">
        <f t="shared" si="12"/>
        <v>90</v>
      </c>
      <c r="P23" s="352">
        <f t="shared" si="1"/>
        <v>1</v>
      </c>
      <c r="Q23" s="304" t="str">
        <f t="shared" si="2"/>
        <v>Fuerte</v>
      </c>
      <c r="R23" s="357"/>
      <c r="S23" s="358"/>
      <c r="T23" s="359"/>
      <c r="U23" s="308" t="str">
        <f t="shared" si="3"/>
        <v>Fuerte</v>
      </c>
      <c r="V23" s="308" t="str">
        <f t="shared" si="4"/>
        <v/>
      </c>
      <c r="W23" s="308" t="str">
        <f t="shared" si="13"/>
        <v/>
      </c>
      <c r="X23" s="309" t="str">
        <f t="shared" si="14"/>
        <v>Control fuerte pero si el riesgo residual lo requiere y según la opción de manejo escogida, cada responsable involucrado debe liderar acciones adicionales</v>
      </c>
      <c r="Y23" s="310">
        <f t="shared" si="7"/>
        <v>2</v>
      </c>
      <c r="Z23" s="360"/>
      <c r="AA23" s="357"/>
      <c r="AB23" s="312" t="str">
        <f t="shared" si="8"/>
        <v/>
      </c>
      <c r="AC23" s="361"/>
      <c r="AD23" s="358"/>
      <c r="AF23" s="314">
        <v>15</v>
      </c>
      <c r="AG23" s="315">
        <f>'[1]2. MAPA DE RIESGOS '!H26</f>
        <v>2</v>
      </c>
      <c r="AH23" s="315">
        <f>'[1]2. MAPA DE RIESGOS '!I26</f>
        <v>2</v>
      </c>
      <c r="AI23" s="315">
        <v>3</v>
      </c>
      <c r="AJ23" s="316">
        <v>5</v>
      </c>
      <c r="AK23" s="3" t="str">
        <f>'[1]2. MAPA DE RIESGOS '!K26</f>
        <v>BAJO</v>
      </c>
      <c r="AL23" s="314">
        <f>Z177</f>
        <v>2</v>
      </c>
      <c r="AM23" s="314">
        <f>AC177</f>
        <v>0</v>
      </c>
      <c r="AN23" s="315">
        <f t="shared" si="9"/>
        <v>1</v>
      </c>
      <c r="AO23" s="315">
        <f t="shared" si="0"/>
        <v>2</v>
      </c>
      <c r="AP23" s="315">
        <f t="shared" si="10"/>
        <v>2</v>
      </c>
      <c r="AQ23" s="316">
        <f t="shared" si="11"/>
        <v>2</v>
      </c>
    </row>
    <row r="24" spans="1:43" s="354" customFormat="1" ht="66.75" customHeight="1" x14ac:dyDescent="0.2">
      <c r="A24" s="355"/>
      <c r="B24" s="355"/>
      <c r="C24" s="356" t="s">
        <v>822</v>
      </c>
      <c r="D24" s="363" t="s">
        <v>817</v>
      </c>
      <c r="E24" s="364" t="s">
        <v>26</v>
      </c>
      <c r="F24" s="327">
        <v>15</v>
      </c>
      <c r="G24" s="327">
        <v>15</v>
      </c>
      <c r="H24" s="327">
        <v>15</v>
      </c>
      <c r="I24" s="327">
        <v>15</v>
      </c>
      <c r="J24" s="327">
        <v>15</v>
      </c>
      <c r="K24" s="327">
        <v>15</v>
      </c>
      <c r="L24" s="327">
        <v>10</v>
      </c>
      <c r="M24" s="365" t="s">
        <v>69</v>
      </c>
      <c r="N24" s="350"/>
      <c r="O24" s="351">
        <f t="shared" si="12"/>
        <v>90</v>
      </c>
      <c r="P24" s="352">
        <f t="shared" si="1"/>
        <v>1</v>
      </c>
      <c r="Q24" s="304" t="str">
        <f t="shared" si="2"/>
        <v>Fuerte</v>
      </c>
      <c r="R24" s="357"/>
      <c r="S24" s="358"/>
      <c r="T24" s="359"/>
      <c r="U24" s="308" t="str">
        <f t="shared" si="3"/>
        <v>Fuerte</v>
      </c>
      <c r="V24" s="308" t="str">
        <f t="shared" si="4"/>
        <v/>
      </c>
      <c r="W24" s="308" t="str">
        <f t="shared" si="13"/>
        <v/>
      </c>
      <c r="X24" s="309" t="str">
        <f t="shared" si="14"/>
        <v>Control fuerte pero si el riesgo residual lo requiere y según la opción de manejo escogida, cada responsable involucrado debe liderar acciones adicionales</v>
      </c>
      <c r="Y24" s="310" t="str">
        <f t="shared" si="7"/>
        <v/>
      </c>
      <c r="Z24" s="366"/>
      <c r="AA24" s="367"/>
      <c r="AB24" s="312">
        <f t="shared" si="8"/>
        <v>2</v>
      </c>
      <c r="AC24" s="368"/>
      <c r="AD24" s="369"/>
      <c r="AF24" s="314"/>
      <c r="AG24" s="315"/>
      <c r="AH24" s="315"/>
      <c r="AI24" s="315">
        <v>4</v>
      </c>
      <c r="AJ24" s="316">
        <v>30</v>
      </c>
      <c r="AK24" s="3"/>
      <c r="AL24" s="370"/>
      <c r="AM24" s="370"/>
      <c r="AN24" s="315"/>
      <c r="AO24" s="315"/>
      <c r="AP24" s="315"/>
      <c r="AQ24" s="316"/>
    </row>
    <row r="25" spans="1:43" s="354" customFormat="1" ht="15.75" x14ac:dyDescent="0.25">
      <c r="A25" s="371"/>
      <c r="B25" s="371"/>
      <c r="C25" s="372"/>
      <c r="D25" s="373"/>
      <c r="E25" s="347"/>
      <c r="F25" s="348"/>
      <c r="G25" s="348"/>
      <c r="H25" s="348"/>
      <c r="I25" s="348"/>
      <c r="J25" s="348"/>
      <c r="K25" s="348"/>
      <c r="L25" s="348"/>
      <c r="M25" s="349"/>
      <c r="N25" s="350"/>
      <c r="O25" s="351">
        <f t="shared" si="12"/>
        <v>0</v>
      </c>
      <c r="P25" s="352">
        <f t="shared" si="1"/>
        <v>0</v>
      </c>
      <c r="Q25" s="304" t="str">
        <f t="shared" si="2"/>
        <v>Débil</v>
      </c>
      <c r="R25" s="357"/>
      <c r="S25" s="358"/>
      <c r="T25" s="359"/>
      <c r="U25" s="308" t="str">
        <f t="shared" si="3"/>
        <v/>
      </c>
      <c r="V25" s="308" t="str">
        <f t="shared" si="4"/>
        <v/>
      </c>
      <c r="W25" s="308" t="str">
        <f t="shared" si="13"/>
        <v>Débil</v>
      </c>
      <c r="X25" s="309" t="str">
        <f t="shared" si="14"/>
        <v>Requiere plan de acción para fortalecer el control</v>
      </c>
      <c r="Y25" s="310" t="str">
        <f t="shared" si="7"/>
        <v/>
      </c>
      <c r="Z25" s="374"/>
      <c r="AA25" s="353">
        <f>IF(OR(W25="Débil",Z25=0),0,IF(Z25=1,1,IF(AND(U25="Fuerte",Z25=2),2,1)))</f>
        <v>0</v>
      </c>
      <c r="AB25" s="312" t="str">
        <f t="shared" si="8"/>
        <v/>
      </c>
      <c r="AC25" s="374"/>
      <c r="AD25" s="353">
        <f>IF(OR(W25="Débil",AC25=0),0,IF(AC25=1,1,IF(AND(U25="Fuerte",AC25=2),2,1)))</f>
        <v>0</v>
      </c>
      <c r="AF25" s="314"/>
      <c r="AG25" s="315"/>
      <c r="AH25" s="315"/>
      <c r="AI25" s="315">
        <v>5</v>
      </c>
      <c r="AJ25" s="316">
        <v>40</v>
      </c>
      <c r="AK25" s="375"/>
      <c r="AL25" s="370"/>
      <c r="AM25" s="370"/>
      <c r="AN25" s="315"/>
      <c r="AO25" s="315"/>
      <c r="AP25" s="315"/>
      <c r="AQ25" s="316"/>
    </row>
    <row r="26" spans="1:43" s="354" customFormat="1" ht="15.75" x14ac:dyDescent="0.2">
      <c r="A26" s="355"/>
      <c r="B26" s="355"/>
      <c r="C26" s="356"/>
      <c r="D26" s="373"/>
      <c r="E26" s="347"/>
      <c r="F26" s="348"/>
      <c r="G26" s="348"/>
      <c r="H26" s="348"/>
      <c r="I26" s="348"/>
      <c r="J26" s="348"/>
      <c r="K26" s="348"/>
      <c r="L26" s="348"/>
      <c r="M26" s="349"/>
      <c r="N26" s="350"/>
      <c r="O26" s="351">
        <f t="shared" si="12"/>
        <v>0</v>
      </c>
      <c r="P26" s="352">
        <f t="shared" si="1"/>
        <v>0</v>
      </c>
      <c r="Q26" s="304" t="str">
        <f t="shared" si="2"/>
        <v>Débil</v>
      </c>
      <c r="R26" s="357"/>
      <c r="S26" s="358"/>
      <c r="T26" s="359"/>
      <c r="U26" s="308" t="str">
        <f t="shared" si="3"/>
        <v/>
      </c>
      <c r="V26" s="308" t="str">
        <f t="shared" si="4"/>
        <v/>
      </c>
      <c r="W26" s="308" t="str">
        <f t="shared" si="13"/>
        <v>Débil</v>
      </c>
      <c r="X26" s="309" t="str">
        <f t="shared" si="14"/>
        <v>Requiere plan de acción para fortalecer el control</v>
      </c>
      <c r="Y26" s="310" t="str">
        <f t="shared" si="7"/>
        <v/>
      </c>
      <c r="Z26" s="360"/>
      <c r="AA26" s="357"/>
      <c r="AB26" s="312" t="str">
        <f t="shared" si="8"/>
        <v/>
      </c>
      <c r="AC26" s="361"/>
      <c r="AD26" s="358"/>
      <c r="AF26" s="376"/>
      <c r="AG26" s="377"/>
      <c r="AH26" s="377"/>
      <c r="AI26" s="377"/>
      <c r="AJ26" s="378"/>
      <c r="AK26" s="375"/>
      <c r="AL26" s="379"/>
      <c r="AM26" s="379"/>
      <c r="AN26" s="377"/>
      <c r="AO26" s="377"/>
      <c r="AP26" s="377"/>
      <c r="AQ26" s="378"/>
    </row>
    <row r="27" spans="1:43" s="354" customFormat="1" ht="15.75" x14ac:dyDescent="0.2">
      <c r="A27" s="380"/>
      <c r="B27" s="380"/>
      <c r="C27" s="356"/>
      <c r="D27" s="373"/>
      <c r="E27" s="347"/>
      <c r="F27" s="348"/>
      <c r="G27" s="348"/>
      <c r="H27" s="348"/>
      <c r="I27" s="348"/>
      <c r="J27" s="348"/>
      <c r="K27" s="348"/>
      <c r="L27" s="348"/>
      <c r="M27" s="349"/>
      <c r="N27" s="350"/>
      <c r="O27" s="351">
        <f t="shared" si="12"/>
        <v>0</v>
      </c>
      <c r="P27" s="352">
        <f t="shared" si="1"/>
        <v>0</v>
      </c>
      <c r="Q27" s="304" t="str">
        <f t="shared" si="2"/>
        <v>Débil</v>
      </c>
      <c r="R27" s="357"/>
      <c r="S27" s="358"/>
      <c r="T27" s="359"/>
      <c r="U27" s="308" t="str">
        <f t="shared" si="3"/>
        <v/>
      </c>
      <c r="V27" s="308" t="str">
        <f t="shared" si="4"/>
        <v/>
      </c>
      <c r="W27" s="308" t="str">
        <f t="shared" si="13"/>
        <v>Débil</v>
      </c>
      <c r="X27" s="309" t="str">
        <f t="shared" si="14"/>
        <v>Requiere plan de acción para fortalecer el control</v>
      </c>
      <c r="Y27" s="310" t="str">
        <f t="shared" si="7"/>
        <v/>
      </c>
      <c r="Z27" s="360"/>
      <c r="AA27" s="357"/>
      <c r="AB27" s="312" t="str">
        <f t="shared" si="8"/>
        <v/>
      </c>
      <c r="AC27" s="361"/>
      <c r="AD27" s="358"/>
      <c r="AF27" s="376"/>
      <c r="AG27" s="377"/>
      <c r="AH27" s="377"/>
      <c r="AI27" s="377"/>
      <c r="AJ27" s="378"/>
      <c r="AK27" s="375"/>
      <c r="AL27" s="379"/>
      <c r="AM27" s="379"/>
      <c r="AN27" s="377"/>
      <c r="AO27" s="377"/>
      <c r="AP27" s="377"/>
      <c r="AQ27" s="378"/>
    </row>
    <row r="28" spans="1:43" s="313" customFormat="1" ht="90" x14ac:dyDescent="0.2">
      <c r="A28" s="294" t="str">
        <f>'[1]2. MAPA DE RIESGOS '!C14</f>
        <v>3. Formulación de planes, programas o proyectos de movilidad de la ciudad, que no propendan por la sostenibilidad ambiental, económica y social.</v>
      </c>
      <c r="B28" s="381"/>
      <c r="E28" s="298"/>
      <c r="F28" s="327"/>
      <c r="G28" s="327"/>
      <c r="H28" s="327"/>
      <c r="I28" s="327"/>
      <c r="J28" s="327"/>
      <c r="K28" s="327"/>
      <c r="L28" s="327"/>
      <c r="M28" s="328"/>
      <c r="N28" s="301"/>
      <c r="O28" s="302">
        <f t="shared" si="12"/>
        <v>0</v>
      </c>
      <c r="P28" s="303">
        <f t="shared" si="1"/>
        <v>0</v>
      </c>
      <c r="Q28" s="304" t="str">
        <f t="shared" si="2"/>
        <v>Débil</v>
      </c>
      <c r="R28" s="305">
        <f>ROUNDUP(AVERAGEIF(P28:P39,"&gt;0"),1)</f>
        <v>1</v>
      </c>
      <c r="S28" s="306" t="str">
        <f>IF(R28&gt;96%,"Fuerte",IF(R28&lt;50%,"Débil","Moderada"))</f>
        <v>Fuerte</v>
      </c>
      <c r="T28" s="307"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308" t="str">
        <f t="shared" si="3"/>
        <v/>
      </c>
      <c r="V28" s="308" t="str">
        <f t="shared" si="4"/>
        <v/>
      </c>
      <c r="W28" s="308" t="str">
        <f t="shared" si="13"/>
        <v>Débil</v>
      </c>
      <c r="X28" s="309" t="str">
        <f t="shared" si="14"/>
        <v>Requiere plan de acción para fortalecer el control</v>
      </c>
      <c r="Y28" s="310" t="str">
        <f t="shared" si="7"/>
        <v/>
      </c>
      <c r="Z28" s="311">
        <f>IFERROR(ROUND(AVERAGE(Y28:Y39),0),0)</f>
        <v>2</v>
      </c>
      <c r="AA28" s="306">
        <f>IF(OR(W28="Débil",Z28=0),0,IF(Z28=1,1,IF(AND(U28="Fuerte",Z28=2),2,1)))</f>
        <v>0</v>
      </c>
      <c r="AB28" s="312" t="str">
        <f t="shared" si="8"/>
        <v/>
      </c>
      <c r="AC28" s="311">
        <f>IFERROR(ROUND(AVERAGE(AB28:AB39),0),0)</f>
        <v>2</v>
      </c>
      <c r="AD28" s="306">
        <f>IF(OR(W28="Débil",AC28=0),0,IF(AC28=1,1,IF(AND(U28="Fuerte",AC28=2),2,1)))</f>
        <v>0</v>
      </c>
      <c r="AE28" s="257"/>
      <c r="AF28" s="382"/>
      <c r="AG28" s="315"/>
      <c r="AH28" s="315"/>
      <c r="AI28" s="315"/>
      <c r="AJ28" s="316"/>
      <c r="AK28" s="3"/>
      <c r="AL28" s="370"/>
      <c r="AM28" s="370"/>
      <c r="AN28" s="315"/>
      <c r="AO28" s="315"/>
      <c r="AP28" s="315"/>
      <c r="AQ28" s="316"/>
    </row>
    <row r="29" spans="1:43" s="313" customFormat="1" ht="63.75" x14ac:dyDescent="0.2">
      <c r="A29" s="383"/>
      <c r="B29" s="383"/>
      <c r="C29" s="296" t="s">
        <v>835</v>
      </c>
      <c r="D29" s="384" t="s">
        <v>836</v>
      </c>
      <c r="E29" s="298" t="s">
        <v>20</v>
      </c>
      <c r="F29" s="327">
        <v>15</v>
      </c>
      <c r="G29" s="327">
        <v>15</v>
      </c>
      <c r="H29" s="327">
        <v>15</v>
      </c>
      <c r="I29" s="327">
        <v>15</v>
      </c>
      <c r="J29" s="327">
        <v>15</v>
      </c>
      <c r="K29" s="327">
        <v>15</v>
      </c>
      <c r="L29" s="327">
        <v>10</v>
      </c>
      <c r="M29" s="328" t="s">
        <v>69</v>
      </c>
      <c r="N29" s="301"/>
      <c r="O29" s="302">
        <f t="shared" si="12"/>
        <v>90</v>
      </c>
      <c r="P29" s="303">
        <f t="shared" si="1"/>
        <v>1</v>
      </c>
      <c r="Q29" s="304" t="str">
        <f t="shared" si="2"/>
        <v>Fuerte</v>
      </c>
      <c r="R29" s="319"/>
      <c r="S29" s="320"/>
      <c r="T29" s="321"/>
      <c r="U29" s="308" t="str">
        <f t="shared" si="3"/>
        <v>Fuerte</v>
      </c>
      <c r="V29" s="308" t="str">
        <f t="shared" si="4"/>
        <v/>
      </c>
      <c r="W29" s="308" t="str">
        <f t="shared" si="13"/>
        <v/>
      </c>
      <c r="X29" s="309" t="str">
        <f t="shared" si="14"/>
        <v>Control fuerte pero si el riesgo residual lo requiere y según la opción de manejo escogida, cada responsable involucrado debe liderar acciones adicionales</v>
      </c>
      <c r="Y29" s="310">
        <f t="shared" si="7"/>
        <v>2</v>
      </c>
      <c r="Z29" s="322"/>
      <c r="AA29" s="323"/>
      <c r="AB29" s="312" t="str">
        <f t="shared" si="8"/>
        <v/>
      </c>
      <c r="AC29" s="324"/>
      <c r="AD29" s="325"/>
      <c r="AE29" s="257"/>
      <c r="AF29" s="382"/>
      <c r="AG29" s="315"/>
      <c r="AH29" s="315"/>
      <c r="AI29" s="315"/>
      <c r="AJ29" s="316"/>
      <c r="AK29" s="3"/>
      <c r="AL29" s="370"/>
      <c r="AM29" s="370"/>
      <c r="AN29" s="315"/>
      <c r="AO29" s="315"/>
      <c r="AP29" s="315"/>
      <c r="AQ29" s="316"/>
    </row>
    <row r="30" spans="1:43" ht="140.25" x14ac:dyDescent="0.2">
      <c r="A30" s="383"/>
      <c r="B30" s="383"/>
      <c r="C30" s="385" t="s">
        <v>837</v>
      </c>
      <c r="D30" s="384" t="s">
        <v>838</v>
      </c>
      <c r="E30" s="298" t="s">
        <v>20</v>
      </c>
      <c r="F30" s="327">
        <v>15</v>
      </c>
      <c r="G30" s="327">
        <v>15</v>
      </c>
      <c r="H30" s="327">
        <v>15</v>
      </c>
      <c r="I30" s="327">
        <v>15</v>
      </c>
      <c r="J30" s="327">
        <v>15</v>
      </c>
      <c r="K30" s="327">
        <v>15</v>
      </c>
      <c r="L30" s="327">
        <v>10</v>
      </c>
      <c r="M30" s="328" t="s">
        <v>69</v>
      </c>
      <c r="N30" s="301"/>
      <c r="O30" s="302">
        <f t="shared" si="12"/>
        <v>90</v>
      </c>
      <c r="P30" s="303">
        <f t="shared" si="1"/>
        <v>1</v>
      </c>
      <c r="Q30" s="304" t="str">
        <f t="shared" si="2"/>
        <v>Fuerte</v>
      </c>
      <c r="R30" s="319"/>
      <c r="S30" s="320"/>
      <c r="T30" s="321"/>
      <c r="U30" s="308" t="str">
        <f t="shared" si="3"/>
        <v>Fuerte</v>
      </c>
      <c r="V30" s="308" t="str">
        <f t="shared" si="4"/>
        <v/>
      </c>
      <c r="W30" s="308" t="str">
        <f t="shared" si="13"/>
        <v/>
      </c>
      <c r="X30" s="309" t="str">
        <f t="shared" si="14"/>
        <v>Control fuerte pero si el riesgo residual lo requiere y según la opción de manejo escogida, cada responsable involucrado debe liderar acciones adicionales</v>
      </c>
      <c r="Y30" s="310">
        <f t="shared" si="7"/>
        <v>2</v>
      </c>
      <c r="Z30" s="386"/>
      <c r="AA30" s="387"/>
      <c r="AB30" s="312" t="str">
        <f t="shared" si="8"/>
        <v/>
      </c>
      <c r="AC30" s="312"/>
      <c r="AD30" s="388"/>
      <c r="AF30" s="314"/>
      <c r="AG30" s="315"/>
      <c r="AH30" s="315"/>
      <c r="AI30" s="315"/>
      <c r="AJ30" s="316"/>
      <c r="AK30" s="3"/>
      <c r="AL30" s="370"/>
      <c r="AM30" s="370"/>
      <c r="AN30" s="315"/>
      <c r="AO30" s="315"/>
      <c r="AP30" s="315"/>
      <c r="AQ30" s="316"/>
    </row>
    <row r="31" spans="1:43" ht="45" customHeight="1" x14ac:dyDescent="0.2">
      <c r="A31" s="383"/>
      <c r="B31" s="383"/>
      <c r="C31" s="385" t="s">
        <v>811</v>
      </c>
      <c r="D31" s="384" t="s">
        <v>839</v>
      </c>
      <c r="E31" s="298" t="s">
        <v>20</v>
      </c>
      <c r="F31" s="327">
        <v>15</v>
      </c>
      <c r="G31" s="327">
        <v>15</v>
      </c>
      <c r="H31" s="327">
        <v>15</v>
      </c>
      <c r="I31" s="327">
        <v>15</v>
      </c>
      <c r="J31" s="327">
        <v>15</v>
      </c>
      <c r="K31" s="327">
        <v>15</v>
      </c>
      <c r="L31" s="327">
        <v>10</v>
      </c>
      <c r="M31" s="328" t="s">
        <v>69</v>
      </c>
      <c r="N31" s="301"/>
      <c r="O31" s="302">
        <f t="shared" si="12"/>
        <v>90</v>
      </c>
      <c r="P31" s="303">
        <f t="shared" si="1"/>
        <v>1</v>
      </c>
      <c r="Q31" s="304" t="str">
        <f t="shared" si="2"/>
        <v>Fuerte</v>
      </c>
      <c r="R31" s="319"/>
      <c r="S31" s="320"/>
      <c r="T31" s="321"/>
      <c r="U31" s="308" t="str">
        <f t="shared" si="3"/>
        <v>Fuerte</v>
      </c>
      <c r="V31" s="308" t="str">
        <f t="shared" si="4"/>
        <v/>
      </c>
      <c r="W31" s="308" t="str">
        <f t="shared" si="13"/>
        <v/>
      </c>
      <c r="X31" s="309" t="str">
        <f t="shared" si="14"/>
        <v>Control fuerte pero si el riesgo residual lo requiere y según la opción de manejo escogida, cada responsable involucrado debe liderar acciones adicionales</v>
      </c>
      <c r="Y31" s="310">
        <f t="shared" si="7"/>
        <v>2</v>
      </c>
      <c r="Z31" s="322"/>
      <c r="AA31" s="323"/>
      <c r="AB31" s="312" t="str">
        <f t="shared" si="8"/>
        <v/>
      </c>
      <c r="AC31" s="324"/>
      <c r="AD31" s="325"/>
      <c r="AF31" s="314"/>
      <c r="AG31" s="315"/>
      <c r="AH31" s="315"/>
      <c r="AI31" s="315"/>
      <c r="AJ31" s="316"/>
      <c r="AK31" s="3"/>
      <c r="AL31" s="370"/>
      <c r="AM31" s="370"/>
      <c r="AN31" s="315"/>
      <c r="AO31" s="315"/>
      <c r="AP31" s="315"/>
      <c r="AQ31" s="316"/>
    </row>
    <row r="32" spans="1:43" ht="45" customHeight="1" x14ac:dyDescent="0.2">
      <c r="A32" s="383"/>
      <c r="B32" s="383"/>
      <c r="C32" s="385" t="s">
        <v>813</v>
      </c>
      <c r="D32" s="334" t="s">
        <v>817</v>
      </c>
      <c r="E32" s="298" t="s">
        <v>26</v>
      </c>
      <c r="F32" s="327">
        <v>15</v>
      </c>
      <c r="G32" s="327">
        <v>15</v>
      </c>
      <c r="H32" s="327">
        <v>15</v>
      </c>
      <c r="I32" s="327">
        <v>15</v>
      </c>
      <c r="J32" s="327">
        <v>15</v>
      </c>
      <c r="K32" s="327">
        <v>15</v>
      </c>
      <c r="L32" s="327">
        <v>10</v>
      </c>
      <c r="M32" s="328" t="s">
        <v>69</v>
      </c>
      <c r="N32" s="301"/>
      <c r="O32" s="302">
        <f>SUM(F32:K32)</f>
        <v>90</v>
      </c>
      <c r="P32" s="303">
        <f t="shared" si="1"/>
        <v>1</v>
      </c>
      <c r="Q32" s="304" t="str">
        <f t="shared" si="2"/>
        <v>Fuerte</v>
      </c>
      <c r="R32" s="319"/>
      <c r="S32" s="320"/>
      <c r="T32" s="321"/>
      <c r="U32" s="308" t="str">
        <f t="shared" si="3"/>
        <v>Fuerte</v>
      </c>
      <c r="V32" s="308" t="str">
        <f t="shared" si="4"/>
        <v/>
      </c>
      <c r="W32" s="308" t="str">
        <f t="shared" si="13"/>
        <v/>
      </c>
      <c r="X32" s="309" t="str">
        <f t="shared" si="14"/>
        <v>Control fuerte pero si el riesgo residual lo requiere y según la opción de manejo escogida, cada responsable involucrado debe liderar acciones adicionales</v>
      </c>
      <c r="Y32" s="310" t="str">
        <f t="shared" si="7"/>
        <v/>
      </c>
      <c r="Z32" s="322"/>
      <c r="AA32" s="323"/>
      <c r="AB32" s="312">
        <f t="shared" si="8"/>
        <v>2</v>
      </c>
      <c r="AC32" s="324"/>
      <c r="AD32" s="325"/>
      <c r="AF32" s="314"/>
      <c r="AG32" s="315"/>
      <c r="AH32" s="315"/>
      <c r="AI32" s="315"/>
      <c r="AJ32" s="316"/>
      <c r="AK32" s="3"/>
      <c r="AL32" s="370"/>
      <c r="AM32" s="370"/>
      <c r="AN32" s="315"/>
      <c r="AO32" s="315"/>
      <c r="AP32" s="315"/>
      <c r="AQ32" s="316"/>
    </row>
    <row r="33" spans="1:43" ht="63.75" x14ac:dyDescent="0.25">
      <c r="A33" s="338"/>
      <c r="B33" s="338"/>
      <c r="C33" s="389" t="s">
        <v>840</v>
      </c>
      <c r="D33" s="384" t="s">
        <v>841</v>
      </c>
      <c r="E33" s="298" t="s">
        <v>20</v>
      </c>
      <c r="F33" s="327">
        <v>15</v>
      </c>
      <c r="G33" s="327">
        <v>15</v>
      </c>
      <c r="H33" s="327">
        <v>15</v>
      </c>
      <c r="I33" s="327">
        <v>15</v>
      </c>
      <c r="J33" s="327">
        <v>15</v>
      </c>
      <c r="K33" s="327">
        <v>15</v>
      </c>
      <c r="L33" s="327">
        <v>10</v>
      </c>
      <c r="M33" s="328" t="s">
        <v>69</v>
      </c>
      <c r="N33" s="301"/>
      <c r="O33" s="302">
        <f t="shared" si="12"/>
        <v>90</v>
      </c>
      <c r="P33" s="303">
        <f t="shared" si="1"/>
        <v>1</v>
      </c>
      <c r="Q33" s="304" t="str">
        <f t="shared" si="2"/>
        <v>Fuerte</v>
      </c>
      <c r="R33" s="319"/>
      <c r="S33" s="320"/>
      <c r="T33" s="321"/>
      <c r="U33" s="308" t="str">
        <f t="shared" si="3"/>
        <v>Fuerte</v>
      </c>
      <c r="V33" s="308" t="str">
        <f t="shared" si="4"/>
        <v/>
      </c>
      <c r="W33" s="308" t="str">
        <f t="shared" si="13"/>
        <v/>
      </c>
      <c r="X33" s="309" t="str">
        <f t="shared" si="14"/>
        <v>Control fuerte pero si el riesgo residual lo requiere y según la opción de manejo escogida, cada responsable involucrado debe liderar acciones adicionales</v>
      </c>
      <c r="Y33" s="310">
        <f t="shared" si="7"/>
        <v>2</v>
      </c>
      <c r="Z33" s="322"/>
      <c r="AA33" s="323"/>
      <c r="AB33" s="312" t="str">
        <f t="shared" si="8"/>
        <v/>
      </c>
      <c r="AC33" s="324"/>
      <c r="AD33" s="306">
        <f>IF(OR(W33="Débil",AC33=0),0,IF(AC33=1,1,IF(AND(U33="Fuerte",AC33=2),2,1)))</f>
        <v>0</v>
      </c>
      <c r="AF33" s="314"/>
      <c r="AG33" s="315"/>
      <c r="AH33" s="315"/>
      <c r="AI33" s="315"/>
      <c r="AJ33" s="316"/>
      <c r="AK33" s="3"/>
      <c r="AL33" s="370"/>
      <c r="AM33" s="370"/>
      <c r="AN33" s="315"/>
      <c r="AO33" s="315"/>
      <c r="AP33" s="315"/>
      <c r="AQ33" s="316"/>
    </row>
    <row r="34" spans="1:43" ht="38.25" x14ac:dyDescent="0.25">
      <c r="A34" s="338"/>
      <c r="B34" s="390"/>
      <c r="C34" s="257" t="s">
        <v>842</v>
      </c>
      <c r="D34" s="341" t="s">
        <v>843</v>
      </c>
      <c r="E34" s="298" t="s">
        <v>20</v>
      </c>
      <c r="F34" s="342">
        <v>15</v>
      </c>
      <c r="G34" s="342">
        <v>15</v>
      </c>
      <c r="H34" s="342">
        <v>15</v>
      </c>
      <c r="I34" s="342">
        <v>15</v>
      </c>
      <c r="J34" s="342">
        <v>15</v>
      </c>
      <c r="K34" s="342">
        <v>15</v>
      </c>
      <c r="L34" s="342">
        <v>10</v>
      </c>
      <c r="M34" s="328" t="s">
        <v>69</v>
      </c>
      <c r="N34" s="301"/>
      <c r="O34" s="302">
        <f t="shared" si="12"/>
        <v>90</v>
      </c>
      <c r="P34" s="303">
        <f t="shared" si="1"/>
        <v>1</v>
      </c>
      <c r="Q34" s="304" t="str">
        <f t="shared" si="2"/>
        <v>Fuerte</v>
      </c>
      <c r="R34" s="319"/>
      <c r="S34" s="320"/>
      <c r="T34" s="321"/>
      <c r="U34" s="308" t="str">
        <f t="shared" si="3"/>
        <v>Fuerte</v>
      </c>
      <c r="V34" s="308" t="str">
        <f t="shared" si="4"/>
        <v/>
      </c>
      <c r="W34" s="308" t="str">
        <f t="shared" si="13"/>
        <v/>
      </c>
      <c r="X34" s="309" t="str">
        <f t="shared" si="14"/>
        <v>Control fuerte pero si el riesgo residual lo requiere y según la opción de manejo escogida, cada responsable involucrado debe liderar acciones adicionales</v>
      </c>
      <c r="Y34" s="310">
        <f t="shared" si="7"/>
        <v>2</v>
      </c>
      <c r="Z34" s="322"/>
      <c r="AA34" s="323"/>
      <c r="AB34" s="312" t="str">
        <f t="shared" si="8"/>
        <v/>
      </c>
      <c r="AC34" s="324"/>
      <c r="AD34" s="325"/>
      <c r="AF34" s="391"/>
      <c r="AG34" s="392"/>
      <c r="AH34" s="392"/>
      <c r="AI34" s="392"/>
      <c r="AJ34" s="393"/>
      <c r="AK34" s="394"/>
      <c r="AL34" s="395"/>
      <c r="AM34" s="395"/>
      <c r="AN34" s="392"/>
      <c r="AO34" s="392"/>
      <c r="AP34" s="392"/>
      <c r="AQ34" s="393"/>
    </row>
    <row r="35" spans="1:43" ht="15.75" x14ac:dyDescent="0.25">
      <c r="A35" s="338"/>
      <c r="B35" s="338"/>
      <c r="C35" s="389" t="s">
        <v>844</v>
      </c>
      <c r="D35" s="341"/>
      <c r="E35" s="298"/>
      <c r="F35" s="342"/>
      <c r="G35" s="342"/>
      <c r="H35" s="342"/>
      <c r="I35" s="342"/>
      <c r="J35" s="342"/>
      <c r="K35" s="342"/>
      <c r="L35" s="342"/>
      <c r="M35" s="328"/>
      <c r="N35" s="301"/>
      <c r="O35" s="302">
        <f t="shared" si="12"/>
        <v>0</v>
      </c>
      <c r="P35" s="303">
        <f t="shared" si="1"/>
        <v>0</v>
      </c>
      <c r="Q35" s="304" t="str">
        <f t="shared" si="2"/>
        <v>Débil</v>
      </c>
      <c r="R35" s="319"/>
      <c r="S35" s="320"/>
      <c r="T35" s="321"/>
      <c r="U35" s="308" t="str">
        <f t="shared" si="3"/>
        <v/>
      </c>
      <c r="V35" s="308" t="str">
        <f t="shared" si="4"/>
        <v/>
      </c>
      <c r="W35" s="308" t="str">
        <f t="shared" si="13"/>
        <v>Débil</v>
      </c>
      <c r="X35" s="309" t="str">
        <f t="shared" si="14"/>
        <v>Requiere plan de acción para fortalecer el control</v>
      </c>
      <c r="Y35" s="310" t="str">
        <f t="shared" si="7"/>
        <v/>
      </c>
      <c r="Z35" s="322"/>
      <c r="AA35" s="323"/>
      <c r="AB35" s="312" t="str">
        <f t="shared" si="8"/>
        <v/>
      </c>
      <c r="AC35" s="324"/>
      <c r="AD35" s="325"/>
      <c r="AF35" s="391"/>
      <c r="AG35" s="392"/>
      <c r="AH35" s="392"/>
      <c r="AI35" s="392"/>
      <c r="AJ35" s="393"/>
      <c r="AK35" s="394"/>
      <c r="AL35" s="395"/>
      <c r="AM35" s="395"/>
      <c r="AN35" s="392"/>
      <c r="AO35" s="392"/>
      <c r="AP35" s="392"/>
      <c r="AQ35" s="393"/>
    </row>
    <row r="36" spans="1:43" ht="38.25" x14ac:dyDescent="0.2">
      <c r="A36" s="317"/>
      <c r="B36" s="317"/>
      <c r="C36" s="318" t="s">
        <v>845</v>
      </c>
      <c r="D36" s="384" t="s">
        <v>846</v>
      </c>
      <c r="E36" s="298" t="s">
        <v>20</v>
      </c>
      <c r="F36" s="342">
        <v>15</v>
      </c>
      <c r="G36" s="342">
        <v>15</v>
      </c>
      <c r="H36" s="342">
        <v>15</v>
      </c>
      <c r="I36" s="342">
        <v>15</v>
      </c>
      <c r="J36" s="342">
        <v>15</v>
      </c>
      <c r="K36" s="342">
        <v>15</v>
      </c>
      <c r="L36" s="342">
        <v>10</v>
      </c>
      <c r="M36" s="328" t="s">
        <v>69</v>
      </c>
      <c r="N36" s="301"/>
      <c r="O36" s="302">
        <f t="shared" si="12"/>
        <v>90</v>
      </c>
      <c r="P36" s="303">
        <f t="shared" si="1"/>
        <v>1</v>
      </c>
      <c r="Q36" s="304" t="str">
        <f t="shared" si="2"/>
        <v>Fuerte</v>
      </c>
      <c r="R36" s="319"/>
      <c r="S36" s="320"/>
      <c r="T36" s="321"/>
      <c r="U36" s="308" t="str">
        <f t="shared" si="3"/>
        <v>Fuerte</v>
      </c>
      <c r="V36" s="308" t="str">
        <f t="shared" si="4"/>
        <v/>
      </c>
      <c r="W36" s="308" t="str">
        <f t="shared" si="13"/>
        <v/>
      </c>
      <c r="X36" s="309" t="str">
        <f t="shared" si="14"/>
        <v>Control fuerte pero si el riesgo residual lo requiere y según la opción de manejo escogida, cada responsable involucrado debe liderar acciones adicionales</v>
      </c>
      <c r="Y36" s="310">
        <f t="shared" si="7"/>
        <v>2</v>
      </c>
      <c r="Z36" s="322"/>
      <c r="AA36" s="323"/>
      <c r="AB36" s="312" t="str">
        <f t="shared" si="8"/>
        <v/>
      </c>
      <c r="AC36" s="324"/>
      <c r="AD36" s="325"/>
    </row>
    <row r="37" spans="1:43" ht="63.75" x14ac:dyDescent="0.2">
      <c r="A37" s="343"/>
      <c r="B37" s="343"/>
      <c r="C37" s="318" t="s">
        <v>847</v>
      </c>
      <c r="D37" s="384" t="s">
        <v>848</v>
      </c>
      <c r="E37" s="298" t="s">
        <v>26</v>
      </c>
      <c r="F37" s="342">
        <v>15</v>
      </c>
      <c r="G37" s="342">
        <v>15</v>
      </c>
      <c r="H37" s="342">
        <v>15</v>
      </c>
      <c r="I37" s="342">
        <v>10</v>
      </c>
      <c r="J37" s="342">
        <v>15</v>
      </c>
      <c r="K37" s="342">
        <v>15</v>
      </c>
      <c r="L37" s="342">
        <v>10</v>
      </c>
      <c r="M37" s="328" t="s">
        <v>69</v>
      </c>
      <c r="N37" s="301"/>
      <c r="O37" s="302">
        <f t="shared" si="12"/>
        <v>85</v>
      </c>
      <c r="P37" s="303">
        <f t="shared" si="1"/>
        <v>0.94444444444444442</v>
      </c>
      <c r="Q37" s="304" t="str">
        <f t="shared" si="2"/>
        <v>Moderado</v>
      </c>
      <c r="R37" s="319"/>
      <c r="S37" s="320"/>
      <c r="T37" s="321"/>
      <c r="U37" s="308" t="str">
        <f t="shared" si="3"/>
        <v/>
      </c>
      <c r="V37" s="308" t="str">
        <f t="shared" si="4"/>
        <v>Moderada</v>
      </c>
      <c r="W37" s="308" t="str">
        <f t="shared" si="13"/>
        <v/>
      </c>
      <c r="X37" s="309" t="str">
        <f t="shared" si="14"/>
        <v>Requiere plan de acción para fortalecer el control</v>
      </c>
      <c r="Y37" s="310" t="str">
        <f t="shared" si="7"/>
        <v/>
      </c>
      <c r="Z37" s="322"/>
      <c r="AA37" s="323"/>
      <c r="AB37" s="312">
        <f t="shared" si="8"/>
        <v>1</v>
      </c>
      <c r="AC37" s="324"/>
      <c r="AD37" s="325"/>
      <c r="AF37" s="382"/>
      <c r="AG37" s="48"/>
      <c r="AH37" s="48"/>
      <c r="AI37" s="48"/>
      <c r="AJ37" s="49"/>
      <c r="AK37" s="3"/>
      <c r="AL37" s="3"/>
      <c r="AM37" s="3"/>
      <c r="AN37" s="48"/>
      <c r="AO37" s="48"/>
      <c r="AP37" s="48"/>
      <c r="AQ37" s="49"/>
    </row>
    <row r="38" spans="1:43" ht="38.25" x14ac:dyDescent="0.2">
      <c r="A38" s="317"/>
      <c r="B38" s="317"/>
      <c r="C38" s="296">
        <v>7</v>
      </c>
      <c r="D38" s="384" t="s">
        <v>849</v>
      </c>
      <c r="E38" s="298" t="s">
        <v>26</v>
      </c>
      <c r="F38" s="327">
        <v>15</v>
      </c>
      <c r="G38" s="327">
        <v>15</v>
      </c>
      <c r="H38" s="327">
        <v>15</v>
      </c>
      <c r="I38" s="327">
        <v>15</v>
      </c>
      <c r="J38" s="327">
        <v>15</v>
      </c>
      <c r="K38" s="327">
        <v>15</v>
      </c>
      <c r="L38" s="327">
        <v>10</v>
      </c>
      <c r="M38" s="328" t="s">
        <v>69</v>
      </c>
      <c r="N38" s="301"/>
      <c r="O38" s="302">
        <f t="shared" si="12"/>
        <v>90</v>
      </c>
      <c r="P38" s="303">
        <f t="shared" si="1"/>
        <v>1</v>
      </c>
      <c r="Q38" s="304" t="str">
        <f t="shared" si="2"/>
        <v>Fuerte</v>
      </c>
      <c r="R38" s="319"/>
      <c r="S38" s="320"/>
      <c r="T38" s="321"/>
      <c r="U38" s="308" t="str">
        <f t="shared" si="3"/>
        <v>Fuerte</v>
      </c>
      <c r="V38" s="308" t="str">
        <f t="shared" si="4"/>
        <v/>
      </c>
      <c r="W38" s="308" t="str">
        <f t="shared" si="13"/>
        <v/>
      </c>
      <c r="X38" s="309" t="str">
        <f t="shared" si="14"/>
        <v>Control fuerte pero si el riesgo residual lo requiere y según la opción de manejo escogida, cada responsable involucrado debe liderar acciones adicionales</v>
      </c>
      <c r="Y38" s="310" t="str">
        <f t="shared" si="7"/>
        <v/>
      </c>
      <c r="Z38" s="322"/>
      <c r="AA38" s="323"/>
      <c r="AB38" s="312">
        <f t="shared" si="8"/>
        <v>2</v>
      </c>
      <c r="AC38" s="324"/>
      <c r="AD38" s="325"/>
      <c r="AF38" s="396"/>
      <c r="AG38" s="397"/>
      <c r="AH38" s="397"/>
      <c r="AI38" s="397"/>
      <c r="AJ38" s="398"/>
      <c r="AK38" s="394"/>
      <c r="AL38" s="394"/>
      <c r="AM38" s="394"/>
      <c r="AN38" s="397"/>
      <c r="AO38" s="397"/>
      <c r="AP38" s="397"/>
      <c r="AQ38" s="398"/>
    </row>
    <row r="39" spans="1:43" ht="102" x14ac:dyDescent="0.2">
      <c r="A39" s="317"/>
      <c r="B39" s="317"/>
      <c r="C39" s="318">
        <v>8</v>
      </c>
      <c r="D39" s="297" t="s">
        <v>850</v>
      </c>
      <c r="E39" s="298" t="s">
        <v>26</v>
      </c>
      <c r="F39" s="342">
        <v>15</v>
      </c>
      <c r="G39" s="342">
        <v>15</v>
      </c>
      <c r="H39" s="342">
        <v>15</v>
      </c>
      <c r="I39" s="342">
        <v>10</v>
      </c>
      <c r="J39" s="342">
        <v>15</v>
      </c>
      <c r="K39" s="342">
        <v>15</v>
      </c>
      <c r="L39" s="342">
        <v>10</v>
      </c>
      <c r="M39" s="328" t="s">
        <v>69</v>
      </c>
      <c r="N39" s="301"/>
      <c r="O39" s="302">
        <f t="shared" si="12"/>
        <v>85</v>
      </c>
      <c r="P39" s="303">
        <f t="shared" si="1"/>
        <v>0.94444444444444442</v>
      </c>
      <c r="Q39" s="304" t="str">
        <f t="shared" si="2"/>
        <v>Moderado</v>
      </c>
      <c r="R39" s="319"/>
      <c r="S39" s="320"/>
      <c r="T39" s="321"/>
      <c r="U39" s="308" t="str">
        <f t="shared" si="3"/>
        <v/>
      </c>
      <c r="V39" s="308" t="str">
        <f t="shared" si="4"/>
        <v>Moderada</v>
      </c>
      <c r="W39" s="308" t="str">
        <f t="shared" si="13"/>
        <v/>
      </c>
      <c r="X39" s="309" t="str">
        <f t="shared" si="14"/>
        <v>Requiere plan de acción para fortalecer el control</v>
      </c>
      <c r="Y39" s="310" t="str">
        <f t="shared" si="7"/>
        <v/>
      </c>
      <c r="Z39" s="322"/>
      <c r="AA39" s="323"/>
      <c r="AB39" s="312">
        <f t="shared" si="8"/>
        <v>1</v>
      </c>
      <c r="AC39" s="324"/>
      <c r="AD39" s="325"/>
      <c r="AF39" s="396"/>
      <c r="AG39" s="397"/>
      <c r="AH39" s="397"/>
      <c r="AI39" s="397"/>
      <c r="AJ39" s="398"/>
      <c r="AK39" s="394"/>
      <c r="AL39" s="394"/>
      <c r="AM39" s="394"/>
      <c r="AN39" s="397"/>
      <c r="AO39" s="397"/>
      <c r="AP39" s="397"/>
      <c r="AQ39" s="398"/>
    </row>
    <row r="40" spans="1:43" s="354" customFormat="1" ht="76.5" x14ac:dyDescent="0.2">
      <c r="A40" s="344" t="str">
        <f>'[1]2. MAPA DE RIESGOS '!C15</f>
        <v>4. Efectuar la rendición de cuentas sin dar cumplimiento a la normativa y metodologia aplicable</v>
      </c>
      <c r="B40" s="344"/>
      <c r="C40" s="399">
        <v>1</v>
      </c>
      <c r="D40" s="346" t="s">
        <v>851</v>
      </c>
      <c r="E40" s="347" t="s">
        <v>20</v>
      </c>
      <c r="F40" s="348">
        <v>15</v>
      </c>
      <c r="G40" s="348">
        <v>15</v>
      </c>
      <c r="H40" s="348">
        <v>15</v>
      </c>
      <c r="I40" s="348">
        <v>15</v>
      </c>
      <c r="J40" s="348">
        <v>15</v>
      </c>
      <c r="K40" s="348">
        <v>15</v>
      </c>
      <c r="L40" s="348">
        <v>10</v>
      </c>
      <c r="M40" s="349" t="s">
        <v>69</v>
      </c>
      <c r="N40" s="350"/>
      <c r="O40" s="351">
        <f t="shared" si="12"/>
        <v>90</v>
      </c>
      <c r="P40" s="352">
        <f t="shared" si="1"/>
        <v>1</v>
      </c>
      <c r="Q40" s="304" t="str">
        <f t="shared" si="2"/>
        <v>Fuerte</v>
      </c>
      <c r="R40" s="305">
        <f>ROUNDUP(AVERAGEIF(P40:P55,"&gt;0"),1)</f>
        <v>1</v>
      </c>
      <c r="S40" s="306" t="str">
        <f>IF(R40&gt;96%,"Fuerte",IF(R40&lt;50%,"Débil","Moderada"))</f>
        <v>Fuerte</v>
      </c>
      <c r="T40" s="307"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308" t="str">
        <f t="shared" si="3"/>
        <v>Fuerte</v>
      </c>
      <c r="V40" s="308" t="str">
        <f t="shared" si="4"/>
        <v/>
      </c>
      <c r="W40" s="308" t="str">
        <f t="shared" si="13"/>
        <v/>
      </c>
      <c r="X40" s="309" t="str">
        <f t="shared" si="14"/>
        <v>Control fuerte pero si el riesgo residual lo requiere y según la opción de manejo escogida, cada responsable involucrado debe liderar acciones adicionales</v>
      </c>
      <c r="Y40" s="310">
        <f t="shared" si="7"/>
        <v>2</v>
      </c>
      <c r="Z40" s="311">
        <f>IFERROR(ROUND(AVERAGE(Y40:Y55),0),0)</f>
        <v>2</v>
      </c>
      <c r="AA40" s="353">
        <f>IF(OR(W40="Débil",Z40=0),0,IF(Z40=1,1,IF(AND(U40="Fuerte",Z40=2),2,1)))</f>
        <v>2</v>
      </c>
      <c r="AB40" s="312" t="str">
        <f t="shared" si="8"/>
        <v/>
      </c>
      <c r="AC40" s="311">
        <f>IFERROR(ROUND(AVERAGE(AB40:AB55),0),0)</f>
        <v>2</v>
      </c>
      <c r="AD40" s="353">
        <f>IF(OR(W40="Débil",AC40=0),0,IF(AC40=1,1,IF(AND(U40="Fuerte",AC40=2),2,1)))</f>
        <v>2</v>
      </c>
    </row>
    <row r="41" spans="1:43" s="354" customFormat="1" ht="114.75" x14ac:dyDescent="0.2">
      <c r="A41" s="355"/>
      <c r="B41" s="355"/>
      <c r="C41" s="400" t="s">
        <v>852</v>
      </c>
      <c r="D41" s="346" t="s">
        <v>853</v>
      </c>
      <c r="E41" s="347" t="s">
        <v>20</v>
      </c>
      <c r="F41" s="348">
        <v>15</v>
      </c>
      <c r="G41" s="348">
        <v>15</v>
      </c>
      <c r="H41" s="348">
        <v>15</v>
      </c>
      <c r="I41" s="348">
        <v>15</v>
      </c>
      <c r="J41" s="348">
        <v>15</v>
      </c>
      <c r="K41" s="348">
        <v>15</v>
      </c>
      <c r="L41" s="348">
        <v>10</v>
      </c>
      <c r="M41" s="349" t="s">
        <v>760</v>
      </c>
      <c r="N41" s="350"/>
      <c r="O41" s="351">
        <f t="shared" si="12"/>
        <v>90</v>
      </c>
      <c r="P41" s="352">
        <f t="shared" si="1"/>
        <v>1</v>
      </c>
      <c r="Q41" s="304" t="str">
        <f t="shared" si="2"/>
        <v>Fuerte</v>
      </c>
      <c r="R41" s="357"/>
      <c r="S41" s="358"/>
      <c r="T41" s="359"/>
      <c r="U41" s="308" t="str">
        <f t="shared" si="3"/>
        <v/>
      </c>
      <c r="V41" s="308" t="str">
        <f t="shared" si="4"/>
        <v>Moderada</v>
      </c>
      <c r="W41" s="308" t="str">
        <f t="shared" si="13"/>
        <v/>
      </c>
      <c r="X41" s="309" t="str">
        <f t="shared" si="14"/>
        <v>Requiere plan de acción para fortalecer el control</v>
      </c>
      <c r="Y41" s="310">
        <f t="shared" si="7"/>
        <v>1</v>
      </c>
      <c r="Z41" s="360"/>
      <c r="AA41" s="357"/>
      <c r="AB41" s="312" t="str">
        <f t="shared" si="8"/>
        <v/>
      </c>
      <c r="AC41" s="361"/>
      <c r="AD41" s="358"/>
    </row>
    <row r="42" spans="1:43" s="354" customFormat="1" ht="38.25" x14ac:dyDescent="0.2">
      <c r="A42" s="355"/>
      <c r="B42" s="355"/>
      <c r="C42" s="345">
        <v>1.3</v>
      </c>
      <c r="D42" s="346" t="s">
        <v>854</v>
      </c>
      <c r="E42" s="347" t="s">
        <v>20</v>
      </c>
      <c r="F42" s="348">
        <v>15</v>
      </c>
      <c r="G42" s="348">
        <v>15</v>
      </c>
      <c r="H42" s="348">
        <v>15</v>
      </c>
      <c r="I42" s="348">
        <v>15</v>
      </c>
      <c r="J42" s="348">
        <v>15</v>
      </c>
      <c r="K42" s="348">
        <v>15</v>
      </c>
      <c r="L42" s="348">
        <v>10</v>
      </c>
      <c r="M42" s="349" t="s">
        <v>69</v>
      </c>
      <c r="N42" s="350"/>
      <c r="O42" s="351">
        <f t="shared" si="12"/>
        <v>90</v>
      </c>
      <c r="P42" s="352">
        <f t="shared" si="1"/>
        <v>1</v>
      </c>
      <c r="Q42" s="304" t="str">
        <f t="shared" si="2"/>
        <v>Fuerte</v>
      </c>
      <c r="R42" s="357"/>
      <c r="S42" s="358"/>
      <c r="T42" s="359"/>
      <c r="U42" s="308" t="str">
        <f t="shared" si="3"/>
        <v>Fuerte</v>
      </c>
      <c r="V42" s="308" t="str">
        <f t="shared" si="4"/>
        <v/>
      </c>
      <c r="W42" s="308" t="str">
        <f t="shared" si="13"/>
        <v/>
      </c>
      <c r="X42" s="309" t="str">
        <f t="shared" si="14"/>
        <v>Control fuerte pero si el riesgo residual lo requiere y según la opción de manejo escogida, cada responsable involucrado debe liderar acciones adicionales</v>
      </c>
      <c r="Y42" s="310">
        <f t="shared" si="7"/>
        <v>2</v>
      </c>
      <c r="Z42" s="360"/>
      <c r="AA42" s="357"/>
      <c r="AB42" s="312" t="str">
        <f t="shared" si="8"/>
        <v/>
      </c>
      <c r="AC42" s="361"/>
      <c r="AD42" s="358"/>
    </row>
    <row r="43" spans="1:43" s="354" customFormat="1" ht="51" x14ac:dyDescent="0.2">
      <c r="A43" s="355"/>
      <c r="B43" s="355"/>
      <c r="C43" s="345" t="s">
        <v>855</v>
      </c>
      <c r="D43" s="346" t="s">
        <v>856</v>
      </c>
      <c r="E43" s="364" t="s">
        <v>20</v>
      </c>
      <c r="F43" s="401">
        <v>15</v>
      </c>
      <c r="G43" s="401">
        <v>15</v>
      </c>
      <c r="H43" s="401">
        <v>15</v>
      </c>
      <c r="I43" s="401">
        <v>10</v>
      </c>
      <c r="J43" s="401">
        <v>15</v>
      </c>
      <c r="K43" s="401">
        <v>15</v>
      </c>
      <c r="L43" s="401">
        <v>10</v>
      </c>
      <c r="M43" s="365" t="s">
        <v>69</v>
      </c>
      <c r="N43" s="350"/>
      <c r="O43" s="351">
        <f t="shared" si="12"/>
        <v>85</v>
      </c>
      <c r="P43" s="352">
        <f t="shared" si="1"/>
        <v>0.94444444444444442</v>
      </c>
      <c r="Q43" s="304" t="str">
        <f t="shared" si="2"/>
        <v>Moderado</v>
      </c>
      <c r="R43" s="357"/>
      <c r="S43" s="358"/>
      <c r="T43" s="359"/>
      <c r="U43" s="308" t="str">
        <f t="shared" si="3"/>
        <v/>
      </c>
      <c r="V43" s="308" t="str">
        <f t="shared" si="4"/>
        <v>Moderada</v>
      </c>
      <c r="W43" s="308"/>
      <c r="X43" s="309" t="str">
        <f t="shared" si="14"/>
        <v>Requiere plan de acción para fortalecer el control</v>
      </c>
      <c r="Y43" s="310">
        <f t="shared" si="7"/>
        <v>1</v>
      </c>
      <c r="Z43" s="360"/>
      <c r="AA43" s="357"/>
      <c r="AB43" s="312"/>
      <c r="AC43" s="361"/>
      <c r="AD43" s="358"/>
    </row>
    <row r="44" spans="1:43" s="354" customFormat="1" ht="38.25" x14ac:dyDescent="0.2">
      <c r="A44" s="355"/>
      <c r="B44" s="355"/>
      <c r="C44" s="345" t="s">
        <v>807</v>
      </c>
      <c r="D44" s="346" t="s">
        <v>857</v>
      </c>
      <c r="E44" s="347" t="s">
        <v>20</v>
      </c>
      <c r="F44" s="348">
        <v>15</v>
      </c>
      <c r="G44" s="348">
        <v>15</v>
      </c>
      <c r="H44" s="348">
        <v>15</v>
      </c>
      <c r="I44" s="348">
        <v>15</v>
      </c>
      <c r="J44" s="348">
        <v>15</v>
      </c>
      <c r="K44" s="348">
        <v>15</v>
      </c>
      <c r="L44" s="348">
        <v>10</v>
      </c>
      <c r="M44" s="349" t="s">
        <v>69</v>
      </c>
      <c r="N44" s="350"/>
      <c r="O44" s="351">
        <f t="shared" si="12"/>
        <v>90</v>
      </c>
      <c r="P44" s="352">
        <f t="shared" si="1"/>
        <v>1</v>
      </c>
      <c r="Q44" s="304" t="str">
        <f t="shared" si="2"/>
        <v>Fuerte</v>
      </c>
      <c r="R44" s="357"/>
      <c r="S44" s="358"/>
      <c r="T44" s="359"/>
      <c r="U44" s="308" t="str">
        <f t="shared" si="3"/>
        <v>Fuerte</v>
      </c>
      <c r="V44" s="308" t="str">
        <f t="shared" si="4"/>
        <v/>
      </c>
      <c r="W44" s="308" t="str">
        <f t="shared" si="13"/>
        <v/>
      </c>
      <c r="X44" s="309" t="str">
        <f t="shared" si="14"/>
        <v>Control fuerte pero si el riesgo residual lo requiere y según la opción de manejo escogida, cada responsable involucrado debe liderar acciones adicionales</v>
      </c>
      <c r="Y44" s="310">
        <f t="shared" si="7"/>
        <v>2</v>
      </c>
      <c r="Z44" s="360"/>
      <c r="AA44" s="357"/>
      <c r="AB44" s="312" t="str">
        <f t="shared" si="8"/>
        <v/>
      </c>
      <c r="AC44" s="361"/>
      <c r="AD44" s="358"/>
    </row>
    <row r="45" spans="1:43" s="354" customFormat="1" ht="38.25" x14ac:dyDescent="0.2">
      <c r="A45" s="355"/>
      <c r="B45" s="355"/>
      <c r="C45" s="345" t="s">
        <v>858</v>
      </c>
      <c r="D45" s="363" t="s">
        <v>859</v>
      </c>
      <c r="E45" s="364" t="s">
        <v>20</v>
      </c>
      <c r="F45" s="401">
        <v>15</v>
      </c>
      <c r="G45" s="401">
        <v>15</v>
      </c>
      <c r="H45" s="401">
        <v>15</v>
      </c>
      <c r="I45" s="401">
        <v>15</v>
      </c>
      <c r="J45" s="401">
        <v>15</v>
      </c>
      <c r="K45" s="401">
        <v>15</v>
      </c>
      <c r="L45" s="401">
        <v>10</v>
      </c>
      <c r="M45" s="365" t="s">
        <v>69</v>
      </c>
      <c r="N45" s="350"/>
      <c r="O45" s="351">
        <f>SUM(F45:K45)</f>
        <v>90</v>
      </c>
      <c r="P45" s="352">
        <f t="shared" si="1"/>
        <v>1</v>
      </c>
      <c r="Q45" s="304" t="str">
        <f t="shared" si="2"/>
        <v>Fuerte</v>
      </c>
      <c r="R45" s="357"/>
      <c r="S45" s="358"/>
      <c r="T45" s="359"/>
      <c r="U45" s="308" t="str">
        <f t="shared" si="3"/>
        <v>Fuerte</v>
      </c>
      <c r="V45" s="308" t="str">
        <f t="shared" si="4"/>
        <v/>
      </c>
      <c r="W45" s="308" t="str">
        <f t="shared" si="13"/>
        <v/>
      </c>
      <c r="X45" s="309" t="str">
        <f t="shared" si="14"/>
        <v>Control fuerte pero si el riesgo residual lo requiere y según la opción de manejo escogida, cada responsable involucrado debe liderar acciones adicionales</v>
      </c>
      <c r="Y45" s="310">
        <f t="shared" si="7"/>
        <v>2</v>
      </c>
      <c r="Z45" s="360"/>
      <c r="AA45" s="357"/>
      <c r="AB45" s="312" t="str">
        <f t="shared" si="8"/>
        <v/>
      </c>
      <c r="AC45" s="361"/>
      <c r="AD45" s="358"/>
    </row>
    <row r="46" spans="1:43" s="354" customFormat="1" ht="51" x14ac:dyDescent="0.2">
      <c r="A46" s="355"/>
      <c r="B46" s="355"/>
      <c r="C46" s="356" t="s">
        <v>818</v>
      </c>
      <c r="D46" s="362" t="s">
        <v>860</v>
      </c>
      <c r="E46" s="347" t="s">
        <v>20</v>
      </c>
      <c r="F46" s="348">
        <v>15</v>
      </c>
      <c r="G46" s="348">
        <v>15</v>
      </c>
      <c r="H46" s="348">
        <v>15</v>
      </c>
      <c r="I46" s="348">
        <v>15</v>
      </c>
      <c r="J46" s="348">
        <v>15</v>
      </c>
      <c r="K46" s="348">
        <v>15</v>
      </c>
      <c r="L46" s="348">
        <v>10</v>
      </c>
      <c r="M46" s="349" t="s">
        <v>69</v>
      </c>
      <c r="N46" s="350"/>
      <c r="O46" s="351">
        <f t="shared" si="12"/>
        <v>90</v>
      </c>
      <c r="P46" s="352">
        <f t="shared" si="1"/>
        <v>1</v>
      </c>
      <c r="Q46" s="304" t="str">
        <f t="shared" si="2"/>
        <v>Fuerte</v>
      </c>
      <c r="R46" s="357"/>
      <c r="S46" s="358"/>
      <c r="T46" s="359"/>
      <c r="U46" s="308" t="str">
        <f t="shared" si="3"/>
        <v>Fuerte</v>
      </c>
      <c r="V46" s="308" t="str">
        <f t="shared" si="4"/>
        <v/>
      </c>
      <c r="W46" s="308" t="str">
        <f t="shared" si="13"/>
        <v/>
      </c>
      <c r="X46" s="309" t="str">
        <f t="shared" si="14"/>
        <v>Control fuerte pero si el riesgo residual lo requiere y según la opción de manejo escogida, cada responsable involucrado debe liderar acciones adicionales</v>
      </c>
      <c r="Y46" s="310">
        <f t="shared" si="7"/>
        <v>2</v>
      </c>
      <c r="Z46" s="360"/>
      <c r="AA46" s="357"/>
      <c r="AB46" s="312" t="str">
        <f t="shared" si="8"/>
        <v/>
      </c>
      <c r="AC46" s="361"/>
      <c r="AD46" s="358"/>
    </row>
    <row r="47" spans="1:43" s="354" customFormat="1" ht="38.25" x14ac:dyDescent="0.2">
      <c r="A47" s="355"/>
      <c r="B47" s="355"/>
      <c r="C47" s="356" t="s">
        <v>861</v>
      </c>
      <c r="D47" s="362" t="s">
        <v>849</v>
      </c>
      <c r="E47" s="347" t="s">
        <v>26</v>
      </c>
      <c r="F47" s="348">
        <v>15</v>
      </c>
      <c r="G47" s="348">
        <v>15</v>
      </c>
      <c r="H47" s="348">
        <v>15</v>
      </c>
      <c r="I47" s="348">
        <v>15</v>
      </c>
      <c r="J47" s="348">
        <v>15</v>
      </c>
      <c r="K47" s="348">
        <v>15</v>
      </c>
      <c r="L47" s="348">
        <v>10</v>
      </c>
      <c r="M47" s="349" t="s">
        <v>69</v>
      </c>
      <c r="N47" s="350"/>
      <c r="O47" s="351">
        <f t="shared" si="12"/>
        <v>90</v>
      </c>
      <c r="P47" s="352">
        <f t="shared" si="1"/>
        <v>1</v>
      </c>
      <c r="Q47" s="304" t="str">
        <f t="shared" si="2"/>
        <v>Fuerte</v>
      </c>
      <c r="R47" s="357"/>
      <c r="S47" s="358"/>
      <c r="T47" s="359"/>
      <c r="U47" s="308" t="str">
        <f t="shared" si="3"/>
        <v>Fuerte</v>
      </c>
      <c r="V47" s="308" t="str">
        <f t="shared" si="4"/>
        <v/>
      </c>
      <c r="W47" s="308" t="str">
        <f t="shared" si="13"/>
        <v/>
      </c>
      <c r="X47" s="309" t="str">
        <f t="shared" si="14"/>
        <v>Control fuerte pero si el riesgo residual lo requiere y según la opción de manejo escogida, cada responsable involucrado debe liderar acciones adicionales</v>
      </c>
      <c r="Y47" s="310" t="str">
        <f t="shared" si="7"/>
        <v/>
      </c>
      <c r="Z47" s="360"/>
      <c r="AA47" s="357"/>
      <c r="AB47" s="312">
        <f t="shared" si="8"/>
        <v>2</v>
      </c>
      <c r="AC47" s="361"/>
      <c r="AD47" s="358"/>
    </row>
    <row r="48" spans="1:43" s="354" customFormat="1" ht="51" x14ac:dyDescent="0.2">
      <c r="A48" s="355"/>
      <c r="B48" s="355"/>
      <c r="C48" s="356" t="s">
        <v>862</v>
      </c>
      <c r="D48" s="402" t="s">
        <v>863</v>
      </c>
      <c r="E48" s="364" t="s">
        <v>26</v>
      </c>
      <c r="F48" s="401">
        <v>15</v>
      </c>
      <c r="G48" s="401">
        <v>15</v>
      </c>
      <c r="H48" s="401">
        <v>15</v>
      </c>
      <c r="I48" s="401">
        <v>15</v>
      </c>
      <c r="J48" s="401">
        <v>15</v>
      </c>
      <c r="K48" s="401">
        <v>15</v>
      </c>
      <c r="L48" s="401">
        <v>10</v>
      </c>
      <c r="M48" s="365" t="s">
        <v>69</v>
      </c>
      <c r="N48" s="350"/>
      <c r="O48" s="351">
        <f>SUM(F48:K48)</f>
        <v>90</v>
      </c>
      <c r="P48" s="352">
        <f t="shared" si="1"/>
        <v>1</v>
      </c>
      <c r="Q48" s="304" t="str">
        <f t="shared" si="2"/>
        <v>Fuerte</v>
      </c>
      <c r="R48" s="357"/>
      <c r="S48" s="358"/>
      <c r="T48" s="359"/>
      <c r="U48" s="308" t="str">
        <f t="shared" si="3"/>
        <v>Fuerte</v>
      </c>
      <c r="V48" s="308" t="str">
        <f t="shared" si="4"/>
        <v/>
      </c>
      <c r="W48" s="308" t="str">
        <f t="shared" si="13"/>
        <v/>
      </c>
      <c r="X48" s="309" t="str">
        <f t="shared" si="14"/>
        <v>Control fuerte pero si el riesgo residual lo requiere y según la opción de manejo escogida, cada responsable involucrado debe liderar acciones adicionales</v>
      </c>
      <c r="Y48" s="310" t="str">
        <f t="shared" si="7"/>
        <v/>
      </c>
      <c r="Z48" s="360"/>
      <c r="AA48" s="357"/>
      <c r="AB48" s="312">
        <f t="shared" si="8"/>
        <v>2</v>
      </c>
      <c r="AC48" s="361"/>
      <c r="AD48" s="358"/>
    </row>
    <row r="49" spans="1:43" s="354" customFormat="1" ht="25.5" x14ac:dyDescent="0.2">
      <c r="A49" s="355"/>
      <c r="B49" s="355"/>
      <c r="C49" s="356" t="s">
        <v>864</v>
      </c>
      <c r="D49" s="362" t="s">
        <v>865</v>
      </c>
      <c r="E49" s="347" t="s">
        <v>20</v>
      </c>
      <c r="F49" s="401">
        <v>15</v>
      </c>
      <c r="G49" s="401">
        <v>15</v>
      </c>
      <c r="H49" s="401">
        <v>0</v>
      </c>
      <c r="I49" s="401">
        <v>15</v>
      </c>
      <c r="J49" s="401">
        <v>15</v>
      </c>
      <c r="K49" s="401">
        <v>0</v>
      </c>
      <c r="L49" s="401">
        <v>10</v>
      </c>
      <c r="M49" s="365" t="s">
        <v>69</v>
      </c>
      <c r="N49" s="350"/>
      <c r="O49" s="351">
        <f t="shared" si="12"/>
        <v>60</v>
      </c>
      <c r="P49" s="352">
        <f t="shared" si="1"/>
        <v>0.66666666666666663</v>
      </c>
      <c r="Q49" s="304" t="str">
        <f t="shared" si="2"/>
        <v>Débil</v>
      </c>
      <c r="R49" s="357"/>
      <c r="S49" s="358"/>
      <c r="T49" s="359"/>
      <c r="U49" s="308" t="str">
        <f t="shared" si="3"/>
        <v/>
      </c>
      <c r="V49" s="308" t="str">
        <f t="shared" si="4"/>
        <v/>
      </c>
      <c r="W49" s="308" t="str">
        <f t="shared" si="13"/>
        <v>Débil</v>
      </c>
      <c r="X49" s="309" t="str">
        <f t="shared" si="14"/>
        <v>Requiere plan de acción para fortalecer el control</v>
      </c>
      <c r="Y49" s="310" t="str">
        <f t="shared" si="7"/>
        <v/>
      </c>
      <c r="Z49" s="360"/>
      <c r="AA49" s="357"/>
      <c r="AB49" s="312" t="str">
        <f t="shared" si="8"/>
        <v/>
      </c>
      <c r="AC49" s="361"/>
      <c r="AD49" s="358"/>
    </row>
    <row r="50" spans="1:43" s="354" customFormat="1" ht="38.25" x14ac:dyDescent="0.2">
      <c r="A50" s="355"/>
      <c r="B50" s="355"/>
      <c r="C50" s="356" t="s">
        <v>822</v>
      </c>
      <c r="D50" s="403" t="s">
        <v>866</v>
      </c>
      <c r="E50" s="364" t="s">
        <v>20</v>
      </c>
      <c r="F50" s="401">
        <v>15</v>
      </c>
      <c r="G50" s="401">
        <v>15</v>
      </c>
      <c r="H50" s="401">
        <v>15</v>
      </c>
      <c r="I50" s="401">
        <v>15</v>
      </c>
      <c r="J50" s="401">
        <v>15</v>
      </c>
      <c r="K50" s="401">
        <v>15</v>
      </c>
      <c r="L50" s="401">
        <v>10</v>
      </c>
      <c r="M50" s="365" t="s">
        <v>69</v>
      </c>
      <c r="N50" s="350"/>
      <c r="O50" s="351">
        <f t="shared" si="12"/>
        <v>90</v>
      </c>
      <c r="P50" s="352">
        <f t="shared" si="1"/>
        <v>1</v>
      </c>
      <c r="Q50" s="304" t="str">
        <f t="shared" si="2"/>
        <v>Fuerte</v>
      </c>
      <c r="R50" s="357"/>
      <c r="S50" s="358"/>
      <c r="T50" s="359"/>
      <c r="U50" s="308" t="str">
        <f t="shared" si="3"/>
        <v>Fuerte</v>
      </c>
      <c r="V50" s="308" t="str">
        <f t="shared" si="4"/>
        <v/>
      </c>
      <c r="W50" s="308" t="str">
        <f t="shared" si="13"/>
        <v/>
      </c>
      <c r="X50" s="309" t="str">
        <f t="shared" si="14"/>
        <v>Control fuerte pero si el riesgo residual lo requiere y según la opción de manejo escogida, cada responsable involucrado debe liderar acciones adicionales</v>
      </c>
      <c r="Y50" s="310">
        <f t="shared" si="7"/>
        <v>2</v>
      </c>
      <c r="Z50" s="360"/>
      <c r="AA50" s="357"/>
      <c r="AB50" s="312" t="str">
        <f t="shared" si="8"/>
        <v/>
      </c>
      <c r="AC50" s="361"/>
      <c r="AD50" s="358"/>
    </row>
    <row r="51" spans="1:43" s="354" customFormat="1" x14ac:dyDescent="0.2">
      <c r="A51" s="355"/>
      <c r="B51" s="355"/>
      <c r="C51" s="356"/>
      <c r="D51" s="403"/>
      <c r="E51" s="347"/>
      <c r="F51" s="348"/>
      <c r="G51" s="348"/>
      <c r="H51" s="348"/>
      <c r="I51" s="348"/>
      <c r="J51" s="348"/>
      <c r="K51" s="348"/>
      <c r="L51" s="348"/>
      <c r="M51" s="349"/>
      <c r="N51" s="350"/>
      <c r="O51" s="351">
        <f t="shared" si="12"/>
        <v>0</v>
      </c>
      <c r="P51" s="352">
        <f t="shared" si="1"/>
        <v>0</v>
      </c>
      <c r="Q51" s="304" t="str">
        <f t="shared" si="2"/>
        <v>Débil</v>
      </c>
      <c r="R51" s="357"/>
      <c r="S51" s="358"/>
      <c r="T51" s="359"/>
      <c r="U51" s="308" t="str">
        <f t="shared" si="3"/>
        <v/>
      </c>
      <c r="V51" s="308" t="str">
        <f t="shared" si="4"/>
        <v/>
      </c>
      <c r="W51" s="308" t="str">
        <f t="shared" si="13"/>
        <v>Débil</v>
      </c>
      <c r="X51" s="309" t="str">
        <f t="shared" si="14"/>
        <v>Requiere plan de acción para fortalecer el control</v>
      </c>
      <c r="Y51" s="310" t="str">
        <f t="shared" si="7"/>
        <v/>
      </c>
      <c r="Z51" s="360"/>
      <c r="AA51" s="357"/>
      <c r="AB51" s="312" t="str">
        <f t="shared" si="8"/>
        <v/>
      </c>
      <c r="AC51" s="361"/>
      <c r="AD51" s="358"/>
    </row>
    <row r="52" spans="1:43" s="354" customFormat="1" x14ac:dyDescent="0.2">
      <c r="A52" s="355"/>
      <c r="B52" s="355"/>
      <c r="C52" s="356"/>
      <c r="D52" s="403"/>
      <c r="E52" s="347"/>
      <c r="F52" s="348"/>
      <c r="G52" s="348"/>
      <c r="H52" s="348"/>
      <c r="I52" s="348"/>
      <c r="J52" s="348"/>
      <c r="K52" s="348"/>
      <c r="L52" s="348"/>
      <c r="M52" s="349"/>
      <c r="N52" s="350"/>
      <c r="O52" s="351">
        <f t="shared" si="12"/>
        <v>0</v>
      </c>
      <c r="P52" s="352">
        <f t="shared" si="1"/>
        <v>0</v>
      </c>
      <c r="Q52" s="304" t="str">
        <f t="shared" si="2"/>
        <v>Débil</v>
      </c>
      <c r="R52" s="357"/>
      <c r="S52" s="358"/>
      <c r="T52" s="404"/>
      <c r="U52" s="308" t="str">
        <f t="shared" si="3"/>
        <v/>
      </c>
      <c r="V52" s="308" t="str">
        <f t="shared" si="4"/>
        <v/>
      </c>
      <c r="W52" s="308" t="str">
        <f t="shared" si="13"/>
        <v>Débil</v>
      </c>
      <c r="X52" s="309" t="str">
        <f t="shared" si="14"/>
        <v>Requiere plan de acción para fortalecer el control</v>
      </c>
      <c r="Y52" s="310" t="str">
        <f t="shared" si="7"/>
        <v/>
      </c>
      <c r="Z52" s="366"/>
      <c r="AA52" s="367"/>
      <c r="AB52" s="312" t="str">
        <f t="shared" si="8"/>
        <v/>
      </c>
      <c r="AC52" s="368"/>
      <c r="AD52" s="369"/>
    </row>
    <row r="53" spans="1:43" s="354" customFormat="1" ht="15.75" x14ac:dyDescent="0.25">
      <c r="A53" s="371"/>
      <c r="B53" s="371"/>
      <c r="C53" s="372"/>
      <c r="D53" s="373"/>
      <c r="E53" s="347"/>
      <c r="F53" s="348"/>
      <c r="G53" s="348"/>
      <c r="H53" s="348"/>
      <c r="I53" s="348"/>
      <c r="J53" s="348"/>
      <c r="K53" s="348"/>
      <c r="L53" s="348"/>
      <c r="M53" s="349"/>
      <c r="N53" s="350"/>
      <c r="O53" s="351">
        <f t="shared" si="12"/>
        <v>0</v>
      </c>
      <c r="P53" s="352">
        <f t="shared" si="1"/>
        <v>0</v>
      </c>
      <c r="Q53" s="304" t="str">
        <f t="shared" si="2"/>
        <v>Débil</v>
      </c>
      <c r="R53" s="357"/>
      <c r="S53" s="358"/>
      <c r="T53" s="359"/>
      <c r="U53" s="308" t="str">
        <f t="shared" si="3"/>
        <v/>
      </c>
      <c r="V53" s="308" t="str">
        <f t="shared" si="4"/>
        <v/>
      </c>
      <c r="W53" s="308" t="str">
        <f t="shared" si="13"/>
        <v>Débil</v>
      </c>
      <c r="X53" s="309" t="str">
        <f t="shared" si="14"/>
        <v>Requiere plan de acción para fortalecer el control</v>
      </c>
      <c r="Y53" s="310" t="str">
        <f t="shared" si="7"/>
        <v/>
      </c>
      <c r="Z53" s="374"/>
      <c r="AA53" s="353">
        <f>IF(OR(W53="Débil",Z53=0),0,IF(Z53=1,1,IF(AND(U53="Fuerte",Z53=2),2,1)))</f>
        <v>0</v>
      </c>
      <c r="AB53" s="312" t="str">
        <f t="shared" si="8"/>
        <v/>
      </c>
      <c r="AC53" s="374"/>
      <c r="AD53" s="353">
        <f>IF(OR(W53="Débil",AC53=0),0,IF(AC53=1,1,IF(AND(U53="Fuerte",AC53=2),2,1)))</f>
        <v>0</v>
      </c>
      <c r="AF53" s="376"/>
      <c r="AG53" s="405"/>
      <c r="AH53" s="405"/>
      <c r="AI53" s="405"/>
      <c r="AJ53" s="406"/>
      <c r="AK53" s="375"/>
      <c r="AL53" s="375"/>
      <c r="AM53" s="375"/>
      <c r="AN53" s="405"/>
      <c r="AO53" s="405"/>
      <c r="AP53" s="405"/>
      <c r="AQ53" s="406"/>
    </row>
    <row r="54" spans="1:43" s="354" customFormat="1" ht="15.75" x14ac:dyDescent="0.2">
      <c r="A54" s="355"/>
      <c r="B54" s="355"/>
      <c r="C54" s="356"/>
      <c r="D54" s="373"/>
      <c r="E54" s="347"/>
      <c r="F54" s="348"/>
      <c r="G54" s="348"/>
      <c r="H54" s="348"/>
      <c r="I54" s="348"/>
      <c r="J54" s="348"/>
      <c r="K54" s="348"/>
      <c r="L54" s="348"/>
      <c r="M54" s="349"/>
      <c r="N54" s="350"/>
      <c r="O54" s="351">
        <f t="shared" si="12"/>
        <v>0</v>
      </c>
      <c r="P54" s="352">
        <f t="shared" si="1"/>
        <v>0</v>
      </c>
      <c r="Q54" s="304" t="str">
        <f t="shared" si="2"/>
        <v>Débil</v>
      </c>
      <c r="R54" s="357"/>
      <c r="S54" s="358"/>
      <c r="T54" s="359"/>
      <c r="U54" s="308" t="str">
        <f t="shared" si="3"/>
        <v/>
      </c>
      <c r="V54" s="308" t="str">
        <f t="shared" si="4"/>
        <v/>
      </c>
      <c r="W54" s="308" t="str">
        <f t="shared" si="13"/>
        <v>Débil</v>
      </c>
      <c r="X54" s="309" t="str">
        <f t="shared" si="14"/>
        <v>Requiere plan de acción para fortalecer el control</v>
      </c>
      <c r="Y54" s="310" t="str">
        <f t="shared" si="7"/>
        <v/>
      </c>
      <c r="Z54" s="360"/>
      <c r="AA54" s="357"/>
      <c r="AB54" s="312" t="str">
        <f t="shared" si="8"/>
        <v/>
      </c>
      <c r="AC54" s="361"/>
      <c r="AD54" s="358"/>
      <c r="AF54" s="376"/>
      <c r="AG54" s="405"/>
      <c r="AH54" s="405"/>
      <c r="AI54" s="405"/>
      <c r="AJ54" s="406"/>
      <c r="AK54" s="375"/>
      <c r="AL54" s="375"/>
      <c r="AM54" s="375"/>
      <c r="AN54" s="405"/>
      <c r="AO54" s="405"/>
      <c r="AP54" s="405"/>
      <c r="AQ54" s="406"/>
    </row>
    <row r="55" spans="1:43" s="354" customFormat="1" ht="15.75" x14ac:dyDescent="0.2">
      <c r="A55" s="380"/>
      <c r="B55" s="380"/>
      <c r="C55" s="356"/>
      <c r="D55" s="373"/>
      <c r="E55" s="347"/>
      <c r="F55" s="348"/>
      <c r="G55" s="348"/>
      <c r="H55" s="348"/>
      <c r="I55" s="348"/>
      <c r="J55" s="348"/>
      <c r="K55" s="348"/>
      <c r="L55" s="348"/>
      <c r="M55" s="349"/>
      <c r="N55" s="350"/>
      <c r="O55" s="351">
        <f t="shared" si="12"/>
        <v>0</v>
      </c>
      <c r="P55" s="352">
        <f t="shared" si="1"/>
        <v>0</v>
      </c>
      <c r="Q55" s="304" t="str">
        <f t="shared" si="2"/>
        <v>Débil</v>
      </c>
      <c r="R55" s="357"/>
      <c r="S55" s="358"/>
      <c r="T55" s="359"/>
      <c r="U55" s="308" t="str">
        <f t="shared" si="3"/>
        <v/>
      </c>
      <c r="V55" s="308" t="str">
        <f t="shared" si="4"/>
        <v/>
      </c>
      <c r="W55" s="308" t="str">
        <f t="shared" si="13"/>
        <v>Débil</v>
      </c>
      <c r="X55" s="309" t="str">
        <f t="shared" si="14"/>
        <v>Requiere plan de acción para fortalecer el control</v>
      </c>
      <c r="Y55" s="310" t="str">
        <f t="shared" si="7"/>
        <v/>
      </c>
      <c r="Z55" s="360"/>
      <c r="AA55" s="357"/>
      <c r="AB55" s="312" t="str">
        <f t="shared" si="8"/>
        <v/>
      </c>
      <c r="AC55" s="361"/>
      <c r="AD55" s="358"/>
      <c r="AF55" s="376"/>
      <c r="AG55" s="405"/>
      <c r="AH55" s="405"/>
      <c r="AI55" s="405"/>
      <c r="AJ55" s="406"/>
      <c r="AK55" s="375"/>
      <c r="AL55" s="375"/>
      <c r="AM55" s="375"/>
      <c r="AN55" s="405"/>
      <c r="AO55" s="405"/>
      <c r="AP55" s="405"/>
      <c r="AQ55" s="406"/>
    </row>
    <row r="56" spans="1:43" s="313" customFormat="1" ht="105" x14ac:dyDescent="0.2">
      <c r="A56" s="294" t="str">
        <f>'[1]2. MAPA DE RIESGOS '!C16</f>
        <v xml:space="preserve">5: Desviación en el uso de los bienes y servicios de la Entidad con la intención de favorecer intereses propios o de terceros.
</v>
      </c>
      <c r="B56" s="294"/>
      <c r="C56" s="296" t="s">
        <v>867</v>
      </c>
      <c r="D56" s="407" t="s">
        <v>868</v>
      </c>
      <c r="E56" s="298" t="s">
        <v>20</v>
      </c>
      <c r="F56" s="299">
        <v>15</v>
      </c>
      <c r="G56" s="299">
        <v>15</v>
      </c>
      <c r="H56" s="299">
        <v>15</v>
      </c>
      <c r="I56" s="299">
        <v>15</v>
      </c>
      <c r="J56" s="299">
        <v>15</v>
      </c>
      <c r="K56" s="299">
        <v>15</v>
      </c>
      <c r="L56" s="299">
        <v>10</v>
      </c>
      <c r="M56" s="300" t="s">
        <v>69</v>
      </c>
      <c r="N56" s="301"/>
      <c r="O56" s="302">
        <f t="shared" si="12"/>
        <v>90</v>
      </c>
      <c r="P56" s="303">
        <f t="shared" si="1"/>
        <v>1</v>
      </c>
      <c r="Q56" s="304" t="str">
        <f t="shared" si="2"/>
        <v>Fuerte</v>
      </c>
      <c r="R56" s="305">
        <f>ROUNDUP(AVERAGEIF(P56:P67,"&gt;0"),1)</f>
        <v>1</v>
      </c>
      <c r="S56" s="306" t="str">
        <f>IF(R56&gt;96%,"Fuerte",IF(R56&lt;50%,"Débil","Moderada"))</f>
        <v>Fuerte</v>
      </c>
      <c r="T56" s="307"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308" t="str">
        <f t="shared" si="3"/>
        <v>Fuerte</v>
      </c>
      <c r="V56" s="308" t="str">
        <f t="shared" si="4"/>
        <v/>
      </c>
      <c r="W56" s="308" t="str">
        <f t="shared" si="13"/>
        <v/>
      </c>
      <c r="X56" s="309" t="str">
        <f t="shared" si="14"/>
        <v>Control fuerte pero si el riesgo residual lo requiere y según la opción de manejo escogida, cada responsable involucrado debe liderar acciones adicionales</v>
      </c>
      <c r="Y56" s="310">
        <f t="shared" si="7"/>
        <v>2</v>
      </c>
      <c r="Z56" s="311">
        <f>IFERROR(ROUND(AVERAGE(Y56:Y67),0),0)</f>
        <v>2</v>
      </c>
      <c r="AA56" s="306">
        <f>IF(OR(W56="Débil",Z56=0),0,IF(Z56=1,1,IF(AND(U56="Fuerte",Z56=2),2,1)))</f>
        <v>2</v>
      </c>
      <c r="AB56" s="312" t="str">
        <f t="shared" si="8"/>
        <v/>
      </c>
      <c r="AC56" s="311">
        <f>IFERROR(ROUND(AVERAGE(AB56:AB67),0),0)</f>
        <v>1</v>
      </c>
      <c r="AD56" s="306">
        <f>IF(OR(W56="Débil",AC56=0),0,IF(AC56=1,1,IF(AND(U56="Fuerte",AC56=2),2,1)))</f>
        <v>1</v>
      </c>
    </row>
    <row r="57" spans="1:43" ht="63.75" x14ac:dyDescent="0.2">
      <c r="A57" s="381"/>
      <c r="B57" s="381"/>
      <c r="C57" s="296" t="s">
        <v>869</v>
      </c>
      <c r="D57" s="408" t="s">
        <v>870</v>
      </c>
      <c r="E57" s="298" t="s">
        <v>20</v>
      </c>
      <c r="F57" s="342">
        <v>15</v>
      </c>
      <c r="G57" s="342">
        <v>15</v>
      </c>
      <c r="H57" s="342">
        <v>15</v>
      </c>
      <c r="I57" s="342">
        <v>15</v>
      </c>
      <c r="J57" s="342">
        <v>15</v>
      </c>
      <c r="K57" s="342">
        <v>15</v>
      </c>
      <c r="L57" s="342">
        <v>10</v>
      </c>
      <c r="M57" s="328" t="s">
        <v>69</v>
      </c>
      <c r="N57" s="301"/>
      <c r="O57" s="302">
        <f t="shared" si="12"/>
        <v>90</v>
      </c>
      <c r="P57" s="303">
        <f t="shared" si="1"/>
        <v>1</v>
      </c>
      <c r="Q57" s="304" t="str">
        <f t="shared" si="2"/>
        <v>Fuerte</v>
      </c>
      <c r="R57" s="319"/>
      <c r="S57" s="325"/>
      <c r="T57" s="409"/>
      <c r="U57" s="308" t="str">
        <f t="shared" si="3"/>
        <v>Fuerte</v>
      </c>
      <c r="V57" s="308" t="str">
        <f t="shared" si="4"/>
        <v/>
      </c>
      <c r="W57" s="308" t="str">
        <f t="shared" si="13"/>
        <v/>
      </c>
      <c r="X57" s="309" t="str">
        <f t="shared" si="14"/>
        <v>Control fuerte pero si el riesgo residual lo requiere y según la opción de manejo escogida, cada responsable involucrado debe liderar acciones adicionales</v>
      </c>
      <c r="Y57" s="310">
        <f t="shared" si="7"/>
        <v>2</v>
      </c>
      <c r="Z57" s="322"/>
      <c r="AA57" s="323"/>
      <c r="AB57" s="312" t="str">
        <f t="shared" si="8"/>
        <v/>
      </c>
      <c r="AC57" s="324"/>
      <c r="AD57" s="325"/>
    </row>
    <row r="58" spans="1:43" ht="89.25" x14ac:dyDescent="0.2">
      <c r="A58" s="381"/>
      <c r="B58" s="381"/>
      <c r="C58" s="296" t="s">
        <v>871</v>
      </c>
      <c r="D58" s="410" t="s">
        <v>872</v>
      </c>
      <c r="E58" s="298" t="s">
        <v>20</v>
      </c>
      <c r="F58" s="342">
        <v>15</v>
      </c>
      <c r="G58" s="342">
        <v>15</v>
      </c>
      <c r="H58" s="342">
        <v>15</v>
      </c>
      <c r="I58" s="342">
        <v>15</v>
      </c>
      <c r="J58" s="342">
        <v>15</v>
      </c>
      <c r="K58" s="342">
        <v>15</v>
      </c>
      <c r="L58" s="342">
        <v>10</v>
      </c>
      <c r="M58" s="328" t="s">
        <v>69</v>
      </c>
      <c r="N58" s="301"/>
      <c r="O58" s="302">
        <f t="shared" si="12"/>
        <v>90</v>
      </c>
      <c r="P58" s="303">
        <f t="shared" si="1"/>
        <v>1</v>
      </c>
      <c r="Q58" s="304" t="str">
        <f t="shared" si="2"/>
        <v>Fuerte</v>
      </c>
      <c r="R58" s="319"/>
      <c r="S58" s="325"/>
      <c r="T58" s="409"/>
      <c r="U58" s="308" t="str">
        <f t="shared" si="3"/>
        <v>Fuerte</v>
      </c>
      <c r="V58" s="308" t="str">
        <f t="shared" si="4"/>
        <v/>
      </c>
      <c r="W58" s="308" t="str">
        <f t="shared" si="13"/>
        <v/>
      </c>
      <c r="X58" s="309" t="str">
        <f t="shared" si="14"/>
        <v>Control fuerte pero si el riesgo residual lo requiere y según la opción de manejo escogida, cada responsable involucrado debe liderar acciones adicionales</v>
      </c>
      <c r="Y58" s="310">
        <f t="shared" si="7"/>
        <v>2</v>
      </c>
      <c r="Z58" s="322"/>
      <c r="AA58" s="323"/>
      <c r="AB58" s="312" t="str">
        <f t="shared" si="8"/>
        <v/>
      </c>
      <c r="AC58" s="324"/>
      <c r="AD58" s="325"/>
    </row>
    <row r="59" spans="1:43" ht="36" customHeight="1" x14ac:dyDescent="0.2">
      <c r="A59" s="381"/>
      <c r="B59" s="381"/>
      <c r="C59" s="296" t="s">
        <v>855</v>
      </c>
      <c r="D59" s="408" t="s">
        <v>873</v>
      </c>
      <c r="E59" s="298" t="s">
        <v>26</v>
      </c>
      <c r="F59" s="342">
        <v>15</v>
      </c>
      <c r="G59" s="342">
        <v>15</v>
      </c>
      <c r="H59" s="342">
        <v>15</v>
      </c>
      <c r="I59" s="342">
        <v>15</v>
      </c>
      <c r="J59" s="342">
        <v>15</v>
      </c>
      <c r="K59" s="342">
        <v>15</v>
      </c>
      <c r="L59" s="342">
        <v>10</v>
      </c>
      <c r="M59" s="328" t="s">
        <v>69</v>
      </c>
      <c r="N59" s="301"/>
      <c r="O59" s="302">
        <f t="shared" si="12"/>
        <v>90</v>
      </c>
      <c r="P59" s="303">
        <f t="shared" si="1"/>
        <v>1</v>
      </c>
      <c r="Q59" s="304" t="str">
        <f t="shared" si="2"/>
        <v>Fuerte</v>
      </c>
      <c r="R59" s="319"/>
      <c r="S59" s="325"/>
      <c r="T59" s="409"/>
      <c r="U59" s="308" t="str">
        <f t="shared" si="3"/>
        <v>Fuerte</v>
      </c>
      <c r="V59" s="308" t="str">
        <f t="shared" si="4"/>
        <v/>
      </c>
      <c r="W59" s="308" t="str">
        <f t="shared" si="13"/>
        <v/>
      </c>
      <c r="X59" s="309" t="str">
        <f t="shared" si="14"/>
        <v>Control fuerte pero si el riesgo residual lo requiere y según la opción de manejo escogida, cada responsable involucrado debe liderar acciones adicionales</v>
      </c>
      <c r="Y59" s="310" t="str">
        <f t="shared" si="7"/>
        <v/>
      </c>
      <c r="Z59" s="322"/>
      <c r="AA59" s="323"/>
      <c r="AB59" s="312">
        <f t="shared" si="8"/>
        <v>2</v>
      </c>
      <c r="AC59" s="324"/>
      <c r="AD59" s="325"/>
    </row>
    <row r="60" spans="1:43" ht="38.25" x14ac:dyDescent="0.2">
      <c r="A60" s="381"/>
      <c r="B60" s="381"/>
      <c r="C60" s="296" t="s">
        <v>874</v>
      </c>
      <c r="D60" s="408" t="s">
        <v>875</v>
      </c>
      <c r="E60" s="298" t="s">
        <v>20</v>
      </c>
      <c r="F60" s="342">
        <v>15</v>
      </c>
      <c r="G60" s="342">
        <v>15</v>
      </c>
      <c r="H60" s="342">
        <v>15</v>
      </c>
      <c r="I60" s="342">
        <v>15</v>
      </c>
      <c r="J60" s="342">
        <v>15</v>
      </c>
      <c r="K60" s="342">
        <v>15</v>
      </c>
      <c r="L60" s="342">
        <v>10</v>
      </c>
      <c r="M60" s="328" t="s">
        <v>69</v>
      </c>
      <c r="N60" s="301"/>
      <c r="O60" s="302">
        <f t="shared" si="12"/>
        <v>90</v>
      </c>
      <c r="P60" s="303">
        <f t="shared" si="1"/>
        <v>1</v>
      </c>
      <c r="Q60" s="304" t="str">
        <f t="shared" si="2"/>
        <v>Fuerte</v>
      </c>
      <c r="R60" s="319"/>
      <c r="S60" s="325"/>
      <c r="T60" s="409"/>
      <c r="U60" s="308" t="str">
        <f t="shared" si="3"/>
        <v>Fuerte</v>
      </c>
      <c r="V60" s="308" t="str">
        <f t="shared" si="4"/>
        <v/>
      </c>
      <c r="W60" s="308" t="str">
        <f t="shared" si="13"/>
        <v/>
      </c>
      <c r="X60" s="309" t="str">
        <f t="shared" si="14"/>
        <v>Control fuerte pero si el riesgo residual lo requiere y según la opción de manejo escogida, cada responsable involucrado debe liderar acciones adicionales</v>
      </c>
      <c r="Y60" s="310">
        <f t="shared" si="7"/>
        <v>2</v>
      </c>
      <c r="Z60" s="322"/>
      <c r="AA60" s="323"/>
      <c r="AB60" s="312" t="str">
        <f t="shared" si="8"/>
        <v/>
      </c>
      <c r="AC60" s="324"/>
      <c r="AD60" s="325"/>
    </row>
    <row r="61" spans="1:43" ht="38.25" x14ac:dyDescent="0.2">
      <c r="A61" s="381"/>
      <c r="B61" s="381"/>
      <c r="C61" s="296" t="s">
        <v>876</v>
      </c>
      <c r="D61" s="408" t="s">
        <v>877</v>
      </c>
      <c r="E61" s="298" t="s">
        <v>26</v>
      </c>
      <c r="F61" s="342">
        <v>15</v>
      </c>
      <c r="G61" s="342">
        <v>15</v>
      </c>
      <c r="H61" s="342">
        <v>15</v>
      </c>
      <c r="I61" s="342">
        <v>10</v>
      </c>
      <c r="J61" s="342">
        <v>15</v>
      </c>
      <c r="K61" s="342">
        <v>15</v>
      </c>
      <c r="L61" s="342">
        <v>10</v>
      </c>
      <c r="M61" s="328" t="s">
        <v>69</v>
      </c>
      <c r="N61" s="301"/>
      <c r="O61" s="302">
        <f t="shared" si="12"/>
        <v>85</v>
      </c>
      <c r="P61" s="303">
        <f t="shared" si="1"/>
        <v>0.94444444444444442</v>
      </c>
      <c r="Q61" s="304" t="str">
        <f t="shared" si="2"/>
        <v>Moderado</v>
      </c>
      <c r="R61" s="319"/>
      <c r="S61" s="325"/>
      <c r="T61" s="409"/>
      <c r="U61" s="308" t="str">
        <f t="shared" si="3"/>
        <v/>
      </c>
      <c r="V61" s="308" t="str">
        <f t="shared" si="4"/>
        <v>Moderada</v>
      </c>
      <c r="W61" s="308" t="str">
        <f t="shared" si="13"/>
        <v/>
      </c>
      <c r="X61" s="309" t="str">
        <f t="shared" si="14"/>
        <v>Requiere plan de acción para fortalecer el control</v>
      </c>
      <c r="Y61" s="310" t="str">
        <f t="shared" si="7"/>
        <v/>
      </c>
      <c r="Z61" s="322"/>
      <c r="AA61" s="323"/>
      <c r="AB61" s="312">
        <f t="shared" si="8"/>
        <v>1</v>
      </c>
      <c r="AC61" s="324"/>
      <c r="AD61" s="325"/>
    </row>
    <row r="62" spans="1:43" ht="51" x14ac:dyDescent="0.2">
      <c r="A62" s="381"/>
      <c r="B62" s="381"/>
      <c r="C62" s="296" t="s">
        <v>809</v>
      </c>
      <c r="D62" s="408" t="s">
        <v>878</v>
      </c>
      <c r="E62" s="298" t="s">
        <v>20</v>
      </c>
      <c r="F62" s="342">
        <v>15</v>
      </c>
      <c r="G62" s="342">
        <v>15</v>
      </c>
      <c r="H62" s="342">
        <v>15</v>
      </c>
      <c r="I62" s="342">
        <v>15</v>
      </c>
      <c r="J62" s="342">
        <v>15</v>
      </c>
      <c r="K62" s="342">
        <v>15</v>
      </c>
      <c r="L62" s="342">
        <v>10</v>
      </c>
      <c r="M62" s="328" t="s">
        <v>69</v>
      </c>
      <c r="N62" s="301"/>
      <c r="O62" s="302">
        <f>SUM(F62:K62)</f>
        <v>90</v>
      </c>
      <c r="P62" s="303">
        <f t="shared" si="1"/>
        <v>1</v>
      </c>
      <c r="Q62" s="304" t="str">
        <f t="shared" si="2"/>
        <v>Fuerte</v>
      </c>
      <c r="R62" s="319"/>
      <c r="S62" s="325"/>
      <c r="T62" s="409"/>
      <c r="U62" s="308" t="str">
        <f t="shared" si="3"/>
        <v>Fuerte</v>
      </c>
      <c r="V62" s="308" t="str">
        <f t="shared" si="4"/>
        <v/>
      </c>
      <c r="W62" s="308" t="str">
        <f t="shared" si="13"/>
        <v/>
      </c>
      <c r="X62" s="309" t="str">
        <f t="shared" si="14"/>
        <v>Control fuerte pero si el riesgo residual lo requiere y según la opción de manejo escogida, cada responsable involucrado debe liderar acciones adicionales</v>
      </c>
      <c r="Y62" s="310">
        <f t="shared" si="7"/>
        <v>2</v>
      </c>
      <c r="Z62" s="322"/>
      <c r="AA62" s="323"/>
      <c r="AB62" s="312" t="str">
        <f t="shared" si="8"/>
        <v/>
      </c>
      <c r="AC62" s="324"/>
      <c r="AD62" s="325"/>
    </row>
    <row r="63" spans="1:43" ht="51" x14ac:dyDescent="0.2">
      <c r="A63" s="381"/>
      <c r="B63" s="381"/>
      <c r="C63" s="296">
        <v>3</v>
      </c>
      <c r="D63" s="402" t="s">
        <v>863</v>
      </c>
      <c r="E63" s="364" t="s">
        <v>26</v>
      </c>
      <c r="F63" s="401">
        <v>15</v>
      </c>
      <c r="G63" s="401">
        <v>15</v>
      </c>
      <c r="H63" s="401">
        <v>15</v>
      </c>
      <c r="I63" s="401">
        <v>10</v>
      </c>
      <c r="J63" s="401">
        <v>15</v>
      </c>
      <c r="K63" s="401">
        <v>15</v>
      </c>
      <c r="L63" s="401">
        <v>10</v>
      </c>
      <c r="M63" s="365" t="s">
        <v>69</v>
      </c>
      <c r="N63" s="301"/>
      <c r="O63" s="302">
        <f>SUM(F63:K63)</f>
        <v>85</v>
      </c>
      <c r="P63" s="303">
        <f t="shared" si="1"/>
        <v>0.94444444444444442</v>
      </c>
      <c r="Q63" s="304" t="str">
        <f t="shared" si="2"/>
        <v>Moderado</v>
      </c>
      <c r="R63" s="319"/>
      <c r="S63" s="325"/>
      <c r="T63" s="409"/>
      <c r="U63" s="308" t="str">
        <f t="shared" si="3"/>
        <v/>
      </c>
      <c r="V63" s="308" t="str">
        <f t="shared" si="4"/>
        <v>Moderada</v>
      </c>
      <c r="W63" s="308" t="str">
        <f t="shared" si="13"/>
        <v/>
      </c>
      <c r="X63" s="309" t="str">
        <f t="shared" si="14"/>
        <v>Requiere plan de acción para fortalecer el control</v>
      </c>
      <c r="Y63" s="310" t="str">
        <f t="shared" si="7"/>
        <v/>
      </c>
      <c r="Z63" s="322"/>
      <c r="AA63" s="323"/>
      <c r="AB63" s="312">
        <f t="shared" si="8"/>
        <v>1</v>
      </c>
      <c r="AC63" s="324"/>
      <c r="AD63" s="325"/>
    </row>
    <row r="64" spans="1:43" s="313" customFormat="1" ht="38.25" x14ac:dyDescent="0.2">
      <c r="A64" s="411"/>
      <c r="B64" s="411"/>
      <c r="C64" s="385" t="s">
        <v>879</v>
      </c>
      <c r="D64" s="412" t="s">
        <v>868</v>
      </c>
      <c r="E64" s="298" t="s">
        <v>20</v>
      </c>
      <c r="F64" s="342">
        <v>15</v>
      </c>
      <c r="G64" s="342">
        <v>15</v>
      </c>
      <c r="H64" s="342">
        <v>15</v>
      </c>
      <c r="I64" s="342">
        <v>15</v>
      </c>
      <c r="J64" s="342">
        <v>15</v>
      </c>
      <c r="K64" s="342">
        <v>15</v>
      </c>
      <c r="L64" s="342">
        <v>10</v>
      </c>
      <c r="M64" s="328" t="s">
        <v>69</v>
      </c>
      <c r="N64" s="301"/>
      <c r="O64" s="302">
        <f t="shared" si="12"/>
        <v>90</v>
      </c>
      <c r="P64" s="303">
        <f t="shared" si="1"/>
        <v>1</v>
      </c>
      <c r="Q64" s="304" t="str">
        <f t="shared" si="2"/>
        <v>Fuerte</v>
      </c>
      <c r="R64" s="319"/>
      <c r="S64" s="320"/>
      <c r="T64" s="321"/>
      <c r="U64" s="308" t="str">
        <f t="shared" si="3"/>
        <v>Fuerte</v>
      </c>
      <c r="V64" s="308" t="str">
        <f t="shared" si="4"/>
        <v/>
      </c>
      <c r="W64" s="308" t="str">
        <f t="shared" si="13"/>
        <v/>
      </c>
      <c r="X64" s="309" t="str">
        <f t="shared" si="14"/>
        <v>Control fuerte pero si el riesgo residual lo requiere y según la opción de manejo escogida, cada responsable involucrado debe liderar acciones adicionales</v>
      </c>
      <c r="Y64" s="310">
        <f t="shared" si="7"/>
        <v>2</v>
      </c>
      <c r="Z64" s="322"/>
      <c r="AA64" s="323"/>
      <c r="AB64" s="312" t="str">
        <f t="shared" si="8"/>
        <v/>
      </c>
      <c r="AC64" s="324"/>
      <c r="AD64" s="325"/>
      <c r="AE64" s="257"/>
      <c r="AF64" s="257"/>
      <c r="AG64" s="257"/>
      <c r="AH64" s="257"/>
      <c r="AI64" s="257"/>
      <c r="AJ64" s="257"/>
      <c r="AK64" s="257"/>
      <c r="AL64" s="257"/>
      <c r="AM64" s="257"/>
      <c r="AN64" s="257"/>
      <c r="AO64" s="257"/>
      <c r="AP64" s="257"/>
      <c r="AQ64" s="257"/>
    </row>
    <row r="65" spans="1:43" s="313" customFormat="1" ht="114.75" x14ac:dyDescent="0.2">
      <c r="A65" s="411"/>
      <c r="B65" s="411"/>
      <c r="C65" s="296" t="s">
        <v>880</v>
      </c>
      <c r="D65" s="410" t="s">
        <v>881</v>
      </c>
      <c r="E65" s="298" t="s">
        <v>20</v>
      </c>
      <c r="F65" s="342">
        <v>15</v>
      </c>
      <c r="G65" s="342">
        <v>15</v>
      </c>
      <c r="H65" s="342">
        <v>15</v>
      </c>
      <c r="I65" s="342">
        <v>15</v>
      </c>
      <c r="J65" s="342">
        <v>15</v>
      </c>
      <c r="K65" s="342">
        <v>15</v>
      </c>
      <c r="L65" s="342">
        <v>10</v>
      </c>
      <c r="M65" s="328" t="s">
        <v>69</v>
      </c>
      <c r="N65" s="301"/>
      <c r="O65" s="302">
        <f t="shared" si="12"/>
        <v>90</v>
      </c>
      <c r="P65" s="303">
        <f t="shared" si="1"/>
        <v>1</v>
      </c>
      <c r="Q65" s="304" t="str">
        <f t="shared" si="2"/>
        <v>Fuerte</v>
      </c>
      <c r="R65" s="319"/>
      <c r="S65" s="320"/>
      <c r="T65" s="321"/>
      <c r="U65" s="308" t="str">
        <f t="shared" si="3"/>
        <v>Fuerte</v>
      </c>
      <c r="V65" s="308" t="str">
        <f t="shared" si="4"/>
        <v/>
      </c>
      <c r="W65" s="308" t="str">
        <f t="shared" si="13"/>
        <v/>
      </c>
      <c r="X65" s="309" t="str">
        <f t="shared" si="14"/>
        <v>Control fuerte pero si el riesgo residual lo requiere y según la opción de manejo escogida, cada responsable involucrado debe liderar acciones adicionales</v>
      </c>
      <c r="Y65" s="310">
        <f t="shared" si="7"/>
        <v>2</v>
      </c>
      <c r="Z65" s="322"/>
      <c r="AA65" s="323"/>
      <c r="AB65" s="312" t="str">
        <f t="shared" si="8"/>
        <v/>
      </c>
      <c r="AC65" s="324"/>
      <c r="AD65" s="325"/>
      <c r="AE65" s="257"/>
      <c r="AF65" s="257"/>
      <c r="AG65" s="257"/>
      <c r="AH65" s="257"/>
      <c r="AI65" s="257"/>
      <c r="AJ65" s="257"/>
      <c r="AK65" s="257"/>
      <c r="AL65" s="257"/>
      <c r="AM65" s="257"/>
      <c r="AN65" s="257"/>
      <c r="AO65" s="257"/>
      <c r="AP65" s="257"/>
      <c r="AQ65" s="257"/>
    </row>
    <row r="66" spans="1:43" s="313" customFormat="1" ht="76.5" x14ac:dyDescent="0.2">
      <c r="A66" s="411"/>
      <c r="B66" s="411"/>
      <c r="C66" s="385" t="s">
        <v>882</v>
      </c>
      <c r="D66" s="410" t="s">
        <v>883</v>
      </c>
      <c r="E66" s="298" t="s">
        <v>20</v>
      </c>
      <c r="F66" s="342">
        <v>15</v>
      </c>
      <c r="G66" s="342">
        <v>15</v>
      </c>
      <c r="H66" s="342">
        <v>15</v>
      </c>
      <c r="I66" s="342">
        <v>15</v>
      </c>
      <c r="J66" s="342">
        <v>15</v>
      </c>
      <c r="K66" s="342">
        <v>15</v>
      </c>
      <c r="L66" s="342">
        <v>10</v>
      </c>
      <c r="M66" s="328" t="s">
        <v>69</v>
      </c>
      <c r="N66" s="301"/>
      <c r="O66" s="302">
        <f t="shared" si="12"/>
        <v>90</v>
      </c>
      <c r="P66" s="303">
        <f t="shared" si="1"/>
        <v>1</v>
      </c>
      <c r="Q66" s="304" t="str">
        <f t="shared" si="2"/>
        <v>Fuerte</v>
      </c>
      <c r="R66" s="319"/>
      <c r="S66" s="320"/>
      <c r="T66" s="413"/>
      <c r="U66" s="308" t="str">
        <f t="shared" si="3"/>
        <v>Fuerte</v>
      </c>
      <c r="V66" s="308" t="str">
        <f t="shared" si="4"/>
        <v/>
      </c>
      <c r="W66" s="308" t="str">
        <f t="shared" si="13"/>
        <v/>
      </c>
      <c r="X66" s="309" t="str">
        <f t="shared" si="14"/>
        <v>Control fuerte pero si el riesgo residual lo requiere y según la opción de manejo escogida, cada responsable involucrado debe liderar acciones adicionales</v>
      </c>
      <c r="Y66" s="310">
        <f t="shared" si="7"/>
        <v>2</v>
      </c>
      <c r="Z66" s="386"/>
      <c r="AA66" s="387"/>
      <c r="AB66" s="312" t="str">
        <f t="shared" si="8"/>
        <v/>
      </c>
      <c r="AC66" s="312"/>
      <c r="AD66" s="388"/>
      <c r="AE66" s="257"/>
      <c r="AF66" s="257"/>
      <c r="AG66" s="257"/>
      <c r="AH66" s="257"/>
      <c r="AI66" s="257"/>
      <c r="AJ66" s="257"/>
      <c r="AK66" s="257"/>
      <c r="AL66" s="257"/>
      <c r="AM66" s="257"/>
      <c r="AN66" s="257"/>
      <c r="AO66" s="257"/>
      <c r="AP66" s="257"/>
      <c r="AQ66" s="257"/>
    </row>
    <row r="67" spans="1:43" s="313" customFormat="1" ht="38.25" x14ac:dyDescent="0.2">
      <c r="A67" s="411"/>
      <c r="B67" s="411"/>
      <c r="C67" s="385" t="s">
        <v>884</v>
      </c>
      <c r="D67" s="412" t="s">
        <v>885</v>
      </c>
      <c r="E67" s="298" t="s">
        <v>26</v>
      </c>
      <c r="F67" s="342">
        <v>15</v>
      </c>
      <c r="G67" s="342">
        <v>15</v>
      </c>
      <c r="H67" s="342">
        <v>15</v>
      </c>
      <c r="I67" s="342">
        <v>10</v>
      </c>
      <c r="J67" s="342">
        <v>15</v>
      </c>
      <c r="K67" s="342">
        <v>15</v>
      </c>
      <c r="L67" s="342">
        <v>5</v>
      </c>
      <c r="M67" s="328" t="s">
        <v>69</v>
      </c>
      <c r="N67" s="301"/>
      <c r="O67" s="302">
        <f t="shared" si="12"/>
        <v>85</v>
      </c>
      <c r="P67" s="303">
        <f t="shared" si="1"/>
        <v>0.94444444444444442</v>
      </c>
      <c r="Q67" s="304" t="str">
        <f t="shared" si="2"/>
        <v>Moderado</v>
      </c>
      <c r="R67" s="319"/>
      <c r="S67" s="320"/>
      <c r="T67" s="321"/>
      <c r="U67" s="308" t="str">
        <f t="shared" si="3"/>
        <v/>
      </c>
      <c r="V67" s="308" t="str">
        <f t="shared" si="4"/>
        <v>Moderada</v>
      </c>
      <c r="W67" s="308" t="str">
        <f t="shared" si="13"/>
        <v/>
      </c>
      <c r="X67" s="309" t="str">
        <f t="shared" si="14"/>
        <v>Requiere plan de acción para fortalecer el control</v>
      </c>
      <c r="Y67" s="310" t="str">
        <f t="shared" si="7"/>
        <v/>
      </c>
      <c r="Z67" s="322"/>
      <c r="AA67" s="323"/>
      <c r="AB67" s="312">
        <f t="shared" si="8"/>
        <v>1</v>
      </c>
      <c r="AC67" s="324"/>
      <c r="AD67" s="325"/>
      <c r="AE67" s="257"/>
      <c r="AF67" s="257"/>
      <c r="AG67" s="257"/>
      <c r="AH67" s="257"/>
      <c r="AI67" s="257"/>
      <c r="AJ67" s="257"/>
      <c r="AK67" s="257"/>
      <c r="AL67" s="257"/>
      <c r="AM67" s="257"/>
      <c r="AN67" s="257"/>
      <c r="AO67" s="257"/>
      <c r="AP67" s="257"/>
      <c r="AQ67" s="257"/>
    </row>
    <row r="68" spans="1:43" s="354" customFormat="1" ht="76.5" x14ac:dyDescent="0.2">
      <c r="A68" s="344" t="str">
        <f>'[1]2. MAPA DE RIESGOS '!C17</f>
        <v>6: Manipulación de información pública que favorezca intereses particulares  o beneficie a terceros</v>
      </c>
      <c r="B68" s="344"/>
      <c r="C68" s="345" t="s">
        <v>867</v>
      </c>
      <c r="D68" s="346" t="s">
        <v>886</v>
      </c>
      <c r="E68" s="347" t="s">
        <v>20</v>
      </c>
      <c r="F68" s="348">
        <v>15</v>
      </c>
      <c r="G68" s="348">
        <v>15</v>
      </c>
      <c r="H68" s="348">
        <v>15</v>
      </c>
      <c r="I68" s="348">
        <v>15</v>
      </c>
      <c r="J68" s="348">
        <v>15</v>
      </c>
      <c r="K68" s="348">
        <v>15</v>
      </c>
      <c r="L68" s="348">
        <v>10</v>
      </c>
      <c r="M68" s="349" t="s">
        <v>69</v>
      </c>
      <c r="N68" s="350"/>
      <c r="O68" s="351">
        <f t="shared" si="12"/>
        <v>90</v>
      </c>
      <c r="P68" s="352">
        <f t="shared" si="1"/>
        <v>1</v>
      </c>
      <c r="Q68" s="304" t="str">
        <f t="shared" si="2"/>
        <v>Fuerte</v>
      </c>
      <c r="R68" s="305">
        <f>ROUNDUP(AVERAGEIF(P68:P83,"&gt;0"),1)</f>
        <v>1</v>
      </c>
      <c r="S68" s="306" t="str">
        <f>IF(R68&gt;96%,"Fuerte",IF(R68&lt;50%,"Débil","Moderada"))</f>
        <v>Fuerte</v>
      </c>
      <c r="T68" s="307" t="str">
        <f>IF(R68&lt;96%,"Se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8" s="308" t="str">
        <f t="shared" si="3"/>
        <v>Fuerte</v>
      </c>
      <c r="V68" s="308" t="str">
        <f t="shared" si="4"/>
        <v/>
      </c>
      <c r="W68" s="308" t="str">
        <f t="shared" si="13"/>
        <v/>
      </c>
      <c r="X68" s="309" t="str">
        <f t="shared" si="14"/>
        <v>Control fuerte pero si el riesgo residual lo requiere y según la opción de manejo escogida, cada responsable involucrado debe liderar acciones adicionales</v>
      </c>
      <c r="Y68" s="310">
        <f t="shared" si="7"/>
        <v>2</v>
      </c>
      <c r="Z68" s="311">
        <f>IFERROR(ROUND(AVERAGE(Y68:Y83),0),0)</f>
        <v>2</v>
      </c>
      <c r="AA68" s="353">
        <f>IF(OR(W68="Débil",Z68=0),0,IF(Z68=1,1,IF(AND(U68="Fuerte",Z68=2),2,1)))</f>
        <v>2</v>
      </c>
      <c r="AB68" s="312" t="str">
        <f t="shared" si="8"/>
        <v/>
      </c>
      <c r="AC68" s="311">
        <f>IFERROR(ROUND(AVERAGE(AB68:AB83),0),0)</f>
        <v>1</v>
      </c>
      <c r="AD68" s="353">
        <f>IF(OR(W68="Débil",AC68=0),0,IF(AC68=1,1,IF(AND(U68="Fuerte",AC68=2),2,1)))</f>
        <v>1</v>
      </c>
    </row>
    <row r="69" spans="1:43" s="354" customFormat="1" ht="63.75" x14ac:dyDescent="0.2">
      <c r="A69" s="414"/>
      <c r="B69" s="414"/>
      <c r="C69" s="345" t="s">
        <v>887</v>
      </c>
      <c r="D69" s="415" t="s">
        <v>888</v>
      </c>
      <c r="E69" s="347" t="s">
        <v>20</v>
      </c>
      <c r="F69" s="348">
        <v>15</v>
      </c>
      <c r="G69" s="348">
        <v>15</v>
      </c>
      <c r="H69" s="348">
        <v>15</v>
      </c>
      <c r="I69" s="348">
        <v>15</v>
      </c>
      <c r="J69" s="348">
        <v>15</v>
      </c>
      <c r="K69" s="348">
        <v>15</v>
      </c>
      <c r="L69" s="348">
        <v>10</v>
      </c>
      <c r="M69" s="349" t="s">
        <v>69</v>
      </c>
      <c r="N69" s="350"/>
      <c r="O69" s="351">
        <f t="shared" si="12"/>
        <v>90</v>
      </c>
      <c r="P69" s="352">
        <f t="shared" si="1"/>
        <v>1</v>
      </c>
      <c r="Q69" s="304" t="str">
        <f t="shared" si="2"/>
        <v>Fuerte</v>
      </c>
      <c r="R69" s="357"/>
      <c r="S69" s="358"/>
      <c r="T69" s="359"/>
      <c r="U69" s="308" t="str">
        <f t="shared" si="3"/>
        <v>Fuerte</v>
      </c>
      <c r="V69" s="308" t="str">
        <f t="shared" si="4"/>
        <v/>
      </c>
      <c r="W69" s="308" t="str">
        <f t="shared" si="13"/>
        <v/>
      </c>
      <c r="X69" s="309" t="str">
        <f t="shared" si="14"/>
        <v>Control fuerte pero si el riesgo residual lo requiere y según la opción de manejo escogida, cada responsable involucrado debe liderar acciones adicionales</v>
      </c>
      <c r="Y69" s="310">
        <f t="shared" si="7"/>
        <v>2</v>
      </c>
      <c r="Z69" s="360"/>
      <c r="AA69" s="357"/>
      <c r="AB69" s="312" t="str">
        <f t="shared" si="8"/>
        <v/>
      </c>
      <c r="AC69" s="361"/>
      <c r="AD69" s="358"/>
    </row>
    <row r="70" spans="1:43" s="354" customFormat="1" ht="102" x14ac:dyDescent="0.2">
      <c r="A70" s="414"/>
      <c r="B70" s="414"/>
      <c r="C70" s="345" t="s">
        <v>889</v>
      </c>
      <c r="D70" s="362" t="s">
        <v>890</v>
      </c>
      <c r="E70" s="347" t="s">
        <v>20</v>
      </c>
      <c r="F70" s="348">
        <v>15</v>
      </c>
      <c r="G70" s="348">
        <v>15</v>
      </c>
      <c r="H70" s="348">
        <v>15</v>
      </c>
      <c r="I70" s="348">
        <v>15</v>
      </c>
      <c r="J70" s="348">
        <v>15</v>
      </c>
      <c r="K70" s="348">
        <v>15</v>
      </c>
      <c r="L70" s="348">
        <v>10</v>
      </c>
      <c r="M70" s="349" t="s">
        <v>69</v>
      </c>
      <c r="N70" s="350"/>
      <c r="O70" s="351">
        <f t="shared" si="12"/>
        <v>90</v>
      </c>
      <c r="P70" s="352">
        <f t="shared" si="1"/>
        <v>1</v>
      </c>
      <c r="Q70" s="304" t="str">
        <f t="shared" si="2"/>
        <v>Fuerte</v>
      </c>
      <c r="R70" s="357"/>
      <c r="S70" s="358"/>
      <c r="T70" s="359"/>
      <c r="U70" s="308" t="str">
        <f t="shared" ref="U70:U135" si="15">IF(AND(Q70="Fuerte",M70="Fuerte"),"Fuerte","")</f>
        <v>Fuerte</v>
      </c>
      <c r="V70" s="308" t="str">
        <f t="shared" ref="V70:V86" si="16">IF(U70="Fuerte","",IF(OR(Q70="Débil",M70="Débil"),"","Moderada"))</f>
        <v/>
      </c>
      <c r="W70" s="308" t="str">
        <f t="shared" si="13"/>
        <v/>
      </c>
      <c r="X70" s="309" t="str">
        <f t="shared" si="14"/>
        <v>Control fuerte pero si el riesgo residual lo requiere y según la opción de manejo escogida, cada responsable involucrado debe liderar acciones adicionales</v>
      </c>
      <c r="Y70" s="310">
        <f t="shared" si="7"/>
        <v>2</v>
      </c>
      <c r="Z70" s="360"/>
      <c r="AA70" s="357"/>
      <c r="AB70" s="312" t="str">
        <f t="shared" si="8"/>
        <v/>
      </c>
      <c r="AC70" s="361"/>
      <c r="AD70" s="358"/>
    </row>
    <row r="71" spans="1:43" s="354" customFormat="1" ht="38.25" x14ac:dyDescent="0.2">
      <c r="A71" s="414"/>
      <c r="B71" s="414"/>
      <c r="C71" s="356">
        <v>1.4</v>
      </c>
      <c r="D71" s="416" t="s">
        <v>891</v>
      </c>
      <c r="E71" s="347" t="s">
        <v>20</v>
      </c>
      <c r="F71" s="348">
        <v>15</v>
      </c>
      <c r="G71" s="348">
        <v>15</v>
      </c>
      <c r="H71" s="348">
        <v>15</v>
      </c>
      <c r="I71" s="348">
        <v>15</v>
      </c>
      <c r="J71" s="348">
        <v>15</v>
      </c>
      <c r="K71" s="348">
        <v>15</v>
      </c>
      <c r="L71" s="348">
        <v>10</v>
      </c>
      <c r="M71" s="349" t="s">
        <v>69</v>
      </c>
      <c r="N71" s="350"/>
      <c r="O71" s="351">
        <f t="shared" si="12"/>
        <v>90</v>
      </c>
      <c r="P71" s="352">
        <f t="shared" si="1"/>
        <v>1</v>
      </c>
      <c r="Q71" s="304" t="str">
        <f t="shared" si="2"/>
        <v>Fuerte</v>
      </c>
      <c r="R71" s="357"/>
      <c r="S71" s="358"/>
      <c r="T71" s="359"/>
      <c r="U71" s="308" t="str">
        <f t="shared" si="15"/>
        <v>Fuerte</v>
      </c>
      <c r="V71" s="308" t="str">
        <f t="shared" si="16"/>
        <v/>
      </c>
      <c r="W71" s="308" t="str">
        <f t="shared" si="13"/>
        <v/>
      </c>
      <c r="X71" s="309" t="str">
        <f t="shared" si="14"/>
        <v>Control fuerte pero si el riesgo residual lo requiere y según la opción de manejo escogida, cada responsable involucrado debe liderar acciones adicionales</v>
      </c>
      <c r="Y71" s="310">
        <f t="shared" si="7"/>
        <v>2</v>
      </c>
      <c r="Z71" s="360"/>
      <c r="AA71" s="357"/>
      <c r="AB71" s="312" t="str">
        <f t="shared" si="8"/>
        <v/>
      </c>
      <c r="AC71" s="361"/>
      <c r="AD71" s="358"/>
    </row>
    <row r="72" spans="1:43" s="354" customFormat="1" ht="51" x14ac:dyDescent="0.2">
      <c r="A72" s="414"/>
      <c r="B72" s="414"/>
      <c r="C72" s="356" t="s">
        <v>874</v>
      </c>
      <c r="D72" s="373" t="s">
        <v>892</v>
      </c>
      <c r="E72" s="347" t="s">
        <v>20</v>
      </c>
      <c r="F72" s="348">
        <v>15</v>
      </c>
      <c r="G72" s="348">
        <v>15</v>
      </c>
      <c r="H72" s="348">
        <v>15</v>
      </c>
      <c r="I72" s="348">
        <v>15</v>
      </c>
      <c r="J72" s="348">
        <v>15</v>
      </c>
      <c r="K72" s="348">
        <v>15</v>
      </c>
      <c r="L72" s="348">
        <v>10</v>
      </c>
      <c r="M72" s="349" t="s">
        <v>69</v>
      </c>
      <c r="N72" s="350"/>
      <c r="O72" s="351">
        <f t="shared" si="12"/>
        <v>90</v>
      </c>
      <c r="P72" s="352">
        <f t="shared" si="1"/>
        <v>1</v>
      </c>
      <c r="Q72" s="304" t="str">
        <f t="shared" si="2"/>
        <v>Fuerte</v>
      </c>
      <c r="R72" s="357"/>
      <c r="S72" s="358"/>
      <c r="T72" s="359"/>
      <c r="U72" s="308" t="str">
        <f t="shared" si="15"/>
        <v>Fuerte</v>
      </c>
      <c r="V72" s="308" t="str">
        <f t="shared" si="16"/>
        <v/>
      </c>
      <c r="W72" s="308" t="str">
        <f t="shared" si="13"/>
        <v/>
      </c>
      <c r="X72" s="309" t="str">
        <f t="shared" si="14"/>
        <v>Control fuerte pero si el riesgo residual lo requiere y según la opción de manejo escogida, cada responsable involucrado debe liderar acciones adicionales</v>
      </c>
      <c r="Y72" s="310">
        <f t="shared" si="7"/>
        <v>2</v>
      </c>
      <c r="Z72" s="360"/>
      <c r="AA72" s="357"/>
      <c r="AB72" s="312" t="str">
        <f t="shared" si="8"/>
        <v/>
      </c>
      <c r="AC72" s="361"/>
      <c r="AD72" s="358"/>
    </row>
    <row r="73" spans="1:43" s="354" customFormat="1" ht="63.75" x14ac:dyDescent="0.2">
      <c r="A73" s="414"/>
      <c r="B73" s="414"/>
      <c r="C73" s="356" t="s">
        <v>893</v>
      </c>
      <c r="D73" s="373" t="s">
        <v>894</v>
      </c>
      <c r="E73" s="364" t="s">
        <v>20</v>
      </c>
      <c r="F73" s="401">
        <v>15</v>
      </c>
      <c r="G73" s="401">
        <v>15</v>
      </c>
      <c r="H73" s="401">
        <v>15</v>
      </c>
      <c r="I73" s="401">
        <v>10</v>
      </c>
      <c r="J73" s="401">
        <v>15</v>
      </c>
      <c r="K73" s="401">
        <v>15</v>
      </c>
      <c r="L73" s="401">
        <v>10</v>
      </c>
      <c r="M73" s="365" t="s">
        <v>69</v>
      </c>
      <c r="N73" s="350"/>
      <c r="O73" s="351">
        <f>SUM(F73:K73)</f>
        <v>85</v>
      </c>
      <c r="P73" s="352">
        <f t="shared" si="1"/>
        <v>0.94444444444444442</v>
      </c>
      <c r="Q73" s="304" t="str">
        <f t="shared" si="2"/>
        <v>Moderado</v>
      </c>
      <c r="R73" s="357"/>
      <c r="S73" s="358"/>
      <c r="T73" s="359"/>
      <c r="U73" s="308" t="str">
        <f t="shared" si="15"/>
        <v/>
      </c>
      <c r="V73" s="308" t="str">
        <f t="shared" si="16"/>
        <v>Moderada</v>
      </c>
      <c r="W73" s="308" t="str">
        <f t="shared" si="13"/>
        <v/>
      </c>
      <c r="X73" s="309" t="str">
        <f t="shared" si="14"/>
        <v>Requiere plan de acción para fortalecer el control</v>
      </c>
      <c r="Y73" s="310">
        <f t="shared" si="7"/>
        <v>1</v>
      </c>
      <c r="Z73" s="360"/>
      <c r="AA73" s="357"/>
      <c r="AB73" s="312" t="str">
        <f t="shared" si="8"/>
        <v/>
      </c>
      <c r="AC73" s="361"/>
      <c r="AD73" s="358"/>
    </row>
    <row r="74" spans="1:43" s="354" customFormat="1" ht="76.5" x14ac:dyDescent="0.2">
      <c r="A74" s="355"/>
      <c r="B74" s="355"/>
      <c r="C74" s="356" t="s">
        <v>895</v>
      </c>
      <c r="D74" s="346" t="s">
        <v>896</v>
      </c>
      <c r="E74" s="347" t="s">
        <v>20</v>
      </c>
      <c r="F74" s="348">
        <v>15</v>
      </c>
      <c r="G74" s="348">
        <v>15</v>
      </c>
      <c r="H74" s="348">
        <v>15</v>
      </c>
      <c r="I74" s="348">
        <v>15</v>
      </c>
      <c r="J74" s="348">
        <v>15</v>
      </c>
      <c r="K74" s="348">
        <v>15</v>
      </c>
      <c r="L74" s="348">
        <v>10</v>
      </c>
      <c r="M74" s="349" t="s">
        <v>69</v>
      </c>
      <c r="N74" s="350"/>
      <c r="O74" s="351">
        <f t="shared" si="12"/>
        <v>90</v>
      </c>
      <c r="P74" s="352">
        <f t="shared" si="1"/>
        <v>1</v>
      </c>
      <c r="Q74" s="304" t="str">
        <f t="shared" si="2"/>
        <v>Fuerte</v>
      </c>
      <c r="R74" s="357"/>
      <c r="S74" s="358"/>
      <c r="T74" s="359"/>
      <c r="U74" s="308" t="str">
        <f t="shared" si="15"/>
        <v>Fuerte</v>
      </c>
      <c r="V74" s="308" t="str">
        <f t="shared" si="16"/>
        <v/>
      </c>
      <c r="W74" s="308" t="str">
        <f t="shared" si="13"/>
        <v/>
      </c>
      <c r="X74" s="309" t="str">
        <f t="shared" si="14"/>
        <v>Control fuerte pero si el riesgo residual lo requiere y según la opción de manejo escogida, cada responsable involucrado debe liderar acciones adicionales</v>
      </c>
      <c r="Y74" s="310">
        <f t="shared" si="7"/>
        <v>2</v>
      </c>
      <c r="Z74" s="360"/>
      <c r="AA74" s="357"/>
      <c r="AB74" s="312" t="str">
        <f t="shared" si="8"/>
        <v/>
      </c>
      <c r="AC74" s="361"/>
      <c r="AD74" s="358"/>
    </row>
    <row r="75" spans="1:43" s="354" customFormat="1" ht="89.25" x14ac:dyDescent="0.2">
      <c r="A75" s="355"/>
      <c r="B75" s="355"/>
      <c r="C75" s="356" t="s">
        <v>809</v>
      </c>
      <c r="D75" s="346" t="s">
        <v>897</v>
      </c>
      <c r="E75" s="347" t="s">
        <v>20</v>
      </c>
      <c r="F75" s="348">
        <v>15</v>
      </c>
      <c r="G75" s="348">
        <v>15</v>
      </c>
      <c r="H75" s="348">
        <v>0</v>
      </c>
      <c r="I75" s="348">
        <v>15</v>
      </c>
      <c r="J75" s="348">
        <v>15</v>
      </c>
      <c r="K75" s="348">
        <v>15</v>
      </c>
      <c r="L75" s="348">
        <v>10</v>
      </c>
      <c r="M75" s="349" t="s">
        <v>69</v>
      </c>
      <c r="N75" s="350"/>
      <c r="O75" s="351">
        <f t="shared" si="12"/>
        <v>75</v>
      </c>
      <c r="P75" s="352">
        <f t="shared" si="1"/>
        <v>0.83333333333333337</v>
      </c>
      <c r="Q75" s="304" t="str">
        <f t="shared" si="2"/>
        <v>Débil</v>
      </c>
      <c r="R75" s="357"/>
      <c r="S75" s="358"/>
      <c r="T75" s="359"/>
      <c r="U75" s="308" t="str">
        <f t="shared" si="15"/>
        <v/>
      </c>
      <c r="V75" s="308" t="str">
        <f t="shared" si="16"/>
        <v/>
      </c>
      <c r="W75" s="308" t="str">
        <f t="shared" si="13"/>
        <v>Débil</v>
      </c>
      <c r="X75" s="309" t="str">
        <f t="shared" si="14"/>
        <v>Requiere plan de acción para fortalecer el control</v>
      </c>
      <c r="Y75" s="310" t="str">
        <f t="shared" si="7"/>
        <v/>
      </c>
      <c r="Z75" s="360"/>
      <c r="AA75" s="357"/>
      <c r="AB75" s="312" t="str">
        <f t="shared" si="8"/>
        <v/>
      </c>
      <c r="AC75" s="361"/>
      <c r="AD75" s="358"/>
    </row>
    <row r="76" spans="1:43" s="354" customFormat="1" ht="102" x14ac:dyDescent="0.2">
      <c r="A76" s="355"/>
      <c r="B76" s="355"/>
      <c r="C76" s="356" t="s">
        <v>840</v>
      </c>
      <c r="D76" s="403" t="s">
        <v>898</v>
      </c>
      <c r="E76" s="347" t="s">
        <v>20</v>
      </c>
      <c r="F76" s="348">
        <v>15</v>
      </c>
      <c r="G76" s="348">
        <v>15</v>
      </c>
      <c r="H76" s="348">
        <v>15</v>
      </c>
      <c r="I76" s="348">
        <v>15</v>
      </c>
      <c r="J76" s="348">
        <v>15</v>
      </c>
      <c r="K76" s="348">
        <v>15</v>
      </c>
      <c r="L76" s="348">
        <v>10</v>
      </c>
      <c r="M76" s="349" t="s">
        <v>69</v>
      </c>
      <c r="N76" s="350"/>
      <c r="O76" s="351">
        <f t="shared" si="12"/>
        <v>90</v>
      </c>
      <c r="P76" s="352">
        <f t="shared" si="1"/>
        <v>1</v>
      </c>
      <c r="Q76" s="304" t="str">
        <f t="shared" si="2"/>
        <v>Fuerte</v>
      </c>
      <c r="R76" s="357"/>
      <c r="S76" s="358"/>
      <c r="T76" s="359"/>
      <c r="U76" s="308" t="str">
        <f t="shared" si="15"/>
        <v>Fuerte</v>
      </c>
      <c r="V76" s="308" t="str">
        <f t="shared" si="16"/>
        <v/>
      </c>
      <c r="W76" s="308" t="str">
        <f t="shared" si="13"/>
        <v/>
      </c>
      <c r="X76" s="309" t="str">
        <f t="shared" si="14"/>
        <v>Control fuerte pero si el riesgo residual lo requiere y según la opción de manejo escogida, cada responsable involucrado debe liderar acciones adicionales</v>
      </c>
      <c r="Y76" s="310">
        <f t="shared" si="7"/>
        <v>2</v>
      </c>
      <c r="Z76" s="360"/>
      <c r="AA76" s="357"/>
      <c r="AB76" s="312" t="str">
        <f t="shared" si="8"/>
        <v/>
      </c>
      <c r="AC76" s="361"/>
      <c r="AD76" s="358"/>
    </row>
    <row r="77" spans="1:43" s="354" customFormat="1" ht="38.25" x14ac:dyDescent="0.2">
      <c r="A77" s="355"/>
      <c r="B77" s="355"/>
      <c r="C77" s="356" t="s">
        <v>861</v>
      </c>
      <c r="D77" s="403" t="s">
        <v>899</v>
      </c>
      <c r="E77" s="364" t="s">
        <v>20</v>
      </c>
      <c r="F77" s="401">
        <v>15</v>
      </c>
      <c r="G77" s="401">
        <v>15</v>
      </c>
      <c r="H77" s="401">
        <v>15</v>
      </c>
      <c r="I77" s="401">
        <v>15</v>
      </c>
      <c r="J77" s="401">
        <v>15</v>
      </c>
      <c r="K77" s="401">
        <v>15</v>
      </c>
      <c r="L77" s="401">
        <v>10</v>
      </c>
      <c r="M77" s="365" t="s">
        <v>69</v>
      </c>
      <c r="N77" s="350"/>
      <c r="O77" s="351">
        <f>SUM(F77:K77)</f>
        <v>90</v>
      </c>
      <c r="P77" s="352">
        <f t="shared" si="1"/>
        <v>1</v>
      </c>
      <c r="Q77" s="304" t="str">
        <f t="shared" si="2"/>
        <v>Fuerte</v>
      </c>
      <c r="R77" s="357"/>
      <c r="S77" s="358"/>
      <c r="T77" s="359"/>
      <c r="U77" s="308" t="str">
        <f t="shared" si="15"/>
        <v>Fuerte</v>
      </c>
      <c r="V77" s="308" t="str">
        <f t="shared" si="16"/>
        <v/>
      </c>
      <c r="W77" s="308" t="str">
        <f t="shared" si="13"/>
        <v/>
      </c>
      <c r="X77" s="309" t="str">
        <f t="shared" si="14"/>
        <v>Control fuerte pero si el riesgo residual lo requiere y según la opción de manejo escogida, cada responsable involucrado debe liderar acciones adicionales</v>
      </c>
      <c r="Y77" s="310">
        <f t="shared" si="7"/>
        <v>2</v>
      </c>
      <c r="Z77" s="360"/>
      <c r="AA77" s="357"/>
      <c r="AB77" s="312" t="str">
        <f t="shared" si="8"/>
        <v/>
      </c>
      <c r="AC77" s="361"/>
      <c r="AD77" s="358"/>
    </row>
    <row r="78" spans="1:43" s="354" customFormat="1" ht="51" x14ac:dyDescent="0.2">
      <c r="A78" s="355"/>
      <c r="B78" s="355"/>
      <c r="C78" s="356" t="s">
        <v>862</v>
      </c>
      <c r="D78" s="403" t="s">
        <v>900</v>
      </c>
      <c r="E78" s="364" t="s">
        <v>26</v>
      </c>
      <c r="F78" s="401">
        <v>15</v>
      </c>
      <c r="G78" s="401">
        <v>15</v>
      </c>
      <c r="H78" s="401">
        <v>15</v>
      </c>
      <c r="I78" s="401">
        <v>10</v>
      </c>
      <c r="J78" s="401">
        <v>15</v>
      </c>
      <c r="K78" s="401">
        <v>15</v>
      </c>
      <c r="L78" s="401">
        <v>10</v>
      </c>
      <c r="M78" s="365" t="s">
        <v>69</v>
      </c>
      <c r="N78" s="350"/>
      <c r="O78" s="351">
        <f>SUM(F78:K78)</f>
        <v>85</v>
      </c>
      <c r="P78" s="352">
        <f t="shared" si="1"/>
        <v>0.94444444444444442</v>
      </c>
      <c r="Q78" s="304" t="str">
        <f t="shared" si="2"/>
        <v>Moderado</v>
      </c>
      <c r="R78" s="357"/>
      <c r="S78" s="358"/>
      <c r="T78" s="359"/>
      <c r="U78" s="308" t="str">
        <f t="shared" si="15"/>
        <v/>
      </c>
      <c r="V78" s="308" t="str">
        <f t="shared" si="16"/>
        <v>Moderada</v>
      </c>
      <c r="W78" s="308" t="str">
        <f t="shared" si="13"/>
        <v/>
      </c>
      <c r="X78" s="309" t="str">
        <f t="shared" si="14"/>
        <v>Requiere plan de acción para fortalecer el control</v>
      </c>
      <c r="Y78" s="310" t="str">
        <f t="shared" si="7"/>
        <v/>
      </c>
      <c r="Z78" s="360"/>
      <c r="AA78" s="357"/>
      <c r="AB78" s="312">
        <f t="shared" si="8"/>
        <v>1</v>
      </c>
      <c r="AC78" s="361"/>
      <c r="AD78" s="358"/>
    </row>
    <row r="79" spans="1:43" s="354" customFormat="1" ht="89.25" x14ac:dyDescent="0.2">
      <c r="A79" s="355"/>
      <c r="B79" s="355"/>
      <c r="C79" s="356" t="s">
        <v>844</v>
      </c>
      <c r="D79" s="403" t="s">
        <v>901</v>
      </c>
      <c r="E79" s="347" t="s">
        <v>20</v>
      </c>
      <c r="F79" s="348">
        <v>15</v>
      </c>
      <c r="G79" s="348">
        <v>15</v>
      </c>
      <c r="H79" s="348">
        <v>15</v>
      </c>
      <c r="I79" s="348">
        <v>0</v>
      </c>
      <c r="J79" s="348">
        <v>15</v>
      </c>
      <c r="K79" s="348">
        <v>0</v>
      </c>
      <c r="L79" s="348">
        <v>0</v>
      </c>
      <c r="M79" s="349" t="s">
        <v>69</v>
      </c>
      <c r="N79" s="350"/>
      <c r="O79" s="351">
        <f t="shared" si="12"/>
        <v>60</v>
      </c>
      <c r="P79" s="352">
        <f t="shared" si="1"/>
        <v>0.66666666666666663</v>
      </c>
      <c r="Q79" s="304" t="str">
        <f t="shared" si="2"/>
        <v>Débil</v>
      </c>
      <c r="R79" s="357"/>
      <c r="S79" s="358"/>
      <c r="T79" s="359"/>
      <c r="U79" s="308" t="str">
        <f t="shared" si="15"/>
        <v/>
      </c>
      <c r="V79" s="308" t="str">
        <f t="shared" si="16"/>
        <v/>
      </c>
      <c r="W79" s="308" t="str">
        <f t="shared" si="13"/>
        <v>Débil</v>
      </c>
      <c r="X79" s="309" t="str">
        <f t="shared" si="14"/>
        <v>Requiere plan de acción para fortalecer el control</v>
      </c>
      <c r="Y79" s="310" t="str">
        <f t="shared" si="7"/>
        <v/>
      </c>
      <c r="Z79" s="360"/>
      <c r="AA79" s="357"/>
      <c r="AB79" s="312" t="str">
        <f t="shared" si="8"/>
        <v/>
      </c>
      <c r="AC79" s="361"/>
      <c r="AD79" s="358"/>
    </row>
    <row r="80" spans="1:43" s="354" customFormat="1" x14ac:dyDescent="0.2">
      <c r="A80" s="355"/>
      <c r="B80" s="355"/>
      <c r="C80" s="356"/>
      <c r="D80" s="362"/>
      <c r="E80" s="347"/>
      <c r="F80" s="348"/>
      <c r="G80" s="348"/>
      <c r="H80" s="348"/>
      <c r="I80" s="348"/>
      <c r="J80" s="348"/>
      <c r="K80" s="348"/>
      <c r="L80" s="348"/>
      <c r="M80" s="349"/>
      <c r="N80" s="350"/>
      <c r="O80" s="351">
        <f t="shared" si="12"/>
        <v>0</v>
      </c>
      <c r="P80" s="352">
        <f t="shared" si="1"/>
        <v>0</v>
      </c>
      <c r="Q80" s="304" t="str">
        <f t="shared" si="2"/>
        <v>Débil</v>
      </c>
      <c r="R80" s="357"/>
      <c r="S80" s="358"/>
      <c r="T80" s="404"/>
      <c r="U80" s="308" t="str">
        <f t="shared" si="15"/>
        <v/>
      </c>
      <c r="V80" s="308" t="str">
        <f t="shared" si="16"/>
        <v/>
      </c>
      <c r="W80" s="308" t="str">
        <f t="shared" si="13"/>
        <v>Débil</v>
      </c>
      <c r="X80" s="309" t="str">
        <f t="shared" si="14"/>
        <v>Requiere plan de acción para fortalecer el control</v>
      </c>
      <c r="Y80" s="310" t="str">
        <f t="shared" si="7"/>
        <v/>
      </c>
      <c r="Z80" s="366"/>
      <c r="AA80" s="367"/>
      <c r="AB80" s="312" t="str">
        <f t="shared" si="8"/>
        <v/>
      </c>
      <c r="AC80" s="368"/>
      <c r="AD80" s="369"/>
    </row>
    <row r="81" spans="1:43" s="354" customFormat="1" ht="15.75" x14ac:dyDescent="0.25">
      <c r="A81" s="371"/>
      <c r="B81" s="371"/>
      <c r="C81" s="372"/>
      <c r="D81" s="373"/>
      <c r="E81" s="347"/>
      <c r="F81" s="348"/>
      <c r="G81" s="348"/>
      <c r="H81" s="348"/>
      <c r="I81" s="348"/>
      <c r="J81" s="348"/>
      <c r="K81" s="348"/>
      <c r="L81" s="348"/>
      <c r="M81" s="349"/>
      <c r="N81" s="350"/>
      <c r="O81" s="351">
        <f t="shared" si="12"/>
        <v>0</v>
      </c>
      <c r="P81" s="352">
        <f t="shared" si="1"/>
        <v>0</v>
      </c>
      <c r="Q81" s="304" t="str">
        <f t="shared" si="2"/>
        <v>Débil</v>
      </c>
      <c r="R81" s="357"/>
      <c r="S81" s="358"/>
      <c r="T81" s="359"/>
      <c r="U81" s="308" t="str">
        <f t="shared" si="15"/>
        <v/>
      </c>
      <c r="V81" s="308" t="str">
        <f t="shared" si="16"/>
        <v/>
      </c>
      <c r="W81" s="308" t="str">
        <f t="shared" si="13"/>
        <v>Débil</v>
      </c>
      <c r="X81" s="309" t="str">
        <f t="shared" si="14"/>
        <v>Requiere plan de acción para fortalecer el control</v>
      </c>
      <c r="Y81" s="310" t="str">
        <f t="shared" si="7"/>
        <v/>
      </c>
      <c r="Z81" s="374"/>
      <c r="AA81" s="353">
        <f>IF(OR(W81="Débil",Z81=0),0,IF(Z81=1,1,IF(AND(U81="Fuerte",Z81=2),2,1)))</f>
        <v>0</v>
      </c>
      <c r="AB81" s="312" t="str">
        <f t="shared" si="8"/>
        <v/>
      </c>
      <c r="AC81" s="374"/>
      <c r="AD81" s="353">
        <f>IF(OR(W81="Débil",AC81=0),0,IF(AC81=1,1,IF(AND(U81="Fuerte",AC81=2),2,1)))</f>
        <v>0</v>
      </c>
      <c r="AF81" s="376"/>
      <c r="AG81" s="405"/>
      <c r="AH81" s="405"/>
      <c r="AI81" s="405"/>
      <c r="AJ81" s="406"/>
      <c r="AK81" s="375"/>
      <c r="AL81" s="375"/>
      <c r="AM81" s="375"/>
      <c r="AN81" s="405"/>
      <c r="AO81" s="405"/>
      <c r="AP81" s="405"/>
      <c r="AQ81" s="406"/>
    </row>
    <row r="82" spans="1:43" s="354" customFormat="1" ht="15.75" x14ac:dyDescent="0.2">
      <c r="A82" s="355"/>
      <c r="B82" s="355"/>
      <c r="C82" s="356"/>
      <c r="D82" s="373"/>
      <c r="E82" s="347"/>
      <c r="F82" s="348"/>
      <c r="G82" s="348"/>
      <c r="H82" s="348"/>
      <c r="I82" s="348"/>
      <c r="J82" s="348"/>
      <c r="K82" s="348"/>
      <c r="L82" s="348"/>
      <c r="M82" s="349"/>
      <c r="N82" s="350"/>
      <c r="O82" s="351">
        <f t="shared" si="12"/>
        <v>0</v>
      </c>
      <c r="P82" s="352">
        <f t="shared" si="1"/>
        <v>0</v>
      </c>
      <c r="Q82" s="304" t="str">
        <f t="shared" si="2"/>
        <v>Débil</v>
      </c>
      <c r="R82" s="357"/>
      <c r="S82" s="358"/>
      <c r="T82" s="359"/>
      <c r="U82" s="308" t="str">
        <f t="shared" si="15"/>
        <v/>
      </c>
      <c r="V82" s="308" t="str">
        <f t="shared" si="16"/>
        <v/>
      </c>
      <c r="W82" s="308" t="str">
        <f t="shared" si="13"/>
        <v>Débil</v>
      </c>
      <c r="X82" s="309" t="str">
        <f t="shared" si="14"/>
        <v>Requiere plan de acción para fortalecer el control</v>
      </c>
      <c r="Y82" s="310" t="str">
        <f t="shared" si="7"/>
        <v/>
      </c>
      <c r="Z82" s="360"/>
      <c r="AA82" s="357"/>
      <c r="AB82" s="312" t="str">
        <f t="shared" si="8"/>
        <v/>
      </c>
      <c r="AC82" s="361"/>
      <c r="AD82" s="358"/>
      <c r="AF82" s="376"/>
      <c r="AG82" s="405"/>
      <c r="AH82" s="405"/>
      <c r="AI82" s="405"/>
      <c r="AJ82" s="406"/>
      <c r="AK82" s="375"/>
      <c r="AL82" s="375"/>
      <c r="AM82" s="375"/>
      <c r="AN82" s="405"/>
      <c r="AO82" s="405"/>
      <c r="AP82" s="405"/>
      <c r="AQ82" s="406"/>
    </row>
    <row r="83" spans="1:43" s="354" customFormat="1" ht="15.75" x14ac:dyDescent="0.2">
      <c r="A83" s="380"/>
      <c r="B83" s="380"/>
      <c r="C83" s="356"/>
      <c r="D83" s="373"/>
      <c r="E83" s="347"/>
      <c r="F83" s="348"/>
      <c r="G83" s="348"/>
      <c r="H83" s="348"/>
      <c r="I83" s="348"/>
      <c r="J83" s="348"/>
      <c r="K83" s="348"/>
      <c r="L83" s="348"/>
      <c r="M83" s="349"/>
      <c r="N83" s="350"/>
      <c r="O83" s="351">
        <f>SUM(F83:K83)</f>
        <v>0</v>
      </c>
      <c r="P83" s="352">
        <f t="shared" ref="P83:P149" si="17">(O83*1)/90</f>
        <v>0</v>
      </c>
      <c r="Q83" s="304" t="str">
        <f t="shared" ref="Q83:Q149" si="18">IF(P83&gt;=96%,"Fuerte",(IF(P83&lt;=85%,"Débil","Moderado")))</f>
        <v>Débil</v>
      </c>
      <c r="R83" s="357"/>
      <c r="S83" s="358"/>
      <c r="T83" s="359"/>
      <c r="U83" s="308" t="str">
        <f t="shared" si="15"/>
        <v/>
      </c>
      <c r="V83" s="308" t="str">
        <f t="shared" si="16"/>
        <v/>
      </c>
      <c r="W83" s="308" t="str">
        <f t="shared" ref="W83:W149" si="19">IF(OR(U83="Fuerte",V83="Moderada"),"","Débil")</f>
        <v>Débil</v>
      </c>
      <c r="X83" s="309" t="str">
        <f t="shared" ref="X83:X145" si="20">IF(AND(Q83="Fuerte",M83="Fuerte"),"Control fuerte pero si el riesgo residual lo requiere y según la opción de manejo escogida, cada responsable involucrado debe liderar acciones adicionales","Requiere plan de acción para fortalecer el control")</f>
        <v>Requiere plan de acción para fortalecer el control</v>
      </c>
      <c r="Y83" s="310" t="str">
        <f>IF(E83="Preventivo",IF(U83="Fuerte",2,IF(V83="Moderada",1,"")),"")</f>
        <v/>
      </c>
      <c r="Z83" s="360"/>
      <c r="AA83" s="357"/>
      <c r="AB83" s="312" t="str">
        <f>IF(E83="Detectivo",IF(U83="Fuerte",2,IF(V83="Moderada",1,"")),"")</f>
        <v/>
      </c>
      <c r="AC83" s="361"/>
      <c r="AD83" s="358"/>
      <c r="AF83" s="376"/>
      <c r="AG83" s="405"/>
      <c r="AH83" s="405"/>
      <c r="AI83" s="405"/>
      <c r="AJ83" s="406"/>
      <c r="AK83" s="375"/>
      <c r="AL83" s="375"/>
      <c r="AM83" s="375"/>
      <c r="AN83" s="405"/>
      <c r="AO83" s="405"/>
      <c r="AP83" s="405"/>
      <c r="AQ83" s="406"/>
    </row>
    <row r="84" spans="1:43" s="313" customFormat="1" ht="90" x14ac:dyDescent="0.2">
      <c r="A84" s="294" t="str">
        <f>'[1]2. MAPA DE RIESGOS '!C18</f>
        <v>7: Inadecuada gestión contractual, incluida la celebración indebida de contratos, para favorecimiento propio o de terceros</v>
      </c>
      <c r="B84" s="294"/>
      <c r="C84" s="417" t="s">
        <v>902</v>
      </c>
      <c r="D84" s="418" t="s">
        <v>903</v>
      </c>
      <c r="E84" s="298" t="s">
        <v>20</v>
      </c>
      <c r="F84" s="299">
        <v>15</v>
      </c>
      <c r="G84" s="299">
        <v>15</v>
      </c>
      <c r="H84" s="299">
        <v>15</v>
      </c>
      <c r="I84" s="299">
        <v>15</v>
      </c>
      <c r="J84" s="299">
        <v>15</v>
      </c>
      <c r="K84" s="299">
        <v>15</v>
      </c>
      <c r="L84" s="299">
        <v>10</v>
      </c>
      <c r="M84" s="300" t="s">
        <v>69</v>
      </c>
      <c r="N84" s="301"/>
      <c r="O84" s="302">
        <f>SUM(F84:K84)</f>
        <v>90</v>
      </c>
      <c r="P84" s="303">
        <f t="shared" si="17"/>
        <v>1</v>
      </c>
      <c r="Q84" s="304" t="str">
        <f t="shared" si="18"/>
        <v>Fuerte</v>
      </c>
      <c r="R84" s="305">
        <f>ROUNDUP(AVERAGEIF(P84:P96,"&gt;0"),1)</f>
        <v>1</v>
      </c>
      <c r="S84" s="306" t="str">
        <f>IF(R84&gt;96%,"Fuerte",IF(R84&lt;50%,"Débil","Moderada"))</f>
        <v>Fuerte</v>
      </c>
      <c r="T84" s="307" t="str">
        <f>IF(R84&lt;96%,"Se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4" s="308" t="str">
        <f t="shared" si="15"/>
        <v>Fuerte</v>
      </c>
      <c r="V84" s="308" t="str">
        <f t="shared" si="16"/>
        <v/>
      </c>
      <c r="W84" s="308" t="str">
        <f t="shared" si="19"/>
        <v/>
      </c>
      <c r="X84" s="309" t="str">
        <f t="shared" si="20"/>
        <v>Control fuerte pero si el riesgo residual lo requiere y según la opción de manejo escogida, cada responsable involucrado debe liderar acciones adicionales</v>
      </c>
      <c r="Y84" s="310">
        <f>IF(E84="Preventivo",IF(U84="Fuerte",2,IF(V84="Moderada",1,"")),"")</f>
        <v>2</v>
      </c>
      <c r="Z84" s="311">
        <f>IFERROR(ROUND(AVERAGE(Y84:Y96),0),0)</f>
        <v>2</v>
      </c>
      <c r="AA84" s="306">
        <f>IF(OR(W84="Débil",Z84=0),0,IF(Z84=1,1,IF(AND(U84="Fuerte",Z84=2),2,1)))</f>
        <v>2</v>
      </c>
      <c r="AB84" s="312" t="str">
        <f>IF(E84="Detectivo",IF(U84="Fuerte",2,IF(V84="Moderada",1,"")),"")</f>
        <v/>
      </c>
      <c r="AC84" s="311">
        <f>IFERROR(ROUND(AVERAGE(AB84:AB96),0),0)</f>
        <v>2</v>
      </c>
      <c r="AD84" s="306">
        <f>IF(OR(W84="Débil",AC84=0),0,IF(AC84=1,1,IF(AND(U84="Fuerte",AC84=2),2,1)))</f>
        <v>2</v>
      </c>
    </row>
    <row r="85" spans="1:43" s="313" customFormat="1" ht="57" x14ac:dyDescent="0.2">
      <c r="A85" s="383"/>
      <c r="B85" s="383"/>
      <c r="C85" s="419" t="s">
        <v>887</v>
      </c>
      <c r="D85" s="420" t="s">
        <v>904</v>
      </c>
      <c r="E85" s="298" t="s">
        <v>20</v>
      </c>
      <c r="F85" s="299">
        <v>15</v>
      </c>
      <c r="G85" s="299">
        <v>15</v>
      </c>
      <c r="H85" s="299">
        <v>15</v>
      </c>
      <c r="I85" s="299">
        <v>15</v>
      </c>
      <c r="J85" s="299">
        <v>15</v>
      </c>
      <c r="K85" s="299">
        <v>15</v>
      </c>
      <c r="L85" s="299">
        <v>10</v>
      </c>
      <c r="M85" s="300" t="s">
        <v>69</v>
      </c>
      <c r="N85" s="301"/>
      <c r="O85" s="302">
        <f>SUM(F85:K85)</f>
        <v>90</v>
      </c>
      <c r="P85" s="303">
        <f t="shared" si="17"/>
        <v>1</v>
      </c>
      <c r="Q85" s="304" t="str">
        <f t="shared" si="18"/>
        <v>Fuerte</v>
      </c>
      <c r="R85" s="323"/>
      <c r="S85" s="325"/>
      <c r="T85" s="409"/>
      <c r="U85" s="308" t="str">
        <f t="shared" si="15"/>
        <v>Fuerte</v>
      </c>
      <c r="V85" s="308" t="str">
        <f t="shared" si="16"/>
        <v/>
      </c>
      <c r="W85" s="308" t="str">
        <f t="shared" si="19"/>
        <v/>
      </c>
      <c r="X85" s="421" t="str">
        <f t="shared" si="20"/>
        <v>Control fuerte pero si el riesgo residual lo requiere y según la opción de manejo escogida, cada responsable involucrado debe liderar acciones adicionales</v>
      </c>
      <c r="Y85" s="310">
        <f>IF(E85="Preventivo",IF(U85="Fuerte",2,IF(V85="Moderada",1,"")),"")</f>
        <v>2</v>
      </c>
      <c r="Z85" s="322"/>
      <c r="AA85" s="323"/>
      <c r="AB85" s="312" t="str">
        <f>IF(E85="Detectivo",IF(U85="Fuerte",2,IF(V85="Moderada",1,"")),"")</f>
        <v/>
      </c>
      <c r="AC85" s="324"/>
      <c r="AD85" s="325"/>
    </row>
    <row r="86" spans="1:43" s="313" customFormat="1" ht="51" x14ac:dyDescent="0.2">
      <c r="A86" s="383"/>
      <c r="B86" s="383"/>
      <c r="C86" s="419" t="s">
        <v>905</v>
      </c>
      <c r="D86" s="334" t="s">
        <v>906</v>
      </c>
      <c r="E86" s="298" t="s">
        <v>20</v>
      </c>
      <c r="F86" s="299">
        <v>15</v>
      </c>
      <c r="G86" s="299">
        <v>15</v>
      </c>
      <c r="H86" s="299">
        <v>15</v>
      </c>
      <c r="I86" s="299">
        <v>10</v>
      </c>
      <c r="J86" s="299">
        <v>15</v>
      </c>
      <c r="K86" s="299">
        <v>15</v>
      </c>
      <c r="L86" s="299">
        <v>10</v>
      </c>
      <c r="M86" s="300" t="s">
        <v>760</v>
      </c>
      <c r="N86" s="301"/>
      <c r="O86" s="302">
        <f>SUM(F86:K86)</f>
        <v>85</v>
      </c>
      <c r="P86" s="303">
        <f t="shared" si="17"/>
        <v>0.94444444444444442</v>
      </c>
      <c r="Q86" s="304" t="str">
        <f t="shared" si="18"/>
        <v>Moderado</v>
      </c>
      <c r="R86" s="323"/>
      <c r="S86" s="325"/>
      <c r="T86" s="409"/>
      <c r="U86" s="308" t="str">
        <f t="shared" si="15"/>
        <v/>
      </c>
      <c r="V86" s="308" t="str">
        <f t="shared" si="16"/>
        <v>Moderada</v>
      </c>
      <c r="W86" s="308" t="str">
        <f t="shared" si="19"/>
        <v/>
      </c>
      <c r="X86" s="421" t="str">
        <f t="shared" si="20"/>
        <v>Requiere plan de acción para fortalecer el control</v>
      </c>
      <c r="Y86" s="310">
        <f>IF(E86="Preventivo",IF(U86="Fuerte",2,IF(V86="Moderada",1,"")),"")</f>
        <v>1</v>
      </c>
      <c r="Z86" s="322"/>
      <c r="AA86" s="323"/>
      <c r="AB86" s="312" t="str">
        <f>IF(E86="Detectivo",IF(U86="Fuerte",2,IF(V86="Moderada",1,"")),"")</f>
        <v/>
      </c>
      <c r="AC86" s="324"/>
      <c r="AD86" s="325"/>
    </row>
    <row r="87" spans="1:43" s="313" customFormat="1" ht="67.5" customHeight="1" x14ac:dyDescent="0.2">
      <c r="A87" s="383"/>
      <c r="B87" s="383"/>
      <c r="C87" s="417" t="s">
        <v>855</v>
      </c>
      <c r="D87" s="422" t="s">
        <v>907</v>
      </c>
      <c r="E87" s="298" t="s">
        <v>20</v>
      </c>
      <c r="F87" s="337">
        <v>15</v>
      </c>
      <c r="G87" s="337">
        <v>15</v>
      </c>
      <c r="H87" s="337">
        <v>15</v>
      </c>
      <c r="I87" s="337">
        <v>15</v>
      </c>
      <c r="J87" s="337">
        <v>15</v>
      </c>
      <c r="K87" s="337">
        <v>15</v>
      </c>
      <c r="L87" s="337">
        <v>10</v>
      </c>
      <c r="M87" s="333" t="s">
        <v>69</v>
      </c>
      <c r="N87" s="301"/>
      <c r="O87" s="302">
        <f>SUM(F87:K87)</f>
        <v>90</v>
      </c>
      <c r="P87" s="303">
        <f t="shared" si="17"/>
        <v>1</v>
      </c>
      <c r="Q87" s="304" t="str">
        <f t="shared" si="18"/>
        <v>Fuerte</v>
      </c>
      <c r="R87" s="323"/>
      <c r="S87" s="325"/>
      <c r="T87" s="409"/>
      <c r="U87" s="308" t="str">
        <f t="shared" si="15"/>
        <v>Fuerte</v>
      </c>
      <c r="V87" s="308"/>
      <c r="W87" s="308"/>
      <c r="X87" s="421" t="str">
        <f t="shared" si="20"/>
        <v>Control fuerte pero si el riesgo residual lo requiere y según la opción de manejo escogida, cada responsable involucrado debe liderar acciones adicionales</v>
      </c>
      <c r="Y87" s="310">
        <v>2</v>
      </c>
      <c r="Z87" s="322"/>
      <c r="AA87" s="323"/>
      <c r="AB87" s="312"/>
      <c r="AC87" s="324"/>
      <c r="AD87" s="325"/>
    </row>
    <row r="88" spans="1:43" s="313" customFormat="1" ht="38.25" x14ac:dyDescent="0.2">
      <c r="A88" s="423"/>
      <c r="B88" s="383"/>
      <c r="C88" s="417">
        <v>2</v>
      </c>
      <c r="D88" s="334" t="s">
        <v>849</v>
      </c>
      <c r="E88" s="298" t="s">
        <v>26</v>
      </c>
      <c r="F88" s="299">
        <v>15</v>
      </c>
      <c r="G88" s="299">
        <v>15</v>
      </c>
      <c r="H88" s="299">
        <v>15</v>
      </c>
      <c r="I88" s="299">
        <v>15</v>
      </c>
      <c r="J88" s="299">
        <v>15</v>
      </c>
      <c r="K88" s="299">
        <v>15</v>
      </c>
      <c r="L88" s="299">
        <v>10</v>
      </c>
      <c r="M88" s="300" t="s">
        <v>69</v>
      </c>
      <c r="N88" s="301"/>
      <c r="O88" s="302">
        <f t="shared" ref="O88:O145" si="21">SUM(F88:K88)</f>
        <v>90</v>
      </c>
      <c r="P88" s="303">
        <f t="shared" si="17"/>
        <v>1</v>
      </c>
      <c r="Q88" s="304" t="str">
        <f t="shared" si="18"/>
        <v>Fuerte</v>
      </c>
      <c r="R88" s="323"/>
      <c r="S88" s="325"/>
      <c r="T88" s="409"/>
      <c r="U88" s="308" t="str">
        <f t="shared" si="15"/>
        <v>Fuerte</v>
      </c>
      <c r="V88" s="308" t="str">
        <f>IF(U88="Fuerte","",IF(OR(Q88="Débil",M88="Débil"),"","Moderada"))</f>
        <v/>
      </c>
      <c r="W88" s="308" t="str">
        <f>IF(OR(U88="Fuerte",V88="Moderada"),"","Débil")</f>
        <v/>
      </c>
      <c r="X88" s="421" t="str">
        <f t="shared" si="20"/>
        <v>Control fuerte pero si el riesgo residual lo requiere y según la opción de manejo escogida, cada responsable involucrado debe liderar acciones adicionales</v>
      </c>
      <c r="Y88" s="310" t="str">
        <f>IF(E88="Preventivo",IF(U88="Fuerte",2,IF(V88="Moderada",1,"")),"")</f>
        <v/>
      </c>
      <c r="Z88" s="322"/>
      <c r="AA88" s="323"/>
      <c r="AB88" s="312">
        <f t="shared" ref="AB88:AB101" si="22">IF(E88="Detectivo",IF(U88="Fuerte",2,IF(V88="Moderada",1,"")),"")</f>
        <v>2</v>
      </c>
      <c r="AC88" s="324"/>
      <c r="AD88" s="325"/>
    </row>
    <row r="89" spans="1:43" s="313" customFormat="1" ht="45.75" customHeight="1" x14ac:dyDescent="0.2">
      <c r="A89" s="383"/>
      <c r="B89" s="383"/>
      <c r="C89" s="419" t="s">
        <v>807</v>
      </c>
      <c r="D89" s="418" t="s">
        <v>908</v>
      </c>
      <c r="E89" s="298" t="s">
        <v>20</v>
      </c>
      <c r="F89" s="299">
        <v>15</v>
      </c>
      <c r="G89" s="299">
        <v>15</v>
      </c>
      <c r="H89" s="299">
        <v>15</v>
      </c>
      <c r="I89" s="299">
        <v>15</v>
      </c>
      <c r="J89" s="299">
        <v>15</v>
      </c>
      <c r="K89" s="299">
        <v>15</v>
      </c>
      <c r="L89" s="299">
        <v>10</v>
      </c>
      <c r="M89" s="300" t="s">
        <v>69</v>
      </c>
      <c r="N89" s="301"/>
      <c r="O89" s="302">
        <f t="shared" si="21"/>
        <v>90</v>
      </c>
      <c r="P89" s="303">
        <f t="shared" si="17"/>
        <v>1</v>
      </c>
      <c r="Q89" s="304" t="str">
        <f t="shared" si="18"/>
        <v>Fuerte</v>
      </c>
      <c r="R89" s="323"/>
      <c r="S89" s="325"/>
      <c r="T89" s="409"/>
      <c r="U89" s="308" t="str">
        <f t="shared" si="15"/>
        <v>Fuerte</v>
      </c>
      <c r="V89" s="308"/>
      <c r="W89" s="308"/>
      <c r="X89" s="421" t="str">
        <f t="shared" si="20"/>
        <v>Control fuerte pero si el riesgo residual lo requiere y según la opción de manejo escogida, cada responsable involucrado debe liderar acciones adicionales</v>
      </c>
      <c r="Y89" s="310">
        <v>2</v>
      </c>
      <c r="Z89" s="322"/>
      <c r="AA89" s="323"/>
      <c r="AB89" s="312" t="str">
        <f t="shared" si="22"/>
        <v/>
      </c>
      <c r="AC89" s="324"/>
      <c r="AD89" s="325"/>
    </row>
    <row r="90" spans="1:43" s="313" customFormat="1" ht="38.25" x14ac:dyDescent="0.2">
      <c r="A90" s="383"/>
      <c r="B90" s="383"/>
      <c r="C90" s="419" t="s">
        <v>909</v>
      </c>
      <c r="D90" s="408" t="s">
        <v>910</v>
      </c>
      <c r="E90" s="298" t="s">
        <v>20</v>
      </c>
      <c r="F90" s="342">
        <v>15</v>
      </c>
      <c r="G90" s="342">
        <v>15</v>
      </c>
      <c r="H90" s="342">
        <v>15</v>
      </c>
      <c r="I90" s="342">
        <v>15</v>
      </c>
      <c r="J90" s="342">
        <v>15</v>
      </c>
      <c r="K90" s="342">
        <v>15</v>
      </c>
      <c r="L90" s="342">
        <v>10</v>
      </c>
      <c r="M90" s="328" t="s">
        <v>69</v>
      </c>
      <c r="N90" s="301"/>
      <c r="O90" s="302">
        <f t="shared" si="21"/>
        <v>90</v>
      </c>
      <c r="P90" s="303">
        <f t="shared" si="17"/>
        <v>1</v>
      </c>
      <c r="Q90" s="304" t="str">
        <f t="shared" si="18"/>
        <v>Fuerte</v>
      </c>
      <c r="R90" s="323"/>
      <c r="S90" s="325"/>
      <c r="T90" s="409"/>
      <c r="U90" s="308" t="str">
        <f t="shared" si="15"/>
        <v>Fuerte</v>
      </c>
      <c r="V90" s="308" t="str">
        <f t="shared" ref="V90:V145" si="23">IF(U90="Fuerte","",IF(OR(Q90="Débil",M90="Débil"),"","Moderada"))</f>
        <v/>
      </c>
      <c r="W90" s="308" t="str">
        <f>IF(OR(U90="Fuerte",V90="Moderada"),"","Débil")</f>
        <v/>
      </c>
      <c r="X90" s="421" t="str">
        <f t="shared" si="20"/>
        <v>Control fuerte pero si el riesgo residual lo requiere y según la opción de manejo escogida, cada responsable involucrado debe liderar acciones adicionales</v>
      </c>
      <c r="Y90" s="310">
        <f t="shared" ref="Y90:Y145" si="24">IF(E90="Preventivo",IF(U90="Fuerte",2,IF(V90="Moderada",1,"")),"")</f>
        <v>2</v>
      </c>
      <c r="Z90" s="322"/>
      <c r="AA90" s="323"/>
      <c r="AB90" s="312" t="str">
        <f t="shared" si="22"/>
        <v/>
      </c>
      <c r="AC90" s="324"/>
      <c r="AD90" s="325"/>
    </row>
    <row r="91" spans="1:43" s="313" customFormat="1" ht="51" x14ac:dyDescent="0.2">
      <c r="A91" s="383"/>
      <c r="B91" s="383"/>
      <c r="C91" s="419" t="s">
        <v>911</v>
      </c>
      <c r="D91" s="412" t="s">
        <v>912</v>
      </c>
      <c r="E91" s="298" t="s">
        <v>20</v>
      </c>
      <c r="F91" s="342">
        <v>15</v>
      </c>
      <c r="G91" s="342">
        <v>15</v>
      </c>
      <c r="H91" s="342">
        <v>15</v>
      </c>
      <c r="I91" s="342">
        <v>15</v>
      </c>
      <c r="J91" s="342">
        <v>15</v>
      </c>
      <c r="K91" s="342">
        <v>15</v>
      </c>
      <c r="L91" s="342">
        <v>10</v>
      </c>
      <c r="M91" s="328" t="s">
        <v>69</v>
      </c>
      <c r="N91" s="301"/>
      <c r="O91" s="302">
        <f t="shared" si="21"/>
        <v>90</v>
      </c>
      <c r="P91" s="303">
        <f t="shared" si="17"/>
        <v>1</v>
      </c>
      <c r="Q91" s="304" t="str">
        <f t="shared" si="18"/>
        <v>Fuerte</v>
      </c>
      <c r="R91" s="323"/>
      <c r="S91" s="325"/>
      <c r="T91" s="409"/>
      <c r="U91" s="308" t="str">
        <f t="shared" si="15"/>
        <v>Fuerte</v>
      </c>
      <c r="V91" s="308" t="str">
        <f t="shared" si="23"/>
        <v/>
      </c>
      <c r="W91" s="308" t="str">
        <f>IF(OR(U91="Fuerte",V91="Moderada"),"","Débil")</f>
        <v/>
      </c>
      <c r="X91" s="421" t="str">
        <f t="shared" si="20"/>
        <v>Control fuerte pero si el riesgo residual lo requiere y según la opción de manejo escogida, cada responsable involucrado debe liderar acciones adicionales</v>
      </c>
      <c r="Y91" s="310">
        <f t="shared" si="24"/>
        <v>2</v>
      </c>
      <c r="Z91" s="322"/>
      <c r="AA91" s="323"/>
      <c r="AB91" s="312" t="str">
        <f t="shared" si="22"/>
        <v/>
      </c>
      <c r="AC91" s="324"/>
      <c r="AD91" s="325"/>
    </row>
    <row r="92" spans="1:43" s="313" customFormat="1" ht="63.75" x14ac:dyDescent="0.2">
      <c r="A92" s="383"/>
      <c r="B92" s="383"/>
      <c r="C92" s="419" t="s">
        <v>913</v>
      </c>
      <c r="D92" s="418" t="s">
        <v>914</v>
      </c>
      <c r="E92" s="298" t="s">
        <v>20</v>
      </c>
      <c r="F92" s="299">
        <v>15</v>
      </c>
      <c r="G92" s="299">
        <v>15</v>
      </c>
      <c r="H92" s="299">
        <v>15</v>
      </c>
      <c r="I92" s="299">
        <v>15</v>
      </c>
      <c r="J92" s="299">
        <v>15</v>
      </c>
      <c r="K92" s="299">
        <v>15</v>
      </c>
      <c r="L92" s="299">
        <v>10</v>
      </c>
      <c r="M92" s="300" t="s">
        <v>69</v>
      </c>
      <c r="N92" s="301"/>
      <c r="O92" s="302">
        <f t="shared" si="21"/>
        <v>90</v>
      </c>
      <c r="P92" s="303">
        <f t="shared" si="17"/>
        <v>1</v>
      </c>
      <c r="Q92" s="304" t="str">
        <f t="shared" si="18"/>
        <v>Fuerte</v>
      </c>
      <c r="R92" s="323"/>
      <c r="S92" s="325"/>
      <c r="T92" s="409"/>
      <c r="U92" s="308" t="str">
        <f t="shared" si="15"/>
        <v>Fuerte</v>
      </c>
      <c r="V92" s="308" t="str">
        <f t="shared" si="23"/>
        <v/>
      </c>
      <c r="W92" s="308" t="str">
        <f>IF(OR(U92="Fuerte",V92="Moderada"),"","Débil")</f>
        <v/>
      </c>
      <c r="X92" s="421" t="str">
        <f t="shared" si="20"/>
        <v>Control fuerte pero si el riesgo residual lo requiere y según la opción de manejo escogida, cada responsable involucrado debe liderar acciones adicionales</v>
      </c>
      <c r="Y92" s="310">
        <f t="shared" si="24"/>
        <v>2</v>
      </c>
      <c r="Z92" s="322"/>
      <c r="AA92" s="323"/>
      <c r="AB92" s="312" t="str">
        <f t="shared" si="22"/>
        <v/>
      </c>
      <c r="AC92" s="324"/>
      <c r="AD92" s="325"/>
    </row>
    <row r="93" spans="1:43" s="313" customFormat="1" x14ac:dyDescent="0.2">
      <c r="A93" s="383"/>
      <c r="B93" s="383"/>
      <c r="C93" s="385"/>
      <c r="D93" s="418"/>
      <c r="E93" s="298"/>
      <c r="F93" s="299"/>
      <c r="G93" s="299"/>
      <c r="H93" s="299"/>
      <c r="I93" s="299"/>
      <c r="J93" s="299"/>
      <c r="K93" s="299"/>
      <c r="L93" s="299"/>
      <c r="M93" s="300"/>
      <c r="N93" s="301"/>
      <c r="O93" s="302">
        <f t="shared" si="21"/>
        <v>0</v>
      </c>
      <c r="P93" s="303"/>
      <c r="Q93" s="304" t="str">
        <f t="shared" si="18"/>
        <v>Débil</v>
      </c>
      <c r="R93" s="323"/>
      <c r="S93" s="325"/>
      <c r="T93" s="424"/>
      <c r="U93" s="308" t="str">
        <f t="shared" si="15"/>
        <v/>
      </c>
      <c r="V93" s="308" t="str">
        <f t="shared" si="23"/>
        <v/>
      </c>
      <c r="W93" s="308" t="str">
        <f t="shared" si="19"/>
        <v>Débil</v>
      </c>
      <c r="X93" s="309" t="str">
        <f t="shared" si="20"/>
        <v>Requiere plan de acción para fortalecer el control</v>
      </c>
      <c r="Y93" s="310" t="str">
        <f t="shared" si="24"/>
        <v/>
      </c>
      <c r="Z93" s="386"/>
      <c r="AA93" s="387"/>
      <c r="AB93" s="312" t="str">
        <f t="shared" si="22"/>
        <v/>
      </c>
      <c r="AC93" s="312"/>
      <c r="AD93" s="388"/>
    </row>
    <row r="94" spans="1:43" s="313" customFormat="1" ht="15.75" x14ac:dyDescent="0.25">
      <c r="A94" s="338"/>
      <c r="B94" s="338"/>
      <c r="C94" s="389"/>
      <c r="D94" s="425"/>
      <c r="E94" s="298"/>
      <c r="F94" s="299"/>
      <c r="G94" s="299"/>
      <c r="H94" s="299"/>
      <c r="I94" s="299"/>
      <c r="J94" s="299"/>
      <c r="K94" s="299"/>
      <c r="L94" s="299"/>
      <c r="M94" s="300"/>
      <c r="N94" s="301"/>
      <c r="O94" s="302">
        <f t="shared" si="21"/>
        <v>0</v>
      </c>
      <c r="P94" s="303"/>
      <c r="Q94" s="304"/>
      <c r="R94" s="323"/>
      <c r="S94" s="325"/>
      <c r="T94" s="409"/>
      <c r="U94" s="308" t="str">
        <f t="shared" si="15"/>
        <v/>
      </c>
      <c r="V94" s="308" t="str">
        <f t="shared" si="23"/>
        <v>Moderada</v>
      </c>
      <c r="W94" s="308" t="str">
        <f t="shared" si="19"/>
        <v/>
      </c>
      <c r="X94" s="309" t="str">
        <f t="shared" si="20"/>
        <v>Requiere plan de acción para fortalecer el control</v>
      </c>
      <c r="Y94" s="310" t="str">
        <f t="shared" si="24"/>
        <v/>
      </c>
      <c r="Z94" s="340"/>
      <c r="AA94" s="306">
        <f>IF(OR(W94="Débil",Z94=0),0,IF(Z94=1,1,IF(AND(U94="Fuerte",Z94=2),2,1)))</f>
        <v>0</v>
      </c>
      <c r="AB94" s="312" t="str">
        <f t="shared" si="22"/>
        <v/>
      </c>
      <c r="AC94" s="340"/>
      <c r="AD94" s="306">
        <f>IF(OR(W94="Débil",AC94=0),0,IF(AC94=1,1,IF(AND(U94="Fuerte",AC94=2),2,1)))</f>
        <v>0</v>
      </c>
      <c r="AF94" s="314"/>
      <c r="AG94" s="48"/>
      <c r="AH94" s="48"/>
      <c r="AI94" s="48"/>
      <c r="AJ94" s="49"/>
      <c r="AK94" s="3"/>
      <c r="AL94" s="3"/>
      <c r="AM94" s="3"/>
      <c r="AN94" s="48"/>
      <c r="AO94" s="48"/>
      <c r="AP94" s="48"/>
      <c r="AQ94" s="49"/>
    </row>
    <row r="95" spans="1:43" s="313" customFormat="1" ht="15.75" x14ac:dyDescent="0.2">
      <c r="A95" s="383"/>
      <c r="B95" s="383"/>
      <c r="C95" s="385"/>
      <c r="D95" s="425"/>
      <c r="E95" s="298"/>
      <c r="F95" s="299"/>
      <c r="G95" s="299"/>
      <c r="H95" s="299"/>
      <c r="I95" s="299"/>
      <c r="J95" s="299"/>
      <c r="K95" s="299"/>
      <c r="L95" s="299"/>
      <c r="M95" s="300"/>
      <c r="N95" s="301"/>
      <c r="O95" s="302">
        <f t="shared" si="21"/>
        <v>0</v>
      </c>
      <c r="P95" s="303"/>
      <c r="Q95" s="304"/>
      <c r="R95" s="323"/>
      <c r="S95" s="325"/>
      <c r="T95" s="409"/>
      <c r="U95" s="308" t="str">
        <f t="shared" si="15"/>
        <v/>
      </c>
      <c r="V95" s="308" t="str">
        <f t="shared" si="23"/>
        <v>Moderada</v>
      </c>
      <c r="W95" s="308" t="str">
        <f t="shared" si="19"/>
        <v/>
      </c>
      <c r="X95" s="309" t="str">
        <f t="shared" si="20"/>
        <v>Requiere plan de acción para fortalecer el control</v>
      </c>
      <c r="Y95" s="310" t="str">
        <f t="shared" si="24"/>
        <v/>
      </c>
      <c r="Z95" s="322"/>
      <c r="AA95" s="323"/>
      <c r="AB95" s="312" t="str">
        <f t="shared" si="22"/>
        <v/>
      </c>
      <c r="AC95" s="324"/>
      <c r="AD95" s="325"/>
      <c r="AF95" s="314"/>
      <c r="AG95" s="48"/>
      <c r="AH95" s="48"/>
      <c r="AI95" s="48"/>
      <c r="AJ95" s="49"/>
      <c r="AK95" s="3"/>
      <c r="AL95" s="3"/>
      <c r="AM95" s="3"/>
      <c r="AN95" s="48"/>
      <c r="AO95" s="48"/>
      <c r="AP95" s="48"/>
      <c r="AQ95" s="49"/>
    </row>
    <row r="96" spans="1:43" s="313" customFormat="1" ht="15.75" x14ac:dyDescent="0.2">
      <c r="A96" s="426"/>
      <c r="B96" s="426"/>
      <c r="C96" s="385"/>
      <c r="D96" s="425"/>
      <c r="E96" s="298"/>
      <c r="F96" s="299"/>
      <c r="G96" s="299"/>
      <c r="H96" s="299"/>
      <c r="I96" s="299"/>
      <c r="J96" s="299"/>
      <c r="K96" s="299"/>
      <c r="L96" s="299"/>
      <c r="M96" s="300"/>
      <c r="N96" s="301"/>
      <c r="O96" s="302">
        <f t="shared" si="21"/>
        <v>0</v>
      </c>
      <c r="P96" s="303"/>
      <c r="Q96" s="304"/>
      <c r="R96" s="323"/>
      <c r="S96" s="325"/>
      <c r="T96" s="409"/>
      <c r="U96" s="308" t="str">
        <f t="shared" si="15"/>
        <v/>
      </c>
      <c r="V96" s="308" t="str">
        <f t="shared" si="23"/>
        <v>Moderada</v>
      </c>
      <c r="W96" s="308" t="str">
        <f t="shared" si="19"/>
        <v/>
      </c>
      <c r="X96" s="309" t="str">
        <f t="shared" si="20"/>
        <v>Requiere plan de acción para fortalecer el control</v>
      </c>
      <c r="Y96" s="310" t="str">
        <f t="shared" si="24"/>
        <v/>
      </c>
      <c r="Z96" s="322"/>
      <c r="AA96" s="323"/>
      <c r="AB96" s="312" t="str">
        <f t="shared" si="22"/>
        <v/>
      </c>
      <c r="AC96" s="324"/>
      <c r="AD96" s="325"/>
      <c r="AF96" s="314"/>
      <c r="AG96" s="48"/>
      <c r="AH96" s="48"/>
      <c r="AI96" s="48"/>
      <c r="AJ96" s="49"/>
      <c r="AK96" s="3"/>
      <c r="AL96" s="3"/>
      <c r="AM96" s="3"/>
      <c r="AN96" s="48"/>
      <c r="AO96" s="48"/>
      <c r="AP96" s="48"/>
      <c r="AQ96" s="49"/>
    </row>
    <row r="97" spans="1:43" s="354" customFormat="1" ht="76.5" x14ac:dyDescent="0.2">
      <c r="A97" s="344" t="str">
        <f>'[1]2. MAPA DE RIESGOS '!C19</f>
        <v>8: Presencia de actos de cohecho (dar o recibir dádivas) para favorecimiento propio o de un tercero.</v>
      </c>
      <c r="B97" s="344"/>
      <c r="C97" s="345" t="s">
        <v>915</v>
      </c>
      <c r="D97" s="346" t="s">
        <v>868</v>
      </c>
      <c r="E97" s="347" t="s">
        <v>20</v>
      </c>
      <c r="F97" s="348">
        <v>15</v>
      </c>
      <c r="G97" s="348">
        <v>15</v>
      </c>
      <c r="H97" s="348">
        <v>15</v>
      </c>
      <c r="I97" s="348">
        <v>15</v>
      </c>
      <c r="J97" s="348">
        <v>15</v>
      </c>
      <c r="K97" s="348">
        <v>15</v>
      </c>
      <c r="L97" s="348">
        <v>10</v>
      </c>
      <c r="M97" s="349" t="s">
        <v>69</v>
      </c>
      <c r="N97" s="350"/>
      <c r="O97" s="351">
        <f t="shared" si="21"/>
        <v>90</v>
      </c>
      <c r="P97" s="352">
        <f t="shared" si="17"/>
        <v>1</v>
      </c>
      <c r="Q97" s="304" t="str">
        <f t="shared" si="18"/>
        <v>Fuerte</v>
      </c>
      <c r="R97" s="305">
        <f>ROUNDUP(AVERAGEIF(P97:P113,"&gt;0"),1)</f>
        <v>1</v>
      </c>
      <c r="S97" s="306" t="str">
        <f>IF(R97&gt;96%,"Fuerte",IF(R97&lt;50%,"Débil","Moderada"))</f>
        <v>Fuerte</v>
      </c>
      <c r="T97" s="307" t="str">
        <f>IF(R97&lt;96%,"Se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7" s="308" t="str">
        <f t="shared" si="15"/>
        <v>Fuerte</v>
      </c>
      <c r="V97" s="308" t="str">
        <f t="shared" si="23"/>
        <v/>
      </c>
      <c r="W97" s="308" t="str">
        <f t="shared" si="19"/>
        <v/>
      </c>
      <c r="X97" s="309" t="str">
        <f t="shared" si="20"/>
        <v>Control fuerte pero si el riesgo residual lo requiere y según la opción de manejo escogida, cada responsable involucrado debe liderar acciones adicionales</v>
      </c>
      <c r="Y97" s="310">
        <f t="shared" si="24"/>
        <v>2</v>
      </c>
      <c r="Z97" s="311">
        <f>IFERROR(ROUND(AVERAGE(Y97:Y113),0),0)</f>
        <v>2</v>
      </c>
      <c r="AA97" s="353">
        <f>IF(OR(W97="Débil",Z97=0),0,IF(Z97=1,1,IF(AND(U97="Fuerte",Z97=2),2,1)))</f>
        <v>2</v>
      </c>
      <c r="AB97" s="312" t="str">
        <f t="shared" si="22"/>
        <v/>
      </c>
      <c r="AC97" s="311">
        <f>IFERROR(ROUND(AVERAGE(AB97:AB113),0),0)</f>
        <v>2</v>
      </c>
      <c r="AD97" s="353">
        <f>IF(OR(W97="Débil",AC97=0),0,IF(AC97=1,1,IF(AND(U97="Fuerte",AC97=2),2,1)))</f>
        <v>2</v>
      </c>
    </row>
    <row r="98" spans="1:43" s="354" customFormat="1" ht="63.75" x14ac:dyDescent="0.2">
      <c r="A98" s="414"/>
      <c r="B98" s="414"/>
      <c r="C98" s="345" t="s">
        <v>916</v>
      </c>
      <c r="D98" s="346" t="s">
        <v>917</v>
      </c>
      <c r="E98" s="347" t="s">
        <v>20</v>
      </c>
      <c r="F98" s="348">
        <v>15</v>
      </c>
      <c r="G98" s="348">
        <v>15</v>
      </c>
      <c r="H98" s="348">
        <v>15</v>
      </c>
      <c r="I98" s="348">
        <v>15</v>
      </c>
      <c r="J98" s="348">
        <v>15</v>
      </c>
      <c r="K98" s="348">
        <v>15</v>
      </c>
      <c r="L98" s="348">
        <v>10</v>
      </c>
      <c r="M98" s="349" t="s">
        <v>69</v>
      </c>
      <c r="N98" s="350"/>
      <c r="O98" s="351">
        <f t="shared" si="21"/>
        <v>90</v>
      </c>
      <c r="P98" s="352">
        <f t="shared" si="17"/>
        <v>1</v>
      </c>
      <c r="Q98" s="304" t="str">
        <f t="shared" si="18"/>
        <v>Fuerte</v>
      </c>
      <c r="R98" s="357"/>
      <c r="S98" s="358"/>
      <c r="T98" s="359"/>
      <c r="U98" s="308" t="str">
        <f t="shared" si="15"/>
        <v>Fuerte</v>
      </c>
      <c r="V98" s="308" t="str">
        <f t="shared" si="23"/>
        <v/>
      </c>
      <c r="W98" s="308" t="str">
        <f t="shared" si="19"/>
        <v/>
      </c>
      <c r="X98" s="309" t="str">
        <f t="shared" si="20"/>
        <v>Control fuerte pero si el riesgo residual lo requiere y según la opción de manejo escogida, cada responsable involucrado debe liderar acciones adicionales</v>
      </c>
      <c r="Y98" s="310">
        <f t="shared" si="24"/>
        <v>2</v>
      </c>
      <c r="Z98" s="360"/>
      <c r="AA98" s="357"/>
      <c r="AB98" s="312" t="str">
        <f t="shared" si="22"/>
        <v/>
      </c>
      <c r="AC98" s="361"/>
      <c r="AD98" s="358"/>
    </row>
    <row r="99" spans="1:43" s="354" customFormat="1" ht="69" customHeight="1" x14ac:dyDescent="0.2">
      <c r="A99" s="414"/>
      <c r="B99" s="414"/>
      <c r="C99" s="345" t="s">
        <v>889</v>
      </c>
      <c r="D99" s="427" t="s">
        <v>918</v>
      </c>
      <c r="E99" s="347" t="s">
        <v>20</v>
      </c>
      <c r="F99" s="348">
        <v>15</v>
      </c>
      <c r="G99" s="348">
        <v>15</v>
      </c>
      <c r="H99" s="348">
        <v>15</v>
      </c>
      <c r="I99" s="348">
        <v>15</v>
      </c>
      <c r="J99" s="348">
        <v>15</v>
      </c>
      <c r="K99" s="348">
        <v>15</v>
      </c>
      <c r="L99" s="348">
        <v>10</v>
      </c>
      <c r="M99" s="349" t="s">
        <v>69</v>
      </c>
      <c r="N99" s="350"/>
      <c r="O99" s="351">
        <f t="shared" si="21"/>
        <v>90</v>
      </c>
      <c r="P99" s="352">
        <f t="shared" si="17"/>
        <v>1</v>
      </c>
      <c r="Q99" s="304" t="str">
        <f t="shared" si="18"/>
        <v>Fuerte</v>
      </c>
      <c r="R99" s="357"/>
      <c r="S99" s="358"/>
      <c r="T99" s="359"/>
      <c r="U99" s="308" t="str">
        <f t="shared" si="15"/>
        <v>Fuerte</v>
      </c>
      <c r="V99" s="308" t="str">
        <f t="shared" si="23"/>
        <v/>
      </c>
      <c r="W99" s="308" t="str">
        <f t="shared" si="19"/>
        <v/>
      </c>
      <c r="X99" s="309" t="str">
        <f t="shared" si="20"/>
        <v>Control fuerte pero si el riesgo residual lo requiere y según la opción de manejo escogida, cada responsable involucrado debe liderar acciones adicionales</v>
      </c>
      <c r="Y99" s="310">
        <f t="shared" si="24"/>
        <v>2</v>
      </c>
      <c r="Z99" s="360"/>
      <c r="AA99" s="357"/>
      <c r="AB99" s="312" t="str">
        <f t="shared" si="22"/>
        <v/>
      </c>
      <c r="AC99" s="361"/>
      <c r="AD99" s="358"/>
    </row>
    <row r="100" spans="1:43" s="354" customFormat="1" ht="69" customHeight="1" x14ac:dyDescent="0.2">
      <c r="A100" s="414"/>
      <c r="B100" s="414"/>
      <c r="C100" s="345">
        <v>1.4</v>
      </c>
      <c r="D100" s="416" t="s">
        <v>891</v>
      </c>
      <c r="E100" s="347" t="s">
        <v>20</v>
      </c>
      <c r="F100" s="348">
        <v>15</v>
      </c>
      <c r="G100" s="348">
        <v>15</v>
      </c>
      <c r="H100" s="348">
        <v>15</v>
      </c>
      <c r="I100" s="348">
        <v>15</v>
      </c>
      <c r="J100" s="348">
        <v>15</v>
      </c>
      <c r="K100" s="348">
        <v>15</v>
      </c>
      <c r="L100" s="348">
        <v>10</v>
      </c>
      <c r="M100" s="349" t="s">
        <v>69</v>
      </c>
      <c r="N100" s="350"/>
      <c r="O100" s="351">
        <f t="shared" si="21"/>
        <v>90</v>
      </c>
      <c r="P100" s="352">
        <f t="shared" si="17"/>
        <v>1</v>
      </c>
      <c r="Q100" s="304" t="str">
        <f t="shared" si="18"/>
        <v>Fuerte</v>
      </c>
      <c r="R100" s="357"/>
      <c r="S100" s="358"/>
      <c r="T100" s="359"/>
      <c r="U100" s="308" t="str">
        <f t="shared" si="15"/>
        <v>Fuerte</v>
      </c>
      <c r="V100" s="308" t="str">
        <f t="shared" si="23"/>
        <v/>
      </c>
      <c r="W100" s="308" t="str">
        <f t="shared" si="19"/>
        <v/>
      </c>
      <c r="X100" s="309" t="str">
        <f t="shared" si="20"/>
        <v>Control fuerte pero si el riesgo residual lo requiere y según la opción de manejo escogida, cada responsable involucrado debe liderar acciones adicionales</v>
      </c>
      <c r="Y100" s="310">
        <f t="shared" si="24"/>
        <v>2</v>
      </c>
      <c r="Z100" s="360"/>
      <c r="AA100" s="357"/>
      <c r="AB100" s="312" t="str">
        <f t="shared" si="22"/>
        <v/>
      </c>
      <c r="AC100" s="361"/>
      <c r="AD100" s="358"/>
    </row>
    <row r="101" spans="1:43" s="354" customFormat="1" ht="69" customHeight="1" x14ac:dyDescent="0.2">
      <c r="A101" s="414"/>
      <c r="B101" s="414"/>
      <c r="C101" s="345" t="s">
        <v>919</v>
      </c>
      <c r="D101" s="373" t="s">
        <v>920</v>
      </c>
      <c r="E101" s="347" t="s">
        <v>20</v>
      </c>
      <c r="F101" s="348">
        <v>15</v>
      </c>
      <c r="G101" s="348">
        <v>15</v>
      </c>
      <c r="H101" s="348">
        <v>15</v>
      </c>
      <c r="I101" s="348">
        <v>15</v>
      </c>
      <c r="J101" s="348">
        <v>15</v>
      </c>
      <c r="K101" s="348">
        <v>15</v>
      </c>
      <c r="L101" s="348">
        <v>10</v>
      </c>
      <c r="M101" s="349" t="s">
        <v>69</v>
      </c>
      <c r="N101" s="350"/>
      <c r="O101" s="351">
        <f t="shared" si="21"/>
        <v>90</v>
      </c>
      <c r="P101" s="352">
        <f t="shared" si="17"/>
        <v>1</v>
      </c>
      <c r="Q101" s="304" t="str">
        <f t="shared" si="18"/>
        <v>Fuerte</v>
      </c>
      <c r="R101" s="357"/>
      <c r="S101" s="358"/>
      <c r="T101" s="359"/>
      <c r="U101" s="308" t="str">
        <f t="shared" si="15"/>
        <v>Fuerte</v>
      </c>
      <c r="V101" s="308" t="str">
        <f t="shared" si="23"/>
        <v/>
      </c>
      <c r="W101" s="308" t="str">
        <f t="shared" si="19"/>
        <v/>
      </c>
      <c r="X101" s="309" t="str">
        <f t="shared" si="20"/>
        <v>Control fuerte pero si el riesgo residual lo requiere y según la opción de manejo escogida, cada responsable involucrado debe liderar acciones adicionales</v>
      </c>
      <c r="Y101" s="310">
        <f t="shared" si="24"/>
        <v>2</v>
      </c>
      <c r="Z101" s="360"/>
      <c r="AA101" s="357"/>
      <c r="AB101" s="312" t="str">
        <f t="shared" si="22"/>
        <v/>
      </c>
      <c r="AC101" s="361"/>
      <c r="AD101" s="358"/>
    </row>
    <row r="102" spans="1:43" s="354" customFormat="1" ht="69" customHeight="1" x14ac:dyDescent="0.2">
      <c r="A102" s="414"/>
      <c r="B102" s="414"/>
      <c r="C102" s="345" t="s">
        <v>893</v>
      </c>
      <c r="D102" s="428" t="s">
        <v>921</v>
      </c>
      <c r="E102" s="364" t="s">
        <v>20</v>
      </c>
      <c r="F102" s="401">
        <v>15</v>
      </c>
      <c r="G102" s="401">
        <v>15</v>
      </c>
      <c r="H102" s="401">
        <v>15</v>
      </c>
      <c r="I102" s="401">
        <v>10</v>
      </c>
      <c r="J102" s="401">
        <v>15</v>
      </c>
      <c r="K102" s="401">
        <v>15</v>
      </c>
      <c r="L102" s="401">
        <v>10</v>
      </c>
      <c r="M102" s="365" t="s">
        <v>69</v>
      </c>
      <c r="N102" s="350"/>
      <c r="O102" s="351">
        <f t="shared" si="21"/>
        <v>85</v>
      </c>
      <c r="P102" s="352">
        <f t="shared" si="17"/>
        <v>0.94444444444444442</v>
      </c>
      <c r="Q102" s="304" t="str">
        <f t="shared" si="18"/>
        <v>Moderado</v>
      </c>
      <c r="R102" s="357"/>
      <c r="S102" s="358"/>
      <c r="T102" s="359"/>
      <c r="U102" s="308" t="str">
        <f t="shared" si="15"/>
        <v/>
      </c>
      <c r="V102" s="308" t="str">
        <f t="shared" si="23"/>
        <v>Moderada</v>
      </c>
      <c r="W102" s="308" t="str">
        <f t="shared" si="19"/>
        <v/>
      </c>
      <c r="X102" s="309" t="str">
        <f t="shared" si="20"/>
        <v>Requiere plan de acción para fortalecer el control</v>
      </c>
      <c r="Y102" s="310">
        <f t="shared" si="24"/>
        <v>1</v>
      </c>
      <c r="Z102" s="360"/>
      <c r="AA102" s="357"/>
      <c r="AB102" s="312"/>
      <c r="AC102" s="361"/>
      <c r="AD102" s="358"/>
    </row>
    <row r="103" spans="1:43" s="354" customFormat="1" ht="38.25" x14ac:dyDescent="0.2">
      <c r="A103" s="414"/>
      <c r="B103" s="414"/>
      <c r="C103" s="345">
        <v>2</v>
      </c>
      <c r="D103" s="346" t="s">
        <v>849</v>
      </c>
      <c r="E103" s="347" t="s">
        <v>26</v>
      </c>
      <c r="F103" s="348">
        <v>15</v>
      </c>
      <c r="G103" s="348">
        <v>15</v>
      </c>
      <c r="H103" s="348">
        <v>15</v>
      </c>
      <c r="I103" s="348">
        <v>15</v>
      </c>
      <c r="J103" s="348">
        <v>15</v>
      </c>
      <c r="K103" s="348">
        <v>15</v>
      </c>
      <c r="L103" s="348">
        <v>10</v>
      </c>
      <c r="M103" s="349" t="s">
        <v>69</v>
      </c>
      <c r="N103" s="350"/>
      <c r="O103" s="351">
        <f t="shared" si="21"/>
        <v>90</v>
      </c>
      <c r="P103" s="352">
        <f t="shared" si="17"/>
        <v>1</v>
      </c>
      <c r="Q103" s="304" t="str">
        <f t="shared" si="18"/>
        <v>Fuerte</v>
      </c>
      <c r="R103" s="357"/>
      <c r="S103" s="358"/>
      <c r="T103" s="359"/>
      <c r="U103" s="308" t="str">
        <f t="shared" si="15"/>
        <v>Fuerte</v>
      </c>
      <c r="V103" s="308" t="str">
        <f t="shared" si="23"/>
        <v/>
      </c>
      <c r="W103" s="308" t="str">
        <f t="shared" si="19"/>
        <v/>
      </c>
      <c r="X103" s="309" t="str">
        <f t="shared" si="20"/>
        <v>Control fuerte pero si el riesgo residual lo requiere y según la opción de manejo escogida, cada responsable involucrado debe liderar acciones adicionales</v>
      </c>
      <c r="Y103" s="310" t="str">
        <f t="shared" si="24"/>
        <v/>
      </c>
      <c r="Z103" s="360"/>
      <c r="AA103" s="357"/>
      <c r="AB103" s="312">
        <f t="shared" ref="AB103:AB130" si="25">IF(E103="Detectivo",IF(U103="Fuerte",2,IF(V103="Moderada",1,"")),"")</f>
        <v>2</v>
      </c>
      <c r="AC103" s="361"/>
      <c r="AD103" s="358"/>
    </row>
    <row r="104" spans="1:43" s="354" customFormat="1" ht="76.5" x14ac:dyDescent="0.2">
      <c r="A104" s="414"/>
      <c r="B104" s="414"/>
      <c r="C104" s="345" t="s">
        <v>818</v>
      </c>
      <c r="D104" s="403" t="s">
        <v>922</v>
      </c>
      <c r="E104" s="347" t="s">
        <v>20</v>
      </c>
      <c r="F104" s="348">
        <v>15</v>
      </c>
      <c r="G104" s="348">
        <v>15</v>
      </c>
      <c r="H104" s="348">
        <v>15</v>
      </c>
      <c r="I104" s="348">
        <v>15</v>
      </c>
      <c r="J104" s="348">
        <v>15</v>
      </c>
      <c r="K104" s="348">
        <v>15</v>
      </c>
      <c r="L104" s="348">
        <v>10</v>
      </c>
      <c r="M104" s="349" t="s">
        <v>69</v>
      </c>
      <c r="N104" s="350"/>
      <c r="O104" s="351">
        <f t="shared" si="21"/>
        <v>90</v>
      </c>
      <c r="P104" s="352">
        <f t="shared" si="17"/>
        <v>1</v>
      </c>
      <c r="Q104" s="304" t="str">
        <f t="shared" si="18"/>
        <v>Fuerte</v>
      </c>
      <c r="R104" s="357"/>
      <c r="S104" s="358"/>
      <c r="T104" s="359"/>
      <c r="U104" s="308" t="str">
        <f t="shared" si="15"/>
        <v>Fuerte</v>
      </c>
      <c r="V104" s="308" t="str">
        <f t="shared" si="23"/>
        <v/>
      </c>
      <c r="W104" s="308" t="str">
        <f t="shared" si="19"/>
        <v/>
      </c>
      <c r="X104" s="309" t="str">
        <f t="shared" si="20"/>
        <v>Control fuerte pero si el riesgo residual lo requiere y según la opción de manejo escogida, cada responsable involucrado debe liderar acciones adicionales</v>
      </c>
      <c r="Y104" s="310">
        <f t="shared" si="24"/>
        <v>2</v>
      </c>
      <c r="Z104" s="360"/>
      <c r="AA104" s="357"/>
      <c r="AB104" s="312" t="str">
        <f t="shared" si="25"/>
        <v/>
      </c>
      <c r="AC104" s="361"/>
      <c r="AD104" s="358"/>
    </row>
    <row r="105" spans="1:43" s="354" customFormat="1" ht="51" x14ac:dyDescent="0.2">
      <c r="A105" s="355"/>
      <c r="B105" s="355"/>
      <c r="C105" s="356" t="s">
        <v>861</v>
      </c>
      <c r="D105" s="346" t="s">
        <v>923</v>
      </c>
      <c r="E105" s="347" t="s">
        <v>26</v>
      </c>
      <c r="F105" s="348">
        <v>15</v>
      </c>
      <c r="G105" s="348">
        <v>15</v>
      </c>
      <c r="H105" s="348">
        <v>15</v>
      </c>
      <c r="I105" s="348">
        <v>15</v>
      </c>
      <c r="J105" s="348">
        <v>15</v>
      </c>
      <c r="K105" s="348">
        <v>15</v>
      </c>
      <c r="L105" s="348">
        <v>10</v>
      </c>
      <c r="M105" s="349" t="s">
        <v>69</v>
      </c>
      <c r="N105" s="350"/>
      <c r="O105" s="351">
        <f t="shared" si="21"/>
        <v>90</v>
      </c>
      <c r="P105" s="352">
        <f t="shared" si="17"/>
        <v>1</v>
      </c>
      <c r="Q105" s="304" t="str">
        <f t="shared" si="18"/>
        <v>Fuerte</v>
      </c>
      <c r="R105" s="357"/>
      <c r="S105" s="358"/>
      <c r="T105" s="359"/>
      <c r="U105" s="308" t="str">
        <f t="shared" si="15"/>
        <v>Fuerte</v>
      </c>
      <c r="V105" s="308" t="str">
        <f t="shared" si="23"/>
        <v/>
      </c>
      <c r="W105" s="308" t="str">
        <f t="shared" si="19"/>
        <v/>
      </c>
      <c r="X105" s="309" t="str">
        <f t="shared" si="20"/>
        <v>Control fuerte pero si el riesgo residual lo requiere y según la opción de manejo escogida, cada responsable involucrado debe liderar acciones adicionales</v>
      </c>
      <c r="Y105" s="310" t="str">
        <f t="shared" si="24"/>
        <v/>
      </c>
      <c r="Z105" s="360"/>
      <c r="AA105" s="357"/>
      <c r="AB105" s="312">
        <f t="shared" si="25"/>
        <v>2</v>
      </c>
      <c r="AC105" s="361"/>
      <c r="AD105" s="358"/>
    </row>
    <row r="106" spans="1:43" s="354" customFormat="1" ht="89.25" x14ac:dyDescent="0.2">
      <c r="A106" s="355"/>
      <c r="B106" s="355"/>
      <c r="C106" s="356" t="s">
        <v>924</v>
      </c>
      <c r="D106" s="346" t="s">
        <v>925</v>
      </c>
      <c r="E106" s="347" t="s">
        <v>20</v>
      </c>
      <c r="F106" s="348">
        <v>15</v>
      </c>
      <c r="G106" s="348">
        <v>15</v>
      </c>
      <c r="H106" s="348">
        <v>15</v>
      </c>
      <c r="I106" s="348">
        <v>15</v>
      </c>
      <c r="J106" s="348">
        <v>15</v>
      </c>
      <c r="K106" s="348">
        <v>15</v>
      </c>
      <c r="L106" s="348">
        <v>10</v>
      </c>
      <c r="M106" s="349" t="s">
        <v>69</v>
      </c>
      <c r="N106" s="350"/>
      <c r="O106" s="351">
        <f t="shared" si="21"/>
        <v>90</v>
      </c>
      <c r="P106" s="352">
        <f t="shared" si="17"/>
        <v>1</v>
      </c>
      <c r="Q106" s="304" t="str">
        <f t="shared" si="18"/>
        <v>Fuerte</v>
      </c>
      <c r="R106" s="357"/>
      <c r="S106" s="358"/>
      <c r="T106" s="359"/>
      <c r="U106" s="308" t="str">
        <f t="shared" si="15"/>
        <v>Fuerte</v>
      </c>
      <c r="V106" s="308" t="str">
        <f t="shared" si="23"/>
        <v/>
      </c>
      <c r="W106" s="308" t="str">
        <f t="shared" si="19"/>
        <v/>
      </c>
      <c r="X106" s="309" t="str">
        <f t="shared" si="20"/>
        <v>Control fuerte pero si el riesgo residual lo requiere y según la opción de manejo escogida, cada responsable involucrado debe liderar acciones adicionales</v>
      </c>
      <c r="Y106" s="310">
        <f t="shared" si="24"/>
        <v>2</v>
      </c>
      <c r="Z106" s="360"/>
      <c r="AA106" s="357"/>
      <c r="AB106" s="312" t="str">
        <f t="shared" si="25"/>
        <v/>
      </c>
      <c r="AC106" s="361"/>
      <c r="AD106" s="358"/>
    </row>
    <row r="107" spans="1:43" s="354" customFormat="1" ht="76.5" x14ac:dyDescent="0.2">
      <c r="A107" s="355"/>
      <c r="B107" s="355"/>
      <c r="C107" s="356" t="s">
        <v>926</v>
      </c>
      <c r="D107" s="346" t="s">
        <v>927</v>
      </c>
      <c r="E107" s="347" t="s">
        <v>26</v>
      </c>
      <c r="F107" s="348">
        <v>15</v>
      </c>
      <c r="G107" s="348">
        <v>15</v>
      </c>
      <c r="H107" s="348">
        <v>15</v>
      </c>
      <c r="I107" s="348">
        <v>10</v>
      </c>
      <c r="J107" s="348">
        <v>15</v>
      </c>
      <c r="K107" s="348">
        <v>15</v>
      </c>
      <c r="L107" s="348">
        <v>10</v>
      </c>
      <c r="M107" s="349" t="s">
        <v>760</v>
      </c>
      <c r="N107" s="350"/>
      <c r="O107" s="351">
        <f t="shared" si="21"/>
        <v>85</v>
      </c>
      <c r="P107" s="352">
        <f t="shared" si="17"/>
        <v>0.94444444444444442</v>
      </c>
      <c r="Q107" s="304" t="str">
        <f t="shared" si="18"/>
        <v>Moderado</v>
      </c>
      <c r="R107" s="357"/>
      <c r="S107" s="358"/>
      <c r="T107" s="359"/>
      <c r="U107" s="308" t="str">
        <f t="shared" si="15"/>
        <v/>
      </c>
      <c r="V107" s="308" t="str">
        <f t="shared" si="23"/>
        <v>Moderada</v>
      </c>
      <c r="W107" s="308" t="str">
        <f t="shared" si="19"/>
        <v/>
      </c>
      <c r="X107" s="309" t="str">
        <f t="shared" si="20"/>
        <v>Requiere plan de acción para fortalecer el control</v>
      </c>
      <c r="Y107" s="310" t="str">
        <f t="shared" si="24"/>
        <v/>
      </c>
      <c r="Z107" s="360"/>
      <c r="AA107" s="357"/>
      <c r="AB107" s="312">
        <f t="shared" si="25"/>
        <v>1</v>
      </c>
      <c r="AC107" s="361"/>
      <c r="AD107" s="358"/>
    </row>
    <row r="108" spans="1:43" s="354" customFormat="1" ht="15" x14ac:dyDescent="0.2">
      <c r="A108" s="414"/>
      <c r="B108" s="414"/>
      <c r="C108" s="345"/>
      <c r="N108" s="350"/>
      <c r="O108" s="351">
        <f t="shared" si="21"/>
        <v>0</v>
      </c>
      <c r="P108" s="352">
        <f t="shared" si="17"/>
        <v>0</v>
      </c>
      <c r="Q108" s="304" t="str">
        <f t="shared" si="18"/>
        <v>Débil</v>
      </c>
      <c r="R108" s="357"/>
      <c r="S108" s="358"/>
      <c r="T108" s="359"/>
      <c r="U108" s="308" t="str">
        <f t="shared" si="15"/>
        <v/>
      </c>
      <c r="V108" s="308" t="str">
        <f t="shared" si="23"/>
        <v/>
      </c>
      <c r="W108" s="308" t="str">
        <f t="shared" si="19"/>
        <v>Débil</v>
      </c>
      <c r="X108" s="309" t="str">
        <f t="shared" si="20"/>
        <v>Requiere plan de acción para fortalecer el control</v>
      </c>
      <c r="Y108" s="310" t="str">
        <f t="shared" si="24"/>
        <v/>
      </c>
      <c r="Z108" s="360"/>
      <c r="AA108" s="357"/>
      <c r="AB108" s="312" t="str">
        <f t="shared" si="25"/>
        <v/>
      </c>
      <c r="AC108" s="361"/>
      <c r="AD108" s="358"/>
    </row>
    <row r="109" spans="1:43" s="354" customFormat="1" x14ac:dyDescent="0.2">
      <c r="A109" s="355"/>
      <c r="B109" s="355"/>
      <c r="C109" s="356"/>
      <c r="D109" s="403"/>
      <c r="E109" s="347"/>
      <c r="F109" s="348"/>
      <c r="G109" s="348"/>
      <c r="H109" s="348"/>
      <c r="I109" s="348"/>
      <c r="J109" s="348"/>
      <c r="K109" s="348"/>
      <c r="L109" s="348"/>
      <c r="M109" s="349"/>
      <c r="N109" s="350"/>
      <c r="O109" s="351">
        <f t="shared" si="21"/>
        <v>0</v>
      </c>
      <c r="P109" s="352">
        <f t="shared" si="17"/>
        <v>0</v>
      </c>
      <c r="Q109" s="304" t="str">
        <f t="shared" si="18"/>
        <v>Débil</v>
      </c>
      <c r="R109" s="357"/>
      <c r="S109" s="358"/>
      <c r="T109" s="359"/>
      <c r="U109" s="308" t="str">
        <f t="shared" si="15"/>
        <v/>
      </c>
      <c r="V109" s="308" t="str">
        <f t="shared" si="23"/>
        <v/>
      </c>
      <c r="W109" s="308" t="str">
        <f t="shared" si="19"/>
        <v>Débil</v>
      </c>
      <c r="X109" s="309" t="str">
        <f t="shared" si="20"/>
        <v>Requiere plan de acción para fortalecer el control</v>
      </c>
      <c r="Y109" s="310" t="str">
        <f t="shared" si="24"/>
        <v/>
      </c>
      <c r="Z109" s="360"/>
      <c r="AA109" s="357"/>
      <c r="AB109" s="312" t="str">
        <f t="shared" si="25"/>
        <v/>
      </c>
      <c r="AC109" s="361"/>
      <c r="AD109" s="358"/>
    </row>
    <row r="110" spans="1:43" s="354" customFormat="1" ht="51" x14ac:dyDescent="0.2">
      <c r="A110" s="355"/>
      <c r="B110" s="355"/>
      <c r="C110" s="356" t="s">
        <v>847</v>
      </c>
      <c r="D110" s="403" t="s">
        <v>928</v>
      </c>
      <c r="E110" s="347" t="s">
        <v>20</v>
      </c>
      <c r="F110" s="348">
        <v>15</v>
      </c>
      <c r="G110" s="348">
        <v>15</v>
      </c>
      <c r="H110" s="348">
        <v>15</v>
      </c>
      <c r="I110" s="348">
        <v>15</v>
      </c>
      <c r="J110" s="348">
        <v>15</v>
      </c>
      <c r="K110" s="348">
        <v>15</v>
      </c>
      <c r="L110" s="429">
        <v>10</v>
      </c>
      <c r="M110" s="349" t="s">
        <v>69</v>
      </c>
      <c r="N110" s="350"/>
      <c r="O110" s="351">
        <f t="shared" si="21"/>
        <v>90</v>
      </c>
      <c r="P110" s="352">
        <f t="shared" si="17"/>
        <v>1</v>
      </c>
      <c r="Q110" s="304" t="str">
        <f t="shared" si="18"/>
        <v>Fuerte</v>
      </c>
      <c r="R110" s="357"/>
      <c r="S110" s="358"/>
      <c r="T110" s="404"/>
      <c r="U110" s="308" t="str">
        <f t="shared" si="15"/>
        <v>Fuerte</v>
      </c>
      <c r="V110" s="308" t="str">
        <f t="shared" si="23"/>
        <v/>
      </c>
      <c r="W110" s="308" t="str">
        <f t="shared" si="19"/>
        <v/>
      </c>
      <c r="X110" s="309" t="str">
        <f t="shared" si="20"/>
        <v>Control fuerte pero si el riesgo residual lo requiere y según la opción de manejo escogida, cada responsable involucrado debe liderar acciones adicionales</v>
      </c>
      <c r="Y110" s="310">
        <f t="shared" si="24"/>
        <v>2</v>
      </c>
      <c r="Z110" s="366"/>
      <c r="AA110" s="367"/>
      <c r="AB110" s="312" t="str">
        <f t="shared" si="25"/>
        <v/>
      </c>
      <c r="AC110" s="368"/>
      <c r="AD110" s="369"/>
    </row>
    <row r="111" spans="1:43" s="354" customFormat="1" ht="15.75" x14ac:dyDescent="0.25">
      <c r="A111" s="371"/>
      <c r="B111" s="371"/>
      <c r="C111" s="372"/>
      <c r="D111" s="373"/>
      <c r="E111" s="347"/>
      <c r="F111" s="348"/>
      <c r="G111" s="348"/>
      <c r="H111" s="348"/>
      <c r="I111" s="348"/>
      <c r="J111" s="348"/>
      <c r="K111" s="348"/>
      <c r="L111" s="348"/>
      <c r="M111" s="349"/>
      <c r="N111" s="350"/>
      <c r="O111" s="351">
        <f t="shared" si="21"/>
        <v>0</v>
      </c>
      <c r="P111" s="352">
        <f t="shared" si="17"/>
        <v>0</v>
      </c>
      <c r="Q111" s="304" t="str">
        <f t="shared" si="18"/>
        <v>Débil</v>
      </c>
      <c r="R111" s="357"/>
      <c r="S111" s="358"/>
      <c r="T111" s="359"/>
      <c r="U111" s="308" t="str">
        <f t="shared" si="15"/>
        <v/>
      </c>
      <c r="V111" s="308" t="str">
        <f t="shared" si="23"/>
        <v/>
      </c>
      <c r="W111" s="308" t="str">
        <f t="shared" si="19"/>
        <v>Débil</v>
      </c>
      <c r="X111" s="309" t="str">
        <f t="shared" si="20"/>
        <v>Requiere plan de acción para fortalecer el control</v>
      </c>
      <c r="Y111" s="310" t="str">
        <f t="shared" si="24"/>
        <v/>
      </c>
      <c r="Z111" s="374"/>
      <c r="AA111" s="353">
        <f>IF(OR(W111="Débil",Z111=0),0,IF(Z111=1,1,IF(AND(U111="Fuerte",Z111=2),2,1)))</f>
        <v>0</v>
      </c>
      <c r="AB111" s="312" t="str">
        <f t="shared" si="25"/>
        <v/>
      </c>
      <c r="AC111" s="374"/>
      <c r="AD111" s="353">
        <f>IF(OR(W111="Débil",AC111=0),0,IF(AC111=1,1,IF(AND(U111="Fuerte",AC111=2),2,1)))</f>
        <v>0</v>
      </c>
      <c r="AF111" s="376"/>
      <c r="AG111" s="405"/>
      <c r="AH111" s="405"/>
      <c r="AI111" s="405"/>
      <c r="AJ111" s="406"/>
      <c r="AK111" s="375"/>
      <c r="AL111" s="375"/>
      <c r="AM111" s="375"/>
      <c r="AN111" s="405"/>
      <c r="AO111" s="405"/>
      <c r="AP111" s="405"/>
      <c r="AQ111" s="406"/>
    </row>
    <row r="112" spans="1:43" s="354" customFormat="1" ht="15.75" x14ac:dyDescent="0.2">
      <c r="A112" s="355"/>
      <c r="B112" s="355"/>
      <c r="C112" s="356"/>
      <c r="D112" s="373"/>
      <c r="E112" s="347"/>
      <c r="F112" s="348"/>
      <c r="G112" s="348"/>
      <c r="H112" s="348"/>
      <c r="I112" s="348"/>
      <c r="J112" s="348"/>
      <c r="K112" s="348"/>
      <c r="L112" s="348"/>
      <c r="M112" s="349"/>
      <c r="N112" s="350"/>
      <c r="O112" s="351">
        <f t="shared" si="21"/>
        <v>0</v>
      </c>
      <c r="P112" s="352">
        <f t="shared" si="17"/>
        <v>0</v>
      </c>
      <c r="Q112" s="304" t="str">
        <f t="shared" si="18"/>
        <v>Débil</v>
      </c>
      <c r="R112" s="357"/>
      <c r="S112" s="358"/>
      <c r="T112" s="359"/>
      <c r="U112" s="308" t="str">
        <f t="shared" si="15"/>
        <v/>
      </c>
      <c r="V112" s="308" t="str">
        <f t="shared" si="23"/>
        <v/>
      </c>
      <c r="W112" s="308" t="str">
        <f t="shared" si="19"/>
        <v>Débil</v>
      </c>
      <c r="X112" s="309" t="str">
        <f t="shared" si="20"/>
        <v>Requiere plan de acción para fortalecer el control</v>
      </c>
      <c r="Y112" s="310" t="str">
        <f t="shared" si="24"/>
        <v/>
      </c>
      <c r="Z112" s="360"/>
      <c r="AA112" s="357"/>
      <c r="AB112" s="312" t="str">
        <f t="shared" si="25"/>
        <v/>
      </c>
      <c r="AC112" s="361"/>
      <c r="AD112" s="358"/>
      <c r="AF112" s="376"/>
      <c r="AG112" s="405"/>
      <c r="AH112" s="405"/>
      <c r="AI112" s="405"/>
      <c r="AJ112" s="406"/>
      <c r="AK112" s="375"/>
      <c r="AL112" s="375"/>
      <c r="AM112" s="375"/>
      <c r="AN112" s="405"/>
      <c r="AO112" s="405"/>
      <c r="AP112" s="405"/>
      <c r="AQ112" s="406"/>
    </row>
    <row r="113" spans="1:43" s="354" customFormat="1" ht="15.75" x14ac:dyDescent="0.2">
      <c r="A113" s="380"/>
      <c r="B113" s="380"/>
      <c r="C113" s="356"/>
      <c r="D113" s="373"/>
      <c r="E113" s="347"/>
      <c r="F113" s="348"/>
      <c r="G113" s="348"/>
      <c r="H113" s="348"/>
      <c r="I113" s="348"/>
      <c r="J113" s="348"/>
      <c r="K113" s="348"/>
      <c r="L113" s="348"/>
      <c r="M113" s="349"/>
      <c r="N113" s="350"/>
      <c r="O113" s="351">
        <f t="shared" si="21"/>
        <v>0</v>
      </c>
      <c r="P113" s="352">
        <f t="shared" si="17"/>
        <v>0</v>
      </c>
      <c r="Q113" s="304" t="str">
        <f t="shared" si="18"/>
        <v>Débil</v>
      </c>
      <c r="R113" s="357"/>
      <c r="S113" s="358"/>
      <c r="T113" s="359"/>
      <c r="U113" s="308" t="str">
        <f t="shared" si="15"/>
        <v/>
      </c>
      <c r="V113" s="308" t="str">
        <f t="shared" si="23"/>
        <v/>
      </c>
      <c r="W113" s="308" t="str">
        <f t="shared" si="19"/>
        <v>Débil</v>
      </c>
      <c r="X113" s="309" t="str">
        <f t="shared" si="20"/>
        <v>Requiere plan de acción para fortalecer el control</v>
      </c>
      <c r="Y113" s="310" t="str">
        <f t="shared" si="24"/>
        <v/>
      </c>
      <c r="Z113" s="360"/>
      <c r="AA113" s="357"/>
      <c r="AB113" s="312" t="str">
        <f t="shared" si="25"/>
        <v/>
      </c>
      <c r="AC113" s="361"/>
      <c r="AD113" s="358"/>
      <c r="AF113" s="376"/>
      <c r="AG113" s="405"/>
      <c r="AH113" s="405"/>
      <c r="AI113" s="405"/>
      <c r="AJ113" s="406"/>
      <c r="AK113" s="375"/>
      <c r="AL113" s="375"/>
      <c r="AM113" s="375"/>
      <c r="AN113" s="405"/>
      <c r="AO113" s="405"/>
      <c r="AP113" s="405"/>
      <c r="AQ113" s="406"/>
    </row>
    <row r="114" spans="1:43" s="313" customFormat="1" ht="114.75" x14ac:dyDescent="0.2">
      <c r="A114" s="294" t="str">
        <f>'[1]2. MAPA DE RIESGOS '!C20</f>
        <v>9. Discriminación y restricción a la participación de los ciudadanos que requieren atención y respuesta por parte de la SDM.</v>
      </c>
      <c r="B114" s="294"/>
      <c r="C114" s="296" t="s">
        <v>828</v>
      </c>
      <c r="D114" s="334" t="s">
        <v>929</v>
      </c>
      <c r="E114" s="298" t="s">
        <v>20</v>
      </c>
      <c r="F114" s="299">
        <v>15</v>
      </c>
      <c r="G114" s="299">
        <v>15</v>
      </c>
      <c r="H114" s="299">
        <v>15</v>
      </c>
      <c r="I114" s="299">
        <v>15</v>
      </c>
      <c r="J114" s="299">
        <v>15</v>
      </c>
      <c r="K114" s="299">
        <v>15</v>
      </c>
      <c r="L114" s="299">
        <v>10</v>
      </c>
      <c r="M114" s="300" t="s">
        <v>760</v>
      </c>
      <c r="N114" s="301"/>
      <c r="O114" s="302">
        <f t="shared" si="21"/>
        <v>90</v>
      </c>
      <c r="P114" s="303">
        <f t="shared" si="17"/>
        <v>1</v>
      </c>
      <c r="Q114" s="304" t="str">
        <f t="shared" si="18"/>
        <v>Fuerte</v>
      </c>
      <c r="R114" s="305">
        <f>ROUNDUP(AVERAGEIF(P114:P125,"&gt;0"),1)</f>
        <v>1</v>
      </c>
      <c r="S114" s="306" t="str">
        <f>IF(R114&gt;96%,"Fuerte",IF(R114&lt;50%,"Débil","Moderada"))</f>
        <v>Fuerte</v>
      </c>
      <c r="T114" s="307" t="str">
        <f>IF(R114&lt;96%,"Se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4" s="308" t="str">
        <f t="shared" si="15"/>
        <v/>
      </c>
      <c r="V114" s="308" t="str">
        <f t="shared" si="23"/>
        <v>Moderada</v>
      </c>
      <c r="W114" s="308" t="str">
        <f t="shared" si="19"/>
        <v/>
      </c>
      <c r="X114" s="309" t="str">
        <f t="shared" si="20"/>
        <v>Requiere plan de acción para fortalecer el control</v>
      </c>
      <c r="Y114" s="310">
        <f t="shared" si="24"/>
        <v>1</v>
      </c>
      <c r="Z114" s="311">
        <f>IFERROR(ROUND(AVERAGE(Y114:Y125),0),0)</f>
        <v>1</v>
      </c>
      <c r="AA114" s="306">
        <f>IF(OR(W114="Débil",Z114=0),0,IF(Z114=1,1,IF(AND(U114="Fuerte",Z114=2),2,1)))</f>
        <v>1</v>
      </c>
      <c r="AB114" s="312" t="str">
        <f t="shared" si="25"/>
        <v/>
      </c>
      <c r="AC114" s="311">
        <f>IFERROR(ROUND(AVERAGE(AB114:AB125),0),0)</f>
        <v>2</v>
      </c>
      <c r="AD114" s="306">
        <f>IF(OR(W114="Débil",AC114=0),0,IF(AC114=1,1,IF(AND(U114="Fuerte",AC114=2),2,1)))</f>
        <v>1</v>
      </c>
    </row>
    <row r="115" spans="1:43" s="313" customFormat="1" ht="38.25" x14ac:dyDescent="0.2">
      <c r="A115" s="430"/>
      <c r="B115" s="430"/>
      <c r="C115" s="296" t="s">
        <v>887</v>
      </c>
      <c r="D115" s="334" t="s">
        <v>930</v>
      </c>
      <c r="E115" s="298" t="s">
        <v>26</v>
      </c>
      <c r="F115" s="299">
        <v>15</v>
      </c>
      <c r="G115" s="299">
        <v>15</v>
      </c>
      <c r="H115" s="299">
        <v>15</v>
      </c>
      <c r="I115" s="299">
        <v>15</v>
      </c>
      <c r="J115" s="299">
        <v>15</v>
      </c>
      <c r="K115" s="299">
        <v>15</v>
      </c>
      <c r="L115" s="299">
        <v>10</v>
      </c>
      <c r="M115" s="300" t="s">
        <v>69</v>
      </c>
      <c r="N115" s="301"/>
      <c r="O115" s="302">
        <f t="shared" si="21"/>
        <v>90</v>
      </c>
      <c r="P115" s="303">
        <f t="shared" si="17"/>
        <v>1</v>
      </c>
      <c r="Q115" s="304" t="str">
        <f t="shared" si="18"/>
        <v>Fuerte</v>
      </c>
      <c r="R115" s="323"/>
      <c r="S115" s="325"/>
      <c r="T115" s="409"/>
      <c r="U115" s="308" t="str">
        <f t="shared" si="15"/>
        <v>Fuerte</v>
      </c>
      <c r="V115" s="308" t="str">
        <f t="shared" si="23"/>
        <v/>
      </c>
      <c r="W115" s="308" t="str">
        <f t="shared" si="19"/>
        <v/>
      </c>
      <c r="X115" s="309" t="str">
        <f t="shared" si="20"/>
        <v>Control fuerte pero si el riesgo residual lo requiere y según la opción de manejo escogida, cada responsable involucrado debe liderar acciones adicionales</v>
      </c>
      <c r="Y115" s="310" t="str">
        <f t="shared" si="24"/>
        <v/>
      </c>
      <c r="Z115" s="322"/>
      <c r="AA115" s="323"/>
      <c r="AB115" s="312">
        <f t="shared" si="25"/>
        <v>2</v>
      </c>
      <c r="AC115" s="324"/>
      <c r="AD115" s="325"/>
    </row>
    <row r="116" spans="1:43" s="313" customFormat="1" ht="89.25" x14ac:dyDescent="0.2">
      <c r="A116" s="383"/>
      <c r="B116" s="383"/>
      <c r="C116" s="385" t="s">
        <v>895</v>
      </c>
      <c r="D116" s="334" t="s">
        <v>931</v>
      </c>
      <c r="E116" s="298" t="s">
        <v>26</v>
      </c>
      <c r="F116" s="299">
        <v>15</v>
      </c>
      <c r="G116" s="299">
        <v>15</v>
      </c>
      <c r="H116" s="299">
        <v>15</v>
      </c>
      <c r="I116" s="299">
        <v>10</v>
      </c>
      <c r="J116" s="299">
        <v>15</v>
      </c>
      <c r="K116" s="299">
        <v>15</v>
      </c>
      <c r="L116" s="299">
        <v>10</v>
      </c>
      <c r="M116" s="300" t="s">
        <v>69</v>
      </c>
      <c r="N116" s="301"/>
      <c r="O116" s="302">
        <f t="shared" si="21"/>
        <v>85</v>
      </c>
      <c r="P116" s="303">
        <f t="shared" si="17"/>
        <v>0.94444444444444442</v>
      </c>
      <c r="Q116" s="304" t="str">
        <f t="shared" si="18"/>
        <v>Moderado</v>
      </c>
      <c r="R116" s="323"/>
      <c r="S116" s="325"/>
      <c r="T116" s="409"/>
      <c r="U116" s="308" t="str">
        <f t="shared" si="15"/>
        <v/>
      </c>
      <c r="V116" s="308" t="str">
        <f t="shared" si="23"/>
        <v>Moderada</v>
      </c>
      <c r="W116" s="308" t="str">
        <f t="shared" si="19"/>
        <v/>
      </c>
      <c r="X116" s="309" t="str">
        <f t="shared" si="20"/>
        <v>Requiere plan de acción para fortalecer el control</v>
      </c>
      <c r="Y116" s="310" t="str">
        <f t="shared" si="24"/>
        <v/>
      </c>
      <c r="Z116" s="322"/>
      <c r="AA116" s="323"/>
      <c r="AB116" s="312">
        <f t="shared" si="25"/>
        <v>1</v>
      </c>
      <c r="AC116" s="324"/>
      <c r="AD116" s="325"/>
    </row>
    <row r="117" spans="1:43" s="313" customFormat="1" x14ac:dyDescent="0.2">
      <c r="A117" s="383"/>
      <c r="B117" s="383"/>
      <c r="C117" s="385"/>
      <c r="D117" s="431"/>
      <c r="E117" s="298"/>
      <c r="F117" s="299"/>
      <c r="G117" s="299"/>
      <c r="H117" s="299"/>
      <c r="I117" s="299"/>
      <c r="J117" s="299"/>
      <c r="K117" s="299"/>
      <c r="L117" s="299"/>
      <c r="M117" s="300"/>
      <c r="N117" s="301"/>
      <c r="O117" s="302">
        <f t="shared" si="21"/>
        <v>0</v>
      </c>
      <c r="P117" s="303">
        <f t="shared" si="17"/>
        <v>0</v>
      </c>
      <c r="Q117" s="304" t="str">
        <f t="shared" si="18"/>
        <v>Débil</v>
      </c>
      <c r="R117" s="323"/>
      <c r="S117" s="325"/>
      <c r="T117" s="409"/>
      <c r="U117" s="308" t="str">
        <f t="shared" si="15"/>
        <v/>
      </c>
      <c r="V117" s="308" t="str">
        <f t="shared" si="23"/>
        <v/>
      </c>
      <c r="W117" s="308" t="str">
        <f t="shared" si="19"/>
        <v>Débil</v>
      </c>
      <c r="X117" s="309" t="str">
        <f t="shared" si="20"/>
        <v>Requiere plan de acción para fortalecer el control</v>
      </c>
      <c r="Y117" s="310" t="str">
        <f t="shared" si="24"/>
        <v/>
      </c>
      <c r="Z117" s="322"/>
      <c r="AA117" s="323"/>
      <c r="AB117" s="312" t="str">
        <f t="shared" si="25"/>
        <v/>
      </c>
      <c r="AC117" s="324"/>
      <c r="AD117" s="325"/>
    </row>
    <row r="118" spans="1:43" s="313" customFormat="1" x14ac:dyDescent="0.2">
      <c r="A118" s="383"/>
      <c r="B118" s="383"/>
      <c r="C118" s="385"/>
      <c r="D118" s="431"/>
      <c r="E118" s="298"/>
      <c r="F118" s="299"/>
      <c r="G118" s="299"/>
      <c r="H118" s="299"/>
      <c r="I118" s="299"/>
      <c r="J118" s="299"/>
      <c r="K118" s="299"/>
      <c r="L118" s="299"/>
      <c r="M118" s="300"/>
      <c r="N118" s="301"/>
      <c r="O118" s="302">
        <f t="shared" si="21"/>
        <v>0</v>
      </c>
      <c r="P118" s="303">
        <f t="shared" si="17"/>
        <v>0</v>
      </c>
      <c r="Q118" s="304" t="str">
        <f t="shared" si="18"/>
        <v>Débil</v>
      </c>
      <c r="R118" s="323"/>
      <c r="S118" s="325"/>
      <c r="T118" s="409"/>
      <c r="U118" s="308" t="str">
        <f t="shared" si="15"/>
        <v/>
      </c>
      <c r="V118" s="308" t="str">
        <f t="shared" si="23"/>
        <v/>
      </c>
      <c r="W118" s="308" t="str">
        <f t="shared" si="19"/>
        <v>Débil</v>
      </c>
      <c r="X118" s="309" t="str">
        <f t="shared" si="20"/>
        <v>Requiere plan de acción para fortalecer el control</v>
      </c>
      <c r="Y118" s="310" t="str">
        <f t="shared" si="24"/>
        <v/>
      </c>
      <c r="Z118" s="322"/>
      <c r="AA118" s="323"/>
      <c r="AB118" s="312" t="str">
        <f t="shared" si="25"/>
        <v/>
      </c>
      <c r="AC118" s="324"/>
      <c r="AD118" s="325"/>
    </row>
    <row r="119" spans="1:43" s="313" customFormat="1" x14ac:dyDescent="0.2">
      <c r="A119" s="383"/>
      <c r="B119" s="383"/>
      <c r="C119" s="385"/>
      <c r="D119" s="431"/>
      <c r="E119" s="298"/>
      <c r="F119" s="299"/>
      <c r="G119" s="299"/>
      <c r="H119" s="299"/>
      <c r="I119" s="299"/>
      <c r="J119" s="299"/>
      <c r="K119" s="299"/>
      <c r="L119" s="299"/>
      <c r="M119" s="300"/>
      <c r="N119" s="301"/>
      <c r="O119" s="302">
        <f t="shared" si="21"/>
        <v>0</v>
      </c>
      <c r="P119" s="303">
        <f t="shared" si="17"/>
        <v>0</v>
      </c>
      <c r="Q119" s="304" t="str">
        <f t="shared" si="18"/>
        <v>Débil</v>
      </c>
      <c r="R119" s="323"/>
      <c r="S119" s="325"/>
      <c r="T119" s="409"/>
      <c r="U119" s="308" t="str">
        <f t="shared" si="15"/>
        <v/>
      </c>
      <c r="V119" s="308" t="str">
        <f t="shared" si="23"/>
        <v/>
      </c>
      <c r="W119" s="308" t="str">
        <f t="shared" si="19"/>
        <v>Débil</v>
      </c>
      <c r="X119" s="309" t="str">
        <f t="shared" si="20"/>
        <v>Requiere plan de acción para fortalecer el control</v>
      </c>
      <c r="Y119" s="310" t="str">
        <f t="shared" si="24"/>
        <v/>
      </c>
      <c r="Z119" s="322"/>
      <c r="AA119" s="323"/>
      <c r="AB119" s="312" t="str">
        <f t="shared" si="25"/>
        <v/>
      </c>
      <c r="AC119" s="324"/>
      <c r="AD119" s="325"/>
    </row>
    <row r="120" spans="1:43" s="313" customFormat="1" x14ac:dyDescent="0.2">
      <c r="A120" s="383"/>
      <c r="B120" s="383"/>
      <c r="C120" s="385"/>
      <c r="D120" s="431"/>
      <c r="E120" s="298"/>
      <c r="F120" s="299"/>
      <c r="G120" s="299"/>
      <c r="H120" s="299"/>
      <c r="I120" s="299"/>
      <c r="J120" s="299"/>
      <c r="K120" s="299"/>
      <c r="L120" s="299"/>
      <c r="M120" s="300"/>
      <c r="N120" s="301"/>
      <c r="O120" s="302">
        <f t="shared" si="21"/>
        <v>0</v>
      </c>
      <c r="P120" s="303">
        <f t="shared" si="17"/>
        <v>0</v>
      </c>
      <c r="Q120" s="304" t="str">
        <f t="shared" si="18"/>
        <v>Débil</v>
      </c>
      <c r="R120" s="323"/>
      <c r="S120" s="325"/>
      <c r="T120" s="409"/>
      <c r="U120" s="308" t="str">
        <f t="shared" si="15"/>
        <v/>
      </c>
      <c r="V120" s="308" t="str">
        <f t="shared" si="23"/>
        <v/>
      </c>
      <c r="W120" s="308" t="str">
        <f t="shared" si="19"/>
        <v>Débil</v>
      </c>
      <c r="X120" s="309" t="str">
        <f t="shared" si="20"/>
        <v>Requiere plan de acción para fortalecer el control</v>
      </c>
      <c r="Y120" s="310" t="str">
        <f t="shared" si="24"/>
        <v/>
      </c>
      <c r="Z120" s="322"/>
      <c r="AA120" s="323"/>
      <c r="AB120" s="312" t="str">
        <f t="shared" si="25"/>
        <v/>
      </c>
      <c r="AC120" s="324"/>
      <c r="AD120" s="325"/>
    </row>
    <row r="121" spans="1:43" s="313" customFormat="1" x14ac:dyDescent="0.2">
      <c r="A121" s="383"/>
      <c r="B121" s="383"/>
      <c r="C121" s="385"/>
      <c r="D121" s="431"/>
      <c r="E121" s="298"/>
      <c r="F121" s="299"/>
      <c r="G121" s="299"/>
      <c r="H121" s="299"/>
      <c r="I121" s="299"/>
      <c r="J121" s="299"/>
      <c r="K121" s="299"/>
      <c r="L121" s="299"/>
      <c r="M121" s="300"/>
      <c r="N121" s="301"/>
      <c r="O121" s="302">
        <f t="shared" si="21"/>
        <v>0</v>
      </c>
      <c r="P121" s="303">
        <f t="shared" si="17"/>
        <v>0</v>
      </c>
      <c r="Q121" s="304" t="str">
        <f t="shared" si="18"/>
        <v>Débil</v>
      </c>
      <c r="R121" s="323"/>
      <c r="S121" s="325"/>
      <c r="T121" s="409"/>
      <c r="U121" s="308" t="str">
        <f t="shared" si="15"/>
        <v/>
      </c>
      <c r="V121" s="308" t="str">
        <f t="shared" si="23"/>
        <v/>
      </c>
      <c r="W121" s="308" t="str">
        <f t="shared" si="19"/>
        <v>Débil</v>
      </c>
      <c r="X121" s="309" t="str">
        <f t="shared" si="20"/>
        <v>Requiere plan de acción para fortalecer el control</v>
      </c>
      <c r="Y121" s="310" t="str">
        <f t="shared" si="24"/>
        <v/>
      </c>
      <c r="Z121" s="322"/>
      <c r="AA121" s="323"/>
      <c r="AB121" s="312" t="str">
        <f t="shared" si="25"/>
        <v/>
      </c>
      <c r="AC121" s="324"/>
      <c r="AD121" s="325"/>
    </row>
    <row r="122" spans="1:43" s="313" customFormat="1" x14ac:dyDescent="0.2">
      <c r="A122" s="383"/>
      <c r="B122" s="383"/>
      <c r="C122" s="385"/>
      <c r="D122" s="431"/>
      <c r="E122" s="298"/>
      <c r="F122" s="299"/>
      <c r="G122" s="299"/>
      <c r="H122" s="299"/>
      <c r="I122" s="299"/>
      <c r="J122" s="299"/>
      <c r="K122" s="299"/>
      <c r="L122" s="299"/>
      <c r="M122" s="300"/>
      <c r="N122" s="301"/>
      <c r="O122" s="302">
        <f t="shared" si="21"/>
        <v>0</v>
      </c>
      <c r="P122" s="303">
        <f t="shared" si="17"/>
        <v>0</v>
      </c>
      <c r="Q122" s="304" t="str">
        <f t="shared" si="18"/>
        <v>Débil</v>
      </c>
      <c r="R122" s="323"/>
      <c r="S122" s="325"/>
      <c r="T122" s="424"/>
      <c r="U122" s="308" t="str">
        <f t="shared" si="15"/>
        <v/>
      </c>
      <c r="V122" s="308" t="str">
        <f t="shared" si="23"/>
        <v/>
      </c>
      <c r="W122" s="308" t="str">
        <f t="shared" si="19"/>
        <v>Débil</v>
      </c>
      <c r="X122" s="309" t="str">
        <f t="shared" si="20"/>
        <v>Requiere plan de acción para fortalecer el control</v>
      </c>
      <c r="Y122" s="310" t="str">
        <f t="shared" si="24"/>
        <v/>
      </c>
      <c r="Z122" s="386"/>
      <c r="AA122" s="387"/>
      <c r="AB122" s="312" t="str">
        <f t="shared" si="25"/>
        <v/>
      </c>
      <c r="AC122" s="312"/>
      <c r="AD122" s="388"/>
    </row>
    <row r="123" spans="1:43" s="313" customFormat="1" ht="15.75" x14ac:dyDescent="0.25">
      <c r="A123" s="338"/>
      <c r="B123" s="338"/>
      <c r="C123" s="389"/>
      <c r="D123" s="425"/>
      <c r="E123" s="298"/>
      <c r="F123" s="299"/>
      <c r="G123" s="299"/>
      <c r="H123" s="299"/>
      <c r="I123" s="299"/>
      <c r="J123" s="299"/>
      <c r="K123" s="299"/>
      <c r="L123" s="299"/>
      <c r="M123" s="300"/>
      <c r="N123" s="301"/>
      <c r="O123" s="302">
        <f t="shared" si="21"/>
        <v>0</v>
      </c>
      <c r="P123" s="303">
        <f t="shared" si="17"/>
        <v>0</v>
      </c>
      <c r="Q123" s="304" t="str">
        <f t="shared" si="18"/>
        <v>Débil</v>
      </c>
      <c r="R123" s="323"/>
      <c r="S123" s="325"/>
      <c r="T123" s="409"/>
      <c r="U123" s="308" t="str">
        <f t="shared" si="15"/>
        <v/>
      </c>
      <c r="V123" s="308" t="str">
        <f t="shared" si="23"/>
        <v/>
      </c>
      <c r="W123" s="308" t="str">
        <f t="shared" si="19"/>
        <v>Débil</v>
      </c>
      <c r="X123" s="309" t="str">
        <f t="shared" si="20"/>
        <v>Requiere plan de acción para fortalecer el control</v>
      </c>
      <c r="Y123" s="310" t="str">
        <f t="shared" si="24"/>
        <v/>
      </c>
      <c r="Z123" s="340"/>
      <c r="AA123" s="306">
        <f>IF(OR(W123="Débil",Z123=0),0,IF(Z123=1,1,IF(AND(U123="Fuerte",Z123=2),2,1)))</f>
        <v>0</v>
      </c>
      <c r="AB123" s="312" t="str">
        <f t="shared" si="25"/>
        <v/>
      </c>
      <c r="AC123" s="340"/>
      <c r="AD123" s="306">
        <f>IF(OR(W123="Débil",AC123=0),0,IF(AC123=1,1,IF(AND(U123="Fuerte",AC123=2),2,1)))</f>
        <v>0</v>
      </c>
      <c r="AF123" s="314"/>
      <c r="AG123" s="48"/>
      <c r="AH123" s="48"/>
      <c r="AI123" s="48"/>
      <c r="AJ123" s="49"/>
      <c r="AK123" s="3"/>
      <c r="AL123" s="3"/>
      <c r="AM123" s="3"/>
      <c r="AN123" s="48"/>
      <c r="AO123" s="48"/>
      <c r="AP123" s="48"/>
      <c r="AQ123" s="49"/>
    </row>
    <row r="124" spans="1:43" s="313" customFormat="1" ht="15.75" x14ac:dyDescent="0.2">
      <c r="A124" s="383"/>
      <c r="B124" s="383"/>
      <c r="C124" s="385"/>
      <c r="D124" s="425"/>
      <c r="E124" s="298"/>
      <c r="F124" s="299"/>
      <c r="G124" s="299"/>
      <c r="H124" s="299"/>
      <c r="I124" s="299"/>
      <c r="J124" s="299"/>
      <c r="K124" s="299"/>
      <c r="L124" s="299"/>
      <c r="M124" s="300"/>
      <c r="N124" s="301"/>
      <c r="O124" s="302">
        <f t="shared" si="21"/>
        <v>0</v>
      </c>
      <c r="P124" s="303">
        <f t="shared" si="17"/>
        <v>0</v>
      </c>
      <c r="Q124" s="304" t="str">
        <f t="shared" si="18"/>
        <v>Débil</v>
      </c>
      <c r="R124" s="323"/>
      <c r="S124" s="325"/>
      <c r="T124" s="409"/>
      <c r="U124" s="308" t="str">
        <f t="shared" si="15"/>
        <v/>
      </c>
      <c r="V124" s="308" t="str">
        <f t="shared" si="23"/>
        <v/>
      </c>
      <c r="W124" s="308" t="str">
        <f t="shared" si="19"/>
        <v>Débil</v>
      </c>
      <c r="X124" s="309" t="str">
        <f t="shared" si="20"/>
        <v>Requiere plan de acción para fortalecer el control</v>
      </c>
      <c r="Y124" s="310" t="str">
        <f t="shared" si="24"/>
        <v/>
      </c>
      <c r="Z124" s="322"/>
      <c r="AA124" s="323"/>
      <c r="AB124" s="312" t="str">
        <f t="shared" si="25"/>
        <v/>
      </c>
      <c r="AC124" s="324"/>
      <c r="AD124" s="325"/>
      <c r="AF124" s="314"/>
      <c r="AG124" s="48"/>
      <c r="AH124" s="48"/>
      <c r="AI124" s="48"/>
      <c r="AJ124" s="49"/>
      <c r="AK124" s="3"/>
      <c r="AL124" s="3"/>
      <c r="AM124" s="3"/>
      <c r="AN124" s="48"/>
      <c r="AO124" s="48"/>
      <c r="AP124" s="48"/>
      <c r="AQ124" s="49"/>
    </row>
    <row r="125" spans="1:43" s="313" customFormat="1" ht="15.75" x14ac:dyDescent="0.2">
      <c r="A125" s="426"/>
      <c r="B125" s="426"/>
      <c r="C125" s="385"/>
      <c r="D125" s="425"/>
      <c r="E125" s="298"/>
      <c r="F125" s="299"/>
      <c r="G125" s="299"/>
      <c r="H125" s="299"/>
      <c r="I125" s="299"/>
      <c r="J125" s="299"/>
      <c r="K125" s="299"/>
      <c r="L125" s="299"/>
      <c r="M125" s="300"/>
      <c r="N125" s="301"/>
      <c r="O125" s="302">
        <f t="shared" si="21"/>
        <v>0</v>
      </c>
      <c r="P125" s="303">
        <f t="shared" si="17"/>
        <v>0</v>
      </c>
      <c r="Q125" s="304" t="str">
        <f t="shared" si="18"/>
        <v>Débil</v>
      </c>
      <c r="R125" s="323"/>
      <c r="S125" s="325"/>
      <c r="T125" s="409"/>
      <c r="U125" s="308" t="str">
        <f t="shared" si="15"/>
        <v/>
      </c>
      <c r="V125" s="308" t="str">
        <f t="shared" si="23"/>
        <v/>
      </c>
      <c r="W125" s="308" t="str">
        <f t="shared" si="19"/>
        <v>Débil</v>
      </c>
      <c r="X125" s="309" t="str">
        <f t="shared" si="20"/>
        <v>Requiere plan de acción para fortalecer el control</v>
      </c>
      <c r="Y125" s="310" t="str">
        <f t="shared" si="24"/>
        <v/>
      </c>
      <c r="Z125" s="322"/>
      <c r="AA125" s="323"/>
      <c r="AB125" s="312" t="str">
        <f t="shared" si="25"/>
        <v/>
      </c>
      <c r="AC125" s="324"/>
      <c r="AD125" s="325"/>
      <c r="AF125" s="314"/>
      <c r="AG125" s="48"/>
      <c r="AH125" s="48"/>
      <c r="AI125" s="48"/>
      <c r="AJ125" s="49"/>
      <c r="AK125" s="3"/>
      <c r="AL125" s="3"/>
      <c r="AM125" s="3"/>
      <c r="AN125" s="48"/>
      <c r="AO125" s="48"/>
      <c r="AP125" s="48"/>
      <c r="AQ125" s="49"/>
    </row>
    <row r="126" spans="1:43" s="354" customFormat="1" ht="127.5" x14ac:dyDescent="0.2">
      <c r="A126" s="344" t="str">
        <f>'[1]2. MAPA DE RIESGOS '!C21</f>
        <v>10. Implementación de la Política de Seguridad Digital deficiente e ineficaz para las características y condiciones de la Entidad.</v>
      </c>
      <c r="B126" s="344"/>
      <c r="C126" s="345">
        <v>1</v>
      </c>
      <c r="D126" s="403" t="s">
        <v>932</v>
      </c>
      <c r="E126" s="347" t="s">
        <v>20</v>
      </c>
      <c r="F126" s="348">
        <v>15</v>
      </c>
      <c r="G126" s="348">
        <v>15</v>
      </c>
      <c r="H126" s="348">
        <v>15</v>
      </c>
      <c r="I126" s="348">
        <v>15</v>
      </c>
      <c r="J126" s="348">
        <v>15</v>
      </c>
      <c r="K126" s="348">
        <v>15</v>
      </c>
      <c r="L126" s="348">
        <v>10</v>
      </c>
      <c r="M126" s="349" t="s">
        <v>69</v>
      </c>
      <c r="N126" s="350"/>
      <c r="O126" s="351">
        <f t="shared" si="21"/>
        <v>90</v>
      </c>
      <c r="P126" s="352">
        <f t="shared" si="17"/>
        <v>1</v>
      </c>
      <c r="Q126" s="304" t="str">
        <f t="shared" si="18"/>
        <v>Fuerte</v>
      </c>
      <c r="R126" s="305">
        <f>ROUNDUP(AVERAGEIF(P126:P137,"&gt;0"),1)</f>
        <v>1</v>
      </c>
      <c r="S126" s="306" t="str">
        <f>IF(R126&gt;96%,"Fuerte",IF(R126&lt;50%,"Débil","Moderada"))</f>
        <v>Fuerte</v>
      </c>
      <c r="T126" s="307" t="str">
        <f>IF(R126&lt;96%,"Se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6" s="308" t="str">
        <f t="shared" si="15"/>
        <v>Fuerte</v>
      </c>
      <c r="V126" s="308" t="str">
        <f t="shared" si="23"/>
        <v/>
      </c>
      <c r="W126" s="308" t="str">
        <f t="shared" si="19"/>
        <v/>
      </c>
      <c r="X126" s="309" t="str">
        <f t="shared" si="20"/>
        <v>Control fuerte pero si el riesgo residual lo requiere y según la opción de manejo escogida, cada responsable involucrado debe liderar acciones adicionales</v>
      </c>
      <c r="Y126" s="310">
        <f t="shared" si="24"/>
        <v>2</v>
      </c>
      <c r="Z126" s="311">
        <f>IFERROR(ROUND(AVERAGE(Y126:Y137),0),0)</f>
        <v>2</v>
      </c>
      <c r="AA126" s="353">
        <f>IF(OR(W126="Débil",Z126=0),0,IF(Z126=1,1,IF(AND(U126="Fuerte",Z126=2),2,1)))</f>
        <v>2</v>
      </c>
      <c r="AB126" s="312" t="str">
        <f t="shared" si="25"/>
        <v/>
      </c>
      <c r="AC126" s="311">
        <f>IFERROR(ROUND(AVERAGE(AB126:AB137),0),0)</f>
        <v>2</v>
      </c>
      <c r="AD126" s="353">
        <f>IF(OR(W126="Débil",AC126=0),0,IF(AC126=1,1,IF(AND(U126="Fuerte",AC126=2),2,1)))</f>
        <v>2</v>
      </c>
    </row>
    <row r="127" spans="1:43" s="354" customFormat="1" ht="89.25" x14ac:dyDescent="0.2">
      <c r="A127" s="355"/>
      <c r="B127" s="355"/>
      <c r="C127" s="432" t="s">
        <v>933</v>
      </c>
      <c r="D127" s="362" t="s">
        <v>934</v>
      </c>
      <c r="E127" s="347" t="s">
        <v>26</v>
      </c>
      <c r="F127" s="348">
        <v>15</v>
      </c>
      <c r="G127" s="348">
        <v>15</v>
      </c>
      <c r="H127" s="348">
        <v>15</v>
      </c>
      <c r="I127" s="348">
        <v>15</v>
      </c>
      <c r="J127" s="348">
        <v>15</v>
      </c>
      <c r="K127" s="348">
        <v>15</v>
      </c>
      <c r="L127" s="348">
        <v>0</v>
      </c>
      <c r="M127" s="349" t="s">
        <v>69</v>
      </c>
      <c r="N127" s="350"/>
      <c r="O127" s="351">
        <f t="shared" si="21"/>
        <v>90</v>
      </c>
      <c r="P127" s="352">
        <f t="shared" si="17"/>
        <v>1</v>
      </c>
      <c r="Q127" s="304" t="str">
        <f t="shared" si="18"/>
        <v>Fuerte</v>
      </c>
      <c r="R127" s="357"/>
      <c r="S127" s="358"/>
      <c r="T127" s="359"/>
      <c r="U127" s="308" t="str">
        <f t="shared" si="15"/>
        <v>Fuerte</v>
      </c>
      <c r="V127" s="308" t="str">
        <f t="shared" si="23"/>
        <v/>
      </c>
      <c r="W127" s="308" t="str">
        <f t="shared" si="19"/>
        <v/>
      </c>
      <c r="X127" s="309" t="str">
        <f t="shared" si="20"/>
        <v>Control fuerte pero si el riesgo residual lo requiere y según la opción de manejo escogida, cada responsable involucrado debe liderar acciones adicionales</v>
      </c>
      <c r="Y127" s="310" t="str">
        <f t="shared" si="24"/>
        <v/>
      </c>
      <c r="Z127" s="360"/>
      <c r="AA127" s="357"/>
      <c r="AB127" s="312">
        <f t="shared" si="25"/>
        <v>2</v>
      </c>
      <c r="AC127" s="361"/>
      <c r="AD127" s="358"/>
    </row>
    <row r="128" spans="1:43" s="354" customFormat="1" ht="86.25" customHeight="1" x14ac:dyDescent="0.2">
      <c r="A128" s="355"/>
      <c r="B128" s="355"/>
      <c r="C128" s="432">
        <v>2</v>
      </c>
      <c r="D128" s="403" t="s">
        <v>935</v>
      </c>
      <c r="E128" s="347" t="s">
        <v>20</v>
      </c>
      <c r="F128" s="348">
        <v>15</v>
      </c>
      <c r="G128" s="348">
        <v>15</v>
      </c>
      <c r="H128" s="348">
        <v>15</v>
      </c>
      <c r="I128" s="348">
        <v>15</v>
      </c>
      <c r="J128" s="348">
        <v>15</v>
      </c>
      <c r="K128" s="348">
        <v>15</v>
      </c>
      <c r="L128" s="348">
        <v>10</v>
      </c>
      <c r="M128" s="349" t="s">
        <v>69</v>
      </c>
      <c r="N128" s="350"/>
      <c r="O128" s="351">
        <f t="shared" si="21"/>
        <v>90</v>
      </c>
      <c r="P128" s="352">
        <f t="shared" si="17"/>
        <v>1</v>
      </c>
      <c r="Q128" s="304" t="str">
        <f t="shared" si="18"/>
        <v>Fuerte</v>
      </c>
      <c r="R128" s="357"/>
      <c r="S128" s="358"/>
      <c r="T128" s="359"/>
      <c r="U128" s="308" t="str">
        <f t="shared" si="15"/>
        <v>Fuerte</v>
      </c>
      <c r="V128" s="308" t="str">
        <f t="shared" si="23"/>
        <v/>
      </c>
      <c r="W128" s="308" t="str">
        <f t="shared" si="19"/>
        <v/>
      </c>
      <c r="X128" s="309" t="str">
        <f t="shared" si="20"/>
        <v>Control fuerte pero si el riesgo residual lo requiere y según la opción de manejo escogida, cada responsable involucrado debe liderar acciones adicionales</v>
      </c>
      <c r="Y128" s="310">
        <f t="shared" si="24"/>
        <v>2</v>
      </c>
      <c r="Z128" s="360"/>
      <c r="AA128" s="357"/>
      <c r="AB128" s="312" t="str">
        <f t="shared" si="25"/>
        <v/>
      </c>
      <c r="AC128" s="361"/>
      <c r="AD128" s="358"/>
    </row>
    <row r="129" spans="1:43" s="354" customFormat="1" ht="63.75" x14ac:dyDescent="0.2">
      <c r="A129" s="355"/>
      <c r="B129" s="355"/>
      <c r="C129" s="356" t="s">
        <v>818</v>
      </c>
      <c r="D129" s="403" t="s">
        <v>936</v>
      </c>
      <c r="E129" s="347" t="s">
        <v>20</v>
      </c>
      <c r="F129" s="348">
        <v>15</v>
      </c>
      <c r="G129" s="348">
        <v>15</v>
      </c>
      <c r="H129" s="348">
        <v>15</v>
      </c>
      <c r="I129" s="348">
        <v>15</v>
      </c>
      <c r="J129" s="348">
        <v>15</v>
      </c>
      <c r="K129" s="348">
        <v>15</v>
      </c>
      <c r="L129" s="348">
        <v>10</v>
      </c>
      <c r="M129" s="349" t="s">
        <v>69</v>
      </c>
      <c r="N129" s="350"/>
      <c r="O129" s="351">
        <f t="shared" si="21"/>
        <v>90</v>
      </c>
      <c r="P129" s="352">
        <f t="shared" si="17"/>
        <v>1</v>
      </c>
      <c r="Q129" s="304" t="str">
        <f t="shared" si="18"/>
        <v>Fuerte</v>
      </c>
      <c r="R129" s="357"/>
      <c r="S129" s="358"/>
      <c r="T129" s="359"/>
      <c r="U129" s="308" t="str">
        <f t="shared" si="15"/>
        <v>Fuerte</v>
      </c>
      <c r="V129" s="308" t="str">
        <f t="shared" si="23"/>
        <v/>
      </c>
      <c r="W129" s="308" t="str">
        <f t="shared" si="19"/>
        <v/>
      </c>
      <c r="X129" s="309" t="str">
        <f t="shared" si="20"/>
        <v>Control fuerte pero si el riesgo residual lo requiere y según la opción de manejo escogida, cada responsable involucrado debe liderar acciones adicionales</v>
      </c>
      <c r="Y129" s="310">
        <f t="shared" si="24"/>
        <v>2</v>
      </c>
      <c r="Z129" s="360"/>
      <c r="AA129" s="357"/>
      <c r="AB129" s="312" t="str">
        <f t="shared" si="25"/>
        <v/>
      </c>
      <c r="AC129" s="361"/>
      <c r="AD129" s="358"/>
    </row>
    <row r="130" spans="1:43" s="354" customFormat="1" ht="76.5" x14ac:dyDescent="0.2">
      <c r="A130" s="355"/>
      <c r="B130" s="355"/>
      <c r="C130" s="356" t="s">
        <v>861</v>
      </c>
      <c r="D130" s="403" t="s">
        <v>937</v>
      </c>
      <c r="E130" s="347" t="s">
        <v>20</v>
      </c>
      <c r="F130" s="348">
        <v>15</v>
      </c>
      <c r="G130" s="348">
        <v>15</v>
      </c>
      <c r="H130" s="348">
        <v>15</v>
      </c>
      <c r="I130" s="348">
        <v>15</v>
      </c>
      <c r="J130" s="348">
        <v>15</v>
      </c>
      <c r="K130" s="348">
        <v>15</v>
      </c>
      <c r="L130" s="348">
        <v>10</v>
      </c>
      <c r="M130" s="349" t="s">
        <v>69</v>
      </c>
      <c r="N130" s="350"/>
      <c r="O130" s="351">
        <f t="shared" si="21"/>
        <v>90</v>
      </c>
      <c r="P130" s="352">
        <f t="shared" si="17"/>
        <v>1</v>
      </c>
      <c r="Q130" s="304" t="str">
        <f t="shared" si="18"/>
        <v>Fuerte</v>
      </c>
      <c r="R130" s="357"/>
      <c r="S130" s="358"/>
      <c r="T130" s="359"/>
      <c r="U130" s="308" t="str">
        <f t="shared" si="15"/>
        <v>Fuerte</v>
      </c>
      <c r="V130" s="308" t="str">
        <f t="shared" si="23"/>
        <v/>
      </c>
      <c r="W130" s="308" t="str">
        <f t="shared" si="19"/>
        <v/>
      </c>
      <c r="X130" s="309" t="str">
        <f t="shared" si="20"/>
        <v>Control fuerte pero si el riesgo residual lo requiere y según la opción de manejo escogida, cada responsable involucrado debe liderar acciones adicionales</v>
      </c>
      <c r="Y130" s="310">
        <f t="shared" si="24"/>
        <v>2</v>
      </c>
      <c r="Z130" s="360"/>
      <c r="AA130" s="357"/>
      <c r="AB130" s="312" t="str">
        <f t="shared" si="25"/>
        <v/>
      </c>
      <c r="AC130" s="361"/>
      <c r="AD130" s="358"/>
    </row>
    <row r="131" spans="1:43" s="354" customFormat="1" ht="51" x14ac:dyDescent="0.2">
      <c r="A131" s="355"/>
      <c r="B131" s="355"/>
      <c r="C131" s="432" t="s">
        <v>913</v>
      </c>
      <c r="D131" s="428" t="s">
        <v>938</v>
      </c>
      <c r="E131" s="364" t="s">
        <v>20</v>
      </c>
      <c r="F131" s="401">
        <v>15</v>
      </c>
      <c r="G131" s="401">
        <v>15</v>
      </c>
      <c r="H131" s="401">
        <v>15</v>
      </c>
      <c r="I131" s="401">
        <v>10</v>
      </c>
      <c r="J131" s="401">
        <v>15</v>
      </c>
      <c r="K131" s="401">
        <v>15</v>
      </c>
      <c r="L131" s="401">
        <v>10</v>
      </c>
      <c r="M131" s="365" t="s">
        <v>69</v>
      </c>
      <c r="N131" s="350"/>
      <c r="O131" s="351">
        <f t="shared" si="21"/>
        <v>85</v>
      </c>
      <c r="P131" s="352">
        <f t="shared" si="17"/>
        <v>0.94444444444444442</v>
      </c>
      <c r="Q131" s="304" t="str">
        <f t="shared" si="18"/>
        <v>Moderado</v>
      </c>
      <c r="R131" s="357"/>
      <c r="S131" s="358"/>
      <c r="T131" s="359"/>
      <c r="U131" s="308" t="str">
        <f t="shared" si="15"/>
        <v/>
      </c>
      <c r="V131" s="308" t="str">
        <f t="shared" si="23"/>
        <v>Moderada</v>
      </c>
      <c r="W131" s="308" t="str">
        <f t="shared" si="19"/>
        <v/>
      </c>
      <c r="X131" s="309" t="str">
        <f t="shared" si="20"/>
        <v>Requiere plan de acción para fortalecer el control</v>
      </c>
      <c r="Y131" s="310">
        <f t="shared" si="24"/>
        <v>1</v>
      </c>
      <c r="Z131" s="360"/>
      <c r="AA131" s="357"/>
      <c r="AB131" s="312"/>
      <c r="AC131" s="361"/>
      <c r="AD131" s="358"/>
    </row>
    <row r="132" spans="1:43" s="354" customFormat="1" ht="38.25" x14ac:dyDescent="0.2">
      <c r="A132" s="355"/>
      <c r="B132" s="355"/>
      <c r="C132" s="356" t="s">
        <v>864</v>
      </c>
      <c r="D132" s="403" t="s">
        <v>930</v>
      </c>
      <c r="E132" s="347" t="s">
        <v>26</v>
      </c>
      <c r="F132" s="348">
        <v>15</v>
      </c>
      <c r="G132" s="348">
        <v>15</v>
      </c>
      <c r="H132" s="348">
        <v>15</v>
      </c>
      <c r="I132" s="348">
        <v>15</v>
      </c>
      <c r="J132" s="348">
        <v>15</v>
      </c>
      <c r="K132" s="348">
        <v>15</v>
      </c>
      <c r="L132" s="348">
        <v>10</v>
      </c>
      <c r="M132" s="349" t="s">
        <v>69</v>
      </c>
      <c r="N132" s="350"/>
      <c r="O132" s="351">
        <f t="shared" si="21"/>
        <v>90</v>
      </c>
      <c r="P132" s="352">
        <f t="shared" si="17"/>
        <v>1</v>
      </c>
      <c r="Q132" s="304" t="str">
        <f t="shared" si="18"/>
        <v>Fuerte</v>
      </c>
      <c r="R132" s="357"/>
      <c r="S132" s="358"/>
      <c r="T132" s="359"/>
      <c r="U132" s="308" t="str">
        <f t="shared" si="15"/>
        <v>Fuerte</v>
      </c>
      <c r="V132" s="308" t="str">
        <f t="shared" si="23"/>
        <v/>
      </c>
      <c r="W132" s="308" t="str">
        <f t="shared" si="19"/>
        <v/>
      </c>
      <c r="X132" s="309" t="str">
        <f t="shared" si="20"/>
        <v>Control fuerte pero si el riesgo residual lo requiere y según la opción de manejo escogida, cada responsable involucrado debe liderar acciones adicionales</v>
      </c>
      <c r="Y132" s="310" t="str">
        <f t="shared" si="24"/>
        <v/>
      </c>
      <c r="Z132" s="360"/>
      <c r="AA132" s="357"/>
      <c r="AB132" s="312">
        <f t="shared" ref="AB132:AB145" si="26">IF(E132="Detectivo",IF(U132="Fuerte",2,IF(V132="Moderada",1,"")),"")</f>
        <v>2</v>
      </c>
      <c r="AC132" s="361"/>
      <c r="AD132" s="358"/>
    </row>
    <row r="133" spans="1:43" s="354" customFormat="1" ht="63.75" x14ac:dyDescent="0.2">
      <c r="A133" s="355"/>
      <c r="B133" s="355"/>
      <c r="C133" s="356" t="s">
        <v>822</v>
      </c>
      <c r="D133" s="403" t="s">
        <v>939</v>
      </c>
      <c r="E133" s="347" t="s">
        <v>26</v>
      </c>
      <c r="F133" s="348">
        <v>15</v>
      </c>
      <c r="G133" s="348">
        <v>15</v>
      </c>
      <c r="H133" s="348">
        <v>15</v>
      </c>
      <c r="I133" s="348">
        <v>15</v>
      </c>
      <c r="J133" s="348">
        <v>15</v>
      </c>
      <c r="K133" s="348">
        <v>15</v>
      </c>
      <c r="L133" s="348">
        <v>0</v>
      </c>
      <c r="M133" s="349" t="s">
        <v>69</v>
      </c>
      <c r="N133" s="350"/>
      <c r="O133" s="351">
        <f t="shared" si="21"/>
        <v>90</v>
      </c>
      <c r="P133" s="352">
        <f t="shared" si="17"/>
        <v>1</v>
      </c>
      <c r="Q133" s="304" t="str">
        <f t="shared" si="18"/>
        <v>Fuerte</v>
      </c>
      <c r="R133" s="357"/>
      <c r="S133" s="358"/>
      <c r="T133" s="359"/>
      <c r="U133" s="308" t="str">
        <f t="shared" si="15"/>
        <v>Fuerte</v>
      </c>
      <c r="V133" s="308" t="str">
        <f t="shared" si="23"/>
        <v/>
      </c>
      <c r="W133" s="308" t="str">
        <f t="shared" si="19"/>
        <v/>
      </c>
      <c r="X133" s="309" t="str">
        <f t="shared" si="20"/>
        <v>Control fuerte pero si el riesgo residual lo requiere y según la opción de manejo escogida, cada responsable involucrado debe liderar acciones adicionales</v>
      </c>
      <c r="Y133" s="310" t="str">
        <f t="shared" si="24"/>
        <v/>
      </c>
      <c r="Z133" s="360"/>
      <c r="AA133" s="357"/>
      <c r="AB133" s="312">
        <f t="shared" si="26"/>
        <v>2</v>
      </c>
      <c r="AC133" s="361"/>
      <c r="AD133" s="358"/>
    </row>
    <row r="134" spans="1:43" s="354" customFormat="1" ht="63.75" x14ac:dyDescent="0.2">
      <c r="A134" s="355"/>
      <c r="B134" s="355"/>
      <c r="C134" s="356">
        <v>5</v>
      </c>
      <c r="D134" s="403" t="s">
        <v>940</v>
      </c>
      <c r="E134" s="347" t="s">
        <v>20</v>
      </c>
      <c r="F134" s="348">
        <v>15</v>
      </c>
      <c r="G134" s="348">
        <v>15</v>
      </c>
      <c r="H134" s="348">
        <v>15</v>
      </c>
      <c r="I134" s="348">
        <v>15</v>
      </c>
      <c r="J134" s="348">
        <v>15</v>
      </c>
      <c r="K134" s="348">
        <v>15</v>
      </c>
      <c r="L134" s="348">
        <v>10</v>
      </c>
      <c r="M134" s="349" t="s">
        <v>69</v>
      </c>
      <c r="N134" s="350"/>
      <c r="O134" s="351">
        <f t="shared" si="21"/>
        <v>90</v>
      </c>
      <c r="P134" s="352">
        <f t="shared" si="17"/>
        <v>1</v>
      </c>
      <c r="Q134" s="304" t="str">
        <f t="shared" si="18"/>
        <v>Fuerte</v>
      </c>
      <c r="R134" s="357"/>
      <c r="S134" s="358"/>
      <c r="T134" s="359"/>
      <c r="U134" s="308" t="str">
        <f t="shared" si="15"/>
        <v>Fuerte</v>
      </c>
      <c r="V134" s="308" t="str">
        <f t="shared" si="23"/>
        <v/>
      </c>
      <c r="W134" s="308" t="str">
        <f t="shared" si="19"/>
        <v/>
      </c>
      <c r="X134" s="309" t="str">
        <f t="shared" si="20"/>
        <v>Control fuerte pero si el riesgo residual lo requiere y según la opción de manejo escogida, cada responsable involucrado debe liderar acciones adicionales</v>
      </c>
      <c r="Y134" s="310">
        <f t="shared" si="24"/>
        <v>2</v>
      </c>
      <c r="Z134" s="366"/>
      <c r="AA134" s="367"/>
      <c r="AB134" s="312" t="str">
        <f t="shared" si="26"/>
        <v/>
      </c>
      <c r="AC134" s="368"/>
      <c r="AD134" s="369"/>
    </row>
    <row r="135" spans="1:43" s="354" customFormat="1" ht="15.75" x14ac:dyDescent="0.2">
      <c r="A135" s="355"/>
      <c r="B135" s="355"/>
      <c r="C135" s="356"/>
      <c r="D135" s="433"/>
      <c r="E135" s="347"/>
      <c r="F135" s="348"/>
      <c r="G135" s="348"/>
      <c r="H135" s="348"/>
      <c r="I135" s="348"/>
      <c r="J135" s="348"/>
      <c r="K135" s="348"/>
      <c r="L135" s="348"/>
      <c r="M135" s="349"/>
      <c r="N135" s="350"/>
      <c r="O135" s="351">
        <f t="shared" si="21"/>
        <v>0</v>
      </c>
      <c r="P135" s="352">
        <f t="shared" si="17"/>
        <v>0</v>
      </c>
      <c r="Q135" s="304" t="str">
        <f t="shared" si="18"/>
        <v>Débil</v>
      </c>
      <c r="R135" s="357"/>
      <c r="S135" s="358"/>
      <c r="T135" s="359"/>
      <c r="U135" s="308" t="str">
        <f t="shared" si="15"/>
        <v/>
      </c>
      <c r="V135" s="308" t="str">
        <f t="shared" si="23"/>
        <v/>
      </c>
      <c r="W135" s="308" t="str">
        <f t="shared" si="19"/>
        <v>Débil</v>
      </c>
      <c r="X135" s="309" t="str">
        <f t="shared" si="20"/>
        <v>Requiere plan de acción para fortalecer el control</v>
      </c>
      <c r="Y135" s="310" t="str">
        <f t="shared" si="24"/>
        <v/>
      </c>
      <c r="Z135" s="360"/>
      <c r="AA135" s="357"/>
      <c r="AB135" s="312" t="str">
        <f t="shared" si="26"/>
        <v/>
      </c>
      <c r="AC135" s="361"/>
      <c r="AD135" s="358"/>
      <c r="AF135" s="376"/>
      <c r="AG135" s="405"/>
      <c r="AH135" s="405"/>
      <c r="AI135" s="405"/>
      <c r="AJ135" s="406"/>
      <c r="AK135" s="375"/>
      <c r="AL135" s="375"/>
      <c r="AM135" s="375"/>
      <c r="AN135" s="405"/>
      <c r="AO135" s="405"/>
      <c r="AP135" s="405"/>
      <c r="AQ135" s="406"/>
    </row>
    <row r="136" spans="1:43" s="354" customFormat="1" ht="15.75" x14ac:dyDescent="0.25">
      <c r="A136" s="371"/>
      <c r="B136" s="371"/>
      <c r="C136" s="372"/>
      <c r="D136" s="373"/>
      <c r="E136" s="347"/>
      <c r="F136" s="348"/>
      <c r="G136" s="348"/>
      <c r="H136" s="348"/>
      <c r="I136" s="348"/>
      <c r="J136" s="348"/>
      <c r="K136" s="348"/>
      <c r="L136" s="348"/>
      <c r="M136" s="349"/>
      <c r="N136" s="350"/>
      <c r="O136" s="351">
        <f t="shared" si="21"/>
        <v>0</v>
      </c>
      <c r="P136" s="352">
        <f t="shared" si="17"/>
        <v>0</v>
      </c>
      <c r="Q136" s="304" t="str">
        <f t="shared" si="18"/>
        <v>Débil</v>
      </c>
      <c r="R136" s="357"/>
      <c r="S136" s="358"/>
      <c r="T136" s="359"/>
      <c r="U136" s="308" t="str">
        <f t="shared" ref="U136:U145" si="27">IF(AND(Q136="Fuerte",M136="Fuerte"),"Fuerte","")</f>
        <v/>
      </c>
      <c r="V136" s="308" t="str">
        <f t="shared" si="23"/>
        <v/>
      </c>
      <c r="W136" s="308" t="str">
        <f t="shared" si="19"/>
        <v>Débil</v>
      </c>
      <c r="X136" s="309" t="str">
        <f t="shared" si="20"/>
        <v>Requiere plan de acción para fortalecer el control</v>
      </c>
      <c r="Y136" s="310" t="str">
        <f t="shared" si="24"/>
        <v/>
      </c>
      <c r="Z136" s="374"/>
      <c r="AA136" s="353">
        <f>IF(OR(W136="Débil",Z136=0),0,IF(Z136=1,1,IF(AND(U136="Fuerte",Z136=2),2,1)))</f>
        <v>0</v>
      </c>
      <c r="AB136" s="312" t="str">
        <f t="shared" si="26"/>
        <v/>
      </c>
      <c r="AC136" s="374"/>
      <c r="AD136" s="353">
        <f>IF(OR(W136="Débil",AC136=0),0,IF(AC136=1,1,IF(AND(U136="Fuerte",AC136=2),2,1)))</f>
        <v>0</v>
      </c>
      <c r="AF136" s="376"/>
      <c r="AG136" s="405"/>
      <c r="AH136" s="405"/>
      <c r="AI136" s="405"/>
      <c r="AJ136" s="406"/>
      <c r="AK136" s="375"/>
      <c r="AL136" s="375"/>
      <c r="AM136" s="375"/>
      <c r="AN136" s="405"/>
      <c r="AO136" s="405"/>
      <c r="AP136" s="405"/>
      <c r="AQ136" s="406"/>
    </row>
    <row r="137" spans="1:43" s="354" customFormat="1" ht="15.75" x14ac:dyDescent="0.2">
      <c r="A137" s="380"/>
      <c r="B137" s="380"/>
      <c r="C137" s="356"/>
      <c r="D137" s="373"/>
      <c r="E137" s="347"/>
      <c r="F137" s="348"/>
      <c r="G137" s="348"/>
      <c r="H137" s="348"/>
      <c r="I137" s="348"/>
      <c r="J137" s="348"/>
      <c r="K137" s="348"/>
      <c r="L137" s="348"/>
      <c r="M137" s="349"/>
      <c r="N137" s="350"/>
      <c r="O137" s="351">
        <f t="shared" si="21"/>
        <v>0</v>
      </c>
      <c r="P137" s="352">
        <f t="shared" si="17"/>
        <v>0</v>
      </c>
      <c r="Q137" s="304" t="str">
        <f t="shared" si="18"/>
        <v>Débil</v>
      </c>
      <c r="R137" s="357"/>
      <c r="S137" s="358"/>
      <c r="T137" s="359"/>
      <c r="U137" s="308" t="str">
        <f t="shared" si="27"/>
        <v/>
      </c>
      <c r="V137" s="308" t="str">
        <f t="shared" si="23"/>
        <v/>
      </c>
      <c r="W137" s="308" t="str">
        <f t="shared" si="19"/>
        <v>Débil</v>
      </c>
      <c r="X137" s="309" t="str">
        <f t="shared" si="20"/>
        <v>Requiere plan de acción para fortalecer el control</v>
      </c>
      <c r="Y137" s="310" t="str">
        <f t="shared" si="24"/>
        <v/>
      </c>
      <c r="Z137" s="360"/>
      <c r="AA137" s="357"/>
      <c r="AB137" s="312" t="str">
        <f t="shared" si="26"/>
        <v/>
      </c>
      <c r="AC137" s="361"/>
      <c r="AD137" s="358"/>
      <c r="AF137" s="376"/>
      <c r="AG137" s="405"/>
      <c r="AH137" s="405"/>
      <c r="AI137" s="405"/>
      <c r="AJ137" s="406"/>
      <c r="AK137" s="375"/>
      <c r="AL137" s="375"/>
      <c r="AM137" s="375"/>
      <c r="AN137" s="405"/>
      <c r="AO137" s="405"/>
      <c r="AP137" s="405"/>
      <c r="AQ137" s="406"/>
    </row>
    <row r="138" spans="1:43" s="313" customFormat="1" ht="330" x14ac:dyDescent="0.2">
      <c r="A138" s="294" t="str">
        <f>'[1]2. MAPA DE RIESGOS '!C22</f>
        <v xml:space="preserve">11. Incumplimiento de requisitos al ejecutar un trámite o prestar un servicio a la ciudadanía con el propósito de obtener un beneficio propio o para un tercero.
</v>
      </c>
      <c r="B138" s="294"/>
      <c r="C138" s="296">
        <v>1</v>
      </c>
      <c r="D138" s="418" t="s">
        <v>868</v>
      </c>
      <c r="E138" s="298" t="s">
        <v>20</v>
      </c>
      <c r="F138" s="342">
        <v>15</v>
      </c>
      <c r="G138" s="342">
        <v>15</v>
      </c>
      <c r="H138" s="342">
        <v>15</v>
      </c>
      <c r="I138" s="342">
        <v>15</v>
      </c>
      <c r="J138" s="342">
        <v>15</v>
      </c>
      <c r="K138" s="342">
        <v>15</v>
      </c>
      <c r="L138" s="342">
        <v>10</v>
      </c>
      <c r="M138" s="328" t="s">
        <v>69</v>
      </c>
      <c r="N138" s="301"/>
      <c r="O138" s="302">
        <f t="shared" si="21"/>
        <v>90</v>
      </c>
      <c r="P138" s="303">
        <f t="shared" si="17"/>
        <v>1</v>
      </c>
      <c r="Q138" s="304" t="str">
        <f t="shared" si="18"/>
        <v>Fuerte</v>
      </c>
      <c r="R138" s="305">
        <f>ROUNDUP(AVERAGEIF(P138:P151,"&gt;0"),1)</f>
        <v>1</v>
      </c>
      <c r="S138" s="306" t="str">
        <f>IF(R138&gt;96%,"Fuerte",IF(R138&lt;50%,"Débil","Moderada"))</f>
        <v>Fuerte</v>
      </c>
      <c r="T138" s="307" t="str">
        <f>IF(R138&lt;96%,"Se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38" s="308" t="str">
        <f t="shared" si="27"/>
        <v>Fuerte</v>
      </c>
      <c r="V138" s="308" t="str">
        <f t="shared" si="23"/>
        <v/>
      </c>
      <c r="W138" s="308" t="str">
        <f t="shared" si="19"/>
        <v/>
      </c>
      <c r="X138" s="309" t="str">
        <f t="shared" si="20"/>
        <v>Control fuerte pero si el riesgo residual lo requiere y según la opción de manejo escogida, cada responsable involucrado debe liderar acciones adicionales</v>
      </c>
      <c r="Y138" s="310">
        <f t="shared" si="24"/>
        <v>2</v>
      </c>
      <c r="Z138" s="311">
        <f>IFERROR(ROUND(AVERAGE(Y138:Y151),0),0)</f>
        <v>2</v>
      </c>
      <c r="AA138" s="306">
        <f>IF(OR(W138="Débil",Z138=0),0,IF(Z138=1,1,IF(AND(U138="Fuerte",Z138=2),2,1)))</f>
        <v>2</v>
      </c>
      <c r="AB138" s="312" t="str">
        <f t="shared" si="26"/>
        <v/>
      </c>
      <c r="AC138" s="311">
        <f>IFERROR(ROUND(AVERAGE(AB138:AB151),0),0)</f>
        <v>1</v>
      </c>
      <c r="AD138" s="306">
        <f>IF(OR(W138="Débil",AC138=0),0,IF(AC138=1,1,IF(AND(U138="Fuerte",AC138=2),2,1)))</f>
        <v>1</v>
      </c>
    </row>
    <row r="139" spans="1:43" s="313" customFormat="1" ht="38.25" x14ac:dyDescent="0.2">
      <c r="A139" s="430"/>
      <c r="B139" s="430"/>
      <c r="C139" s="434" t="s">
        <v>941</v>
      </c>
      <c r="D139" s="334" t="s">
        <v>920</v>
      </c>
      <c r="E139" s="298" t="s">
        <v>20</v>
      </c>
      <c r="F139" s="299">
        <v>15</v>
      </c>
      <c r="G139" s="299">
        <v>15</v>
      </c>
      <c r="H139" s="299">
        <v>15</v>
      </c>
      <c r="I139" s="299">
        <v>15</v>
      </c>
      <c r="J139" s="299">
        <v>15</v>
      </c>
      <c r="K139" s="299">
        <v>15</v>
      </c>
      <c r="L139" s="299">
        <v>10</v>
      </c>
      <c r="M139" s="300" t="s">
        <v>69</v>
      </c>
      <c r="N139" s="301"/>
      <c r="O139" s="302">
        <f t="shared" si="21"/>
        <v>90</v>
      </c>
      <c r="P139" s="303">
        <f t="shared" si="17"/>
        <v>1</v>
      </c>
      <c r="Q139" s="304" t="str">
        <f t="shared" si="18"/>
        <v>Fuerte</v>
      </c>
      <c r="R139" s="323"/>
      <c r="S139" s="325"/>
      <c r="T139" s="409"/>
      <c r="U139" s="308" t="str">
        <f t="shared" si="27"/>
        <v>Fuerte</v>
      </c>
      <c r="V139" s="308" t="str">
        <f t="shared" si="23"/>
        <v/>
      </c>
      <c r="W139" s="308" t="str">
        <f t="shared" si="19"/>
        <v/>
      </c>
      <c r="X139" s="309" t="str">
        <f t="shared" si="20"/>
        <v>Control fuerte pero si el riesgo residual lo requiere y según la opción de manejo escogida, cada responsable involucrado debe liderar acciones adicionales</v>
      </c>
      <c r="Y139" s="310">
        <f t="shared" si="24"/>
        <v>2</v>
      </c>
      <c r="Z139" s="322"/>
      <c r="AA139" s="323"/>
      <c r="AB139" s="312" t="str">
        <f t="shared" si="26"/>
        <v/>
      </c>
      <c r="AC139" s="324"/>
      <c r="AD139" s="325"/>
    </row>
    <row r="140" spans="1:43" s="313" customFormat="1" ht="25.5" x14ac:dyDescent="0.2">
      <c r="A140" s="430"/>
      <c r="B140" s="430"/>
      <c r="C140" s="434" t="s">
        <v>942</v>
      </c>
      <c r="D140" s="334" t="s">
        <v>943</v>
      </c>
      <c r="E140" s="298" t="s">
        <v>26</v>
      </c>
      <c r="F140" s="299">
        <v>15</v>
      </c>
      <c r="G140" s="299">
        <v>15</v>
      </c>
      <c r="H140" s="299">
        <v>15</v>
      </c>
      <c r="I140" s="299">
        <v>10</v>
      </c>
      <c r="J140" s="299">
        <v>15</v>
      </c>
      <c r="K140" s="299">
        <v>15</v>
      </c>
      <c r="L140" s="299">
        <v>5</v>
      </c>
      <c r="M140" s="300" t="s">
        <v>760</v>
      </c>
      <c r="N140" s="301"/>
      <c r="O140" s="302">
        <f t="shared" si="21"/>
        <v>85</v>
      </c>
      <c r="P140" s="303">
        <f t="shared" si="17"/>
        <v>0.94444444444444442</v>
      </c>
      <c r="Q140" s="304" t="str">
        <f t="shared" si="18"/>
        <v>Moderado</v>
      </c>
      <c r="R140" s="323"/>
      <c r="S140" s="325"/>
      <c r="T140" s="409"/>
      <c r="U140" s="308" t="str">
        <f t="shared" si="27"/>
        <v/>
      </c>
      <c r="V140" s="308" t="str">
        <f t="shared" si="23"/>
        <v>Moderada</v>
      </c>
      <c r="W140" s="308" t="str">
        <f t="shared" si="19"/>
        <v/>
      </c>
      <c r="X140" s="309" t="str">
        <f t="shared" si="20"/>
        <v>Requiere plan de acción para fortalecer el control</v>
      </c>
      <c r="Y140" s="310" t="str">
        <f t="shared" si="24"/>
        <v/>
      </c>
      <c r="Z140" s="322"/>
      <c r="AA140" s="323"/>
      <c r="AB140" s="312">
        <f t="shared" si="26"/>
        <v>1</v>
      </c>
      <c r="AC140" s="324"/>
      <c r="AD140" s="325"/>
    </row>
    <row r="141" spans="1:43" s="313" customFormat="1" ht="38.25" x14ac:dyDescent="0.2">
      <c r="A141" s="430"/>
      <c r="B141" s="430"/>
      <c r="C141" s="296">
        <v>2</v>
      </c>
      <c r="D141" s="334" t="s">
        <v>930</v>
      </c>
      <c r="E141" s="298" t="s">
        <v>26</v>
      </c>
      <c r="F141" s="299">
        <v>15</v>
      </c>
      <c r="G141" s="299">
        <v>15</v>
      </c>
      <c r="H141" s="299">
        <v>15</v>
      </c>
      <c r="I141" s="299">
        <v>15</v>
      </c>
      <c r="J141" s="299">
        <v>15</v>
      </c>
      <c r="K141" s="299">
        <v>15</v>
      </c>
      <c r="L141" s="299">
        <v>10</v>
      </c>
      <c r="M141" s="300" t="s">
        <v>69</v>
      </c>
      <c r="N141" s="301"/>
      <c r="O141" s="302">
        <f t="shared" si="21"/>
        <v>90</v>
      </c>
      <c r="P141" s="303">
        <f t="shared" si="17"/>
        <v>1</v>
      </c>
      <c r="Q141" s="304" t="str">
        <f t="shared" si="18"/>
        <v>Fuerte</v>
      </c>
      <c r="R141" s="323"/>
      <c r="S141" s="325"/>
      <c r="T141" s="409"/>
      <c r="U141" s="308" t="str">
        <f t="shared" si="27"/>
        <v>Fuerte</v>
      </c>
      <c r="V141" s="308" t="str">
        <f t="shared" si="23"/>
        <v/>
      </c>
      <c r="W141" s="308" t="str">
        <f t="shared" si="19"/>
        <v/>
      </c>
      <c r="X141" s="309" t="str">
        <f t="shared" si="20"/>
        <v>Control fuerte pero si el riesgo residual lo requiere y según la opción de manejo escogida, cada responsable involucrado debe liderar acciones adicionales</v>
      </c>
      <c r="Y141" s="310" t="str">
        <f t="shared" si="24"/>
        <v/>
      </c>
      <c r="Z141" s="322"/>
      <c r="AA141" s="323"/>
      <c r="AB141" s="312">
        <f t="shared" si="26"/>
        <v>2</v>
      </c>
      <c r="AC141" s="324"/>
      <c r="AD141" s="325"/>
    </row>
    <row r="142" spans="1:43" s="313" customFormat="1" ht="51" x14ac:dyDescent="0.2">
      <c r="A142" s="430"/>
      <c r="B142" s="430"/>
      <c r="C142" s="296" t="s">
        <v>818</v>
      </c>
      <c r="D142" s="418" t="s">
        <v>944</v>
      </c>
      <c r="E142" s="298" t="s">
        <v>945</v>
      </c>
      <c r="F142" s="299">
        <v>15</v>
      </c>
      <c r="G142" s="299">
        <v>15</v>
      </c>
      <c r="H142" s="299">
        <v>15</v>
      </c>
      <c r="I142" s="299">
        <v>15</v>
      </c>
      <c r="J142" s="299">
        <v>15</v>
      </c>
      <c r="K142" s="299">
        <v>15</v>
      </c>
      <c r="L142" s="299">
        <v>10</v>
      </c>
      <c r="M142" s="300" t="s">
        <v>69</v>
      </c>
      <c r="N142" s="301"/>
      <c r="O142" s="302">
        <f t="shared" si="21"/>
        <v>90</v>
      </c>
      <c r="P142" s="303">
        <f t="shared" si="17"/>
        <v>1</v>
      </c>
      <c r="Q142" s="304" t="str">
        <f t="shared" si="18"/>
        <v>Fuerte</v>
      </c>
      <c r="R142" s="323"/>
      <c r="S142" s="325"/>
      <c r="T142" s="409"/>
      <c r="U142" s="308" t="str">
        <f t="shared" si="27"/>
        <v>Fuerte</v>
      </c>
      <c r="V142" s="308" t="str">
        <f t="shared" si="23"/>
        <v/>
      </c>
      <c r="W142" s="308" t="str">
        <f t="shared" si="19"/>
        <v/>
      </c>
      <c r="X142" s="309" t="str">
        <f t="shared" si="20"/>
        <v>Control fuerte pero si el riesgo residual lo requiere y según la opción de manejo escogida, cada responsable involucrado debe liderar acciones adicionales</v>
      </c>
      <c r="Y142" s="310">
        <f t="shared" si="24"/>
        <v>2</v>
      </c>
      <c r="Z142" s="322"/>
      <c r="AA142" s="323"/>
      <c r="AB142" s="312" t="str">
        <f t="shared" si="26"/>
        <v/>
      </c>
      <c r="AC142" s="324"/>
      <c r="AD142" s="325"/>
    </row>
    <row r="143" spans="1:43" s="313" customFormat="1" ht="43.5" customHeight="1" x14ac:dyDescent="0.2">
      <c r="A143" s="430"/>
      <c r="B143" s="430"/>
      <c r="C143" s="296" t="s">
        <v>861</v>
      </c>
      <c r="D143" s="334" t="s">
        <v>946</v>
      </c>
      <c r="E143" s="298" t="s">
        <v>20</v>
      </c>
      <c r="F143" s="299">
        <v>15</v>
      </c>
      <c r="G143" s="299">
        <v>15</v>
      </c>
      <c r="H143" s="299">
        <v>15</v>
      </c>
      <c r="I143" s="299">
        <v>15</v>
      </c>
      <c r="J143" s="299">
        <v>15</v>
      </c>
      <c r="K143" s="299">
        <v>15</v>
      </c>
      <c r="L143" s="299">
        <v>10</v>
      </c>
      <c r="M143" s="300" t="s">
        <v>69</v>
      </c>
      <c r="N143" s="301"/>
      <c r="O143" s="302">
        <f t="shared" si="21"/>
        <v>90</v>
      </c>
      <c r="P143" s="303">
        <f t="shared" si="17"/>
        <v>1</v>
      </c>
      <c r="Q143" s="304" t="str">
        <f t="shared" si="18"/>
        <v>Fuerte</v>
      </c>
      <c r="R143" s="323"/>
      <c r="S143" s="325"/>
      <c r="T143" s="409"/>
      <c r="U143" s="308" t="str">
        <f t="shared" si="27"/>
        <v>Fuerte</v>
      </c>
      <c r="V143" s="308" t="str">
        <f t="shared" si="23"/>
        <v/>
      </c>
      <c r="W143" s="308" t="str">
        <f t="shared" si="19"/>
        <v/>
      </c>
      <c r="X143" s="309" t="str">
        <f t="shared" si="20"/>
        <v>Control fuerte pero si el riesgo residual lo requiere y según la opción de manejo escogida, cada responsable involucrado debe liderar acciones adicionales</v>
      </c>
      <c r="Y143" s="310">
        <f t="shared" si="24"/>
        <v>2</v>
      </c>
      <c r="Z143" s="322"/>
      <c r="AA143" s="323"/>
      <c r="AB143" s="312" t="str">
        <f t="shared" si="26"/>
        <v/>
      </c>
      <c r="AC143" s="324"/>
      <c r="AD143" s="325"/>
    </row>
    <row r="144" spans="1:43" s="313" customFormat="1" ht="76.5" x14ac:dyDescent="0.2">
      <c r="A144" s="383"/>
      <c r="B144" s="383"/>
      <c r="C144" s="385" t="s">
        <v>913</v>
      </c>
      <c r="D144" s="408" t="s">
        <v>947</v>
      </c>
      <c r="E144" s="298" t="s">
        <v>26</v>
      </c>
      <c r="F144" s="342">
        <v>15</v>
      </c>
      <c r="G144" s="342">
        <v>15</v>
      </c>
      <c r="H144" s="342">
        <v>15</v>
      </c>
      <c r="I144" s="342">
        <v>10</v>
      </c>
      <c r="J144" s="342">
        <v>15</v>
      </c>
      <c r="K144" s="342">
        <v>15</v>
      </c>
      <c r="L144" s="342">
        <v>10</v>
      </c>
      <c r="M144" s="300" t="s">
        <v>69</v>
      </c>
      <c r="N144" s="301"/>
      <c r="O144" s="302">
        <f t="shared" si="21"/>
        <v>85</v>
      </c>
      <c r="P144" s="303">
        <f t="shared" si="17"/>
        <v>0.94444444444444442</v>
      </c>
      <c r="Q144" s="304" t="str">
        <f t="shared" si="18"/>
        <v>Moderado</v>
      </c>
      <c r="R144" s="323"/>
      <c r="S144" s="325"/>
      <c r="T144" s="409"/>
      <c r="U144" s="308" t="str">
        <f t="shared" si="27"/>
        <v/>
      </c>
      <c r="V144" s="308" t="str">
        <f t="shared" si="23"/>
        <v>Moderada</v>
      </c>
      <c r="W144" s="308" t="str">
        <f t="shared" si="19"/>
        <v/>
      </c>
      <c r="X144" s="309" t="str">
        <f t="shared" si="20"/>
        <v>Requiere plan de acción para fortalecer el control</v>
      </c>
      <c r="Y144" s="310" t="str">
        <f t="shared" si="24"/>
        <v/>
      </c>
      <c r="Z144" s="322"/>
      <c r="AA144" s="323"/>
      <c r="AB144" s="312">
        <f t="shared" si="26"/>
        <v>1</v>
      </c>
      <c r="AC144" s="324"/>
      <c r="AD144" s="325"/>
    </row>
    <row r="145" spans="1:43" s="313" customFormat="1" x14ac:dyDescent="0.2">
      <c r="A145" s="383"/>
      <c r="B145" s="383"/>
      <c r="C145" s="385"/>
      <c r="D145" s="384"/>
      <c r="E145" s="298"/>
      <c r="F145" s="342"/>
      <c r="G145" s="342"/>
      <c r="H145" s="342"/>
      <c r="I145" s="342"/>
      <c r="J145" s="342"/>
      <c r="K145" s="342"/>
      <c r="L145" s="342"/>
      <c r="M145" s="300"/>
      <c r="N145" s="301"/>
      <c r="O145" s="302">
        <f t="shared" si="21"/>
        <v>0</v>
      </c>
      <c r="P145" s="303">
        <f t="shared" si="17"/>
        <v>0</v>
      </c>
      <c r="Q145" s="304" t="str">
        <f t="shared" si="18"/>
        <v>Débil</v>
      </c>
      <c r="R145" s="323"/>
      <c r="S145" s="325"/>
      <c r="T145" s="409"/>
      <c r="U145" s="308" t="str">
        <f t="shared" si="27"/>
        <v/>
      </c>
      <c r="V145" s="308" t="str">
        <f t="shared" si="23"/>
        <v/>
      </c>
      <c r="W145" s="308" t="str">
        <f t="shared" si="19"/>
        <v>Débil</v>
      </c>
      <c r="X145" s="309" t="str">
        <f t="shared" si="20"/>
        <v>Requiere plan de acción para fortalecer el control</v>
      </c>
      <c r="Y145" s="310" t="str">
        <f t="shared" si="24"/>
        <v/>
      </c>
      <c r="Z145" s="322"/>
      <c r="AA145" s="323"/>
      <c r="AB145" s="312" t="str">
        <f t="shared" si="26"/>
        <v/>
      </c>
      <c r="AC145" s="324"/>
      <c r="AD145" s="325"/>
    </row>
    <row r="146" spans="1:43" s="313" customFormat="1" x14ac:dyDescent="0.2">
      <c r="A146" s="383"/>
      <c r="B146" s="383"/>
      <c r="C146" s="385"/>
      <c r="D146" s="384"/>
      <c r="E146" s="298"/>
      <c r="F146" s="342"/>
      <c r="G146" s="342"/>
      <c r="H146" s="342"/>
      <c r="I146" s="342"/>
      <c r="J146" s="342"/>
      <c r="K146" s="342"/>
      <c r="L146" s="342"/>
      <c r="M146" s="300"/>
      <c r="N146" s="301"/>
      <c r="O146" s="302"/>
      <c r="P146" s="303"/>
      <c r="Q146" s="304"/>
      <c r="R146" s="323"/>
      <c r="S146" s="325"/>
      <c r="T146" s="409"/>
      <c r="U146" s="308"/>
      <c r="V146" s="308"/>
      <c r="W146" s="308"/>
      <c r="X146" s="309"/>
      <c r="Y146" s="310"/>
      <c r="Z146" s="322"/>
      <c r="AA146" s="323"/>
      <c r="AB146" s="312"/>
      <c r="AC146" s="324"/>
      <c r="AD146" s="325"/>
    </row>
    <row r="147" spans="1:43" s="313" customFormat="1" ht="63.75" x14ac:dyDescent="0.2">
      <c r="A147" s="383"/>
      <c r="B147" s="383"/>
      <c r="C147" s="385" t="s">
        <v>884</v>
      </c>
      <c r="D147" s="334" t="s">
        <v>948</v>
      </c>
      <c r="E147" s="298" t="s">
        <v>26</v>
      </c>
      <c r="F147" s="299">
        <v>15</v>
      </c>
      <c r="G147" s="299">
        <v>15</v>
      </c>
      <c r="H147" s="299">
        <v>15</v>
      </c>
      <c r="I147" s="299">
        <v>15</v>
      </c>
      <c r="J147" s="299">
        <v>15</v>
      </c>
      <c r="K147" s="299">
        <v>15</v>
      </c>
      <c r="L147" s="299">
        <v>10</v>
      </c>
      <c r="M147" s="300" t="s">
        <v>69</v>
      </c>
      <c r="N147" s="301"/>
      <c r="O147" s="302">
        <f t="shared" ref="O147:O183" si="28">SUM(F147:K147)</f>
        <v>90</v>
      </c>
      <c r="P147" s="303">
        <f t="shared" si="17"/>
        <v>1</v>
      </c>
      <c r="Q147" s="304" t="str">
        <f t="shared" si="18"/>
        <v>Fuerte</v>
      </c>
      <c r="R147" s="323"/>
      <c r="S147" s="325"/>
      <c r="T147" s="409"/>
      <c r="U147" s="308" t="str">
        <f t="shared" ref="U147:U183" si="29">IF(AND(Q147="Fuerte",M147="Fuerte"),"Fuerte","")</f>
        <v>Fuerte</v>
      </c>
      <c r="V147" s="308" t="str">
        <f t="shared" ref="V147:V183" si="30">IF(U147="Fuerte","",IF(OR(Q147="Débil",M147="Débil"),"","Moderada"))</f>
        <v/>
      </c>
      <c r="W147" s="308" t="str">
        <f t="shared" si="19"/>
        <v/>
      </c>
      <c r="X147" s="309" t="str">
        <f t="shared" ref="X147:X183" si="31">IF(AND(Q147="Fuerte",M147="Fuerte"),"Control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7" s="310" t="str">
        <f t="shared" ref="Y147:Y183" si="32">IF(E147="Preventivo",IF(U147="Fuerte",2,IF(V147="Moderada",1,"")),"")</f>
        <v/>
      </c>
      <c r="Z147" s="386"/>
      <c r="AA147" s="387"/>
      <c r="AB147" s="312">
        <f t="shared" ref="AB147:AB183" si="33">IF(E147="Detectivo",IF(U147="Fuerte",2,IF(V147="Moderada",1,"")),"")</f>
        <v>2</v>
      </c>
      <c r="AC147" s="312"/>
      <c r="AD147" s="388"/>
    </row>
    <row r="148" spans="1:43" s="313" customFormat="1" ht="38.25" x14ac:dyDescent="0.2">
      <c r="A148" s="383"/>
      <c r="B148" s="383"/>
      <c r="C148" s="385" t="s">
        <v>847</v>
      </c>
      <c r="D148" s="412" t="s">
        <v>949</v>
      </c>
      <c r="E148" s="298" t="s">
        <v>26</v>
      </c>
      <c r="F148" s="342">
        <v>15</v>
      </c>
      <c r="G148" s="342">
        <v>15</v>
      </c>
      <c r="H148" s="342">
        <v>15</v>
      </c>
      <c r="I148" s="342">
        <v>10</v>
      </c>
      <c r="J148" s="342">
        <v>15</v>
      </c>
      <c r="K148" s="342">
        <v>15</v>
      </c>
      <c r="L148" s="342">
        <v>5</v>
      </c>
      <c r="M148" s="300" t="s">
        <v>69</v>
      </c>
      <c r="N148" s="301"/>
      <c r="O148" s="302">
        <f t="shared" si="28"/>
        <v>85</v>
      </c>
      <c r="P148" s="303">
        <f t="shared" si="17"/>
        <v>0.94444444444444442</v>
      </c>
      <c r="Q148" s="304" t="str">
        <f t="shared" si="18"/>
        <v>Moderado</v>
      </c>
      <c r="R148" s="323"/>
      <c r="S148" s="325"/>
      <c r="T148" s="409"/>
      <c r="U148" s="308" t="str">
        <f t="shared" si="29"/>
        <v/>
      </c>
      <c r="V148" s="308" t="str">
        <f t="shared" si="30"/>
        <v>Moderada</v>
      </c>
      <c r="W148" s="308" t="str">
        <f t="shared" si="19"/>
        <v/>
      </c>
      <c r="X148" s="309" t="str">
        <f t="shared" si="31"/>
        <v>Requiere plan de acción para fortalecer el control</v>
      </c>
      <c r="Y148" s="310" t="str">
        <f t="shared" si="32"/>
        <v/>
      </c>
      <c r="Z148" s="386"/>
      <c r="AA148" s="387"/>
      <c r="AB148" s="312">
        <f t="shared" si="33"/>
        <v>1</v>
      </c>
      <c r="AC148" s="324"/>
      <c r="AD148" s="325"/>
    </row>
    <row r="149" spans="1:43" s="313" customFormat="1" ht="89.25" x14ac:dyDescent="0.25">
      <c r="A149" s="338"/>
      <c r="B149" s="338"/>
      <c r="C149" s="389" t="s">
        <v>950</v>
      </c>
      <c r="D149" s="418" t="s">
        <v>951</v>
      </c>
      <c r="E149" s="298" t="s">
        <v>20</v>
      </c>
      <c r="F149" s="299">
        <v>15</v>
      </c>
      <c r="G149" s="299">
        <v>15</v>
      </c>
      <c r="H149" s="299">
        <v>15</v>
      </c>
      <c r="I149" s="299">
        <v>15</v>
      </c>
      <c r="J149" s="299">
        <v>15</v>
      </c>
      <c r="K149" s="299">
        <v>15</v>
      </c>
      <c r="L149" s="299">
        <v>10</v>
      </c>
      <c r="M149" s="300" t="s">
        <v>760</v>
      </c>
      <c r="N149" s="301"/>
      <c r="O149" s="302">
        <f t="shared" si="28"/>
        <v>90</v>
      </c>
      <c r="P149" s="303">
        <f t="shared" si="17"/>
        <v>1</v>
      </c>
      <c r="Q149" s="304" t="str">
        <f t="shared" si="18"/>
        <v>Fuerte</v>
      </c>
      <c r="R149" s="323"/>
      <c r="S149" s="325"/>
      <c r="T149" s="409"/>
      <c r="U149" s="308" t="str">
        <f t="shared" si="29"/>
        <v/>
      </c>
      <c r="V149" s="308" t="str">
        <f t="shared" si="30"/>
        <v>Moderada</v>
      </c>
      <c r="W149" s="308" t="str">
        <f t="shared" si="19"/>
        <v/>
      </c>
      <c r="X149" s="309" t="str">
        <f t="shared" si="31"/>
        <v>Requiere plan de acción para fortalecer el control</v>
      </c>
      <c r="Y149" s="310">
        <f t="shared" si="32"/>
        <v>1</v>
      </c>
      <c r="Z149" s="386"/>
      <c r="AA149" s="387"/>
      <c r="AB149" s="312" t="str">
        <f t="shared" si="33"/>
        <v/>
      </c>
      <c r="AC149" s="340">
        <f>IFERROR(ROUND(AVERAGE(AB149:AB155),0),0)</f>
        <v>0</v>
      </c>
      <c r="AD149" s="306">
        <f>IF(OR(W149="Débil",AC149=0),0,IF(AC149=1,1,IF(AND(U149="Fuerte",AC149=2),2,1)))</f>
        <v>0</v>
      </c>
      <c r="AF149" s="314"/>
      <c r="AG149" s="48"/>
      <c r="AH149" s="48"/>
      <c r="AI149" s="48"/>
      <c r="AJ149" s="49"/>
      <c r="AK149" s="3"/>
      <c r="AL149" s="3"/>
      <c r="AM149" s="3"/>
      <c r="AN149" s="48"/>
      <c r="AO149" s="48"/>
      <c r="AP149" s="48"/>
      <c r="AQ149" s="49"/>
    </row>
    <row r="150" spans="1:43" s="313" customFormat="1" ht="38.25" x14ac:dyDescent="0.2">
      <c r="A150" s="383"/>
      <c r="B150" s="383"/>
      <c r="C150" s="385" t="s">
        <v>952</v>
      </c>
      <c r="D150" s="334" t="s">
        <v>953</v>
      </c>
      <c r="E150" s="298" t="s">
        <v>20</v>
      </c>
      <c r="F150" s="299">
        <v>15</v>
      </c>
      <c r="G150" s="299">
        <v>15</v>
      </c>
      <c r="H150" s="299">
        <v>15</v>
      </c>
      <c r="I150" s="299">
        <v>15</v>
      </c>
      <c r="J150" s="299">
        <v>15</v>
      </c>
      <c r="K150" s="299">
        <v>15</v>
      </c>
      <c r="L150" s="299">
        <v>10</v>
      </c>
      <c r="M150" s="300" t="s">
        <v>69</v>
      </c>
      <c r="N150" s="301"/>
      <c r="O150" s="302">
        <f t="shared" si="28"/>
        <v>90</v>
      </c>
      <c r="P150" s="303">
        <f t="shared" ref="P150:P183" si="34">(O150*1)/90</f>
        <v>1</v>
      </c>
      <c r="Q150" s="304" t="str">
        <f t="shared" ref="Q150:Q183" si="35">IF(P150&gt;=96%,"Fuerte",(IF(P150&lt;=85%,"Débil","Moderado")))</f>
        <v>Fuerte</v>
      </c>
      <c r="R150" s="323"/>
      <c r="S150" s="325"/>
      <c r="T150" s="409"/>
      <c r="U150" s="308" t="str">
        <f t="shared" si="29"/>
        <v>Fuerte</v>
      </c>
      <c r="V150" s="308" t="str">
        <f t="shared" si="30"/>
        <v/>
      </c>
      <c r="W150" s="308" t="str">
        <f t="shared" ref="W150:W183" si="36">IF(OR(U150="Fuerte",V150="Moderada"),"","Débil")</f>
        <v/>
      </c>
      <c r="X150" s="309" t="str">
        <f t="shared" si="31"/>
        <v>Control fuerte pero si el riesgo residual lo requiere y según la opción de manejo escogida, cada responsable involucrado debe liderar acciones adicionales</v>
      </c>
      <c r="Y150" s="310">
        <f t="shared" si="32"/>
        <v>2</v>
      </c>
      <c r="Z150" s="322"/>
      <c r="AA150" s="323"/>
      <c r="AB150" s="312" t="str">
        <f t="shared" si="33"/>
        <v/>
      </c>
      <c r="AC150" s="324"/>
      <c r="AD150" s="325"/>
      <c r="AF150" s="314"/>
      <c r="AG150" s="48"/>
      <c r="AH150" s="48"/>
      <c r="AI150" s="48"/>
      <c r="AJ150" s="49"/>
      <c r="AK150" s="3"/>
      <c r="AL150" s="3"/>
      <c r="AM150" s="3"/>
      <c r="AN150" s="48"/>
      <c r="AO150" s="48"/>
      <c r="AP150" s="48"/>
      <c r="AQ150" s="49"/>
    </row>
    <row r="151" spans="1:43" s="313" customFormat="1" ht="15.75" x14ac:dyDescent="0.2">
      <c r="A151" s="426"/>
      <c r="B151" s="426"/>
      <c r="C151" s="385"/>
      <c r="D151" s="425"/>
      <c r="E151" s="298"/>
      <c r="F151" s="299"/>
      <c r="G151" s="299"/>
      <c r="H151" s="299"/>
      <c r="I151" s="299"/>
      <c r="J151" s="299"/>
      <c r="K151" s="299"/>
      <c r="L151" s="299"/>
      <c r="M151" s="300"/>
      <c r="N151" s="301"/>
      <c r="O151" s="302">
        <f t="shared" si="28"/>
        <v>0</v>
      </c>
      <c r="P151" s="303">
        <f t="shared" si="34"/>
        <v>0</v>
      </c>
      <c r="Q151" s="304" t="str">
        <f t="shared" si="35"/>
        <v>Débil</v>
      </c>
      <c r="R151" s="323"/>
      <c r="S151" s="325"/>
      <c r="T151" s="409"/>
      <c r="U151" s="308" t="str">
        <f t="shared" si="29"/>
        <v/>
      </c>
      <c r="V151" s="308" t="str">
        <f t="shared" si="30"/>
        <v/>
      </c>
      <c r="W151" s="308" t="str">
        <f t="shared" si="36"/>
        <v>Débil</v>
      </c>
      <c r="X151" s="309" t="str">
        <f t="shared" si="31"/>
        <v>Requiere plan de acción para fortalecer el control</v>
      </c>
      <c r="Y151" s="310" t="str">
        <f t="shared" si="32"/>
        <v/>
      </c>
      <c r="Z151" s="322"/>
      <c r="AA151" s="323"/>
      <c r="AB151" s="312" t="str">
        <f t="shared" si="33"/>
        <v/>
      </c>
      <c r="AC151" s="324"/>
      <c r="AD151" s="325"/>
      <c r="AF151" s="314"/>
      <c r="AG151" s="48"/>
      <c r="AH151" s="48"/>
      <c r="AI151" s="48"/>
      <c r="AJ151" s="49"/>
      <c r="AK151" s="3"/>
      <c r="AL151" s="3"/>
      <c r="AM151" s="3"/>
      <c r="AN151" s="48"/>
      <c r="AO151" s="48"/>
      <c r="AP151" s="48"/>
      <c r="AQ151" s="49"/>
    </row>
    <row r="152" spans="1:43" s="354" customFormat="1" ht="127.5" x14ac:dyDescent="0.2">
      <c r="A152" s="344" t="str">
        <f>'[1]2. MAPA DE RIESGOS '!C23</f>
        <v>12. Designación de colaboradores no competentes o idóneos para el desarrollo de las actividades asignadas.</v>
      </c>
      <c r="B152" s="344"/>
      <c r="C152" s="345">
        <v>1</v>
      </c>
      <c r="D152" s="346" t="s">
        <v>954</v>
      </c>
      <c r="E152" s="347" t="s">
        <v>20</v>
      </c>
      <c r="F152" s="348">
        <v>15</v>
      </c>
      <c r="G152" s="348">
        <v>15</v>
      </c>
      <c r="H152" s="348">
        <v>15</v>
      </c>
      <c r="I152" s="348">
        <v>15</v>
      </c>
      <c r="J152" s="348">
        <v>15</v>
      </c>
      <c r="K152" s="348">
        <v>15</v>
      </c>
      <c r="L152" s="348">
        <v>10</v>
      </c>
      <c r="M152" s="349" t="s">
        <v>69</v>
      </c>
      <c r="N152" s="350"/>
      <c r="O152" s="351">
        <f t="shared" si="28"/>
        <v>90</v>
      </c>
      <c r="P152" s="352">
        <f t="shared" si="34"/>
        <v>1</v>
      </c>
      <c r="Q152" s="304" t="str">
        <f t="shared" si="35"/>
        <v>Fuerte</v>
      </c>
      <c r="R152" s="305">
        <f>ROUNDUP(AVERAGEIF(P152:P161,"&gt;0"),1)</f>
        <v>1</v>
      </c>
      <c r="S152" s="306" t="str">
        <f>IF(R152&gt;96%,"Fuerte",IF(R152&lt;50%,"Débil","Moderada"))</f>
        <v>Fuerte</v>
      </c>
      <c r="T152" s="307" t="str">
        <f>IF(R152&lt;96%,"Se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2" s="308" t="str">
        <f t="shared" si="29"/>
        <v>Fuerte</v>
      </c>
      <c r="V152" s="308" t="str">
        <f t="shared" si="30"/>
        <v/>
      </c>
      <c r="W152" s="308" t="str">
        <f t="shared" si="36"/>
        <v/>
      </c>
      <c r="X152" s="309" t="str">
        <f t="shared" si="31"/>
        <v>Control fuerte pero si el riesgo residual lo requiere y según la opción de manejo escogida, cada responsable involucrado debe liderar acciones adicionales</v>
      </c>
      <c r="Y152" s="310">
        <f t="shared" si="32"/>
        <v>2</v>
      </c>
      <c r="Z152" s="311">
        <f>IFERROR(ROUND(AVERAGE(Y152:Y161),0),0)</f>
        <v>2</v>
      </c>
      <c r="AA152" s="353">
        <f>IF(OR(W152="Débil",Z152=0),0,IF(Z152=1,1,IF(AND(U152="Fuerte",Z152=2),2,1)))</f>
        <v>2</v>
      </c>
      <c r="AB152" s="312" t="str">
        <f t="shared" si="33"/>
        <v/>
      </c>
      <c r="AC152" s="311">
        <f>IFERROR(ROUND(AVERAGE(AB152:AB161),0),0)</f>
        <v>0</v>
      </c>
      <c r="AD152" s="353">
        <f>IF(OR(W152="Débil",AC152=0),0,IF(AC152=1,1,IF(AND(U152="Fuerte",AC152=2),2,1)))</f>
        <v>0</v>
      </c>
    </row>
    <row r="153" spans="1:43" s="354" customFormat="1" ht="63.75" x14ac:dyDescent="0.2">
      <c r="A153" s="414"/>
      <c r="B153" s="414"/>
      <c r="C153" s="345" t="s">
        <v>955</v>
      </c>
      <c r="D153" s="346" t="s">
        <v>956</v>
      </c>
      <c r="E153" s="347" t="s">
        <v>20</v>
      </c>
      <c r="F153" s="348">
        <v>15</v>
      </c>
      <c r="G153" s="348">
        <v>15</v>
      </c>
      <c r="H153" s="348">
        <v>15</v>
      </c>
      <c r="I153" s="348">
        <v>15</v>
      </c>
      <c r="J153" s="348">
        <v>15</v>
      </c>
      <c r="K153" s="348">
        <v>15</v>
      </c>
      <c r="L153" s="348">
        <v>10</v>
      </c>
      <c r="M153" s="349" t="s">
        <v>69</v>
      </c>
      <c r="N153" s="350"/>
      <c r="O153" s="351">
        <f t="shared" si="28"/>
        <v>90</v>
      </c>
      <c r="P153" s="352">
        <f t="shared" si="34"/>
        <v>1</v>
      </c>
      <c r="Q153" s="304" t="str">
        <f t="shared" si="35"/>
        <v>Fuerte</v>
      </c>
      <c r="R153" s="357"/>
      <c r="S153" s="358"/>
      <c r="T153" s="359"/>
      <c r="U153" s="308" t="str">
        <f t="shared" si="29"/>
        <v>Fuerte</v>
      </c>
      <c r="V153" s="308" t="str">
        <f t="shared" si="30"/>
        <v/>
      </c>
      <c r="W153" s="308" t="str">
        <f t="shared" si="36"/>
        <v/>
      </c>
      <c r="X153" s="309" t="str">
        <f t="shared" si="31"/>
        <v>Control fuerte pero si el riesgo residual lo requiere y según la opción de manejo escogida, cada responsable involucrado debe liderar acciones adicionales</v>
      </c>
      <c r="Y153" s="310">
        <f t="shared" si="32"/>
        <v>2</v>
      </c>
      <c r="Z153" s="360"/>
      <c r="AA153" s="357"/>
      <c r="AB153" s="312" t="str">
        <f t="shared" si="33"/>
        <v/>
      </c>
      <c r="AC153" s="361"/>
      <c r="AD153" s="358"/>
    </row>
    <row r="154" spans="1:43" s="354" customFormat="1" ht="114.75" x14ac:dyDescent="0.2">
      <c r="A154" s="355"/>
      <c r="B154" s="355"/>
      <c r="C154" s="356">
        <v>3</v>
      </c>
      <c r="D154" s="403" t="s">
        <v>957</v>
      </c>
      <c r="E154" s="347" t="s">
        <v>20</v>
      </c>
      <c r="F154" s="348">
        <v>15</v>
      </c>
      <c r="G154" s="348">
        <v>15</v>
      </c>
      <c r="H154" s="348">
        <v>15</v>
      </c>
      <c r="I154" s="348">
        <v>15</v>
      </c>
      <c r="J154" s="348">
        <v>15</v>
      </c>
      <c r="K154" s="348">
        <v>15</v>
      </c>
      <c r="L154" s="348">
        <v>10</v>
      </c>
      <c r="M154" s="349" t="s">
        <v>69</v>
      </c>
      <c r="N154" s="350"/>
      <c r="O154" s="351">
        <f t="shared" si="28"/>
        <v>90</v>
      </c>
      <c r="P154" s="352">
        <f t="shared" si="34"/>
        <v>1</v>
      </c>
      <c r="Q154" s="304" t="str">
        <f t="shared" si="35"/>
        <v>Fuerte</v>
      </c>
      <c r="R154" s="357"/>
      <c r="S154" s="358"/>
      <c r="T154" s="359"/>
      <c r="U154" s="308" t="str">
        <f t="shared" si="29"/>
        <v>Fuerte</v>
      </c>
      <c r="V154" s="308" t="str">
        <f t="shared" si="30"/>
        <v/>
      </c>
      <c r="W154" s="308" t="str">
        <f t="shared" si="36"/>
        <v/>
      </c>
      <c r="X154" s="309" t="str">
        <f t="shared" si="31"/>
        <v>Control fuerte pero si el riesgo residual lo requiere y según la opción de manejo escogida, cada responsable involucrado debe liderar acciones adicionales</v>
      </c>
      <c r="Y154" s="310">
        <f t="shared" si="32"/>
        <v>2</v>
      </c>
      <c r="Z154" s="360"/>
      <c r="AA154" s="357"/>
      <c r="AB154" s="312" t="str">
        <f t="shared" si="33"/>
        <v/>
      </c>
      <c r="AC154" s="361"/>
      <c r="AD154" s="358"/>
    </row>
    <row r="155" spans="1:43" s="354" customFormat="1" x14ac:dyDescent="0.2">
      <c r="A155" s="355"/>
      <c r="B155" s="355"/>
      <c r="C155" s="356"/>
      <c r="D155" s="403"/>
      <c r="E155" s="347"/>
      <c r="F155" s="348"/>
      <c r="G155" s="348"/>
      <c r="H155" s="348"/>
      <c r="I155" s="348"/>
      <c r="J155" s="348"/>
      <c r="K155" s="348"/>
      <c r="L155" s="348"/>
      <c r="M155" s="349"/>
      <c r="N155" s="350"/>
      <c r="O155" s="351">
        <f t="shared" si="28"/>
        <v>0</v>
      </c>
      <c r="P155" s="352">
        <f t="shared" si="34"/>
        <v>0</v>
      </c>
      <c r="Q155" s="304" t="str">
        <f t="shared" si="35"/>
        <v>Débil</v>
      </c>
      <c r="R155" s="357"/>
      <c r="S155" s="358"/>
      <c r="T155" s="359"/>
      <c r="U155" s="308" t="str">
        <f t="shared" si="29"/>
        <v/>
      </c>
      <c r="V155" s="308" t="str">
        <f t="shared" si="30"/>
        <v/>
      </c>
      <c r="W155" s="308" t="str">
        <f t="shared" si="36"/>
        <v>Débil</v>
      </c>
      <c r="X155" s="309" t="str">
        <f t="shared" si="31"/>
        <v>Requiere plan de acción para fortalecer el control</v>
      </c>
      <c r="Y155" s="310" t="str">
        <f t="shared" si="32"/>
        <v/>
      </c>
      <c r="Z155" s="360"/>
      <c r="AA155" s="357"/>
      <c r="AB155" s="312" t="str">
        <f t="shared" si="33"/>
        <v/>
      </c>
      <c r="AC155" s="361"/>
      <c r="AD155" s="358"/>
    </row>
    <row r="156" spans="1:43" s="354" customFormat="1" x14ac:dyDescent="0.2">
      <c r="A156" s="355"/>
      <c r="B156" s="355"/>
      <c r="C156" s="356"/>
      <c r="D156" s="403"/>
      <c r="E156" s="347"/>
      <c r="F156" s="348"/>
      <c r="G156" s="348"/>
      <c r="H156" s="348"/>
      <c r="I156" s="348"/>
      <c r="J156" s="348"/>
      <c r="K156" s="348"/>
      <c r="L156" s="348"/>
      <c r="M156" s="349"/>
      <c r="N156" s="350"/>
      <c r="O156" s="351">
        <f t="shared" si="28"/>
        <v>0</v>
      </c>
      <c r="P156" s="352">
        <f t="shared" si="34"/>
        <v>0</v>
      </c>
      <c r="Q156" s="304" t="str">
        <f t="shared" si="35"/>
        <v>Débil</v>
      </c>
      <c r="R156" s="357"/>
      <c r="S156" s="358"/>
      <c r="T156" s="359"/>
      <c r="U156" s="308" t="str">
        <f t="shared" si="29"/>
        <v/>
      </c>
      <c r="V156" s="308" t="str">
        <f t="shared" si="30"/>
        <v/>
      </c>
      <c r="W156" s="308" t="str">
        <f t="shared" si="36"/>
        <v>Débil</v>
      </c>
      <c r="X156" s="309" t="str">
        <f t="shared" si="31"/>
        <v>Requiere plan de acción para fortalecer el control</v>
      </c>
      <c r="Y156" s="310" t="str">
        <f t="shared" si="32"/>
        <v/>
      </c>
      <c r="Z156" s="360"/>
      <c r="AA156" s="357"/>
      <c r="AB156" s="312" t="str">
        <f t="shared" si="33"/>
        <v/>
      </c>
      <c r="AC156" s="361"/>
      <c r="AD156" s="358"/>
    </row>
    <row r="157" spans="1:43" s="354" customFormat="1" x14ac:dyDescent="0.2">
      <c r="A157" s="355"/>
      <c r="B157" s="355"/>
      <c r="C157" s="356"/>
      <c r="D157" s="403"/>
      <c r="E157" s="347"/>
      <c r="F157" s="348"/>
      <c r="G157" s="348"/>
      <c r="H157" s="348"/>
      <c r="I157" s="348"/>
      <c r="J157" s="348"/>
      <c r="K157" s="348"/>
      <c r="L157" s="348"/>
      <c r="M157" s="349"/>
      <c r="N157" s="350"/>
      <c r="O157" s="351">
        <f t="shared" si="28"/>
        <v>0</v>
      </c>
      <c r="P157" s="352">
        <f t="shared" si="34"/>
        <v>0</v>
      </c>
      <c r="Q157" s="304" t="str">
        <f t="shared" si="35"/>
        <v>Débil</v>
      </c>
      <c r="R157" s="357"/>
      <c r="S157" s="358"/>
      <c r="T157" s="359"/>
      <c r="U157" s="308" t="str">
        <f t="shared" si="29"/>
        <v/>
      </c>
      <c r="V157" s="308" t="str">
        <f t="shared" si="30"/>
        <v/>
      </c>
      <c r="W157" s="308" t="str">
        <f t="shared" si="36"/>
        <v>Débil</v>
      </c>
      <c r="X157" s="309" t="str">
        <f t="shared" si="31"/>
        <v>Requiere plan de acción para fortalecer el control</v>
      </c>
      <c r="Y157" s="310" t="str">
        <f t="shared" si="32"/>
        <v/>
      </c>
      <c r="Z157" s="360"/>
      <c r="AA157" s="357"/>
      <c r="AB157" s="312" t="str">
        <f t="shared" si="33"/>
        <v/>
      </c>
      <c r="AC157" s="361"/>
      <c r="AD157" s="358"/>
    </row>
    <row r="158" spans="1:43" s="354" customFormat="1" x14ac:dyDescent="0.2">
      <c r="A158" s="355"/>
      <c r="B158" s="355"/>
      <c r="C158" s="356"/>
      <c r="D158" s="403"/>
      <c r="E158" s="347"/>
      <c r="F158" s="348"/>
      <c r="G158" s="348"/>
      <c r="H158" s="348"/>
      <c r="I158" s="348"/>
      <c r="J158" s="348"/>
      <c r="K158" s="348"/>
      <c r="L158" s="348"/>
      <c r="M158" s="349"/>
      <c r="N158" s="350"/>
      <c r="O158" s="351">
        <f t="shared" si="28"/>
        <v>0</v>
      </c>
      <c r="P158" s="352">
        <f t="shared" si="34"/>
        <v>0</v>
      </c>
      <c r="Q158" s="304" t="str">
        <f t="shared" si="35"/>
        <v>Débil</v>
      </c>
      <c r="R158" s="357"/>
      <c r="S158" s="358"/>
      <c r="T158" s="404"/>
      <c r="U158" s="308" t="str">
        <f t="shared" si="29"/>
        <v/>
      </c>
      <c r="V158" s="308" t="str">
        <f t="shared" si="30"/>
        <v/>
      </c>
      <c r="W158" s="308" t="str">
        <f t="shared" si="36"/>
        <v>Débil</v>
      </c>
      <c r="X158" s="309" t="str">
        <f t="shared" si="31"/>
        <v>Requiere plan de acción para fortalecer el control</v>
      </c>
      <c r="Y158" s="310" t="str">
        <f t="shared" si="32"/>
        <v/>
      </c>
      <c r="Z158" s="366"/>
      <c r="AA158" s="367"/>
      <c r="AB158" s="312" t="str">
        <f t="shared" si="33"/>
        <v/>
      </c>
      <c r="AC158" s="368"/>
      <c r="AD158" s="369"/>
    </row>
    <row r="159" spans="1:43" s="354" customFormat="1" ht="15.75" x14ac:dyDescent="0.25">
      <c r="A159" s="371"/>
      <c r="B159" s="371"/>
      <c r="C159" s="372"/>
      <c r="D159" s="373"/>
      <c r="E159" s="347"/>
      <c r="F159" s="348"/>
      <c r="G159" s="348"/>
      <c r="H159" s="348"/>
      <c r="I159" s="348"/>
      <c r="J159" s="348"/>
      <c r="K159" s="348"/>
      <c r="L159" s="348"/>
      <c r="M159" s="349"/>
      <c r="N159" s="350"/>
      <c r="O159" s="351">
        <f t="shared" si="28"/>
        <v>0</v>
      </c>
      <c r="P159" s="352">
        <f t="shared" si="34"/>
        <v>0</v>
      </c>
      <c r="Q159" s="304" t="str">
        <f t="shared" si="35"/>
        <v>Débil</v>
      </c>
      <c r="R159" s="357"/>
      <c r="S159" s="358"/>
      <c r="T159" s="359"/>
      <c r="U159" s="308" t="str">
        <f t="shared" si="29"/>
        <v/>
      </c>
      <c r="V159" s="308" t="str">
        <f t="shared" si="30"/>
        <v/>
      </c>
      <c r="W159" s="308" t="str">
        <f t="shared" si="36"/>
        <v>Débil</v>
      </c>
      <c r="X159" s="309" t="str">
        <f t="shared" si="31"/>
        <v>Requiere plan de acción para fortalecer el control</v>
      </c>
      <c r="Y159" s="310" t="str">
        <f t="shared" si="32"/>
        <v/>
      </c>
      <c r="Z159" s="374"/>
      <c r="AA159" s="353">
        <f>IF(OR(W159="Débil",Z159=0),0,IF(Z159=1,1,IF(AND(U159="Fuerte",Z159=2),2,1)))</f>
        <v>0</v>
      </c>
      <c r="AB159" s="312" t="str">
        <f t="shared" si="33"/>
        <v/>
      </c>
      <c r="AC159" s="374"/>
      <c r="AD159" s="353">
        <f>IF(OR(W159="Débil",AC159=0),0,IF(AC159=1,1,IF(AND(U159="Fuerte",AC159=2),2,1)))</f>
        <v>0</v>
      </c>
      <c r="AF159" s="376"/>
      <c r="AG159" s="405"/>
      <c r="AH159" s="405"/>
      <c r="AI159" s="405"/>
      <c r="AJ159" s="406"/>
      <c r="AK159" s="375"/>
      <c r="AL159" s="375"/>
      <c r="AM159" s="375"/>
      <c r="AN159" s="405"/>
      <c r="AO159" s="405"/>
      <c r="AP159" s="405"/>
      <c r="AQ159" s="406"/>
    </row>
    <row r="160" spans="1:43" s="354" customFormat="1" ht="15.75" x14ac:dyDescent="0.2">
      <c r="A160" s="355"/>
      <c r="B160" s="355"/>
      <c r="C160" s="356"/>
      <c r="D160" s="373"/>
      <c r="E160" s="347"/>
      <c r="F160" s="348"/>
      <c r="G160" s="348"/>
      <c r="H160" s="348"/>
      <c r="I160" s="348"/>
      <c r="J160" s="348"/>
      <c r="K160" s="348"/>
      <c r="L160" s="348"/>
      <c r="M160" s="349"/>
      <c r="N160" s="350"/>
      <c r="O160" s="351">
        <f t="shared" si="28"/>
        <v>0</v>
      </c>
      <c r="P160" s="352">
        <f t="shared" si="34"/>
        <v>0</v>
      </c>
      <c r="Q160" s="304" t="str">
        <f t="shared" si="35"/>
        <v>Débil</v>
      </c>
      <c r="R160" s="357"/>
      <c r="S160" s="358"/>
      <c r="T160" s="359"/>
      <c r="U160" s="308" t="str">
        <f t="shared" si="29"/>
        <v/>
      </c>
      <c r="V160" s="308" t="str">
        <f t="shared" si="30"/>
        <v/>
      </c>
      <c r="W160" s="308" t="str">
        <f t="shared" si="36"/>
        <v>Débil</v>
      </c>
      <c r="X160" s="309" t="str">
        <f t="shared" si="31"/>
        <v>Requiere plan de acción para fortalecer el control</v>
      </c>
      <c r="Y160" s="310" t="str">
        <f t="shared" si="32"/>
        <v/>
      </c>
      <c r="Z160" s="360"/>
      <c r="AA160" s="357"/>
      <c r="AB160" s="312" t="str">
        <f t="shared" si="33"/>
        <v/>
      </c>
      <c r="AC160" s="361"/>
      <c r="AD160" s="358"/>
      <c r="AF160" s="376"/>
      <c r="AG160" s="405"/>
      <c r="AH160" s="405"/>
      <c r="AI160" s="405"/>
      <c r="AJ160" s="406"/>
      <c r="AK160" s="375"/>
      <c r="AL160" s="375"/>
      <c r="AM160" s="375"/>
      <c r="AN160" s="405"/>
      <c r="AO160" s="405"/>
      <c r="AP160" s="405"/>
      <c r="AQ160" s="406"/>
    </row>
    <row r="161" spans="1:43" s="354" customFormat="1" ht="15.75" x14ac:dyDescent="0.2">
      <c r="A161" s="380"/>
      <c r="B161" s="380"/>
      <c r="C161" s="356"/>
      <c r="D161" s="373"/>
      <c r="E161" s="347"/>
      <c r="F161" s="348"/>
      <c r="G161" s="348"/>
      <c r="H161" s="348"/>
      <c r="I161" s="348"/>
      <c r="J161" s="348"/>
      <c r="K161" s="348"/>
      <c r="L161" s="348"/>
      <c r="M161" s="349"/>
      <c r="N161" s="350"/>
      <c r="O161" s="351">
        <f t="shared" si="28"/>
        <v>0</v>
      </c>
      <c r="P161" s="352">
        <f t="shared" si="34"/>
        <v>0</v>
      </c>
      <c r="Q161" s="304" t="str">
        <f t="shared" si="35"/>
        <v>Débil</v>
      </c>
      <c r="R161" s="357"/>
      <c r="S161" s="358"/>
      <c r="T161" s="359"/>
      <c r="U161" s="308" t="str">
        <f t="shared" si="29"/>
        <v/>
      </c>
      <c r="V161" s="308" t="str">
        <f t="shared" si="30"/>
        <v/>
      </c>
      <c r="W161" s="308" t="str">
        <f t="shared" si="36"/>
        <v>Débil</v>
      </c>
      <c r="X161" s="309" t="str">
        <f t="shared" si="31"/>
        <v>Requiere plan de acción para fortalecer el control</v>
      </c>
      <c r="Y161" s="310" t="str">
        <f t="shared" si="32"/>
        <v/>
      </c>
      <c r="Z161" s="360"/>
      <c r="AA161" s="357"/>
      <c r="AB161" s="312" t="str">
        <f t="shared" si="33"/>
        <v/>
      </c>
      <c r="AC161" s="361"/>
      <c r="AD161" s="358"/>
      <c r="AF161" s="376"/>
      <c r="AG161" s="405"/>
      <c r="AH161" s="405"/>
      <c r="AI161" s="405"/>
      <c r="AJ161" s="406"/>
      <c r="AK161" s="375"/>
      <c r="AL161" s="375"/>
      <c r="AM161" s="375"/>
      <c r="AN161" s="405"/>
      <c r="AO161" s="405"/>
      <c r="AP161" s="405"/>
      <c r="AQ161" s="406"/>
    </row>
    <row r="162" spans="1:43" s="313" customFormat="1" ht="75.75" customHeight="1" x14ac:dyDescent="0.2">
      <c r="A162" s="294" t="str">
        <f>'[1]2. MAPA DE RIESGOS '!C24</f>
        <v xml:space="preserve">13. Presencia de un ambiente laboral en la SDM o alguna de sus dependencias, que no sea motivador o no estimule el desarrollo profesional de los colaboradores. </v>
      </c>
      <c r="B162" s="294"/>
      <c r="C162" s="296"/>
      <c r="D162" s="334"/>
      <c r="E162" s="298"/>
      <c r="F162" s="299"/>
      <c r="G162" s="299"/>
      <c r="H162" s="299"/>
      <c r="I162" s="299"/>
      <c r="J162" s="299"/>
      <c r="K162" s="299"/>
      <c r="L162" s="299"/>
      <c r="M162" s="300"/>
      <c r="N162" s="301"/>
      <c r="O162" s="302">
        <f t="shared" si="28"/>
        <v>0</v>
      </c>
      <c r="P162" s="303">
        <f t="shared" si="34"/>
        <v>0</v>
      </c>
      <c r="Q162" s="304" t="str">
        <f t="shared" si="35"/>
        <v>Débil</v>
      </c>
      <c r="R162" s="305">
        <f>ROUNDUP(AVERAGEIF(P162:P168,"&gt;0"),1)</f>
        <v>1</v>
      </c>
      <c r="S162" s="306" t="str">
        <f>IF(R162&gt;96%,"Fuerte",IF(R162&lt;50%,"Débil","Moderada"))</f>
        <v>Fuerte</v>
      </c>
      <c r="T162" s="307" t="str">
        <f>IF(R162&lt;96%,"Se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2" s="308" t="str">
        <f t="shared" si="29"/>
        <v/>
      </c>
      <c r="V162" s="308" t="str">
        <f t="shared" si="30"/>
        <v/>
      </c>
      <c r="W162" s="308" t="str">
        <f t="shared" si="36"/>
        <v>Débil</v>
      </c>
      <c r="X162" s="309" t="str">
        <f t="shared" si="31"/>
        <v>Requiere plan de acción para fortalecer el control</v>
      </c>
      <c r="Y162" s="310" t="str">
        <f t="shared" si="32"/>
        <v/>
      </c>
      <c r="Z162" s="311">
        <f>IFERROR(ROUND(AVERAGE(Y162:Y168),0),0)</f>
        <v>2</v>
      </c>
      <c r="AA162" s="306">
        <f>IF(OR(W162="Débil",Z162=0),0,IF(Z162=1,1,IF(AND(U162="Fuerte",Z162=2),2,1)))</f>
        <v>0</v>
      </c>
      <c r="AB162" s="312" t="str">
        <f t="shared" si="33"/>
        <v/>
      </c>
      <c r="AC162" s="311">
        <f>IFERROR(ROUND(AVERAGE(AB162:AB168),0),0)</f>
        <v>0</v>
      </c>
      <c r="AD162" s="306">
        <f>IF(OR(W162="Débil",AC162=0),0,IF(AC162=1,1,IF(AND(U162="Fuerte",AC162=2),2,1)))</f>
        <v>0</v>
      </c>
    </row>
    <row r="163" spans="1:43" s="313" customFormat="1" ht="38.25" x14ac:dyDescent="0.2">
      <c r="A163" s="383"/>
      <c r="B163" s="383"/>
      <c r="C163" s="385" t="s">
        <v>895</v>
      </c>
      <c r="D163" s="334" t="s">
        <v>958</v>
      </c>
      <c r="E163" s="298" t="s">
        <v>20</v>
      </c>
      <c r="F163" s="299">
        <v>15</v>
      </c>
      <c r="G163" s="299">
        <v>15</v>
      </c>
      <c r="H163" s="299">
        <v>15</v>
      </c>
      <c r="I163" s="299">
        <v>15</v>
      </c>
      <c r="J163" s="299">
        <v>15</v>
      </c>
      <c r="K163" s="299">
        <v>15</v>
      </c>
      <c r="L163" s="299">
        <v>10</v>
      </c>
      <c r="M163" s="300" t="s">
        <v>760</v>
      </c>
      <c r="N163" s="301"/>
      <c r="O163" s="302">
        <f t="shared" si="28"/>
        <v>90</v>
      </c>
      <c r="P163" s="303">
        <f t="shared" si="34"/>
        <v>1</v>
      </c>
      <c r="Q163" s="304" t="str">
        <f t="shared" si="35"/>
        <v>Fuerte</v>
      </c>
      <c r="R163" s="323"/>
      <c r="S163" s="325"/>
      <c r="T163" s="409"/>
      <c r="U163" s="308" t="str">
        <f t="shared" si="29"/>
        <v/>
      </c>
      <c r="V163" s="308" t="str">
        <f t="shared" si="30"/>
        <v>Moderada</v>
      </c>
      <c r="W163" s="308" t="str">
        <f t="shared" si="36"/>
        <v/>
      </c>
      <c r="X163" s="309" t="str">
        <f t="shared" si="31"/>
        <v>Requiere plan de acción para fortalecer el control</v>
      </c>
      <c r="Y163" s="310">
        <f t="shared" si="32"/>
        <v>1</v>
      </c>
      <c r="Z163" s="322"/>
      <c r="AA163" s="323"/>
      <c r="AB163" s="312" t="str">
        <f t="shared" si="33"/>
        <v/>
      </c>
      <c r="AC163" s="324"/>
      <c r="AD163" s="325"/>
    </row>
    <row r="164" spans="1:43" s="313" customFormat="1" ht="63" customHeight="1" x14ac:dyDescent="0.2">
      <c r="A164" s="383"/>
      <c r="B164" s="383"/>
      <c r="C164" s="385"/>
      <c r="D164" s="418"/>
      <c r="E164" s="298"/>
      <c r="F164" s="299"/>
      <c r="G164" s="299"/>
      <c r="H164" s="299"/>
      <c r="I164" s="299"/>
      <c r="J164" s="299"/>
      <c r="K164" s="299"/>
      <c r="L164" s="299"/>
      <c r="M164" s="300"/>
      <c r="N164" s="301"/>
      <c r="O164" s="302">
        <f t="shared" si="28"/>
        <v>0</v>
      </c>
      <c r="P164" s="303">
        <f t="shared" si="34"/>
        <v>0</v>
      </c>
      <c r="Q164" s="304" t="str">
        <f t="shared" si="35"/>
        <v>Débil</v>
      </c>
      <c r="R164" s="323"/>
      <c r="S164" s="325"/>
      <c r="T164" s="409"/>
      <c r="U164" s="308" t="str">
        <f t="shared" si="29"/>
        <v/>
      </c>
      <c r="V164" s="308" t="str">
        <f t="shared" si="30"/>
        <v/>
      </c>
      <c r="W164" s="308" t="str">
        <f t="shared" si="36"/>
        <v>Débil</v>
      </c>
      <c r="X164" s="309" t="str">
        <f t="shared" si="31"/>
        <v>Requiere plan de acción para fortalecer el control</v>
      </c>
      <c r="Y164" s="310" t="str">
        <f t="shared" si="32"/>
        <v/>
      </c>
      <c r="Z164" s="322"/>
      <c r="AA164" s="323"/>
      <c r="AB164" s="312" t="str">
        <f t="shared" si="33"/>
        <v/>
      </c>
      <c r="AC164" s="324"/>
      <c r="AD164" s="325"/>
    </row>
    <row r="165" spans="1:43" s="313" customFormat="1" x14ac:dyDescent="0.2">
      <c r="A165" s="383"/>
      <c r="B165" s="383"/>
      <c r="C165" s="385"/>
      <c r="D165" s="431"/>
      <c r="E165" s="298"/>
      <c r="F165" s="299"/>
      <c r="G165" s="299"/>
      <c r="H165" s="299"/>
      <c r="I165" s="299"/>
      <c r="J165" s="299"/>
      <c r="K165" s="299"/>
      <c r="L165" s="299"/>
      <c r="M165" s="300"/>
      <c r="N165" s="301"/>
      <c r="O165" s="302">
        <f t="shared" si="28"/>
        <v>0</v>
      </c>
      <c r="P165" s="303">
        <f t="shared" si="34"/>
        <v>0</v>
      </c>
      <c r="Q165" s="304" t="str">
        <f t="shared" si="35"/>
        <v>Débil</v>
      </c>
      <c r="R165" s="323"/>
      <c r="S165" s="325"/>
      <c r="T165" s="409"/>
      <c r="U165" s="308" t="str">
        <f t="shared" si="29"/>
        <v/>
      </c>
      <c r="V165" s="308" t="str">
        <f t="shared" si="30"/>
        <v/>
      </c>
      <c r="W165" s="308" t="str">
        <f t="shared" si="36"/>
        <v>Débil</v>
      </c>
      <c r="X165" s="309" t="str">
        <f t="shared" si="31"/>
        <v>Requiere plan de acción para fortalecer el control</v>
      </c>
      <c r="Y165" s="310" t="str">
        <f t="shared" si="32"/>
        <v/>
      </c>
      <c r="Z165" s="386"/>
      <c r="AA165" s="387"/>
      <c r="AB165" s="312" t="str">
        <f t="shared" si="33"/>
        <v/>
      </c>
      <c r="AC165" s="312"/>
      <c r="AD165" s="388"/>
    </row>
    <row r="166" spans="1:43" s="313" customFormat="1" ht="63.75" x14ac:dyDescent="0.2">
      <c r="A166" s="383"/>
      <c r="B166" s="383"/>
      <c r="C166" s="385">
        <v>5</v>
      </c>
      <c r="D166" s="334" t="s">
        <v>959</v>
      </c>
      <c r="E166" s="298" t="s">
        <v>20</v>
      </c>
      <c r="F166" s="299">
        <v>15</v>
      </c>
      <c r="G166" s="299">
        <v>15</v>
      </c>
      <c r="H166" s="299">
        <v>15</v>
      </c>
      <c r="I166" s="299">
        <v>15</v>
      </c>
      <c r="J166" s="299">
        <v>15</v>
      </c>
      <c r="K166" s="299">
        <v>15</v>
      </c>
      <c r="L166" s="299">
        <v>10</v>
      </c>
      <c r="M166" s="300" t="s">
        <v>69</v>
      </c>
      <c r="N166" s="301"/>
      <c r="O166" s="302">
        <f t="shared" si="28"/>
        <v>90</v>
      </c>
      <c r="P166" s="303">
        <f t="shared" si="34"/>
        <v>1</v>
      </c>
      <c r="Q166" s="304" t="str">
        <f t="shared" si="35"/>
        <v>Fuerte</v>
      </c>
      <c r="R166" s="323"/>
      <c r="S166" s="325"/>
      <c r="T166" s="409"/>
      <c r="U166" s="308" t="str">
        <f t="shared" si="29"/>
        <v>Fuerte</v>
      </c>
      <c r="V166" s="308" t="str">
        <f t="shared" si="30"/>
        <v/>
      </c>
      <c r="W166" s="308" t="str">
        <f t="shared" si="36"/>
        <v/>
      </c>
      <c r="X166" s="309" t="str">
        <f t="shared" si="31"/>
        <v>Control fuerte pero si el riesgo residual lo requiere y según la opción de manejo escogida, cada responsable involucrado debe liderar acciones adicionales</v>
      </c>
      <c r="Y166" s="310">
        <f t="shared" si="32"/>
        <v>2</v>
      </c>
      <c r="Z166" s="322"/>
      <c r="AA166" s="323"/>
      <c r="AB166" s="312" t="str">
        <f t="shared" si="33"/>
        <v/>
      </c>
      <c r="AC166" s="324"/>
      <c r="AD166" s="325"/>
      <c r="AF166" s="314"/>
      <c r="AG166" s="48"/>
      <c r="AH166" s="48"/>
      <c r="AI166" s="48"/>
      <c r="AJ166" s="49"/>
      <c r="AK166" s="3"/>
      <c r="AL166" s="3"/>
      <c r="AM166" s="3"/>
      <c r="AN166" s="48"/>
      <c r="AO166" s="48"/>
      <c r="AP166" s="48"/>
      <c r="AQ166" s="49"/>
    </row>
    <row r="167" spans="1:43" s="313" customFormat="1" ht="15.75" x14ac:dyDescent="0.25">
      <c r="A167" s="338"/>
      <c r="B167" s="338"/>
      <c r="C167" s="389"/>
      <c r="D167" s="425"/>
      <c r="E167" s="298"/>
      <c r="F167" s="299"/>
      <c r="G167" s="299"/>
      <c r="H167" s="299"/>
      <c r="I167" s="299"/>
      <c r="J167" s="299"/>
      <c r="K167" s="299"/>
      <c r="L167" s="299"/>
      <c r="M167" s="300"/>
      <c r="N167" s="301"/>
      <c r="O167" s="302">
        <f t="shared" si="28"/>
        <v>0</v>
      </c>
      <c r="P167" s="303">
        <f t="shared" si="34"/>
        <v>0</v>
      </c>
      <c r="Q167" s="304" t="str">
        <f t="shared" si="35"/>
        <v>Débil</v>
      </c>
      <c r="R167" s="323"/>
      <c r="S167" s="325"/>
      <c r="T167" s="409"/>
      <c r="U167" s="308" t="str">
        <f t="shared" si="29"/>
        <v/>
      </c>
      <c r="V167" s="308" t="str">
        <f t="shared" si="30"/>
        <v/>
      </c>
      <c r="W167" s="308" t="str">
        <f t="shared" si="36"/>
        <v>Débil</v>
      </c>
      <c r="X167" s="309" t="str">
        <f t="shared" si="31"/>
        <v>Requiere plan de acción para fortalecer el control</v>
      </c>
      <c r="Y167" s="310" t="str">
        <f t="shared" si="32"/>
        <v/>
      </c>
      <c r="Z167" s="340"/>
      <c r="AA167" s="306">
        <f>IF(OR(W167="Débil",Z167=0),0,IF(Z167=1,1,IF(AND(U167="Fuerte",Z167=2),2,1)))</f>
        <v>0</v>
      </c>
      <c r="AB167" s="312" t="str">
        <f t="shared" si="33"/>
        <v/>
      </c>
      <c r="AC167" s="340"/>
      <c r="AD167" s="306">
        <f>IF(OR(W167="Débil",AC167=0),0,IF(AC167=1,1,IF(AND(U167="Fuerte",AC167=2),2,1)))</f>
        <v>0</v>
      </c>
      <c r="AF167" s="314"/>
      <c r="AG167" s="48"/>
      <c r="AH167" s="48"/>
      <c r="AI167" s="48"/>
      <c r="AJ167" s="49"/>
      <c r="AK167" s="3"/>
      <c r="AL167" s="3"/>
      <c r="AM167" s="3"/>
      <c r="AN167" s="48"/>
      <c r="AO167" s="48"/>
      <c r="AP167" s="48"/>
      <c r="AQ167" s="49"/>
    </row>
    <row r="168" spans="1:43" s="313" customFormat="1" ht="15.75" x14ac:dyDescent="0.2">
      <c r="A168" s="426"/>
      <c r="B168" s="426"/>
      <c r="C168" s="385"/>
      <c r="D168" s="425"/>
      <c r="E168" s="298"/>
      <c r="F168" s="299"/>
      <c r="G168" s="299"/>
      <c r="H168" s="299"/>
      <c r="I168" s="299"/>
      <c r="J168" s="299"/>
      <c r="K168" s="299"/>
      <c r="L168" s="299"/>
      <c r="M168" s="300"/>
      <c r="N168" s="301"/>
      <c r="O168" s="302">
        <f t="shared" si="28"/>
        <v>0</v>
      </c>
      <c r="P168" s="303">
        <f t="shared" si="34"/>
        <v>0</v>
      </c>
      <c r="Q168" s="304" t="str">
        <f t="shared" si="35"/>
        <v>Débil</v>
      </c>
      <c r="R168" s="323"/>
      <c r="S168" s="325"/>
      <c r="T168" s="409"/>
      <c r="U168" s="308" t="str">
        <f t="shared" si="29"/>
        <v/>
      </c>
      <c r="V168" s="308" t="str">
        <f t="shared" si="30"/>
        <v/>
      </c>
      <c r="W168" s="308" t="str">
        <f t="shared" si="36"/>
        <v>Débil</v>
      </c>
      <c r="X168" s="309" t="str">
        <f t="shared" si="31"/>
        <v>Requiere plan de acción para fortalecer el control</v>
      </c>
      <c r="Y168" s="310" t="str">
        <f t="shared" si="32"/>
        <v/>
      </c>
      <c r="Z168" s="322"/>
      <c r="AA168" s="323"/>
      <c r="AB168" s="312" t="str">
        <f t="shared" si="33"/>
        <v/>
      </c>
      <c r="AC168" s="324"/>
      <c r="AD168" s="325"/>
      <c r="AF168" s="314"/>
      <c r="AG168" s="48"/>
      <c r="AH168" s="48"/>
      <c r="AI168" s="48"/>
      <c r="AJ168" s="49"/>
      <c r="AK168" s="3"/>
      <c r="AL168" s="3"/>
      <c r="AM168" s="3"/>
      <c r="AN168" s="48"/>
      <c r="AO168" s="48"/>
      <c r="AP168" s="48"/>
      <c r="AQ168" s="49"/>
    </row>
    <row r="169" spans="1:43" s="354" customFormat="1" ht="195" x14ac:dyDescent="0.2">
      <c r="A169" s="344" t="str">
        <f>'[1]2. MAPA DE RIESGOS '!C25</f>
        <v xml:space="preserve">14. Formulación e implementación del Sistema de Gestión de Seguridad y Salud en el Trabajo que no garantice condiciones laborales seguras y saludables para los colaboradores.
</v>
      </c>
      <c r="B169" s="344"/>
      <c r="C169" s="345"/>
      <c r="D169" s="346"/>
      <c r="E169" s="347"/>
      <c r="F169" s="348"/>
      <c r="G169" s="348"/>
      <c r="H169" s="348"/>
      <c r="I169" s="348"/>
      <c r="J169" s="348"/>
      <c r="K169" s="348"/>
      <c r="L169" s="348"/>
      <c r="M169" s="349"/>
      <c r="N169" s="350"/>
      <c r="O169" s="351">
        <f t="shared" si="28"/>
        <v>0</v>
      </c>
      <c r="P169" s="352">
        <f t="shared" si="34"/>
        <v>0</v>
      </c>
      <c r="Q169" s="304" t="str">
        <f t="shared" si="35"/>
        <v>Débil</v>
      </c>
      <c r="R169" s="305">
        <f>ROUNDUP(AVERAGEIF(P169:P176,"&gt;0"),1)</f>
        <v>1</v>
      </c>
      <c r="S169" s="306" t="str">
        <f>IF(R169&gt;96%,"Fuerte",IF(R169&lt;50%,"Débil","Moderada"))</f>
        <v>Fuerte</v>
      </c>
      <c r="T169" s="307" t="str">
        <f>IF(R169&lt;96%,"Se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9" s="308" t="str">
        <f t="shared" si="29"/>
        <v/>
      </c>
      <c r="V169" s="308" t="str">
        <f t="shared" si="30"/>
        <v/>
      </c>
      <c r="W169" s="308" t="str">
        <f t="shared" si="36"/>
        <v>Débil</v>
      </c>
      <c r="X169" s="309" t="str">
        <f t="shared" si="31"/>
        <v>Requiere plan de acción para fortalecer el control</v>
      </c>
      <c r="Y169" s="310" t="str">
        <f t="shared" si="32"/>
        <v/>
      </c>
      <c r="Z169" s="311">
        <f>IFERROR(ROUND(AVERAGE(Y169:Y176),0),0)</f>
        <v>2</v>
      </c>
      <c r="AA169" s="353">
        <f>IF(OR(W169="Débil",Z169=0),0,IF(Z169=1,1,IF(AND(U169="Fuerte",Z169=2),2,1)))</f>
        <v>0</v>
      </c>
      <c r="AB169" s="312" t="str">
        <f t="shared" si="33"/>
        <v/>
      </c>
      <c r="AC169" s="311">
        <f>IFERROR(ROUND(AVERAGE(AB169:AB176),0),0)</f>
        <v>0</v>
      </c>
      <c r="AD169" s="353">
        <f>IF(OR(W169="Débil",AC169=0),0,IF(AC169=1,1,IF(AND(U169="Fuerte",AC169=2),2,1)))</f>
        <v>0</v>
      </c>
    </row>
    <row r="170" spans="1:43" s="354" customFormat="1" x14ac:dyDescent="0.2">
      <c r="A170" s="355"/>
      <c r="B170" s="355"/>
      <c r="C170" s="356"/>
      <c r="D170" s="362"/>
      <c r="E170" s="347"/>
      <c r="F170" s="348"/>
      <c r="G170" s="348"/>
      <c r="H170" s="348"/>
      <c r="I170" s="348"/>
      <c r="J170" s="348"/>
      <c r="K170" s="348"/>
      <c r="L170" s="348"/>
      <c r="M170" s="349"/>
      <c r="N170" s="350"/>
      <c r="O170" s="351">
        <f t="shared" si="28"/>
        <v>0</v>
      </c>
      <c r="P170" s="352">
        <f t="shared" si="34"/>
        <v>0</v>
      </c>
      <c r="Q170" s="304" t="str">
        <f t="shared" si="35"/>
        <v>Débil</v>
      </c>
      <c r="R170" s="357"/>
      <c r="S170" s="358"/>
      <c r="T170" s="359"/>
      <c r="U170" s="308" t="str">
        <f t="shared" si="29"/>
        <v/>
      </c>
      <c r="V170" s="308" t="str">
        <f t="shared" si="30"/>
        <v/>
      </c>
      <c r="W170" s="308" t="str">
        <f t="shared" si="36"/>
        <v>Débil</v>
      </c>
      <c r="X170" s="309" t="str">
        <f t="shared" si="31"/>
        <v>Requiere plan de acción para fortalecer el control</v>
      </c>
      <c r="Y170" s="310" t="str">
        <f t="shared" si="32"/>
        <v/>
      </c>
      <c r="Z170" s="360"/>
      <c r="AA170" s="357"/>
      <c r="AB170" s="312" t="str">
        <f t="shared" si="33"/>
        <v/>
      </c>
      <c r="AC170" s="361"/>
      <c r="AD170" s="358"/>
    </row>
    <row r="171" spans="1:43" s="354" customFormat="1" ht="42.75" customHeight="1" x14ac:dyDescent="0.2">
      <c r="A171" s="355"/>
      <c r="B171" s="355"/>
      <c r="C171" s="356" t="s">
        <v>960</v>
      </c>
      <c r="D171" s="362" t="s">
        <v>961</v>
      </c>
      <c r="E171" s="347" t="s">
        <v>20</v>
      </c>
      <c r="F171" s="348">
        <v>15</v>
      </c>
      <c r="G171" s="348">
        <v>15</v>
      </c>
      <c r="H171" s="348">
        <v>15</v>
      </c>
      <c r="I171" s="348">
        <v>15</v>
      </c>
      <c r="J171" s="348">
        <v>15</v>
      </c>
      <c r="K171" s="348">
        <v>15</v>
      </c>
      <c r="L171" s="348">
        <v>10</v>
      </c>
      <c r="M171" s="349" t="s">
        <v>69</v>
      </c>
      <c r="N171" s="350"/>
      <c r="O171" s="351">
        <f t="shared" si="28"/>
        <v>90</v>
      </c>
      <c r="P171" s="352">
        <f t="shared" si="34"/>
        <v>1</v>
      </c>
      <c r="Q171" s="304" t="str">
        <f t="shared" si="35"/>
        <v>Fuerte</v>
      </c>
      <c r="R171" s="357"/>
      <c r="S171" s="358"/>
      <c r="T171" s="359"/>
      <c r="U171" s="308" t="str">
        <f t="shared" si="29"/>
        <v>Fuerte</v>
      </c>
      <c r="V171" s="308" t="str">
        <f t="shared" si="30"/>
        <v/>
      </c>
      <c r="W171" s="308" t="str">
        <f t="shared" si="36"/>
        <v/>
      </c>
      <c r="X171" s="309" t="str">
        <f t="shared" si="31"/>
        <v>Control fuerte pero si el riesgo residual lo requiere y según la opción de manejo escogida, cada responsable involucrado debe liderar acciones adicionales</v>
      </c>
      <c r="Y171" s="310">
        <f t="shared" si="32"/>
        <v>2</v>
      </c>
      <c r="Z171" s="360"/>
      <c r="AA171" s="357"/>
      <c r="AB171" s="312" t="str">
        <f t="shared" si="33"/>
        <v/>
      </c>
      <c r="AC171" s="361"/>
      <c r="AD171" s="358"/>
    </row>
    <row r="172" spans="1:43" s="354" customFormat="1" ht="37.5" customHeight="1" x14ac:dyDescent="0.2">
      <c r="A172" s="355"/>
      <c r="B172" s="355"/>
      <c r="C172" s="356"/>
      <c r="D172" s="362"/>
      <c r="E172" s="347"/>
      <c r="F172" s="348"/>
      <c r="G172" s="348"/>
      <c r="H172" s="348"/>
      <c r="I172" s="348"/>
      <c r="J172" s="348"/>
      <c r="K172" s="348"/>
      <c r="L172" s="348"/>
      <c r="M172" s="349"/>
      <c r="N172" s="350"/>
      <c r="O172" s="351">
        <f t="shared" si="28"/>
        <v>0</v>
      </c>
      <c r="P172" s="352">
        <f t="shared" si="34"/>
        <v>0</v>
      </c>
      <c r="Q172" s="304" t="str">
        <f t="shared" si="35"/>
        <v>Débil</v>
      </c>
      <c r="R172" s="357"/>
      <c r="S172" s="358"/>
      <c r="T172" s="359"/>
      <c r="U172" s="308" t="str">
        <f t="shared" si="29"/>
        <v/>
      </c>
      <c r="V172" s="308" t="str">
        <f t="shared" si="30"/>
        <v/>
      </c>
      <c r="W172" s="308" t="str">
        <f t="shared" si="36"/>
        <v>Débil</v>
      </c>
      <c r="X172" s="309" t="str">
        <f t="shared" si="31"/>
        <v>Requiere plan de acción para fortalecer el control</v>
      </c>
      <c r="Y172" s="310" t="str">
        <f t="shared" si="32"/>
        <v/>
      </c>
      <c r="Z172" s="360"/>
      <c r="AA172" s="357"/>
      <c r="AB172" s="312" t="str">
        <f t="shared" si="33"/>
        <v/>
      </c>
      <c r="AC172" s="361"/>
      <c r="AD172" s="358"/>
    </row>
    <row r="173" spans="1:43" s="354" customFormat="1" ht="59.25" customHeight="1" x14ac:dyDescent="0.2">
      <c r="A173" s="355"/>
      <c r="B173" s="355"/>
      <c r="C173" s="356"/>
      <c r="D173" s="403"/>
      <c r="E173" s="347"/>
      <c r="F173" s="348"/>
      <c r="G173" s="348"/>
      <c r="H173" s="348"/>
      <c r="I173" s="348"/>
      <c r="J173" s="348"/>
      <c r="K173" s="348"/>
      <c r="L173" s="348"/>
      <c r="M173" s="349"/>
      <c r="N173" s="350"/>
      <c r="O173" s="351">
        <f t="shared" si="28"/>
        <v>0</v>
      </c>
      <c r="P173" s="352">
        <f t="shared" si="34"/>
        <v>0</v>
      </c>
      <c r="Q173" s="304" t="str">
        <f t="shared" si="35"/>
        <v>Débil</v>
      </c>
      <c r="R173" s="357"/>
      <c r="S173" s="358"/>
      <c r="T173" s="404"/>
      <c r="U173" s="308" t="str">
        <f t="shared" si="29"/>
        <v/>
      </c>
      <c r="V173" s="308" t="str">
        <f t="shared" si="30"/>
        <v/>
      </c>
      <c r="W173" s="308" t="str">
        <f t="shared" si="36"/>
        <v>Débil</v>
      </c>
      <c r="X173" s="309" t="str">
        <f t="shared" si="31"/>
        <v>Requiere plan de acción para fortalecer el control</v>
      </c>
      <c r="Y173" s="310" t="str">
        <f t="shared" si="32"/>
        <v/>
      </c>
      <c r="Z173" s="366"/>
      <c r="AA173" s="367"/>
      <c r="AB173" s="312" t="str">
        <f t="shared" si="33"/>
        <v/>
      </c>
      <c r="AC173" s="368"/>
      <c r="AD173" s="369"/>
    </row>
    <row r="174" spans="1:43" s="354" customFormat="1" ht="15.75" x14ac:dyDescent="0.25">
      <c r="A174" s="371"/>
      <c r="B174" s="371"/>
      <c r="C174" s="372"/>
      <c r="D174" s="373"/>
      <c r="E174" s="347"/>
      <c r="F174" s="348"/>
      <c r="G174" s="348"/>
      <c r="H174" s="348"/>
      <c r="I174" s="348"/>
      <c r="J174" s="348"/>
      <c r="K174" s="348"/>
      <c r="L174" s="348"/>
      <c r="M174" s="349"/>
      <c r="N174" s="350"/>
      <c r="O174" s="351">
        <f t="shared" si="28"/>
        <v>0</v>
      </c>
      <c r="P174" s="352">
        <f t="shared" si="34"/>
        <v>0</v>
      </c>
      <c r="Q174" s="304" t="str">
        <f t="shared" si="35"/>
        <v>Débil</v>
      </c>
      <c r="R174" s="357"/>
      <c r="S174" s="358"/>
      <c r="T174" s="359"/>
      <c r="U174" s="308" t="str">
        <f t="shared" si="29"/>
        <v/>
      </c>
      <c r="V174" s="308" t="str">
        <f t="shared" si="30"/>
        <v/>
      </c>
      <c r="W174" s="308" t="str">
        <f t="shared" si="36"/>
        <v>Débil</v>
      </c>
      <c r="X174" s="309" t="str">
        <f t="shared" si="31"/>
        <v>Requiere plan de acción para fortalecer el control</v>
      </c>
      <c r="Y174" s="310" t="str">
        <f t="shared" si="32"/>
        <v/>
      </c>
      <c r="Z174" s="374"/>
      <c r="AA174" s="353">
        <f>IF(OR(W174="Débil",Z174=0),0,IF(Z174=1,1,IF(AND(U174="Fuerte",Z174=2),2,1)))</f>
        <v>0</v>
      </c>
      <c r="AB174" s="312" t="str">
        <f t="shared" si="33"/>
        <v/>
      </c>
      <c r="AC174" s="374"/>
      <c r="AD174" s="353">
        <f>IF(OR(W174="Débil",AC174=0),0,IF(AC174=1,1,IF(AND(U174="Fuerte",AC174=2),2,1)))</f>
        <v>0</v>
      </c>
      <c r="AF174" s="376"/>
      <c r="AG174" s="405"/>
      <c r="AH174" s="405"/>
      <c r="AI174" s="405"/>
      <c r="AJ174" s="406"/>
      <c r="AK174" s="375"/>
      <c r="AL174" s="375"/>
      <c r="AM174" s="375"/>
      <c r="AN174" s="405"/>
      <c r="AO174" s="405"/>
      <c r="AP174" s="405"/>
      <c r="AQ174" s="406"/>
    </row>
    <row r="175" spans="1:43" s="354" customFormat="1" ht="15.75" x14ac:dyDescent="0.2">
      <c r="A175" s="355"/>
      <c r="B175" s="355"/>
      <c r="C175" s="356"/>
      <c r="D175" s="373"/>
      <c r="E175" s="347"/>
      <c r="F175" s="348"/>
      <c r="G175" s="348"/>
      <c r="H175" s="348"/>
      <c r="I175" s="348"/>
      <c r="J175" s="348"/>
      <c r="K175" s="348"/>
      <c r="L175" s="348"/>
      <c r="M175" s="349"/>
      <c r="N175" s="350"/>
      <c r="O175" s="351">
        <f t="shared" si="28"/>
        <v>0</v>
      </c>
      <c r="P175" s="352">
        <f t="shared" si="34"/>
        <v>0</v>
      </c>
      <c r="Q175" s="304" t="str">
        <f t="shared" si="35"/>
        <v>Débil</v>
      </c>
      <c r="R175" s="357"/>
      <c r="S175" s="358"/>
      <c r="T175" s="359"/>
      <c r="U175" s="308" t="str">
        <f t="shared" si="29"/>
        <v/>
      </c>
      <c r="V175" s="308" t="str">
        <f t="shared" si="30"/>
        <v/>
      </c>
      <c r="W175" s="308" t="str">
        <f t="shared" si="36"/>
        <v>Débil</v>
      </c>
      <c r="X175" s="309" t="str">
        <f t="shared" si="31"/>
        <v>Requiere plan de acción para fortalecer el control</v>
      </c>
      <c r="Y175" s="310" t="str">
        <f t="shared" si="32"/>
        <v/>
      </c>
      <c r="Z175" s="360"/>
      <c r="AA175" s="357"/>
      <c r="AB175" s="312" t="str">
        <f t="shared" si="33"/>
        <v/>
      </c>
      <c r="AC175" s="361"/>
      <c r="AD175" s="358"/>
      <c r="AF175" s="376"/>
      <c r="AG175" s="405"/>
      <c r="AH175" s="405"/>
      <c r="AI175" s="405"/>
      <c r="AJ175" s="406"/>
      <c r="AK175" s="375"/>
      <c r="AL175" s="375"/>
      <c r="AM175" s="375"/>
      <c r="AN175" s="405"/>
      <c r="AO175" s="405"/>
      <c r="AP175" s="405"/>
      <c r="AQ175" s="406"/>
    </row>
    <row r="176" spans="1:43" s="354" customFormat="1" ht="15.75" x14ac:dyDescent="0.2">
      <c r="A176" s="355"/>
      <c r="B176" s="355"/>
      <c r="C176" s="356"/>
      <c r="D176" s="373"/>
      <c r="E176" s="347"/>
      <c r="F176" s="348"/>
      <c r="G176" s="348"/>
      <c r="H176" s="348"/>
      <c r="I176" s="348"/>
      <c r="J176" s="348"/>
      <c r="K176" s="348"/>
      <c r="L176" s="348"/>
      <c r="M176" s="349"/>
      <c r="N176" s="350"/>
      <c r="O176" s="351">
        <f t="shared" si="28"/>
        <v>0</v>
      </c>
      <c r="P176" s="352">
        <f t="shared" si="34"/>
        <v>0</v>
      </c>
      <c r="Q176" s="304" t="str">
        <f t="shared" si="35"/>
        <v>Débil</v>
      </c>
      <c r="R176" s="357"/>
      <c r="S176" s="358"/>
      <c r="T176" s="359"/>
      <c r="U176" s="308" t="str">
        <f t="shared" si="29"/>
        <v/>
      </c>
      <c r="V176" s="308" t="str">
        <f t="shared" si="30"/>
        <v/>
      </c>
      <c r="W176" s="308" t="str">
        <f t="shared" si="36"/>
        <v>Débil</v>
      </c>
      <c r="X176" s="309" t="str">
        <f t="shared" si="31"/>
        <v>Requiere plan de acción para fortalecer el control</v>
      </c>
      <c r="Y176" s="310" t="str">
        <f t="shared" si="32"/>
        <v/>
      </c>
      <c r="Z176" s="360"/>
      <c r="AA176" s="357"/>
      <c r="AB176" s="312" t="str">
        <f t="shared" si="33"/>
        <v/>
      </c>
      <c r="AC176" s="361"/>
      <c r="AD176" s="358"/>
      <c r="AF176" s="376"/>
      <c r="AG176" s="405"/>
      <c r="AH176" s="405"/>
      <c r="AI176" s="405"/>
      <c r="AJ176" s="406"/>
      <c r="AK176" s="375"/>
      <c r="AL176" s="375"/>
      <c r="AM176" s="375"/>
      <c r="AN176" s="405"/>
      <c r="AO176" s="405"/>
      <c r="AP176" s="405"/>
      <c r="AQ176" s="406"/>
    </row>
    <row r="177" spans="1:43" s="313" customFormat="1" ht="90" x14ac:dyDescent="0.2">
      <c r="A177" s="294" t="str">
        <f>'[1]2. MAPA DE RIESGOS '!C26</f>
        <v xml:space="preserve">15. Gestión ambiental ineficaz que afecte negativamente las condiciones laborales en la Entidad 
</v>
      </c>
      <c r="B177" s="294"/>
      <c r="C177" s="296"/>
      <c r="D177" s="334"/>
      <c r="E177" s="298"/>
      <c r="F177" s="299"/>
      <c r="G177" s="299"/>
      <c r="H177" s="299"/>
      <c r="I177" s="299"/>
      <c r="J177" s="299"/>
      <c r="K177" s="299"/>
      <c r="L177" s="299"/>
      <c r="M177" s="300"/>
      <c r="N177" s="301"/>
      <c r="O177" s="302">
        <f t="shared" si="28"/>
        <v>0</v>
      </c>
      <c r="P177" s="303">
        <f t="shared" si="34"/>
        <v>0</v>
      </c>
      <c r="Q177" s="304" t="str">
        <f t="shared" si="35"/>
        <v>Débil</v>
      </c>
      <c r="R177" s="305">
        <f>ROUNDUP(AVERAGEIF(P177:P183,"&gt;0"),1)</f>
        <v>1</v>
      </c>
      <c r="S177" s="306" t="str">
        <f>IF(R177&gt;96%,"Fuerte",IF(R177&lt;50%,"Débil","Moderada"))</f>
        <v>Fuerte</v>
      </c>
      <c r="T177" s="307" t="str">
        <f>IF(R177&lt;96%,"Se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7" s="308" t="str">
        <f t="shared" si="29"/>
        <v/>
      </c>
      <c r="V177" s="308" t="str">
        <f t="shared" si="30"/>
        <v/>
      </c>
      <c r="W177" s="308" t="str">
        <f t="shared" si="36"/>
        <v>Débil</v>
      </c>
      <c r="X177" s="309" t="str">
        <f t="shared" si="31"/>
        <v>Requiere plan de acción para fortalecer el control</v>
      </c>
      <c r="Y177" s="310" t="str">
        <f t="shared" si="32"/>
        <v/>
      </c>
      <c r="Z177" s="311">
        <f>IFERROR(ROUND(AVERAGE(Y177:Y183),0),0)</f>
        <v>2</v>
      </c>
      <c r="AA177" s="306">
        <f>IF(OR(W177="Débil",Z177=0),0,IF(Z177=1,1,IF(AND(U177="Fuerte",Z177=2),2,1)))</f>
        <v>0</v>
      </c>
      <c r="AB177" s="312" t="str">
        <f t="shared" si="33"/>
        <v/>
      </c>
      <c r="AC177" s="311">
        <f>IFERROR(ROUND(AVERAGE(AB177:AB183),0),0)</f>
        <v>0</v>
      </c>
      <c r="AD177" s="306">
        <f>IF(OR(W177="Débil",AC177=0),0,IF(AC177=1,1,IF(AND(U177="Fuerte",AC177=2),2,1)))</f>
        <v>0</v>
      </c>
    </row>
    <row r="178" spans="1:43" s="313" customFormat="1" ht="15" x14ac:dyDescent="0.2">
      <c r="A178" s="430"/>
      <c r="B178" s="430"/>
      <c r="C178" s="296"/>
      <c r="D178" s="334"/>
      <c r="E178" s="298"/>
      <c r="F178" s="299"/>
      <c r="G178" s="299"/>
      <c r="H178" s="299"/>
      <c r="I178" s="299"/>
      <c r="J178" s="299"/>
      <c r="K178" s="299"/>
      <c r="L178" s="299"/>
      <c r="M178" s="300"/>
      <c r="N178" s="301"/>
      <c r="O178" s="302">
        <f t="shared" si="28"/>
        <v>0</v>
      </c>
      <c r="P178" s="303">
        <f t="shared" si="34"/>
        <v>0</v>
      </c>
      <c r="Q178" s="304" t="str">
        <f t="shared" si="35"/>
        <v>Débil</v>
      </c>
      <c r="R178" s="323"/>
      <c r="S178" s="325"/>
      <c r="T178" s="409"/>
      <c r="U178" s="308" t="str">
        <f t="shared" si="29"/>
        <v/>
      </c>
      <c r="V178" s="308" t="str">
        <f t="shared" si="30"/>
        <v/>
      </c>
      <c r="W178" s="308" t="str">
        <f t="shared" si="36"/>
        <v>Débil</v>
      </c>
      <c r="X178" s="309" t="str">
        <f t="shared" si="31"/>
        <v>Requiere plan de acción para fortalecer el control</v>
      </c>
      <c r="Y178" s="310" t="str">
        <f t="shared" si="32"/>
        <v/>
      </c>
      <c r="Z178" s="322"/>
      <c r="AA178" s="323"/>
      <c r="AB178" s="312" t="str">
        <f t="shared" si="33"/>
        <v/>
      </c>
      <c r="AC178" s="324"/>
      <c r="AD178" s="325"/>
    </row>
    <row r="179" spans="1:43" s="313" customFormat="1" ht="15" x14ac:dyDescent="0.2">
      <c r="A179" s="430"/>
      <c r="B179" s="430"/>
      <c r="C179" s="296"/>
      <c r="D179" s="334"/>
      <c r="E179" s="298"/>
      <c r="F179" s="299"/>
      <c r="G179" s="299"/>
      <c r="H179" s="299"/>
      <c r="I179" s="299"/>
      <c r="J179" s="299"/>
      <c r="K179" s="299"/>
      <c r="L179" s="299"/>
      <c r="M179" s="300"/>
      <c r="N179" s="301"/>
      <c r="O179" s="302">
        <f t="shared" si="28"/>
        <v>0</v>
      </c>
      <c r="P179" s="303">
        <f t="shared" si="34"/>
        <v>0</v>
      </c>
      <c r="Q179" s="304" t="str">
        <f t="shared" si="35"/>
        <v>Débil</v>
      </c>
      <c r="R179" s="323"/>
      <c r="S179" s="325"/>
      <c r="T179" s="409"/>
      <c r="U179" s="308" t="str">
        <f t="shared" si="29"/>
        <v/>
      </c>
      <c r="V179" s="308" t="str">
        <f t="shared" si="30"/>
        <v/>
      </c>
      <c r="W179" s="308" t="str">
        <f t="shared" si="36"/>
        <v>Débil</v>
      </c>
      <c r="X179" s="309" t="str">
        <f t="shared" si="31"/>
        <v>Requiere plan de acción para fortalecer el control</v>
      </c>
      <c r="Y179" s="310" t="str">
        <f t="shared" si="32"/>
        <v/>
      </c>
      <c r="Z179" s="322"/>
      <c r="AA179" s="323"/>
      <c r="AB179" s="312" t="str">
        <f t="shared" si="33"/>
        <v/>
      </c>
      <c r="AC179" s="324"/>
      <c r="AD179" s="325"/>
    </row>
    <row r="180" spans="1:43" s="313" customFormat="1" ht="15" x14ac:dyDescent="0.2">
      <c r="A180" s="430"/>
      <c r="B180" s="430"/>
      <c r="C180" s="296"/>
      <c r="D180" s="334"/>
      <c r="E180" s="298"/>
      <c r="F180" s="299"/>
      <c r="G180" s="299"/>
      <c r="H180" s="299"/>
      <c r="I180" s="299"/>
      <c r="J180" s="299"/>
      <c r="K180" s="299"/>
      <c r="L180" s="299"/>
      <c r="M180" s="300"/>
      <c r="N180" s="301"/>
      <c r="O180" s="302">
        <f t="shared" si="28"/>
        <v>0</v>
      </c>
      <c r="P180" s="303">
        <f t="shared" si="34"/>
        <v>0</v>
      </c>
      <c r="Q180" s="304" t="str">
        <f t="shared" si="35"/>
        <v>Débil</v>
      </c>
      <c r="R180" s="323"/>
      <c r="S180" s="325"/>
      <c r="T180" s="409"/>
      <c r="U180" s="308" t="str">
        <f t="shared" si="29"/>
        <v/>
      </c>
      <c r="V180" s="308" t="str">
        <f t="shared" si="30"/>
        <v/>
      </c>
      <c r="W180" s="308" t="str">
        <f t="shared" si="36"/>
        <v>Débil</v>
      </c>
      <c r="X180" s="309" t="str">
        <f t="shared" si="31"/>
        <v>Requiere plan de acción para fortalecer el control</v>
      </c>
      <c r="Y180" s="310" t="str">
        <f t="shared" si="32"/>
        <v/>
      </c>
      <c r="Z180" s="322"/>
      <c r="AA180" s="323"/>
      <c r="AB180" s="312" t="str">
        <f t="shared" si="33"/>
        <v/>
      </c>
      <c r="AC180" s="324"/>
      <c r="AD180" s="325"/>
    </row>
    <row r="181" spans="1:43" s="313" customFormat="1" ht="63.75" x14ac:dyDescent="0.2">
      <c r="A181" s="383"/>
      <c r="B181" s="383"/>
      <c r="C181" s="385" t="s">
        <v>884</v>
      </c>
      <c r="D181" s="431" t="s">
        <v>962</v>
      </c>
      <c r="E181" s="298" t="s">
        <v>20</v>
      </c>
      <c r="F181" s="299">
        <v>15</v>
      </c>
      <c r="G181" s="299">
        <v>15</v>
      </c>
      <c r="H181" s="299">
        <v>15</v>
      </c>
      <c r="I181" s="299">
        <v>15</v>
      </c>
      <c r="J181" s="299">
        <v>15</v>
      </c>
      <c r="K181" s="299">
        <v>15</v>
      </c>
      <c r="L181" s="299">
        <v>10</v>
      </c>
      <c r="M181" s="300" t="s">
        <v>69</v>
      </c>
      <c r="N181" s="301"/>
      <c r="O181" s="302">
        <f t="shared" si="28"/>
        <v>90</v>
      </c>
      <c r="P181" s="303">
        <f t="shared" si="34"/>
        <v>1</v>
      </c>
      <c r="Q181" s="304" t="str">
        <f t="shared" si="35"/>
        <v>Fuerte</v>
      </c>
      <c r="R181" s="323"/>
      <c r="S181" s="325"/>
      <c r="T181" s="409"/>
      <c r="U181" s="308" t="str">
        <f t="shared" si="29"/>
        <v>Fuerte</v>
      </c>
      <c r="V181" s="308" t="str">
        <f t="shared" si="30"/>
        <v/>
      </c>
      <c r="W181" s="308" t="str">
        <f t="shared" si="36"/>
        <v/>
      </c>
      <c r="X181" s="309" t="str">
        <f t="shared" si="31"/>
        <v>Control fuerte pero si el riesgo residual lo requiere y según la opción de manejo escogida, cada responsable involucrado debe liderar acciones adicionales</v>
      </c>
      <c r="Y181" s="310">
        <f t="shared" si="32"/>
        <v>2</v>
      </c>
      <c r="Z181" s="386"/>
      <c r="AA181" s="387"/>
      <c r="AB181" s="312" t="str">
        <f t="shared" si="33"/>
        <v/>
      </c>
      <c r="AC181" s="312"/>
      <c r="AD181" s="388"/>
    </row>
    <row r="182" spans="1:43" s="313" customFormat="1" ht="15.75" x14ac:dyDescent="0.25">
      <c r="A182" s="338"/>
      <c r="B182" s="338"/>
      <c r="C182" s="389"/>
      <c r="D182" s="335"/>
      <c r="E182" s="298"/>
      <c r="F182" s="337"/>
      <c r="G182" s="337"/>
      <c r="H182" s="337"/>
      <c r="I182" s="337"/>
      <c r="J182" s="337"/>
      <c r="K182" s="337"/>
      <c r="L182" s="337"/>
      <c r="M182" s="300"/>
      <c r="N182" s="301"/>
      <c r="O182" s="302">
        <f t="shared" si="28"/>
        <v>0</v>
      </c>
      <c r="P182" s="303">
        <f t="shared" si="34"/>
        <v>0</v>
      </c>
      <c r="Q182" s="304" t="str">
        <f t="shared" si="35"/>
        <v>Débil</v>
      </c>
      <c r="R182" s="323"/>
      <c r="S182" s="325"/>
      <c r="T182" s="409"/>
      <c r="U182" s="308" t="str">
        <f t="shared" si="29"/>
        <v/>
      </c>
      <c r="V182" s="308" t="str">
        <f t="shared" si="30"/>
        <v/>
      </c>
      <c r="W182" s="308" t="str">
        <f t="shared" si="36"/>
        <v>Débil</v>
      </c>
      <c r="X182" s="309" t="str">
        <f t="shared" si="31"/>
        <v>Requiere plan de acción para fortalecer el control</v>
      </c>
      <c r="Y182" s="310" t="str">
        <f t="shared" si="32"/>
        <v/>
      </c>
      <c r="Z182" s="340"/>
      <c r="AA182" s="306">
        <f>IF(OR(W182="Débil",Z182=0),0,IF(Z182=1,1,IF(AND(U182="Fuerte",Z182=2),2,1)))</f>
        <v>0</v>
      </c>
      <c r="AB182" s="312" t="str">
        <f t="shared" si="33"/>
        <v/>
      </c>
      <c r="AC182" s="340"/>
      <c r="AD182" s="306">
        <f>IF(OR(W182="Débil",AC182=0),0,IF(AC182=1,1,IF(AND(U182="Fuerte",AC182=2),2,1)))</f>
        <v>0</v>
      </c>
      <c r="AF182" s="314"/>
      <c r="AG182" s="48"/>
      <c r="AH182" s="48"/>
      <c r="AI182" s="48"/>
      <c r="AJ182" s="49"/>
      <c r="AK182" s="3"/>
      <c r="AL182" s="3"/>
      <c r="AM182" s="3"/>
      <c r="AN182" s="48"/>
      <c r="AO182" s="48"/>
      <c r="AP182" s="48"/>
      <c r="AQ182" s="49"/>
    </row>
    <row r="183" spans="1:43" s="313" customFormat="1" ht="15.75" x14ac:dyDescent="0.2">
      <c r="A183" s="426"/>
      <c r="B183" s="426"/>
      <c r="C183" s="385"/>
      <c r="D183" s="425"/>
      <c r="E183" s="298"/>
      <c r="F183" s="299"/>
      <c r="G183" s="299"/>
      <c r="H183" s="299"/>
      <c r="I183" s="299"/>
      <c r="J183" s="299"/>
      <c r="K183" s="299"/>
      <c r="L183" s="299"/>
      <c r="M183" s="300"/>
      <c r="N183" s="301"/>
      <c r="O183" s="302">
        <f t="shared" si="28"/>
        <v>0</v>
      </c>
      <c r="P183" s="303">
        <f t="shared" si="34"/>
        <v>0</v>
      </c>
      <c r="Q183" s="304" t="str">
        <f t="shared" si="35"/>
        <v>Débil</v>
      </c>
      <c r="R183" s="387"/>
      <c r="S183" s="388"/>
      <c r="T183" s="424"/>
      <c r="U183" s="308" t="str">
        <f t="shared" si="29"/>
        <v/>
      </c>
      <c r="V183" s="308" t="str">
        <f t="shared" si="30"/>
        <v/>
      </c>
      <c r="W183" s="308" t="str">
        <f t="shared" si="36"/>
        <v>Débil</v>
      </c>
      <c r="X183" s="309" t="str">
        <f t="shared" si="31"/>
        <v>Requiere plan de acción para fortalecer el control</v>
      </c>
      <c r="Y183" s="310" t="str">
        <f t="shared" si="32"/>
        <v/>
      </c>
      <c r="Z183" s="386"/>
      <c r="AA183" s="387"/>
      <c r="AB183" s="312" t="str">
        <f t="shared" si="33"/>
        <v/>
      </c>
      <c r="AC183" s="312"/>
      <c r="AD183" s="388"/>
      <c r="AF183" s="314"/>
      <c r="AG183" s="48"/>
      <c r="AH183" s="48"/>
      <c r="AI183" s="48"/>
      <c r="AJ183" s="49"/>
      <c r="AK183" s="3"/>
      <c r="AL183" s="3"/>
      <c r="AM183" s="3"/>
      <c r="AN183" s="48"/>
      <c r="AO183" s="48"/>
      <c r="AP183" s="48"/>
      <c r="AQ183" s="49"/>
    </row>
  </sheetData>
  <mergeCells count="7">
    <mergeCell ref="AF3:AQ3"/>
    <mergeCell ref="Y2:AB2"/>
    <mergeCell ref="F3:G3"/>
    <mergeCell ref="O3:T3"/>
    <mergeCell ref="U3:W3"/>
    <mergeCell ref="Y3:AA3"/>
    <mergeCell ref="AB3:AD3"/>
  </mergeCells>
  <conditionalFormatting sqref="AK182:AM183 AK24:AM35 AK12:AK23 AK5:AK10">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AK37:AM39">
    <cfRule type="cellIs" dxfId="227" priority="225" operator="equal">
      <formula>"EXTREMA"</formula>
    </cfRule>
    <cfRule type="cellIs" dxfId="226" priority="226" operator="equal">
      <formula>"ALTA"</formula>
    </cfRule>
    <cfRule type="cellIs" dxfId="225" priority="227" operator="equal">
      <formula>"MODERADA"</formula>
    </cfRule>
    <cfRule type="cellIs" dxfId="224" priority="228" operator="equal">
      <formula>"BAJA"</formula>
    </cfRule>
  </conditionalFormatting>
  <conditionalFormatting sqref="AK53:AM55">
    <cfRule type="cellIs" dxfId="223" priority="221" operator="equal">
      <formula>"EXTREMA"</formula>
    </cfRule>
    <cfRule type="cellIs" dxfId="222" priority="222" operator="equal">
      <formula>"ALTA"</formula>
    </cfRule>
    <cfRule type="cellIs" dxfId="221" priority="223" operator="equal">
      <formula>"MODERADA"</formula>
    </cfRule>
    <cfRule type="cellIs" dxfId="220" priority="224" operator="equal">
      <formula>"BAJA"</formula>
    </cfRule>
  </conditionalFormatting>
  <conditionalFormatting sqref="AK81:AM83">
    <cfRule type="cellIs" dxfId="219" priority="217" operator="equal">
      <formula>"EXTREMA"</formula>
    </cfRule>
    <cfRule type="cellIs" dxfId="218" priority="218" operator="equal">
      <formula>"ALTA"</formula>
    </cfRule>
    <cfRule type="cellIs" dxfId="217" priority="219" operator="equal">
      <formula>"MODERADA"</formula>
    </cfRule>
    <cfRule type="cellIs" dxfId="216" priority="220" operator="equal">
      <formula>"BAJA"</formula>
    </cfRule>
  </conditionalFormatting>
  <conditionalFormatting sqref="AK94:AM96">
    <cfRule type="cellIs" dxfId="215" priority="213" operator="equal">
      <formula>"EXTREMA"</formula>
    </cfRule>
    <cfRule type="cellIs" dxfId="214" priority="214" operator="equal">
      <formula>"ALTA"</formula>
    </cfRule>
    <cfRule type="cellIs" dxfId="213" priority="215" operator="equal">
      <formula>"MODERADA"</formula>
    </cfRule>
    <cfRule type="cellIs" dxfId="212" priority="216" operator="equal">
      <formula>"BAJA"</formula>
    </cfRule>
  </conditionalFormatting>
  <conditionalFormatting sqref="AK111:AM113">
    <cfRule type="cellIs" dxfId="211" priority="209" operator="equal">
      <formula>"EXTREMA"</formula>
    </cfRule>
    <cfRule type="cellIs" dxfId="210" priority="210" operator="equal">
      <formula>"ALTA"</formula>
    </cfRule>
    <cfRule type="cellIs" dxfId="209" priority="211" operator="equal">
      <formula>"MODERADA"</formula>
    </cfRule>
    <cfRule type="cellIs" dxfId="208" priority="212" operator="equal">
      <formula>"BAJA"</formula>
    </cfRule>
  </conditionalFormatting>
  <conditionalFormatting sqref="AK123:AM125">
    <cfRule type="cellIs" dxfId="207" priority="205" operator="equal">
      <formula>"EXTREMA"</formula>
    </cfRule>
    <cfRule type="cellIs" dxfId="206" priority="206" operator="equal">
      <formula>"ALTA"</formula>
    </cfRule>
    <cfRule type="cellIs" dxfId="205" priority="207" operator="equal">
      <formula>"MODERADA"</formula>
    </cfRule>
    <cfRule type="cellIs" dxfId="204" priority="208" operator="equal">
      <formula>"BAJA"</formula>
    </cfRule>
  </conditionalFormatting>
  <conditionalFormatting sqref="AK135:AM137">
    <cfRule type="cellIs" dxfId="203" priority="201" operator="equal">
      <formula>"EXTREMA"</formula>
    </cfRule>
    <cfRule type="cellIs" dxfId="202" priority="202" operator="equal">
      <formula>"ALTA"</formula>
    </cfRule>
    <cfRule type="cellIs" dxfId="201" priority="203" operator="equal">
      <formula>"MODERADA"</formula>
    </cfRule>
    <cfRule type="cellIs" dxfId="200" priority="204" operator="equal">
      <formula>"BAJA"</formula>
    </cfRule>
  </conditionalFormatting>
  <conditionalFormatting sqref="AK149:AM151">
    <cfRule type="cellIs" dxfId="199" priority="197" operator="equal">
      <formula>"EXTREMA"</formula>
    </cfRule>
    <cfRule type="cellIs" dxfId="198" priority="198" operator="equal">
      <formula>"ALTA"</formula>
    </cfRule>
    <cfRule type="cellIs" dxfId="197" priority="199" operator="equal">
      <formula>"MODERADA"</formula>
    </cfRule>
    <cfRule type="cellIs" dxfId="196" priority="200" operator="equal">
      <formula>"BAJA"</formula>
    </cfRule>
  </conditionalFormatting>
  <conditionalFormatting sqref="AK166:AM168">
    <cfRule type="cellIs" dxfId="195" priority="189" operator="equal">
      <formula>"EXTREMA"</formula>
    </cfRule>
    <cfRule type="cellIs" dxfId="194" priority="190" operator="equal">
      <formula>"ALTA"</formula>
    </cfRule>
    <cfRule type="cellIs" dxfId="193" priority="191" operator="equal">
      <formula>"MODERADA"</formula>
    </cfRule>
    <cfRule type="cellIs" dxfId="192" priority="192" operator="equal">
      <formula>"BAJA"</formula>
    </cfRule>
  </conditionalFormatting>
  <conditionalFormatting sqref="AK159:AM161">
    <cfRule type="cellIs" dxfId="191" priority="193" operator="equal">
      <formula>"EXTREMA"</formula>
    </cfRule>
    <cfRule type="cellIs" dxfId="190" priority="194" operator="equal">
      <formula>"ALTA"</formula>
    </cfRule>
    <cfRule type="cellIs" dxfId="189" priority="195" operator="equal">
      <formula>"MODERADA"</formula>
    </cfRule>
    <cfRule type="cellIs" dxfId="188" priority="196" operator="equal">
      <formula>"BAJA"</formula>
    </cfRule>
  </conditionalFormatting>
  <conditionalFormatting sqref="AK174:AM176">
    <cfRule type="cellIs" dxfId="187" priority="185" operator="equal">
      <formula>"EXTREMA"</formula>
    </cfRule>
    <cfRule type="cellIs" dxfId="186" priority="186" operator="equal">
      <formula>"ALTA"</formula>
    </cfRule>
    <cfRule type="cellIs" dxfId="185" priority="187" operator="equal">
      <formula>"MODERADA"</formula>
    </cfRule>
    <cfRule type="cellIs" dxfId="184" priority="188" operator="equal">
      <formula>"BAJA"</formula>
    </cfRule>
  </conditionalFormatting>
  <conditionalFormatting sqref="D177:D180">
    <cfRule type="containsText" dxfId="183" priority="165" stopIfTrue="1" operator="containsText" text="BAJA">
      <formula>NOT(ISERROR(SEARCH("BAJA",D177)))</formula>
    </cfRule>
    <cfRule type="containsText" dxfId="182" priority="166" stopIfTrue="1" operator="containsText" text="MODERADA">
      <formula>NOT(ISERROR(SEARCH("MODERADA",D177)))</formula>
    </cfRule>
    <cfRule type="containsText" dxfId="181" priority="167" stopIfTrue="1" operator="containsText" text="ALTA">
      <formula>NOT(ISERROR(SEARCH("ALTA",D177)))</formula>
    </cfRule>
    <cfRule type="containsText" dxfId="180" priority="168" stopIfTrue="1" operator="containsText" text="EXTREMA">
      <formula>NOT(ISERROR(SEARCH("EXTREMA",D177)))</formula>
    </cfRule>
  </conditionalFormatting>
  <conditionalFormatting sqref="D29">
    <cfRule type="containsText" dxfId="179" priority="181" stopIfTrue="1" operator="containsText" text="BAJA">
      <formula>NOT(ISERROR(SEARCH("BAJA",D29)))</formula>
    </cfRule>
    <cfRule type="containsText" dxfId="178" priority="182" stopIfTrue="1" operator="containsText" text="MODERADA">
      <formula>NOT(ISERROR(SEARCH("MODERADA",D29)))</formula>
    </cfRule>
    <cfRule type="containsText" dxfId="177" priority="183" stopIfTrue="1" operator="containsText" text="ALTA">
      <formula>NOT(ISERROR(SEARCH("ALTA",D29)))</formula>
    </cfRule>
    <cfRule type="containsText" dxfId="176" priority="184" stopIfTrue="1" operator="containsText" text="EXTREMA">
      <formula>NOT(ISERROR(SEARCH("EXTREMA",D29)))</formula>
    </cfRule>
  </conditionalFormatting>
  <conditionalFormatting sqref="D68">
    <cfRule type="containsText" dxfId="175" priority="177" stopIfTrue="1" operator="containsText" text="BAJA">
      <formula>NOT(ISERROR(SEARCH("BAJA",D68)))</formula>
    </cfRule>
    <cfRule type="containsText" dxfId="174" priority="178" stopIfTrue="1" operator="containsText" text="MODERADA">
      <formula>NOT(ISERROR(SEARCH("MODERADA",D68)))</formula>
    </cfRule>
    <cfRule type="containsText" dxfId="173" priority="179" stopIfTrue="1" operator="containsText" text="ALTA">
      <formula>NOT(ISERROR(SEARCH("ALTA",D68)))</formula>
    </cfRule>
    <cfRule type="containsText" dxfId="172" priority="180" stopIfTrue="1" operator="containsText" text="EXTREMA">
      <formula>NOT(ISERROR(SEARCH("EXTREMA",D68)))</formula>
    </cfRule>
  </conditionalFormatting>
  <conditionalFormatting sqref="D162">
    <cfRule type="containsText" dxfId="171" priority="173" stopIfTrue="1" operator="containsText" text="BAJA">
      <formula>NOT(ISERROR(SEARCH("BAJA",D162)))</formula>
    </cfRule>
    <cfRule type="containsText" dxfId="170" priority="174" stopIfTrue="1" operator="containsText" text="MODERADA">
      <formula>NOT(ISERROR(SEARCH("MODERADA",D162)))</formula>
    </cfRule>
    <cfRule type="containsText" dxfId="169" priority="175" stopIfTrue="1" operator="containsText" text="ALTA">
      <formula>NOT(ISERROR(SEARCH("ALTA",D162)))</formula>
    </cfRule>
    <cfRule type="containsText" dxfId="168" priority="176" stopIfTrue="1" operator="containsText" text="EXTREMA">
      <formula>NOT(ISERROR(SEARCH("EXTREMA",D162)))</formula>
    </cfRule>
  </conditionalFormatting>
  <conditionalFormatting sqref="D169">
    <cfRule type="containsText" dxfId="167" priority="169" stopIfTrue="1" operator="containsText" text="BAJA">
      <formula>NOT(ISERROR(SEARCH("BAJA",D169)))</formula>
    </cfRule>
    <cfRule type="containsText" dxfId="166" priority="170" stopIfTrue="1" operator="containsText" text="MODERADA">
      <formula>NOT(ISERROR(SEARCH("MODERADA",D169)))</formula>
    </cfRule>
    <cfRule type="containsText" dxfId="165" priority="171" stopIfTrue="1" operator="containsText" text="ALTA">
      <formula>NOT(ISERROR(SEARCH("ALTA",D169)))</formula>
    </cfRule>
    <cfRule type="containsText" dxfId="164" priority="172" stopIfTrue="1" operator="containsText" text="EXTREMA">
      <formula>NOT(ISERROR(SEARCH("EXTREMA",D169)))</formula>
    </cfRule>
  </conditionalFormatting>
  <conditionalFormatting sqref="D30:D31">
    <cfRule type="containsText" dxfId="163" priority="157" stopIfTrue="1" operator="containsText" text="BAJA">
      <formula>NOT(ISERROR(SEARCH("BAJA",D30)))</formula>
    </cfRule>
    <cfRule type="containsText" dxfId="162" priority="158" stopIfTrue="1" operator="containsText" text="MODERADA">
      <formula>NOT(ISERROR(SEARCH("MODERADA",D30)))</formula>
    </cfRule>
    <cfRule type="containsText" dxfId="161" priority="159" stopIfTrue="1" operator="containsText" text="ALTA">
      <formula>NOT(ISERROR(SEARCH("ALTA",D30)))</formula>
    </cfRule>
    <cfRule type="containsText" dxfId="160" priority="160" stopIfTrue="1" operator="containsText" text="EXTREMA">
      <formula>NOT(ISERROR(SEARCH("EXTREMA",D30)))</formula>
    </cfRule>
  </conditionalFormatting>
  <conditionalFormatting sqref="D20">
    <cfRule type="containsText" dxfId="159" priority="161" stopIfTrue="1" operator="containsText" text="BAJA">
      <formula>NOT(ISERROR(SEARCH("BAJA",D20)))</formula>
    </cfRule>
    <cfRule type="containsText" dxfId="158" priority="162" stopIfTrue="1" operator="containsText" text="MODERADA">
      <formula>NOT(ISERROR(SEARCH("MODERADA",D20)))</formula>
    </cfRule>
    <cfRule type="containsText" dxfId="157" priority="163" stopIfTrue="1" operator="containsText" text="ALTA">
      <formula>NOT(ISERROR(SEARCH("ALTA",D20)))</formula>
    </cfRule>
    <cfRule type="containsText" dxfId="156" priority="164" stopIfTrue="1" operator="containsText" text="EXTREMA">
      <formula>NOT(ISERROR(SEARCH("EXTREMA",D20)))</formula>
    </cfRule>
  </conditionalFormatting>
  <conditionalFormatting sqref="D37">
    <cfRule type="containsText" dxfId="155" priority="153" stopIfTrue="1" operator="containsText" text="BAJA">
      <formula>NOT(ISERROR(SEARCH("BAJA",D37)))</formula>
    </cfRule>
    <cfRule type="containsText" dxfId="154" priority="154" stopIfTrue="1" operator="containsText" text="MODERADA">
      <formula>NOT(ISERROR(SEARCH("MODERADA",D37)))</formula>
    </cfRule>
    <cfRule type="containsText" dxfId="153" priority="155" stopIfTrue="1" operator="containsText" text="ALTA">
      <formula>NOT(ISERROR(SEARCH("ALTA",D37)))</formula>
    </cfRule>
    <cfRule type="containsText" dxfId="152" priority="156" stopIfTrue="1" operator="containsText" text="EXTREMA">
      <formula>NOT(ISERROR(SEARCH("EXTREMA",D37)))</formula>
    </cfRule>
  </conditionalFormatting>
  <conditionalFormatting sqref="D41">
    <cfRule type="containsText" dxfId="151" priority="149" stopIfTrue="1" operator="containsText" text="BAJA">
      <formula>NOT(ISERROR(SEARCH("BAJA",D41)))</formula>
    </cfRule>
    <cfRule type="containsText" dxfId="150" priority="150" stopIfTrue="1" operator="containsText" text="MODERADA">
      <formula>NOT(ISERROR(SEARCH("MODERADA",D41)))</formula>
    </cfRule>
    <cfRule type="containsText" dxfId="149" priority="151" stopIfTrue="1" operator="containsText" text="ALTA">
      <formula>NOT(ISERROR(SEARCH("ALTA",D41)))</formula>
    </cfRule>
    <cfRule type="containsText" dxfId="148" priority="152" stopIfTrue="1" operator="containsText" text="EXTREMA">
      <formula>NOT(ISERROR(SEARCH("EXTREMA",D41)))</formula>
    </cfRule>
  </conditionalFormatting>
  <conditionalFormatting sqref="D57">
    <cfRule type="containsText" dxfId="147" priority="145" stopIfTrue="1" operator="containsText" text="BAJA">
      <formula>NOT(ISERROR(SEARCH("BAJA",D57)))</formula>
    </cfRule>
    <cfRule type="containsText" dxfId="146" priority="146" stopIfTrue="1" operator="containsText" text="MODERADA">
      <formula>NOT(ISERROR(SEARCH("MODERADA",D57)))</formula>
    </cfRule>
    <cfRule type="containsText" dxfId="145" priority="147" stopIfTrue="1" operator="containsText" text="ALTA">
      <formula>NOT(ISERROR(SEARCH("ALTA",D57)))</formula>
    </cfRule>
    <cfRule type="containsText" dxfId="144" priority="148" stopIfTrue="1" operator="containsText" text="EXTREMA">
      <formula>NOT(ISERROR(SEARCH("EXTREMA",D57)))</formula>
    </cfRule>
  </conditionalFormatting>
  <conditionalFormatting sqref="D98">
    <cfRule type="containsText" dxfId="143" priority="137" stopIfTrue="1" operator="containsText" text="BAJA">
      <formula>NOT(ISERROR(SEARCH("BAJA",D98)))</formula>
    </cfRule>
    <cfRule type="containsText" dxfId="142" priority="138" stopIfTrue="1" operator="containsText" text="MODERADA">
      <formula>NOT(ISERROR(SEARCH("MODERADA",D98)))</formula>
    </cfRule>
    <cfRule type="containsText" dxfId="141" priority="139" stopIfTrue="1" operator="containsText" text="ALTA">
      <formula>NOT(ISERROR(SEARCH("ALTA",D98)))</formula>
    </cfRule>
    <cfRule type="containsText" dxfId="140" priority="140" stopIfTrue="1" operator="containsText" text="EXTREMA">
      <formula>NOT(ISERROR(SEARCH("EXTREMA",D98)))</formula>
    </cfRule>
  </conditionalFormatting>
  <conditionalFormatting sqref="D74:D75">
    <cfRule type="containsText" dxfId="139" priority="141" stopIfTrue="1" operator="containsText" text="BAJA">
      <formula>NOT(ISERROR(SEARCH("BAJA",D74)))</formula>
    </cfRule>
    <cfRule type="containsText" dxfId="138" priority="142" stopIfTrue="1" operator="containsText" text="MODERADA">
      <formula>NOT(ISERROR(SEARCH("MODERADA",D74)))</formula>
    </cfRule>
    <cfRule type="containsText" dxfId="137" priority="143" stopIfTrue="1" operator="containsText" text="ALTA">
      <formula>NOT(ISERROR(SEARCH("ALTA",D74)))</formula>
    </cfRule>
    <cfRule type="containsText" dxfId="136" priority="144" stopIfTrue="1" operator="containsText" text="EXTREMA">
      <formula>NOT(ISERROR(SEARCH("EXTREMA",D74)))</formula>
    </cfRule>
  </conditionalFormatting>
  <conditionalFormatting sqref="D114">
    <cfRule type="containsText" dxfId="135" priority="133" stopIfTrue="1" operator="containsText" text="BAJA">
      <formula>NOT(ISERROR(SEARCH("BAJA",D114)))</formula>
    </cfRule>
    <cfRule type="containsText" dxfId="134" priority="134" stopIfTrue="1" operator="containsText" text="MODERADA">
      <formula>NOT(ISERROR(SEARCH("MODERADA",D114)))</formula>
    </cfRule>
    <cfRule type="containsText" dxfId="133" priority="135" stopIfTrue="1" operator="containsText" text="ALTA">
      <formula>NOT(ISERROR(SEARCH("ALTA",D114)))</formula>
    </cfRule>
    <cfRule type="containsText" dxfId="132" priority="136" stopIfTrue="1" operator="containsText" text="EXTREMA">
      <formula>NOT(ISERROR(SEARCH("EXTREMA",D114)))</formula>
    </cfRule>
  </conditionalFormatting>
  <conditionalFormatting sqref="D149:D150">
    <cfRule type="containsText" dxfId="131" priority="129" stopIfTrue="1" operator="containsText" text="BAJA">
      <formula>NOT(ISERROR(SEARCH("BAJA",D149)))</formula>
    </cfRule>
    <cfRule type="containsText" dxfId="130" priority="130" stopIfTrue="1" operator="containsText" text="MODERADA">
      <formula>NOT(ISERROR(SEARCH("MODERADA",D149)))</formula>
    </cfRule>
    <cfRule type="containsText" dxfId="129" priority="131" stopIfTrue="1" operator="containsText" text="ALTA">
      <formula>NOT(ISERROR(SEARCH("ALTA",D149)))</formula>
    </cfRule>
    <cfRule type="containsText" dxfId="128" priority="132" stopIfTrue="1" operator="containsText" text="EXTREMA">
      <formula>NOT(ISERROR(SEARCH("EXTREMA",D149)))</formula>
    </cfRule>
  </conditionalFormatting>
  <conditionalFormatting sqref="D40">
    <cfRule type="containsText" dxfId="127" priority="125" stopIfTrue="1" operator="containsText" text="BAJA">
      <formula>NOT(ISERROR(SEARCH("BAJA",D40)))</formula>
    </cfRule>
    <cfRule type="containsText" dxfId="126" priority="126" stopIfTrue="1" operator="containsText" text="MODERADA">
      <formula>NOT(ISERROR(SEARCH("MODERADA",D40)))</formula>
    </cfRule>
    <cfRule type="containsText" dxfId="125" priority="127" stopIfTrue="1" operator="containsText" text="ALTA">
      <formula>NOT(ISERROR(SEARCH("ALTA",D40)))</formula>
    </cfRule>
    <cfRule type="containsText" dxfId="124" priority="128" stopIfTrue="1" operator="containsText" text="EXTREMA">
      <formula>NOT(ISERROR(SEARCH("EXTREMA",D40)))</formula>
    </cfRule>
  </conditionalFormatting>
  <conditionalFormatting sqref="D56">
    <cfRule type="containsText" dxfId="123" priority="121" stopIfTrue="1" operator="containsText" text="BAJA">
      <formula>NOT(ISERROR(SEARCH("BAJA",D56)))</formula>
    </cfRule>
    <cfRule type="containsText" dxfId="122" priority="122" stopIfTrue="1" operator="containsText" text="MODERADA">
      <formula>NOT(ISERROR(SEARCH("MODERADA",D56)))</formula>
    </cfRule>
    <cfRule type="containsText" dxfId="121" priority="123" stopIfTrue="1" operator="containsText" text="ALTA">
      <formula>NOT(ISERROR(SEARCH("ALTA",D56)))</formula>
    </cfRule>
    <cfRule type="containsText" dxfId="120" priority="124" stopIfTrue="1" operator="containsText" text="EXTREMA">
      <formula>NOT(ISERROR(SEARCH("EXTREMA",D56)))</formula>
    </cfRule>
  </conditionalFormatting>
  <conditionalFormatting sqref="D97">
    <cfRule type="containsText" dxfId="119" priority="117" stopIfTrue="1" operator="containsText" text="BAJA">
      <formula>NOT(ISERROR(SEARCH("BAJA",D97)))</formula>
    </cfRule>
    <cfRule type="containsText" dxfId="118" priority="118" stopIfTrue="1" operator="containsText" text="MODERADA">
      <formula>NOT(ISERROR(SEARCH("MODERADA",D97)))</formula>
    </cfRule>
    <cfRule type="containsText" dxfId="117" priority="119" stopIfTrue="1" operator="containsText" text="ALTA">
      <formula>NOT(ISERROR(SEARCH("ALTA",D97)))</formula>
    </cfRule>
    <cfRule type="containsText" dxfId="116" priority="120" stopIfTrue="1" operator="containsText" text="EXTREMA">
      <formula>NOT(ISERROR(SEARCH("EXTREMA",D97)))</formula>
    </cfRule>
  </conditionalFormatting>
  <conditionalFormatting sqref="D138:D140">
    <cfRule type="containsText" dxfId="115" priority="113" stopIfTrue="1" operator="containsText" text="BAJA">
      <formula>NOT(ISERROR(SEARCH("BAJA",D138)))</formula>
    </cfRule>
    <cfRule type="containsText" dxfId="114" priority="114" stopIfTrue="1" operator="containsText" text="MODERADA">
      <formula>NOT(ISERROR(SEARCH("MODERADA",D138)))</formula>
    </cfRule>
    <cfRule type="containsText" dxfId="113" priority="115" stopIfTrue="1" operator="containsText" text="ALTA">
      <formula>NOT(ISERROR(SEARCH("ALTA",D138)))</formula>
    </cfRule>
    <cfRule type="containsText" dxfId="112" priority="116" stopIfTrue="1" operator="containsText" text="EXTREMA">
      <formula>NOT(ISERROR(SEARCH("EXTREMA",D138)))</formula>
    </cfRule>
  </conditionalFormatting>
  <conditionalFormatting sqref="D142">
    <cfRule type="containsText" dxfId="111" priority="109" stopIfTrue="1" operator="containsText" text="BAJA">
      <formula>NOT(ISERROR(SEARCH("BAJA",D142)))</formula>
    </cfRule>
    <cfRule type="containsText" dxfId="110" priority="110" stopIfTrue="1" operator="containsText" text="MODERADA">
      <formula>NOT(ISERROR(SEARCH("MODERADA",D142)))</formula>
    </cfRule>
    <cfRule type="containsText" dxfId="109" priority="111" stopIfTrue="1" operator="containsText" text="ALTA">
      <formula>NOT(ISERROR(SEARCH("ALTA",D142)))</formula>
    </cfRule>
    <cfRule type="containsText" dxfId="108" priority="112" stopIfTrue="1" operator="containsText" text="EXTREMA">
      <formula>NOT(ISERROR(SEARCH("EXTREMA",D142)))</formula>
    </cfRule>
  </conditionalFormatting>
  <conditionalFormatting sqref="D143">
    <cfRule type="containsText" dxfId="107" priority="105" stopIfTrue="1" operator="containsText" text="BAJA">
      <formula>NOT(ISERROR(SEARCH("BAJA",D143)))</formula>
    </cfRule>
    <cfRule type="containsText" dxfId="106" priority="106" stopIfTrue="1" operator="containsText" text="MODERADA">
      <formula>NOT(ISERROR(SEARCH("MODERADA",D143)))</formula>
    </cfRule>
    <cfRule type="containsText" dxfId="105" priority="107" stopIfTrue="1" operator="containsText" text="ALTA">
      <formula>NOT(ISERROR(SEARCH("ALTA",D143)))</formula>
    </cfRule>
    <cfRule type="containsText" dxfId="104" priority="108" stopIfTrue="1" operator="containsText" text="EXTREMA">
      <formula>NOT(ISERROR(SEARCH("EXTREMA",D143)))</formula>
    </cfRule>
  </conditionalFormatting>
  <conditionalFormatting sqref="D163">
    <cfRule type="containsText" dxfId="103" priority="101" stopIfTrue="1" operator="containsText" text="BAJA">
      <formula>NOT(ISERROR(SEARCH("BAJA",D163)))</formula>
    </cfRule>
    <cfRule type="containsText" dxfId="102" priority="102" stopIfTrue="1" operator="containsText" text="MODERADA">
      <formula>NOT(ISERROR(SEARCH("MODERADA",D163)))</formula>
    </cfRule>
    <cfRule type="containsText" dxfId="101" priority="103" stopIfTrue="1" operator="containsText" text="ALTA">
      <formula>NOT(ISERROR(SEARCH("ALTA",D163)))</formula>
    </cfRule>
    <cfRule type="containsText" dxfId="100" priority="104" stopIfTrue="1" operator="containsText" text="EXTREMA">
      <formula>NOT(ISERROR(SEARCH("EXTREMA",D163)))</formula>
    </cfRule>
  </conditionalFormatting>
  <conditionalFormatting sqref="D33">
    <cfRule type="containsText" dxfId="99" priority="97" stopIfTrue="1" operator="containsText" text="BAJA">
      <formula>NOT(ISERROR(SEARCH("BAJA",D33)))</formula>
    </cfRule>
    <cfRule type="containsText" dxfId="98" priority="98" stopIfTrue="1" operator="containsText" text="MODERADA">
      <formula>NOT(ISERROR(SEARCH("MODERADA",D33)))</formula>
    </cfRule>
    <cfRule type="containsText" dxfId="97" priority="99" stopIfTrue="1" operator="containsText" text="ALTA">
      <formula>NOT(ISERROR(SEARCH("ALTA",D33)))</formula>
    </cfRule>
    <cfRule type="containsText" dxfId="96" priority="100" stopIfTrue="1" operator="containsText" text="EXTREMA">
      <formula>NOT(ISERROR(SEARCH("EXTREMA",D33)))</formula>
    </cfRule>
  </conditionalFormatting>
  <conditionalFormatting sqref="D61">
    <cfRule type="containsText" dxfId="95" priority="93" stopIfTrue="1" operator="containsText" text="BAJA">
      <formula>NOT(ISERROR(SEARCH("BAJA",D61)))</formula>
    </cfRule>
    <cfRule type="containsText" dxfId="94" priority="94" stopIfTrue="1" operator="containsText" text="MODERADA">
      <formula>NOT(ISERROR(SEARCH("MODERADA",D61)))</formula>
    </cfRule>
    <cfRule type="containsText" dxfId="93" priority="95" stopIfTrue="1" operator="containsText" text="ALTA">
      <formula>NOT(ISERROR(SEARCH("ALTA",D61)))</formula>
    </cfRule>
    <cfRule type="containsText" dxfId="92" priority="96" stopIfTrue="1" operator="containsText" text="EXTREMA">
      <formula>NOT(ISERROR(SEARCH("EXTREMA",D61)))</formula>
    </cfRule>
  </conditionalFormatting>
  <conditionalFormatting sqref="D69">
    <cfRule type="containsText" dxfId="91" priority="89" stopIfTrue="1" operator="containsText" text="BAJA">
      <formula>NOT(ISERROR(SEARCH("BAJA",D69)))</formula>
    </cfRule>
    <cfRule type="containsText" dxfId="90" priority="90" stopIfTrue="1" operator="containsText" text="MODERADA">
      <formula>NOT(ISERROR(SEARCH("MODERADA",D69)))</formula>
    </cfRule>
    <cfRule type="containsText" dxfId="89" priority="91" stopIfTrue="1" operator="containsText" text="ALTA">
      <formula>NOT(ISERROR(SEARCH("ALTA",D69)))</formula>
    </cfRule>
    <cfRule type="containsText" dxfId="88" priority="92" stopIfTrue="1" operator="containsText" text="EXTREMA">
      <formula>NOT(ISERROR(SEARCH("EXTREMA",D69)))</formula>
    </cfRule>
  </conditionalFormatting>
  <conditionalFormatting sqref="D147">
    <cfRule type="containsText" dxfId="87" priority="69" stopIfTrue="1" operator="containsText" text="BAJA">
      <formula>NOT(ISERROR(SEARCH("BAJA",D147)))</formula>
    </cfRule>
    <cfRule type="containsText" dxfId="86" priority="70" stopIfTrue="1" operator="containsText" text="MODERADA">
      <formula>NOT(ISERROR(SEARCH("MODERADA",D147)))</formula>
    </cfRule>
    <cfRule type="containsText" dxfId="85" priority="71" stopIfTrue="1" operator="containsText" text="ALTA">
      <formula>NOT(ISERROR(SEARCH("ALTA",D147)))</formula>
    </cfRule>
    <cfRule type="containsText" dxfId="84" priority="72" stopIfTrue="1" operator="containsText" text="EXTREMA">
      <formula>NOT(ISERROR(SEARCH("EXTREMA",D147)))</formula>
    </cfRule>
  </conditionalFormatting>
  <conditionalFormatting sqref="D152:D153">
    <cfRule type="containsText" dxfId="83" priority="65" stopIfTrue="1" operator="containsText" text="BAJA">
      <formula>NOT(ISERROR(SEARCH("BAJA",D152)))</formula>
    </cfRule>
    <cfRule type="containsText" dxfId="82" priority="66" stopIfTrue="1" operator="containsText" text="MODERADA">
      <formula>NOT(ISERROR(SEARCH("MODERADA",D152)))</formula>
    </cfRule>
    <cfRule type="containsText" dxfId="81" priority="67" stopIfTrue="1" operator="containsText" text="ALTA">
      <formula>NOT(ISERROR(SEARCH("ALTA",D152)))</formula>
    </cfRule>
    <cfRule type="containsText" dxfId="80" priority="68" stopIfTrue="1" operator="containsText" text="EXTREMA">
      <formula>NOT(ISERROR(SEARCH("EXTREMA",D152)))</formula>
    </cfRule>
  </conditionalFormatting>
  <conditionalFormatting sqref="D105:D106">
    <cfRule type="containsText" dxfId="79" priority="85" stopIfTrue="1" operator="containsText" text="BAJA">
      <formula>NOT(ISERROR(SEARCH("BAJA",D105)))</formula>
    </cfRule>
    <cfRule type="containsText" dxfId="78" priority="86" stopIfTrue="1" operator="containsText" text="MODERADA">
      <formula>NOT(ISERROR(SEARCH("MODERADA",D105)))</formula>
    </cfRule>
    <cfRule type="containsText" dxfId="77" priority="87" stopIfTrue="1" operator="containsText" text="ALTA">
      <formula>NOT(ISERROR(SEARCH("ALTA",D105)))</formula>
    </cfRule>
    <cfRule type="containsText" dxfId="76" priority="88" stopIfTrue="1" operator="containsText" text="EXTREMA">
      <formula>NOT(ISERROR(SEARCH("EXTREMA",D105)))</formula>
    </cfRule>
  </conditionalFormatting>
  <conditionalFormatting sqref="D107">
    <cfRule type="containsText" dxfId="75" priority="81" stopIfTrue="1" operator="containsText" text="BAJA">
      <formula>NOT(ISERROR(SEARCH("BAJA",D107)))</formula>
    </cfRule>
    <cfRule type="containsText" dxfId="74" priority="82" stopIfTrue="1" operator="containsText" text="MODERADA">
      <formula>NOT(ISERROR(SEARCH("MODERADA",D107)))</formula>
    </cfRule>
    <cfRule type="containsText" dxfId="73" priority="83" stopIfTrue="1" operator="containsText" text="ALTA">
      <formula>NOT(ISERROR(SEARCH("ALTA",D107)))</formula>
    </cfRule>
    <cfRule type="containsText" dxfId="72" priority="84" stopIfTrue="1" operator="containsText" text="EXTREMA">
      <formula>NOT(ISERROR(SEARCH("EXTREMA",D107)))</formula>
    </cfRule>
  </conditionalFormatting>
  <conditionalFormatting sqref="D116">
    <cfRule type="containsText" dxfId="71" priority="77" stopIfTrue="1" operator="containsText" text="BAJA">
      <formula>NOT(ISERROR(SEARCH("BAJA",D116)))</formula>
    </cfRule>
    <cfRule type="containsText" dxfId="70" priority="78" stopIfTrue="1" operator="containsText" text="MODERADA">
      <formula>NOT(ISERROR(SEARCH("MODERADA",D116)))</formula>
    </cfRule>
    <cfRule type="containsText" dxfId="69" priority="79" stopIfTrue="1" operator="containsText" text="ALTA">
      <formula>NOT(ISERROR(SEARCH("ALTA",D116)))</formula>
    </cfRule>
    <cfRule type="containsText" dxfId="68" priority="80" stopIfTrue="1" operator="containsText" text="EXTREMA">
      <formula>NOT(ISERROR(SEARCH("EXTREMA",D116)))</formula>
    </cfRule>
  </conditionalFormatting>
  <conditionalFormatting sqref="D144:D146">
    <cfRule type="containsText" dxfId="67" priority="73" stopIfTrue="1" operator="containsText" text="BAJA">
      <formula>NOT(ISERROR(SEARCH("BAJA",D144)))</formula>
    </cfRule>
    <cfRule type="containsText" dxfId="66" priority="74" stopIfTrue="1" operator="containsText" text="MODERADA">
      <formula>NOT(ISERROR(SEARCH("MODERADA",D144)))</formula>
    </cfRule>
    <cfRule type="containsText" dxfId="65" priority="75" stopIfTrue="1" operator="containsText" text="ALTA">
      <formula>NOT(ISERROR(SEARCH("ALTA",D144)))</formula>
    </cfRule>
    <cfRule type="containsText" dxfId="64" priority="76" stopIfTrue="1" operator="containsText" text="EXTREMA">
      <formula>NOT(ISERROR(SEARCH("EXTREMA",D144)))</formula>
    </cfRule>
  </conditionalFormatting>
  <conditionalFormatting sqref="D166">
    <cfRule type="containsText" dxfId="63" priority="61" stopIfTrue="1" operator="containsText" text="BAJA">
      <formula>NOT(ISERROR(SEARCH("BAJA",D166)))</formula>
    </cfRule>
    <cfRule type="containsText" dxfId="62" priority="62" stopIfTrue="1" operator="containsText" text="MODERADA">
      <formula>NOT(ISERROR(SEARCH("MODERADA",D166)))</formula>
    </cfRule>
    <cfRule type="containsText" dxfId="61" priority="63" stopIfTrue="1" operator="containsText" text="ALTA">
      <formula>NOT(ISERROR(SEARCH("ALTA",D166)))</formula>
    </cfRule>
    <cfRule type="containsText" dxfId="60" priority="64" stopIfTrue="1" operator="containsText" text="EXTREMA">
      <formula>NOT(ISERROR(SEARCH("EXTREMA",D166)))</formula>
    </cfRule>
  </conditionalFormatting>
  <conditionalFormatting sqref="D19">
    <cfRule type="containsText" dxfId="59" priority="57" stopIfTrue="1" operator="containsText" text="BAJA">
      <formula>NOT(ISERROR(SEARCH("BAJA",D19)))</formula>
    </cfRule>
    <cfRule type="containsText" dxfId="58" priority="58" stopIfTrue="1" operator="containsText" text="MODERADA">
      <formula>NOT(ISERROR(SEARCH("MODERADA",D19)))</formula>
    </cfRule>
    <cfRule type="containsText" dxfId="57" priority="59" stopIfTrue="1" operator="containsText" text="ALTA">
      <formula>NOT(ISERROR(SEARCH("ALTA",D19)))</formula>
    </cfRule>
    <cfRule type="containsText" dxfId="56" priority="60" stopIfTrue="1" operator="containsText" text="EXTREMA">
      <formula>NOT(ISERROR(SEARCH("EXTREMA",D19)))</formula>
    </cfRule>
  </conditionalFormatting>
  <conditionalFormatting sqref="D38">
    <cfRule type="containsText" dxfId="55" priority="53" stopIfTrue="1" operator="containsText" text="BAJA">
      <formula>NOT(ISERROR(SEARCH("BAJA",D38)))</formula>
    </cfRule>
    <cfRule type="containsText" dxfId="54" priority="54" stopIfTrue="1" operator="containsText" text="MODERADA">
      <formula>NOT(ISERROR(SEARCH("MODERADA",D38)))</formula>
    </cfRule>
    <cfRule type="containsText" dxfId="53" priority="55" stopIfTrue="1" operator="containsText" text="ALTA">
      <formula>NOT(ISERROR(SEARCH("ALTA",D38)))</formula>
    </cfRule>
    <cfRule type="containsText" dxfId="52" priority="56" stopIfTrue="1" operator="containsText" text="EXTREMA">
      <formula>NOT(ISERROR(SEARCH("EXTREMA",D38)))</formula>
    </cfRule>
  </conditionalFormatting>
  <conditionalFormatting sqref="D42:D44">
    <cfRule type="containsText" dxfId="51" priority="49" stopIfTrue="1" operator="containsText" text="BAJA">
      <formula>NOT(ISERROR(SEARCH("BAJA",D42)))</formula>
    </cfRule>
    <cfRule type="containsText" dxfId="50" priority="50" stopIfTrue="1" operator="containsText" text="MODERADA">
      <formula>NOT(ISERROR(SEARCH("MODERADA",D42)))</formula>
    </cfRule>
    <cfRule type="containsText" dxfId="49" priority="51" stopIfTrue="1" operator="containsText" text="ALTA">
      <formula>NOT(ISERROR(SEARCH("ALTA",D42)))</formula>
    </cfRule>
    <cfRule type="containsText" dxfId="48" priority="52" stopIfTrue="1" operator="containsText" text="EXTREMA">
      <formula>NOT(ISERROR(SEARCH("EXTREMA",D42)))</formula>
    </cfRule>
  </conditionalFormatting>
  <conditionalFormatting sqref="D59:D60">
    <cfRule type="containsText" dxfId="47" priority="45" stopIfTrue="1" operator="containsText" text="BAJA">
      <formula>NOT(ISERROR(SEARCH("BAJA",D59)))</formula>
    </cfRule>
    <cfRule type="containsText" dxfId="46" priority="46" stopIfTrue="1" operator="containsText" text="MODERADA">
      <formula>NOT(ISERROR(SEARCH("MODERADA",D59)))</formula>
    </cfRule>
    <cfRule type="containsText" dxfId="45" priority="47" stopIfTrue="1" operator="containsText" text="ALTA">
      <formula>NOT(ISERROR(SEARCH("ALTA",D59)))</formula>
    </cfRule>
    <cfRule type="containsText" dxfId="44" priority="48" stopIfTrue="1" operator="containsText" text="EXTREMA">
      <formula>NOT(ISERROR(SEARCH("EXTREMA",D59)))</formula>
    </cfRule>
  </conditionalFormatting>
  <conditionalFormatting sqref="D103">
    <cfRule type="containsText" dxfId="43" priority="41" stopIfTrue="1" operator="containsText" text="BAJA">
      <formula>NOT(ISERROR(SEARCH("BAJA",D103)))</formula>
    </cfRule>
    <cfRule type="containsText" dxfId="42" priority="42" stopIfTrue="1" operator="containsText" text="MODERADA">
      <formula>NOT(ISERROR(SEARCH("MODERADA",D103)))</formula>
    </cfRule>
    <cfRule type="containsText" dxfId="41" priority="43" stopIfTrue="1" operator="containsText" text="ALTA">
      <formula>NOT(ISERROR(SEARCH("ALTA",D103)))</formula>
    </cfRule>
    <cfRule type="containsText" dxfId="40" priority="44" stopIfTrue="1" operator="containsText" text="EXTREMA">
      <formula>NOT(ISERROR(SEARCH("EXTREMA",D103)))</formula>
    </cfRule>
  </conditionalFormatting>
  <conditionalFormatting sqref="D115">
    <cfRule type="containsText" dxfId="39" priority="37" stopIfTrue="1" operator="containsText" text="BAJA">
      <formula>NOT(ISERROR(SEARCH("BAJA",D115)))</formula>
    </cfRule>
    <cfRule type="containsText" dxfId="38" priority="38" stopIfTrue="1" operator="containsText" text="MODERADA">
      <formula>NOT(ISERROR(SEARCH("MODERADA",D115)))</formula>
    </cfRule>
    <cfRule type="containsText" dxfId="37" priority="39" stopIfTrue="1" operator="containsText" text="ALTA">
      <formula>NOT(ISERROR(SEARCH("ALTA",D115)))</formula>
    </cfRule>
    <cfRule type="containsText" dxfId="36" priority="40" stopIfTrue="1" operator="containsText" text="EXTREMA">
      <formula>NOT(ISERROR(SEARCH("EXTREMA",D115)))</formula>
    </cfRule>
  </conditionalFormatting>
  <conditionalFormatting sqref="D141">
    <cfRule type="containsText" dxfId="35" priority="33" stopIfTrue="1" operator="containsText" text="BAJA">
      <formula>NOT(ISERROR(SEARCH("BAJA",D141)))</formula>
    </cfRule>
    <cfRule type="containsText" dxfId="34" priority="34" stopIfTrue="1" operator="containsText" text="MODERADA">
      <formula>NOT(ISERROR(SEARCH("MODERADA",D141)))</formula>
    </cfRule>
    <cfRule type="containsText" dxfId="33" priority="35" stopIfTrue="1" operator="containsText" text="ALTA">
      <formula>NOT(ISERROR(SEARCH("ALTA",D141)))</formula>
    </cfRule>
    <cfRule type="containsText" dxfId="32" priority="36" stopIfTrue="1" operator="containsText" text="EXTREMA">
      <formula>NOT(ISERROR(SEARCH("EXTREMA",D141)))</formula>
    </cfRule>
  </conditionalFormatting>
  <conditionalFormatting sqref="D11">
    <cfRule type="containsText" dxfId="31" priority="29" stopIfTrue="1" operator="containsText" text="BAJA">
      <formula>NOT(ISERROR(SEARCH("BAJA",D11)))</formula>
    </cfRule>
    <cfRule type="containsText" dxfId="30" priority="30" stopIfTrue="1" operator="containsText" text="MODERADA">
      <formula>NOT(ISERROR(SEARCH("MODERADA",D11)))</formula>
    </cfRule>
    <cfRule type="containsText" dxfId="29" priority="31" stopIfTrue="1" operator="containsText" text="ALTA">
      <formula>NOT(ISERROR(SEARCH("ALTA",D11)))</formula>
    </cfRule>
    <cfRule type="containsText" dxfId="28" priority="32" stopIfTrue="1" operator="containsText" text="EXTREMA">
      <formula>NOT(ISERROR(SEARCH("EXTREMA",D11)))</formula>
    </cfRule>
  </conditionalFormatting>
  <conditionalFormatting sqref="D24">
    <cfRule type="containsText" dxfId="27" priority="25" stopIfTrue="1" operator="containsText" text="BAJA">
      <formula>NOT(ISERROR(SEARCH("BAJA",D24)))</formula>
    </cfRule>
    <cfRule type="containsText" dxfId="26" priority="26" stopIfTrue="1" operator="containsText" text="MODERADA">
      <formula>NOT(ISERROR(SEARCH("MODERADA",D24)))</formula>
    </cfRule>
    <cfRule type="containsText" dxfId="25" priority="27" stopIfTrue="1" operator="containsText" text="ALTA">
      <formula>NOT(ISERROR(SEARCH("ALTA",D24)))</formula>
    </cfRule>
    <cfRule type="containsText" dxfId="24" priority="28" stopIfTrue="1" operator="containsText" text="EXTREMA">
      <formula>NOT(ISERROR(SEARCH("EXTREMA",D24)))</formula>
    </cfRule>
  </conditionalFormatting>
  <conditionalFormatting sqref="D32">
    <cfRule type="containsText" dxfId="23" priority="21" stopIfTrue="1" operator="containsText" text="BAJA">
      <formula>NOT(ISERROR(SEARCH("BAJA",D32)))</formula>
    </cfRule>
    <cfRule type="containsText" dxfId="22" priority="22" stopIfTrue="1" operator="containsText" text="MODERADA">
      <formula>NOT(ISERROR(SEARCH("MODERADA",D32)))</formula>
    </cfRule>
    <cfRule type="containsText" dxfId="21" priority="23" stopIfTrue="1" operator="containsText" text="ALTA">
      <formula>NOT(ISERROR(SEARCH("ALTA",D32)))</formula>
    </cfRule>
    <cfRule type="containsText" dxfId="20" priority="24" stopIfTrue="1" operator="containsText" text="EXTREMA">
      <formula>NOT(ISERROR(SEARCH("EXTREMA",D32)))</formula>
    </cfRule>
  </conditionalFormatting>
  <conditionalFormatting sqref="D45">
    <cfRule type="containsText" dxfId="19" priority="17" stopIfTrue="1" operator="containsText" text="BAJA">
      <formula>NOT(ISERROR(SEARCH("BAJA",D45)))</formula>
    </cfRule>
    <cfRule type="containsText" dxfId="18" priority="18" stopIfTrue="1" operator="containsText" text="MODERADA">
      <formula>NOT(ISERROR(SEARCH("MODERADA",D45)))</formula>
    </cfRule>
    <cfRule type="containsText" dxfId="17" priority="19" stopIfTrue="1" operator="containsText" text="ALTA">
      <formula>NOT(ISERROR(SEARCH("ALTA",D45)))</formula>
    </cfRule>
    <cfRule type="containsText" dxfId="16" priority="20" stopIfTrue="1" operator="containsText" text="EXTREMA">
      <formula>NOT(ISERROR(SEARCH("EXTREMA",D45)))</formula>
    </cfRule>
  </conditionalFormatting>
  <conditionalFormatting sqref="D62">
    <cfRule type="containsText" dxfId="15" priority="13" stopIfTrue="1" operator="containsText" text="BAJA">
      <formula>NOT(ISERROR(SEARCH("BAJA",D62)))</formula>
    </cfRule>
    <cfRule type="containsText" dxfId="14" priority="14" stopIfTrue="1" operator="containsText" text="MODERADA">
      <formula>NOT(ISERROR(SEARCH("MODERADA",D62)))</formula>
    </cfRule>
    <cfRule type="containsText" dxfId="13" priority="15" stopIfTrue="1" operator="containsText" text="ALTA">
      <formula>NOT(ISERROR(SEARCH("ALTA",D62)))</formula>
    </cfRule>
    <cfRule type="containsText" dxfId="12" priority="16" stopIfTrue="1" operator="containsText" text="EXTREMA">
      <formula>NOT(ISERROR(SEARCH("EXTREMA",D62)))</formula>
    </cfRule>
  </conditionalFormatting>
  <conditionalFormatting sqref="D90">
    <cfRule type="containsText" dxfId="11" priority="9" stopIfTrue="1" operator="containsText" text="BAJA">
      <formula>NOT(ISERROR(SEARCH("BAJA",D90)))</formula>
    </cfRule>
    <cfRule type="containsText" dxfId="10" priority="10" stopIfTrue="1" operator="containsText" text="MODERADA">
      <formula>NOT(ISERROR(SEARCH("MODERADA",D90)))</formula>
    </cfRule>
    <cfRule type="containsText" dxfId="9" priority="11" stopIfTrue="1" operator="containsText" text="ALTA">
      <formula>NOT(ISERROR(SEARCH("ALTA",D90)))</formula>
    </cfRule>
    <cfRule type="containsText" dxfId="8" priority="12" stopIfTrue="1" operator="containsText" text="EXTREMA">
      <formula>NOT(ISERROR(SEARCH("EXTREMA",D90)))</formula>
    </cfRule>
  </conditionalFormatting>
  <conditionalFormatting sqref="D88">
    <cfRule type="containsText" dxfId="7" priority="5" stopIfTrue="1" operator="containsText" text="BAJA">
      <formula>NOT(ISERROR(SEARCH("BAJA",D88)))</formula>
    </cfRule>
    <cfRule type="containsText" dxfId="6" priority="6" stopIfTrue="1" operator="containsText" text="MODERADA">
      <formula>NOT(ISERROR(SEARCH("MODERADA",D88)))</formula>
    </cfRule>
    <cfRule type="containsText" dxfId="5" priority="7" stopIfTrue="1" operator="containsText" text="ALTA">
      <formula>NOT(ISERROR(SEARCH("ALTA",D88)))</formula>
    </cfRule>
    <cfRule type="containsText" dxfId="4" priority="8" stopIfTrue="1" operator="containsText" text="EXTREMA">
      <formula>NOT(ISERROR(SEARCH("EXTREMA",D88)))</formula>
    </cfRule>
  </conditionalFormatting>
  <conditionalFormatting sqref="D12">
    <cfRule type="containsText" dxfId="3" priority="1" stopIfTrue="1" operator="containsText" text="BAJA">
      <formula>NOT(ISERROR(SEARCH("BAJA",D12)))</formula>
    </cfRule>
    <cfRule type="containsText" dxfId="2" priority="2" stopIfTrue="1" operator="containsText" text="MODERADA">
      <formula>NOT(ISERROR(SEARCH("MODERADA",D12)))</formula>
    </cfRule>
    <cfRule type="containsText" dxfId="1" priority="3" stopIfTrue="1" operator="containsText" text="ALTA">
      <formula>NOT(ISERROR(SEARCH("ALTA",D12)))</formula>
    </cfRule>
    <cfRule type="containsText" dxfId="0" priority="4" stopIfTrue="1" operator="containsText" text="EXTREMA">
      <formula>NOT(ISERROR(SEARCH("EXTREMA",D12)))</formula>
    </cfRule>
  </conditionalFormatting>
  <dataValidations count="5">
    <dataValidation type="list" allowBlank="1" showInputMessage="1" showErrorMessage="1" sqref="E109:E183 E5:E107" xr:uid="{00000000-0002-0000-0500-000000000000}">
      <formula1>$AT$1:$AT$2</formula1>
    </dataValidation>
    <dataValidation type="list" allowBlank="1" showInputMessage="1" showErrorMessage="1" sqref="J109:K183 F109:H183 F5:H107 J5:K107" xr:uid="{00000000-0002-0000-0500-000001000000}">
      <formula1>$AU$1:$AU$2</formula1>
    </dataValidation>
    <dataValidation type="list" allowBlank="1" showInputMessage="1" showErrorMessage="1" sqref="I109:I183 I5:I107" xr:uid="{00000000-0002-0000-0500-000002000000}">
      <formula1>$AV$1:$AV$3</formula1>
    </dataValidation>
    <dataValidation type="list" allowBlank="1" showInputMessage="1" showErrorMessage="1" sqref="L109:L183 L5:L107" xr:uid="{00000000-0002-0000-0500-000003000000}">
      <formula1>$AW$1:$AW$3</formula1>
    </dataValidation>
    <dataValidation type="list" allowBlank="1" showInputMessage="1" showErrorMessage="1" sqref="M109:M127 M128:N183 N5:N127 M5:M107" xr:uid="{00000000-0002-0000-0500-000004000000}">
      <formula1>$AY$1:$AY$3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P85"/>
  <sheetViews>
    <sheetView zoomScaleNormal="100" zoomScaleSheetLayoutView="100" workbookViewId="0">
      <selection activeCell="I15" sqref="I15"/>
    </sheetView>
  </sheetViews>
  <sheetFormatPr baseColWidth="10" defaultColWidth="11.42578125" defaultRowHeight="15" x14ac:dyDescent="0.25"/>
  <cols>
    <col min="1" max="1" width="7.28515625" style="1" customWidth="1"/>
    <col min="2" max="2" width="29.7109375" style="1" customWidth="1"/>
    <col min="3" max="3" width="26.7109375" style="1" customWidth="1"/>
    <col min="4" max="4" width="24" style="1" customWidth="1"/>
    <col min="5" max="5" width="8.7109375" style="1" customWidth="1"/>
    <col min="6" max="6" width="8" style="1" customWidth="1"/>
    <col min="7" max="7" width="7.7109375" style="1" customWidth="1"/>
    <col min="8" max="8" width="8" style="1" customWidth="1"/>
    <col min="9" max="9" width="8.42578125" style="1" customWidth="1"/>
    <col min="10" max="10" width="9" style="1" customWidth="1"/>
    <col min="11" max="11" width="8.140625" style="1" customWidth="1"/>
    <col min="12" max="12" width="8.42578125" style="1" customWidth="1"/>
    <col min="13" max="13" width="8.5703125" style="1" customWidth="1"/>
    <col min="14" max="14" width="9.28515625" style="1" customWidth="1"/>
    <col min="15" max="15" width="7" style="1" customWidth="1"/>
    <col min="16" max="16" width="6.5703125" style="1" customWidth="1"/>
    <col min="17" max="17" width="8.85546875" style="1" customWidth="1"/>
    <col min="18" max="18" width="10.85546875" style="1" customWidth="1"/>
    <col min="19" max="19" width="8.42578125" style="1" customWidth="1"/>
    <col min="20" max="20" width="9" style="1" customWidth="1"/>
    <col min="21" max="21" width="8.140625" style="1" customWidth="1"/>
    <col min="22" max="22" width="8.42578125" style="1" customWidth="1"/>
    <col min="23" max="23" width="8.5703125" style="1" customWidth="1"/>
    <col min="24" max="24" width="9.28515625" style="1" customWidth="1"/>
    <col min="25" max="25" width="7" style="1" customWidth="1"/>
    <col min="26" max="26" width="6.5703125" style="1" customWidth="1"/>
    <col min="27" max="27" width="8.85546875" style="1" customWidth="1"/>
    <col min="28" max="28" width="10.85546875" style="1" customWidth="1"/>
    <col min="29" max="30" width="8.7109375" style="1" customWidth="1"/>
    <col min="31" max="31" width="8.85546875" style="1" customWidth="1"/>
    <col min="32" max="32" width="10.85546875" style="1" customWidth="1"/>
    <col min="33" max="33" width="8.85546875" style="1" customWidth="1"/>
    <col min="34" max="34" width="10.85546875" style="1" customWidth="1"/>
    <col min="35" max="36" width="8.7109375" style="1" customWidth="1"/>
    <col min="37" max="37" width="8.85546875" style="1" customWidth="1"/>
    <col min="38" max="38" width="10.85546875" style="1" customWidth="1"/>
    <col min="39" max="39" width="8.85546875" style="1" customWidth="1"/>
    <col min="40" max="40" width="10.85546875" style="1" customWidth="1"/>
    <col min="41" max="42" width="8.7109375" style="1" customWidth="1"/>
    <col min="43" max="43" width="8.85546875" style="1" customWidth="1"/>
    <col min="44" max="44" width="10.85546875" style="1" customWidth="1"/>
    <col min="45" max="45" width="8.5703125" style="1" customWidth="1"/>
    <col min="46" max="46" width="8.42578125" style="1" customWidth="1"/>
    <col min="47" max="48" width="4.5703125" style="1" customWidth="1"/>
    <col min="49" max="50" width="3.85546875" style="1" customWidth="1"/>
    <col min="51" max="16384" width="11.42578125" style="1"/>
  </cols>
  <sheetData>
    <row r="1" spans="1:68" ht="23.25" x14ac:dyDescent="0.35">
      <c r="A1" s="1012" t="s">
        <v>39</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3"/>
      <c r="AP1" s="1013"/>
      <c r="AQ1" s="1013"/>
      <c r="AR1" s="1013"/>
      <c r="AS1" s="1013"/>
      <c r="AT1" s="1013"/>
      <c r="AU1" s="1013"/>
      <c r="AV1" s="1013"/>
      <c r="AW1" s="1013"/>
      <c r="AX1" s="1013"/>
      <c r="AY1" s="5"/>
      <c r="AZ1" s="5"/>
      <c r="BA1" s="5"/>
      <c r="BB1" s="5"/>
      <c r="BC1" s="5"/>
      <c r="BD1" s="5"/>
      <c r="BE1" s="5"/>
      <c r="BF1" s="5"/>
      <c r="BG1" s="5"/>
      <c r="BH1" s="5"/>
      <c r="BI1" s="5"/>
      <c r="BJ1" s="5"/>
      <c r="BK1" s="5"/>
      <c r="BL1" s="5"/>
      <c r="BM1" s="5"/>
      <c r="BN1" s="5"/>
      <c r="BO1" s="5"/>
    </row>
    <row r="2" spans="1:68" ht="10.5" customHeight="1" x14ac:dyDescent="0.25"/>
    <row r="3" spans="1:68" ht="102" customHeight="1" x14ac:dyDescent="0.3">
      <c r="A3" s="1011" t="s">
        <v>77</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1"/>
      <c r="AO3" s="1011"/>
      <c r="AP3" s="1011"/>
      <c r="AQ3" s="1011"/>
      <c r="AR3" s="1011"/>
      <c r="AS3" s="1011"/>
      <c r="AT3" s="1011"/>
    </row>
    <row r="4" spans="1:68" ht="15.75" thickBot="1" x14ac:dyDescent="0.3">
      <c r="A4" s="4"/>
      <c r="B4" s="4"/>
      <c r="C4" s="4"/>
      <c r="D4" s="4"/>
      <c r="E4" s="4"/>
      <c r="F4" s="4"/>
      <c r="G4" s="4"/>
      <c r="H4" s="4"/>
      <c r="I4" s="4"/>
      <c r="J4" s="4"/>
      <c r="K4" s="4"/>
      <c r="L4" s="4"/>
      <c r="M4" s="4"/>
      <c r="N4" s="4"/>
      <c r="S4" s="4"/>
      <c r="T4" s="4"/>
      <c r="U4" s="4"/>
      <c r="V4" s="4"/>
      <c r="W4" s="4"/>
      <c r="X4" s="4"/>
    </row>
    <row r="5" spans="1:68" ht="19.5" customHeight="1" thickBot="1" x14ac:dyDescent="0.35">
      <c r="A5" s="6"/>
      <c r="B5" s="4"/>
      <c r="C5" s="4"/>
      <c r="D5" s="4"/>
      <c r="E5" s="1009" t="s">
        <v>40</v>
      </c>
      <c r="F5" s="1010"/>
      <c r="G5" s="1014" t="s">
        <v>41</v>
      </c>
      <c r="H5" s="1015"/>
      <c r="I5" s="1009" t="s">
        <v>42</v>
      </c>
      <c r="J5" s="1010"/>
      <c r="K5" s="1014" t="s">
        <v>43</v>
      </c>
      <c r="L5" s="1015"/>
      <c r="M5" s="1009" t="s">
        <v>44</v>
      </c>
      <c r="N5" s="1010"/>
      <c r="O5" s="1014" t="s">
        <v>45</v>
      </c>
      <c r="P5" s="1010"/>
      <c r="Q5" s="1009" t="s">
        <v>46</v>
      </c>
      <c r="R5" s="1010"/>
      <c r="S5" s="1009" t="s">
        <v>47</v>
      </c>
      <c r="T5" s="1010"/>
      <c r="U5" s="1014" t="s">
        <v>48</v>
      </c>
      <c r="V5" s="1015"/>
      <c r="W5" s="1009" t="s">
        <v>49</v>
      </c>
      <c r="X5" s="1010"/>
      <c r="Y5" s="1014" t="s">
        <v>50</v>
      </c>
      <c r="Z5" s="1010"/>
      <c r="AA5" s="1009" t="s">
        <v>51</v>
      </c>
      <c r="AB5" s="1010"/>
      <c r="AC5" s="1009" t="s">
        <v>52</v>
      </c>
      <c r="AD5" s="1010"/>
      <c r="AE5" s="1009" t="s">
        <v>53</v>
      </c>
      <c r="AF5" s="1010"/>
      <c r="AG5" s="1007" t="s">
        <v>54</v>
      </c>
      <c r="AH5" s="1008"/>
      <c r="AI5" s="1007" t="s">
        <v>55</v>
      </c>
      <c r="AJ5" s="1008"/>
      <c r="AK5" s="1007" t="s">
        <v>56</v>
      </c>
      <c r="AL5" s="1008"/>
      <c r="AM5" s="1007" t="s">
        <v>57</v>
      </c>
      <c r="AN5" s="1008"/>
      <c r="AO5" s="1007" t="s">
        <v>58</v>
      </c>
      <c r="AP5" s="1008"/>
      <c r="AQ5" s="1007" t="s">
        <v>59</v>
      </c>
      <c r="AR5" s="1008"/>
      <c r="AS5" s="1009" t="s">
        <v>60</v>
      </c>
      <c r="AT5" s="1010"/>
      <c r="AW5"/>
      <c r="AX5"/>
      <c r="AY5"/>
      <c r="AZ5"/>
      <c r="BA5"/>
      <c r="BB5"/>
      <c r="BC5"/>
      <c r="BD5"/>
      <c r="BE5"/>
      <c r="BF5"/>
      <c r="BG5"/>
      <c r="BH5"/>
      <c r="BI5"/>
      <c r="BJ5"/>
      <c r="BK5"/>
      <c r="BL5"/>
      <c r="BM5"/>
      <c r="BN5"/>
      <c r="BO5"/>
      <c r="BP5"/>
    </row>
    <row r="6" spans="1:68" ht="15" customHeight="1" thickBot="1" x14ac:dyDescent="0.3">
      <c r="A6" s="1016" t="s">
        <v>61</v>
      </c>
      <c r="B6" s="1001" t="s">
        <v>81</v>
      </c>
      <c r="C6" s="1002"/>
      <c r="D6" s="1003"/>
      <c r="E6" s="997" t="s">
        <v>62</v>
      </c>
      <c r="F6" s="998"/>
      <c r="G6" s="997" t="s">
        <v>62</v>
      </c>
      <c r="H6" s="998"/>
      <c r="I6" s="997" t="s">
        <v>62</v>
      </c>
      <c r="J6" s="998"/>
      <c r="K6" s="997" t="s">
        <v>62</v>
      </c>
      <c r="L6" s="998"/>
      <c r="M6" s="997" t="s">
        <v>62</v>
      </c>
      <c r="N6" s="998"/>
      <c r="O6" s="997" t="s">
        <v>62</v>
      </c>
      <c r="P6" s="998"/>
      <c r="Q6" s="997" t="s">
        <v>62</v>
      </c>
      <c r="R6" s="998"/>
      <c r="S6" s="997" t="s">
        <v>62</v>
      </c>
      <c r="T6" s="998"/>
      <c r="U6" s="997" t="s">
        <v>62</v>
      </c>
      <c r="V6" s="998"/>
      <c r="W6" s="997" t="s">
        <v>62</v>
      </c>
      <c r="X6" s="998"/>
      <c r="Y6" s="997" t="s">
        <v>62</v>
      </c>
      <c r="Z6" s="998"/>
      <c r="AA6" s="997" t="s">
        <v>62</v>
      </c>
      <c r="AB6" s="998"/>
      <c r="AC6" s="997" t="s">
        <v>62</v>
      </c>
      <c r="AD6" s="998"/>
      <c r="AE6" s="997" t="s">
        <v>62</v>
      </c>
      <c r="AF6" s="998"/>
      <c r="AG6" s="999" t="s">
        <v>62</v>
      </c>
      <c r="AH6" s="1000"/>
      <c r="AI6" s="999" t="s">
        <v>62</v>
      </c>
      <c r="AJ6" s="1000"/>
      <c r="AK6" s="999" t="s">
        <v>62</v>
      </c>
      <c r="AL6" s="1000"/>
      <c r="AM6" s="999" t="s">
        <v>62</v>
      </c>
      <c r="AN6" s="1000"/>
      <c r="AO6" s="999" t="s">
        <v>62</v>
      </c>
      <c r="AP6" s="1000"/>
      <c r="AQ6" s="999" t="s">
        <v>62</v>
      </c>
      <c r="AR6" s="1000"/>
      <c r="AS6" s="997" t="s">
        <v>62</v>
      </c>
      <c r="AT6" s="998"/>
      <c r="AW6"/>
      <c r="AX6"/>
      <c r="AY6"/>
      <c r="AZ6"/>
      <c r="BA6"/>
      <c r="BB6"/>
      <c r="BC6"/>
      <c r="BD6"/>
      <c r="BE6"/>
      <c r="BF6"/>
      <c r="BG6"/>
      <c r="BH6"/>
      <c r="BI6"/>
      <c r="BJ6"/>
      <c r="BK6"/>
      <c r="BL6"/>
      <c r="BM6"/>
      <c r="BN6"/>
      <c r="BO6"/>
      <c r="BP6"/>
    </row>
    <row r="7" spans="1:68" ht="15.75" customHeight="1" thickBot="1" x14ac:dyDescent="0.3">
      <c r="A7" s="1017"/>
      <c r="B7" s="1004"/>
      <c r="C7" s="1005"/>
      <c r="D7" s="1006"/>
      <c r="E7" s="7" t="s">
        <v>5</v>
      </c>
      <c r="F7" s="8" t="s">
        <v>16</v>
      </c>
      <c r="G7" s="7" t="s">
        <v>5</v>
      </c>
      <c r="H7" s="8" t="s">
        <v>16</v>
      </c>
      <c r="I7" s="7" t="s">
        <v>5</v>
      </c>
      <c r="J7" s="8" t="s">
        <v>16</v>
      </c>
      <c r="K7" s="7" t="s">
        <v>5</v>
      </c>
      <c r="L7" s="8" t="s">
        <v>16</v>
      </c>
      <c r="M7" s="7" t="s">
        <v>5</v>
      </c>
      <c r="N7" s="8" t="s">
        <v>16</v>
      </c>
      <c r="O7" s="7" t="s">
        <v>5</v>
      </c>
      <c r="P7" s="8" t="s">
        <v>16</v>
      </c>
      <c r="Q7" s="7" t="s">
        <v>5</v>
      </c>
      <c r="R7" s="8" t="s">
        <v>16</v>
      </c>
      <c r="S7" s="7" t="s">
        <v>5</v>
      </c>
      <c r="T7" s="8" t="s">
        <v>16</v>
      </c>
      <c r="U7" s="7" t="s">
        <v>5</v>
      </c>
      <c r="V7" s="8" t="s">
        <v>16</v>
      </c>
      <c r="W7" s="7" t="s">
        <v>5</v>
      </c>
      <c r="X7" s="8" t="s">
        <v>16</v>
      </c>
      <c r="Y7" s="7" t="s">
        <v>5</v>
      </c>
      <c r="Z7" s="8" t="s">
        <v>16</v>
      </c>
      <c r="AA7" s="7" t="s">
        <v>5</v>
      </c>
      <c r="AB7" s="8" t="s">
        <v>16</v>
      </c>
      <c r="AC7" s="7" t="s">
        <v>5</v>
      </c>
      <c r="AD7" s="8" t="s">
        <v>16</v>
      </c>
      <c r="AE7" s="7" t="s">
        <v>5</v>
      </c>
      <c r="AF7" s="8" t="s">
        <v>16</v>
      </c>
      <c r="AG7" s="7" t="s">
        <v>5</v>
      </c>
      <c r="AH7" s="8" t="s">
        <v>16</v>
      </c>
      <c r="AI7" s="9" t="s">
        <v>5</v>
      </c>
      <c r="AJ7" s="10" t="s">
        <v>16</v>
      </c>
      <c r="AK7" s="7" t="s">
        <v>5</v>
      </c>
      <c r="AL7" s="8" t="s">
        <v>16</v>
      </c>
      <c r="AM7" s="7" t="s">
        <v>5</v>
      </c>
      <c r="AN7" s="8" t="s">
        <v>16</v>
      </c>
      <c r="AO7" s="7" t="s">
        <v>5</v>
      </c>
      <c r="AP7" s="8" t="s">
        <v>16</v>
      </c>
      <c r="AQ7" s="7" t="s">
        <v>5</v>
      </c>
      <c r="AR7" s="8" t="s">
        <v>16</v>
      </c>
      <c r="AS7" s="7" t="s">
        <v>5</v>
      </c>
      <c r="AT7" s="8" t="s">
        <v>16</v>
      </c>
      <c r="AW7"/>
      <c r="AX7"/>
      <c r="AY7"/>
      <c r="AZ7"/>
      <c r="BA7"/>
      <c r="BB7"/>
      <c r="BC7"/>
      <c r="BD7"/>
      <c r="BE7"/>
      <c r="BF7"/>
      <c r="BG7"/>
      <c r="BH7"/>
      <c r="BI7"/>
      <c r="BJ7"/>
      <c r="BK7"/>
      <c r="BL7"/>
      <c r="BM7"/>
      <c r="BN7"/>
      <c r="BO7"/>
      <c r="BP7"/>
    </row>
    <row r="8" spans="1:68" ht="21" customHeight="1" x14ac:dyDescent="0.25">
      <c r="A8" s="80">
        <v>1</v>
      </c>
      <c r="B8" s="990" t="s">
        <v>82</v>
      </c>
      <c r="C8" s="990"/>
      <c r="D8" s="990"/>
      <c r="E8" s="28"/>
      <c r="F8" s="12"/>
      <c r="G8" s="13"/>
      <c r="H8" s="14"/>
      <c r="I8" s="13"/>
      <c r="J8" s="14"/>
      <c r="K8" s="13"/>
      <c r="L8" s="14"/>
      <c r="M8" s="64"/>
      <c r="N8" s="65"/>
      <c r="O8" s="15"/>
      <c r="P8" s="12"/>
      <c r="Q8" s="13"/>
      <c r="R8" s="14"/>
      <c r="S8" s="13"/>
      <c r="T8" s="14"/>
      <c r="U8" s="13"/>
      <c r="V8" s="14"/>
      <c r="W8" s="16"/>
      <c r="X8" s="12"/>
      <c r="Y8" s="13"/>
      <c r="Z8" s="14"/>
      <c r="AA8" s="13"/>
      <c r="AB8" s="14"/>
      <c r="AC8" s="17"/>
      <c r="AD8" s="17"/>
      <c r="AE8" s="18"/>
      <c r="AF8" s="70"/>
      <c r="AG8" s="64"/>
      <c r="AH8" s="71"/>
      <c r="AI8" s="18"/>
      <c r="AJ8" s="70"/>
      <c r="AK8" s="74"/>
      <c r="AL8" s="14"/>
      <c r="AM8" s="18"/>
      <c r="AN8" s="70"/>
      <c r="AO8" s="18"/>
      <c r="AP8" s="77"/>
      <c r="AQ8" s="13"/>
      <c r="AR8" s="14"/>
      <c r="AS8" s="13"/>
      <c r="AT8" s="14"/>
      <c r="AW8"/>
      <c r="AX8"/>
      <c r="AY8"/>
      <c r="AZ8"/>
      <c r="BA8"/>
      <c r="BB8"/>
      <c r="BC8"/>
      <c r="BD8"/>
      <c r="BE8"/>
      <c r="BF8"/>
      <c r="BG8"/>
      <c r="BH8"/>
      <c r="BI8"/>
      <c r="BJ8"/>
      <c r="BK8"/>
      <c r="BL8"/>
      <c r="BM8"/>
      <c r="BN8"/>
      <c r="BO8"/>
      <c r="BP8"/>
    </row>
    <row r="9" spans="1:68" ht="13.5" customHeight="1" x14ac:dyDescent="0.25">
      <c r="A9" s="80">
        <v>2</v>
      </c>
      <c r="B9" s="990" t="s">
        <v>102</v>
      </c>
      <c r="C9" s="990"/>
      <c r="D9" s="990"/>
      <c r="E9" s="28"/>
      <c r="F9" s="19"/>
      <c r="G9" s="20"/>
      <c r="H9" s="21"/>
      <c r="I9" s="20"/>
      <c r="J9" s="21"/>
      <c r="K9" s="20"/>
      <c r="L9" s="21"/>
      <c r="M9" s="66"/>
      <c r="N9" s="67"/>
      <c r="O9" s="22"/>
      <c r="P9" s="19"/>
      <c r="Q9" s="20"/>
      <c r="R9" s="21"/>
      <c r="S9" s="20"/>
      <c r="T9" s="21"/>
      <c r="U9" s="20"/>
      <c r="V9" s="21"/>
      <c r="W9" s="23"/>
      <c r="X9" s="19"/>
      <c r="Y9" s="20"/>
      <c r="Z9" s="21"/>
      <c r="AA9" s="20"/>
      <c r="AB9" s="21"/>
      <c r="AC9" s="24"/>
      <c r="AD9" s="24"/>
      <c r="AE9" s="20"/>
      <c r="AF9" s="21"/>
      <c r="AG9" s="66"/>
      <c r="AH9" s="72"/>
      <c r="AI9" s="20"/>
      <c r="AJ9" s="21"/>
      <c r="AK9" s="75"/>
      <c r="AL9" s="21"/>
      <c r="AM9" s="20"/>
      <c r="AN9" s="21"/>
      <c r="AO9" s="20"/>
      <c r="AP9" s="78"/>
      <c r="AQ9" s="20"/>
      <c r="AR9" s="21"/>
      <c r="AS9" s="20"/>
      <c r="AT9" s="21"/>
      <c r="AW9"/>
      <c r="AX9"/>
      <c r="AY9"/>
      <c r="AZ9"/>
      <c r="BA9"/>
      <c r="BB9"/>
      <c r="BC9"/>
      <c r="BD9"/>
      <c r="BE9"/>
      <c r="BF9"/>
      <c r="BG9"/>
      <c r="BH9"/>
      <c r="BI9"/>
      <c r="BJ9"/>
      <c r="BK9"/>
      <c r="BL9"/>
      <c r="BM9"/>
      <c r="BN9"/>
      <c r="BO9"/>
      <c r="BP9"/>
    </row>
    <row r="10" spans="1:68" ht="13.5" customHeight="1" x14ac:dyDescent="0.25">
      <c r="A10" s="80">
        <v>3</v>
      </c>
      <c r="B10" s="990" t="s">
        <v>83</v>
      </c>
      <c r="C10" s="990"/>
      <c r="D10" s="990"/>
      <c r="E10" s="28"/>
      <c r="F10" s="19"/>
      <c r="G10" s="20"/>
      <c r="H10" s="21"/>
      <c r="I10" s="20"/>
      <c r="J10" s="21"/>
      <c r="K10" s="20"/>
      <c r="L10" s="21"/>
      <c r="M10" s="66"/>
      <c r="N10" s="67"/>
      <c r="O10" s="22"/>
      <c r="P10" s="19"/>
      <c r="Q10" s="20"/>
      <c r="R10" s="21"/>
      <c r="S10" s="20"/>
      <c r="T10" s="21"/>
      <c r="U10" s="20"/>
      <c r="V10" s="21"/>
      <c r="W10" s="23"/>
      <c r="X10" s="19"/>
      <c r="Y10" s="20"/>
      <c r="Z10" s="21"/>
      <c r="AA10" s="20"/>
      <c r="AB10" s="21"/>
      <c r="AC10" s="24"/>
      <c r="AD10" s="24"/>
      <c r="AE10" s="20"/>
      <c r="AF10" s="21"/>
      <c r="AG10" s="66"/>
      <c r="AH10" s="72"/>
      <c r="AI10" s="20"/>
      <c r="AJ10" s="21"/>
      <c r="AK10" s="75"/>
      <c r="AL10" s="21"/>
      <c r="AM10" s="20"/>
      <c r="AN10" s="21"/>
      <c r="AO10" s="20"/>
      <c r="AP10" s="78"/>
      <c r="AQ10" s="20"/>
      <c r="AR10" s="21"/>
      <c r="AS10" s="20"/>
      <c r="AT10" s="21"/>
      <c r="AW10"/>
      <c r="AX10"/>
      <c r="AY10"/>
      <c r="AZ10"/>
      <c r="BA10"/>
      <c r="BB10"/>
      <c r="BC10"/>
      <c r="BD10"/>
      <c r="BE10"/>
      <c r="BF10"/>
      <c r="BG10"/>
      <c r="BH10"/>
      <c r="BI10"/>
      <c r="BJ10"/>
      <c r="BK10"/>
      <c r="BL10"/>
      <c r="BM10"/>
      <c r="BN10"/>
      <c r="BO10"/>
      <c r="BP10"/>
    </row>
    <row r="11" spans="1:68" ht="14.25" customHeight="1" x14ac:dyDescent="0.25">
      <c r="A11" s="80">
        <v>4</v>
      </c>
      <c r="B11" s="990" t="s">
        <v>84</v>
      </c>
      <c r="C11" s="990"/>
      <c r="D11" s="990"/>
      <c r="E11" s="28"/>
      <c r="F11" s="19"/>
      <c r="G11" s="20"/>
      <c r="H11" s="21"/>
      <c r="I11" s="20"/>
      <c r="J11" s="21"/>
      <c r="K11" s="20"/>
      <c r="L11" s="21"/>
      <c r="M11" s="66"/>
      <c r="N11" s="67"/>
      <c r="O11" s="22"/>
      <c r="P11" s="19"/>
      <c r="Q11" s="20"/>
      <c r="R11" s="21"/>
      <c r="S11" s="20"/>
      <c r="T11" s="21"/>
      <c r="U11" s="20"/>
      <c r="V11" s="21"/>
      <c r="W11" s="23"/>
      <c r="X11" s="19"/>
      <c r="Y11" s="20"/>
      <c r="Z11" s="21"/>
      <c r="AA11" s="20"/>
      <c r="AB11" s="21"/>
      <c r="AC11" s="24"/>
      <c r="AD11" s="24"/>
      <c r="AE11" s="20"/>
      <c r="AF11" s="21"/>
      <c r="AG11" s="66"/>
      <c r="AH11" s="72"/>
      <c r="AI11" s="20"/>
      <c r="AJ11" s="21"/>
      <c r="AK11" s="75"/>
      <c r="AL11" s="21"/>
      <c r="AM11" s="20"/>
      <c r="AN11" s="21"/>
      <c r="AO11" s="20"/>
      <c r="AP11" s="78"/>
      <c r="AQ11" s="20"/>
      <c r="AR11" s="21"/>
      <c r="AS11" s="20"/>
      <c r="AT11" s="21"/>
      <c r="AW11"/>
      <c r="AX11"/>
      <c r="AY11"/>
      <c r="AZ11"/>
      <c r="BA11"/>
      <c r="BB11"/>
      <c r="BC11"/>
      <c r="BD11"/>
      <c r="BE11"/>
      <c r="BF11"/>
      <c r="BG11"/>
      <c r="BH11"/>
      <c r="BI11"/>
      <c r="BJ11"/>
      <c r="BK11"/>
      <c r="BL11"/>
      <c r="BM11"/>
      <c r="BN11"/>
      <c r="BO11"/>
      <c r="BP11"/>
    </row>
    <row r="12" spans="1:68" x14ac:dyDescent="0.25">
      <c r="A12" s="80">
        <v>5</v>
      </c>
      <c r="B12" s="990" t="s">
        <v>85</v>
      </c>
      <c r="C12" s="990"/>
      <c r="D12" s="990"/>
      <c r="E12" s="28"/>
      <c r="F12" s="19"/>
      <c r="G12" s="20"/>
      <c r="H12" s="21"/>
      <c r="I12" s="20"/>
      <c r="J12" s="21"/>
      <c r="K12" s="20"/>
      <c r="L12" s="21"/>
      <c r="M12" s="66"/>
      <c r="N12" s="67"/>
      <c r="O12" s="22"/>
      <c r="P12" s="19"/>
      <c r="Q12" s="20"/>
      <c r="R12" s="21"/>
      <c r="S12" s="20"/>
      <c r="T12" s="21"/>
      <c r="U12" s="20"/>
      <c r="V12" s="21"/>
      <c r="W12" s="23"/>
      <c r="X12" s="19"/>
      <c r="Y12" s="20"/>
      <c r="Z12" s="21"/>
      <c r="AA12" s="20"/>
      <c r="AB12" s="21"/>
      <c r="AC12" s="24"/>
      <c r="AD12" s="24"/>
      <c r="AE12" s="20"/>
      <c r="AF12" s="21"/>
      <c r="AG12" s="66"/>
      <c r="AH12" s="72"/>
      <c r="AI12" s="20"/>
      <c r="AJ12" s="21"/>
      <c r="AK12" s="75"/>
      <c r="AL12" s="21"/>
      <c r="AM12" s="20"/>
      <c r="AN12" s="21"/>
      <c r="AO12" s="20"/>
      <c r="AP12" s="78"/>
      <c r="AQ12" s="20"/>
      <c r="AR12" s="21"/>
      <c r="AS12" s="20"/>
      <c r="AT12" s="21"/>
      <c r="AW12"/>
      <c r="AX12"/>
      <c r="AY12"/>
      <c r="AZ12"/>
      <c r="BA12"/>
      <c r="BB12"/>
      <c r="BC12"/>
      <c r="BD12"/>
      <c r="BE12"/>
      <c r="BF12"/>
      <c r="BG12"/>
      <c r="BH12"/>
      <c r="BI12"/>
      <c r="BJ12"/>
      <c r="BK12"/>
      <c r="BL12"/>
      <c r="BM12"/>
      <c r="BN12"/>
      <c r="BO12"/>
      <c r="BP12"/>
    </row>
    <row r="13" spans="1:68" x14ac:dyDescent="0.25">
      <c r="A13" s="80">
        <v>6</v>
      </c>
      <c r="B13" s="990" t="s">
        <v>63</v>
      </c>
      <c r="C13" s="990"/>
      <c r="D13" s="990"/>
      <c r="E13" s="28"/>
      <c r="F13" s="19"/>
      <c r="G13" s="20"/>
      <c r="H13" s="21"/>
      <c r="I13" s="20"/>
      <c r="J13" s="21"/>
      <c r="K13" s="20"/>
      <c r="L13" s="21"/>
      <c r="M13" s="66"/>
      <c r="N13" s="67"/>
      <c r="O13" s="22"/>
      <c r="P13" s="19"/>
      <c r="Q13" s="20"/>
      <c r="R13" s="21"/>
      <c r="S13" s="20"/>
      <c r="T13" s="21"/>
      <c r="U13" s="20"/>
      <c r="V13" s="21"/>
      <c r="W13" s="23"/>
      <c r="X13" s="19"/>
      <c r="Y13" s="20"/>
      <c r="Z13" s="21"/>
      <c r="AA13" s="20"/>
      <c r="AB13" s="21"/>
      <c r="AC13" s="24"/>
      <c r="AD13" s="24"/>
      <c r="AE13" s="20"/>
      <c r="AF13" s="21"/>
      <c r="AG13" s="66"/>
      <c r="AH13" s="72"/>
      <c r="AI13" s="20"/>
      <c r="AJ13" s="21"/>
      <c r="AK13" s="75"/>
      <c r="AL13" s="21"/>
      <c r="AM13" s="20"/>
      <c r="AN13" s="21"/>
      <c r="AO13" s="20"/>
      <c r="AP13" s="78"/>
      <c r="AQ13" s="20"/>
      <c r="AR13" s="21"/>
      <c r="AS13" s="20"/>
      <c r="AT13" s="21"/>
      <c r="AW13"/>
      <c r="AX13"/>
      <c r="AY13"/>
      <c r="AZ13"/>
      <c r="BA13"/>
      <c r="BB13"/>
      <c r="BC13"/>
      <c r="BD13"/>
      <c r="BE13"/>
      <c r="BF13"/>
      <c r="BG13"/>
      <c r="BH13"/>
      <c r="BI13"/>
      <c r="BJ13"/>
      <c r="BK13"/>
      <c r="BL13"/>
      <c r="BM13"/>
      <c r="BN13"/>
      <c r="BO13"/>
      <c r="BP13"/>
    </row>
    <row r="14" spans="1:68" x14ac:dyDescent="0.25">
      <c r="A14" s="80">
        <v>7</v>
      </c>
      <c r="B14" s="990" t="s">
        <v>86</v>
      </c>
      <c r="C14" s="990"/>
      <c r="D14" s="990"/>
      <c r="E14" s="28"/>
      <c r="F14" s="19"/>
      <c r="G14" s="20"/>
      <c r="H14" s="21"/>
      <c r="I14" s="20"/>
      <c r="J14" s="21"/>
      <c r="K14" s="20"/>
      <c r="L14" s="21"/>
      <c r="M14" s="66"/>
      <c r="N14" s="67"/>
      <c r="O14" s="22"/>
      <c r="P14" s="19"/>
      <c r="Q14" s="20"/>
      <c r="R14" s="21"/>
      <c r="S14" s="20"/>
      <c r="T14" s="21"/>
      <c r="U14" s="20"/>
      <c r="V14" s="21"/>
      <c r="W14" s="23"/>
      <c r="X14" s="19"/>
      <c r="Y14" s="20"/>
      <c r="Z14" s="21"/>
      <c r="AA14" s="20"/>
      <c r="AB14" s="21"/>
      <c r="AC14" s="24"/>
      <c r="AD14" s="24"/>
      <c r="AE14" s="20"/>
      <c r="AF14" s="21"/>
      <c r="AG14" s="66"/>
      <c r="AH14" s="72"/>
      <c r="AI14" s="20"/>
      <c r="AJ14" s="21"/>
      <c r="AK14" s="75"/>
      <c r="AL14" s="21"/>
      <c r="AM14" s="20"/>
      <c r="AN14" s="21"/>
      <c r="AO14" s="20"/>
      <c r="AP14" s="78"/>
      <c r="AQ14" s="20"/>
      <c r="AR14" s="21"/>
      <c r="AS14" s="20"/>
      <c r="AT14" s="21"/>
      <c r="AW14"/>
      <c r="AX14"/>
      <c r="AY14"/>
      <c r="AZ14"/>
      <c r="BA14"/>
      <c r="BB14"/>
      <c r="BC14"/>
      <c r="BD14"/>
      <c r="BE14"/>
      <c r="BF14"/>
      <c r="BG14"/>
      <c r="BH14"/>
      <c r="BI14"/>
      <c r="BJ14"/>
      <c r="BK14"/>
      <c r="BL14"/>
      <c r="BM14"/>
      <c r="BN14"/>
      <c r="BO14"/>
      <c r="BP14"/>
    </row>
    <row r="15" spans="1:68" ht="27.75" customHeight="1" x14ac:dyDescent="0.25">
      <c r="A15" s="81">
        <v>8</v>
      </c>
      <c r="B15" s="990" t="s">
        <v>103</v>
      </c>
      <c r="C15" s="990"/>
      <c r="D15" s="990"/>
      <c r="E15" s="28"/>
      <c r="F15" s="19"/>
      <c r="G15" s="20"/>
      <c r="H15" s="21"/>
      <c r="I15" s="20"/>
      <c r="J15" s="21"/>
      <c r="K15" s="20"/>
      <c r="L15" s="21"/>
      <c r="M15" s="66"/>
      <c r="N15" s="67"/>
      <c r="O15" s="22"/>
      <c r="P15" s="19"/>
      <c r="Q15" s="20"/>
      <c r="R15" s="21"/>
      <c r="S15" s="20"/>
      <c r="T15" s="21"/>
      <c r="U15" s="20"/>
      <c r="V15" s="21"/>
      <c r="W15" s="23"/>
      <c r="X15" s="19"/>
      <c r="Y15" s="20"/>
      <c r="Z15" s="21"/>
      <c r="AA15" s="20"/>
      <c r="AB15" s="21"/>
      <c r="AC15" s="24"/>
      <c r="AD15" s="24"/>
      <c r="AE15" s="20"/>
      <c r="AF15" s="21"/>
      <c r="AG15" s="66"/>
      <c r="AH15" s="72"/>
      <c r="AI15" s="20"/>
      <c r="AJ15" s="21"/>
      <c r="AK15" s="75"/>
      <c r="AL15" s="21"/>
      <c r="AM15" s="20"/>
      <c r="AN15" s="21"/>
      <c r="AO15" s="20"/>
      <c r="AP15" s="78"/>
      <c r="AQ15" s="20"/>
      <c r="AR15" s="21"/>
      <c r="AS15" s="20"/>
      <c r="AT15" s="21"/>
      <c r="AW15"/>
      <c r="AX15"/>
      <c r="AY15"/>
      <c r="AZ15"/>
      <c r="BA15"/>
      <c r="BB15"/>
      <c r="BC15"/>
      <c r="BD15"/>
      <c r="BE15"/>
      <c r="BF15"/>
      <c r="BG15"/>
      <c r="BH15"/>
      <c r="BI15"/>
      <c r="BJ15"/>
      <c r="BK15"/>
      <c r="BL15"/>
      <c r="BM15"/>
      <c r="BN15"/>
      <c r="BO15"/>
      <c r="BP15"/>
    </row>
    <row r="16" spans="1:68" x14ac:dyDescent="0.25">
      <c r="A16" s="80">
        <v>9</v>
      </c>
      <c r="B16" s="990" t="s">
        <v>87</v>
      </c>
      <c r="C16" s="990"/>
      <c r="D16" s="990"/>
      <c r="E16" s="28"/>
      <c r="F16" s="19"/>
      <c r="G16" s="20"/>
      <c r="H16" s="21"/>
      <c r="I16" s="20"/>
      <c r="J16" s="21"/>
      <c r="K16" s="20"/>
      <c r="L16" s="21"/>
      <c r="M16" s="66"/>
      <c r="N16" s="67"/>
      <c r="O16" s="22"/>
      <c r="P16" s="19"/>
      <c r="Q16" s="20"/>
      <c r="R16" s="21"/>
      <c r="S16" s="20"/>
      <c r="T16" s="21"/>
      <c r="U16" s="20"/>
      <c r="V16" s="21"/>
      <c r="W16" s="23"/>
      <c r="X16" s="19"/>
      <c r="Y16" s="20"/>
      <c r="Z16" s="21"/>
      <c r="AA16" s="20"/>
      <c r="AB16" s="21"/>
      <c r="AC16" s="24"/>
      <c r="AD16" s="24"/>
      <c r="AE16" s="20"/>
      <c r="AF16" s="21"/>
      <c r="AG16" s="66"/>
      <c r="AH16" s="72"/>
      <c r="AI16" s="20"/>
      <c r="AJ16" s="21"/>
      <c r="AK16" s="75"/>
      <c r="AL16" s="21"/>
      <c r="AM16" s="20"/>
      <c r="AN16" s="21"/>
      <c r="AO16" s="20"/>
      <c r="AP16" s="78"/>
      <c r="AQ16" s="20"/>
      <c r="AR16" s="21"/>
      <c r="AS16" s="20"/>
      <c r="AT16" s="21"/>
      <c r="AW16"/>
      <c r="AX16"/>
      <c r="AY16"/>
      <c r="AZ16"/>
      <c r="BA16"/>
      <c r="BB16"/>
      <c r="BC16"/>
      <c r="BD16"/>
      <c r="BE16"/>
      <c r="BF16"/>
      <c r="BG16"/>
      <c r="BH16"/>
      <c r="BI16"/>
      <c r="BJ16"/>
      <c r="BK16"/>
      <c r="BL16"/>
      <c r="BM16"/>
      <c r="BN16"/>
      <c r="BO16"/>
      <c r="BP16"/>
    </row>
    <row r="17" spans="1:68" x14ac:dyDescent="0.25">
      <c r="A17" s="80">
        <v>10</v>
      </c>
      <c r="B17" s="990" t="s">
        <v>88</v>
      </c>
      <c r="C17" s="990"/>
      <c r="D17" s="990"/>
      <c r="E17" s="28"/>
      <c r="F17" s="19"/>
      <c r="G17" s="20"/>
      <c r="H17" s="21"/>
      <c r="I17" s="20"/>
      <c r="J17" s="21"/>
      <c r="K17" s="20"/>
      <c r="L17" s="21"/>
      <c r="M17" s="66"/>
      <c r="N17" s="67"/>
      <c r="O17" s="22"/>
      <c r="P17" s="19"/>
      <c r="Q17" s="20"/>
      <c r="R17" s="21"/>
      <c r="S17" s="20"/>
      <c r="T17" s="21"/>
      <c r="U17" s="20"/>
      <c r="V17" s="21"/>
      <c r="W17" s="23"/>
      <c r="X17" s="19"/>
      <c r="Y17" s="20"/>
      <c r="Z17" s="21"/>
      <c r="AA17" s="20"/>
      <c r="AB17" s="21"/>
      <c r="AC17" s="24"/>
      <c r="AD17" s="24"/>
      <c r="AE17" s="20"/>
      <c r="AF17" s="21"/>
      <c r="AG17" s="66"/>
      <c r="AH17" s="72"/>
      <c r="AI17" s="20"/>
      <c r="AJ17" s="21"/>
      <c r="AK17" s="75"/>
      <c r="AL17" s="21"/>
      <c r="AM17" s="20"/>
      <c r="AN17" s="21"/>
      <c r="AO17" s="20"/>
      <c r="AP17" s="78"/>
      <c r="AQ17" s="20"/>
      <c r="AR17" s="21"/>
      <c r="AS17" s="20"/>
      <c r="AT17" s="21"/>
      <c r="AW17"/>
      <c r="AX17"/>
      <c r="AY17"/>
      <c r="AZ17"/>
      <c r="BA17"/>
      <c r="BB17"/>
      <c r="BC17"/>
      <c r="BD17"/>
      <c r="BE17"/>
      <c r="BF17"/>
      <c r="BG17"/>
      <c r="BH17"/>
      <c r="BI17"/>
      <c r="BJ17"/>
      <c r="BK17"/>
      <c r="BL17"/>
      <c r="BM17"/>
      <c r="BN17"/>
      <c r="BO17"/>
      <c r="BP17"/>
    </row>
    <row r="18" spans="1:68" x14ac:dyDescent="0.25">
      <c r="A18" s="80">
        <v>11</v>
      </c>
      <c r="B18" s="990" t="s">
        <v>89</v>
      </c>
      <c r="C18" s="990"/>
      <c r="D18" s="990"/>
      <c r="E18" s="28"/>
      <c r="F18" s="19"/>
      <c r="G18" s="20"/>
      <c r="H18" s="21"/>
      <c r="I18" s="20"/>
      <c r="J18" s="21"/>
      <c r="K18" s="20"/>
      <c r="L18" s="21"/>
      <c r="M18" s="66"/>
      <c r="N18" s="67"/>
      <c r="O18" s="22"/>
      <c r="P18" s="19"/>
      <c r="Q18" s="20"/>
      <c r="R18" s="21"/>
      <c r="S18" s="20"/>
      <c r="T18" s="21"/>
      <c r="U18" s="20"/>
      <c r="V18" s="21"/>
      <c r="W18" s="23"/>
      <c r="X18" s="19"/>
      <c r="Y18" s="20"/>
      <c r="Z18" s="21"/>
      <c r="AA18" s="20"/>
      <c r="AB18" s="21"/>
      <c r="AC18" s="24"/>
      <c r="AD18" s="24"/>
      <c r="AE18" s="20"/>
      <c r="AF18" s="21"/>
      <c r="AG18" s="66"/>
      <c r="AH18" s="72"/>
      <c r="AI18" s="20"/>
      <c r="AJ18" s="21"/>
      <c r="AK18" s="75"/>
      <c r="AL18" s="21"/>
      <c r="AM18" s="20"/>
      <c r="AN18" s="21"/>
      <c r="AO18" s="20"/>
      <c r="AP18" s="78"/>
      <c r="AQ18" s="20"/>
      <c r="AR18" s="21"/>
      <c r="AS18" s="20"/>
      <c r="AT18" s="21"/>
      <c r="AW18"/>
      <c r="AX18"/>
      <c r="AY18"/>
      <c r="AZ18"/>
      <c r="BA18"/>
      <c r="BB18"/>
      <c r="BC18"/>
      <c r="BD18"/>
      <c r="BE18"/>
      <c r="BF18"/>
      <c r="BG18"/>
      <c r="BH18"/>
      <c r="BI18"/>
      <c r="BJ18"/>
      <c r="BK18"/>
      <c r="BL18"/>
      <c r="BM18"/>
      <c r="BN18"/>
      <c r="BO18"/>
      <c r="BP18"/>
    </row>
    <row r="19" spans="1:68" x14ac:dyDescent="0.25">
      <c r="A19" s="80">
        <v>12</v>
      </c>
      <c r="B19" s="990" t="s">
        <v>90</v>
      </c>
      <c r="C19" s="990"/>
      <c r="D19" s="990"/>
      <c r="E19" s="28"/>
      <c r="F19" s="19"/>
      <c r="G19" s="20"/>
      <c r="H19" s="21"/>
      <c r="I19" s="20"/>
      <c r="J19" s="21"/>
      <c r="K19" s="20"/>
      <c r="L19" s="21"/>
      <c r="M19" s="66"/>
      <c r="N19" s="67"/>
      <c r="O19" s="22"/>
      <c r="P19" s="19"/>
      <c r="Q19" s="20"/>
      <c r="R19" s="21"/>
      <c r="S19" s="20"/>
      <c r="T19" s="21"/>
      <c r="U19" s="20"/>
      <c r="V19" s="21"/>
      <c r="W19" s="23"/>
      <c r="X19" s="19"/>
      <c r="Y19" s="20"/>
      <c r="Z19" s="21"/>
      <c r="AA19" s="20"/>
      <c r="AB19" s="21"/>
      <c r="AC19" s="24"/>
      <c r="AD19" s="24"/>
      <c r="AE19" s="20"/>
      <c r="AF19" s="21"/>
      <c r="AG19" s="66"/>
      <c r="AH19" s="72"/>
      <c r="AI19" s="20"/>
      <c r="AJ19" s="21"/>
      <c r="AK19" s="75"/>
      <c r="AL19" s="21"/>
      <c r="AM19" s="20"/>
      <c r="AN19" s="21"/>
      <c r="AO19" s="20"/>
      <c r="AP19" s="78"/>
      <c r="AQ19" s="20"/>
      <c r="AR19" s="21"/>
      <c r="AS19" s="20"/>
      <c r="AT19" s="21"/>
      <c r="AW19"/>
      <c r="AX19"/>
      <c r="AY19"/>
      <c r="AZ19"/>
      <c r="BA19"/>
      <c r="BB19"/>
      <c r="BC19"/>
      <c r="BD19"/>
      <c r="BE19"/>
      <c r="BF19"/>
      <c r="BG19"/>
      <c r="BH19"/>
      <c r="BI19"/>
      <c r="BJ19"/>
      <c r="BK19"/>
      <c r="BL19"/>
      <c r="BM19"/>
      <c r="BN19"/>
      <c r="BO19"/>
      <c r="BP19"/>
    </row>
    <row r="20" spans="1:68" x14ac:dyDescent="0.25">
      <c r="A20" s="80">
        <v>13</v>
      </c>
      <c r="B20" s="990" t="s">
        <v>91</v>
      </c>
      <c r="C20" s="990"/>
      <c r="D20" s="990"/>
      <c r="E20" s="28"/>
      <c r="F20" s="19"/>
      <c r="G20" s="20"/>
      <c r="H20" s="21"/>
      <c r="I20" s="20"/>
      <c r="J20" s="21"/>
      <c r="K20" s="20"/>
      <c r="L20" s="21"/>
      <c r="M20" s="66"/>
      <c r="N20" s="67"/>
      <c r="O20" s="22"/>
      <c r="P20" s="19"/>
      <c r="Q20" s="20"/>
      <c r="R20" s="21"/>
      <c r="S20" s="20"/>
      <c r="T20" s="21"/>
      <c r="U20" s="20"/>
      <c r="V20" s="21"/>
      <c r="W20" s="23"/>
      <c r="X20" s="19"/>
      <c r="Y20" s="20"/>
      <c r="Z20" s="21"/>
      <c r="AA20" s="20"/>
      <c r="AB20" s="21"/>
      <c r="AC20" s="24"/>
      <c r="AD20" s="24"/>
      <c r="AE20" s="20"/>
      <c r="AF20" s="21"/>
      <c r="AG20" s="66"/>
      <c r="AH20" s="72"/>
      <c r="AI20" s="20"/>
      <c r="AJ20" s="21"/>
      <c r="AK20" s="75"/>
      <c r="AL20" s="21"/>
      <c r="AM20" s="20"/>
      <c r="AN20" s="21"/>
      <c r="AO20" s="20"/>
      <c r="AP20" s="78"/>
      <c r="AQ20" s="20"/>
      <c r="AR20" s="21"/>
      <c r="AS20" s="20"/>
      <c r="AT20" s="21"/>
      <c r="AW20"/>
      <c r="AX20"/>
      <c r="AY20"/>
      <c r="AZ20"/>
      <c r="BA20"/>
      <c r="BB20"/>
      <c r="BC20"/>
      <c r="BD20"/>
      <c r="BE20"/>
      <c r="BF20"/>
      <c r="BG20"/>
      <c r="BH20"/>
      <c r="BI20"/>
      <c r="BJ20"/>
      <c r="BK20"/>
      <c r="BL20"/>
      <c r="BM20"/>
      <c r="BN20"/>
      <c r="BO20"/>
      <c r="BP20"/>
    </row>
    <row r="21" spans="1:68" x14ac:dyDescent="0.25">
      <c r="A21" s="80">
        <v>14</v>
      </c>
      <c r="B21" s="990" t="s">
        <v>92</v>
      </c>
      <c r="C21" s="990"/>
      <c r="D21" s="990"/>
      <c r="E21" s="28"/>
      <c r="F21" s="19"/>
      <c r="G21" s="20"/>
      <c r="H21" s="21"/>
      <c r="I21" s="20"/>
      <c r="J21" s="21"/>
      <c r="K21" s="20"/>
      <c r="L21" s="21"/>
      <c r="M21" s="66"/>
      <c r="N21" s="67"/>
      <c r="O21" s="22"/>
      <c r="P21" s="19"/>
      <c r="Q21" s="20"/>
      <c r="R21" s="21"/>
      <c r="S21" s="20"/>
      <c r="T21" s="21"/>
      <c r="U21" s="20"/>
      <c r="V21" s="21"/>
      <c r="W21" s="23"/>
      <c r="X21" s="19"/>
      <c r="Y21" s="20"/>
      <c r="Z21" s="21"/>
      <c r="AA21" s="20"/>
      <c r="AB21" s="21"/>
      <c r="AC21" s="24"/>
      <c r="AD21" s="24"/>
      <c r="AE21" s="20"/>
      <c r="AF21" s="21"/>
      <c r="AG21" s="66"/>
      <c r="AH21" s="72"/>
      <c r="AI21" s="20"/>
      <c r="AJ21" s="21"/>
      <c r="AK21" s="75"/>
      <c r="AL21" s="21"/>
      <c r="AM21" s="20"/>
      <c r="AN21" s="21"/>
      <c r="AO21" s="20"/>
      <c r="AP21" s="78"/>
      <c r="AQ21" s="20"/>
      <c r="AR21" s="21"/>
      <c r="AS21" s="20"/>
      <c r="AT21" s="21"/>
      <c r="AW21"/>
      <c r="AX21"/>
      <c r="AY21"/>
      <c r="AZ21"/>
      <c r="BA21"/>
      <c r="BB21"/>
      <c r="BC21"/>
      <c r="BD21"/>
      <c r="BE21"/>
      <c r="BF21"/>
      <c r="BG21"/>
      <c r="BH21"/>
      <c r="BI21"/>
      <c r="BJ21"/>
      <c r="BK21"/>
      <c r="BL21"/>
      <c r="BM21"/>
      <c r="BN21"/>
      <c r="BO21"/>
      <c r="BP21"/>
    </row>
    <row r="22" spans="1:68" x14ac:dyDescent="0.25">
      <c r="A22" s="80">
        <v>15</v>
      </c>
      <c r="B22" s="990" t="s">
        <v>93</v>
      </c>
      <c r="C22" s="990"/>
      <c r="D22" s="990"/>
      <c r="E22" s="28"/>
      <c r="F22" s="19"/>
      <c r="G22" s="20"/>
      <c r="H22" s="21"/>
      <c r="I22" s="20"/>
      <c r="J22" s="21"/>
      <c r="K22" s="20"/>
      <c r="L22" s="21"/>
      <c r="M22" s="66"/>
      <c r="N22" s="67"/>
      <c r="O22" s="22"/>
      <c r="P22" s="19"/>
      <c r="Q22" s="20"/>
      <c r="R22" s="21"/>
      <c r="S22" s="20"/>
      <c r="T22" s="21"/>
      <c r="U22" s="20"/>
      <c r="V22" s="21"/>
      <c r="W22" s="23"/>
      <c r="X22" s="19"/>
      <c r="Y22" s="20"/>
      <c r="Z22" s="21"/>
      <c r="AA22" s="20"/>
      <c r="AB22" s="21"/>
      <c r="AC22" s="24"/>
      <c r="AD22" s="24"/>
      <c r="AE22" s="20"/>
      <c r="AF22" s="21"/>
      <c r="AG22" s="66"/>
      <c r="AH22" s="72"/>
      <c r="AI22" s="20"/>
      <c r="AJ22" s="21"/>
      <c r="AK22" s="75"/>
      <c r="AL22" s="21"/>
      <c r="AM22" s="20"/>
      <c r="AN22" s="21"/>
      <c r="AO22" s="20"/>
      <c r="AP22" s="78"/>
      <c r="AQ22" s="20"/>
      <c r="AR22" s="21"/>
      <c r="AS22" s="20"/>
      <c r="AT22" s="21"/>
      <c r="AW22"/>
      <c r="AX22"/>
      <c r="AY22"/>
      <c r="AZ22"/>
      <c r="BA22"/>
      <c r="BB22"/>
      <c r="BC22"/>
      <c r="BD22"/>
      <c r="BE22"/>
      <c r="BF22"/>
      <c r="BG22"/>
      <c r="BH22"/>
      <c r="BI22"/>
      <c r="BJ22"/>
      <c r="BK22"/>
      <c r="BL22"/>
      <c r="BM22"/>
      <c r="BN22"/>
      <c r="BO22"/>
      <c r="BP22"/>
    </row>
    <row r="23" spans="1:68" x14ac:dyDescent="0.25">
      <c r="A23" s="80">
        <v>16</v>
      </c>
      <c r="B23" s="990" t="s">
        <v>94</v>
      </c>
      <c r="C23" s="990"/>
      <c r="D23" s="990"/>
      <c r="E23" s="28" t="s">
        <v>104</v>
      </c>
      <c r="F23" s="19"/>
      <c r="G23" s="20"/>
      <c r="H23" s="21"/>
      <c r="I23" s="20"/>
      <c r="J23" s="21"/>
      <c r="K23" s="20"/>
      <c r="L23" s="21"/>
      <c r="M23" s="66"/>
      <c r="N23" s="67"/>
      <c r="O23" s="22"/>
      <c r="P23" s="19"/>
      <c r="Q23" s="20"/>
      <c r="R23" s="21"/>
      <c r="S23" s="20"/>
      <c r="T23" s="21"/>
      <c r="U23" s="20"/>
      <c r="V23" s="21"/>
      <c r="W23" s="23"/>
      <c r="X23" s="19"/>
      <c r="Y23" s="20"/>
      <c r="Z23" s="21"/>
      <c r="AA23" s="20"/>
      <c r="AB23" s="21"/>
      <c r="AC23" s="24"/>
      <c r="AD23" s="24"/>
      <c r="AE23" s="20"/>
      <c r="AF23" s="21"/>
      <c r="AG23" s="66"/>
      <c r="AH23" s="72"/>
      <c r="AI23" s="20"/>
      <c r="AJ23" s="21"/>
      <c r="AK23" s="75"/>
      <c r="AL23" s="21"/>
      <c r="AM23" s="20"/>
      <c r="AN23" s="21"/>
      <c r="AO23" s="20"/>
      <c r="AP23" s="78"/>
      <c r="AQ23" s="20"/>
      <c r="AR23" s="21"/>
      <c r="AS23" s="20"/>
      <c r="AT23" s="21"/>
      <c r="AW23"/>
      <c r="AX23"/>
      <c r="AY23"/>
      <c r="AZ23"/>
      <c r="BA23"/>
      <c r="BB23"/>
      <c r="BC23"/>
      <c r="BD23"/>
      <c r="BE23"/>
      <c r="BF23"/>
      <c r="BG23"/>
      <c r="BH23"/>
      <c r="BI23"/>
      <c r="BJ23"/>
      <c r="BK23"/>
      <c r="BL23"/>
      <c r="BM23"/>
      <c r="BN23"/>
      <c r="BO23"/>
      <c r="BP23"/>
    </row>
    <row r="24" spans="1:68" x14ac:dyDescent="0.25">
      <c r="A24" s="80">
        <v>17</v>
      </c>
      <c r="B24" s="990" t="s">
        <v>95</v>
      </c>
      <c r="C24" s="990"/>
      <c r="D24" s="990"/>
      <c r="E24" s="28"/>
      <c r="F24" s="19"/>
      <c r="G24" s="20"/>
      <c r="H24" s="21"/>
      <c r="I24" s="20"/>
      <c r="J24" s="21"/>
      <c r="K24" s="20"/>
      <c r="L24" s="21"/>
      <c r="M24" s="66"/>
      <c r="N24" s="67"/>
      <c r="O24" s="22"/>
      <c r="P24" s="19"/>
      <c r="Q24" s="20"/>
      <c r="R24" s="21"/>
      <c r="S24" s="20"/>
      <c r="T24" s="21"/>
      <c r="U24" s="20"/>
      <c r="V24" s="21"/>
      <c r="W24" s="23"/>
      <c r="X24" s="19"/>
      <c r="Y24" s="20"/>
      <c r="Z24" s="21"/>
      <c r="AA24" s="20"/>
      <c r="AB24" s="21"/>
      <c r="AC24" s="24"/>
      <c r="AD24" s="24"/>
      <c r="AE24" s="20"/>
      <c r="AF24" s="21"/>
      <c r="AG24" s="66"/>
      <c r="AH24" s="72"/>
      <c r="AI24" s="20"/>
      <c r="AJ24" s="21"/>
      <c r="AK24" s="75"/>
      <c r="AL24" s="21"/>
      <c r="AM24" s="20"/>
      <c r="AN24" s="21"/>
      <c r="AO24" s="20"/>
      <c r="AP24" s="78"/>
      <c r="AQ24" s="20"/>
      <c r="AR24" s="21"/>
      <c r="AS24" s="20"/>
      <c r="AT24" s="21"/>
      <c r="AW24"/>
      <c r="AX24"/>
      <c r="AY24"/>
      <c r="AZ24"/>
      <c r="BA24"/>
      <c r="BB24"/>
      <c r="BC24"/>
      <c r="BD24"/>
      <c r="BE24"/>
      <c r="BF24"/>
      <c r="BG24"/>
      <c r="BH24"/>
      <c r="BI24"/>
      <c r="BJ24"/>
      <c r="BK24"/>
      <c r="BL24"/>
      <c r="BM24"/>
      <c r="BN24"/>
      <c r="BO24"/>
      <c r="BP24"/>
    </row>
    <row r="25" spans="1:68" ht="15.75" thickBot="1" x14ac:dyDescent="0.3">
      <c r="A25" s="80">
        <v>18</v>
      </c>
      <c r="B25" s="990" t="s">
        <v>96</v>
      </c>
      <c r="C25" s="990"/>
      <c r="D25" s="990"/>
      <c r="E25" s="28"/>
      <c r="F25" s="25"/>
      <c r="G25" s="26"/>
      <c r="H25" s="27"/>
      <c r="I25" s="26"/>
      <c r="J25" s="27"/>
      <c r="K25" s="30"/>
      <c r="L25" s="63"/>
      <c r="M25" s="68"/>
      <c r="N25" s="69"/>
      <c r="O25" s="22"/>
      <c r="P25" s="25"/>
      <c r="Q25" s="26"/>
      <c r="R25" s="27"/>
      <c r="S25" s="26"/>
      <c r="T25" s="27"/>
      <c r="U25" s="26"/>
      <c r="V25" s="27"/>
      <c r="W25" s="11"/>
      <c r="X25" s="25"/>
      <c r="Y25" s="26"/>
      <c r="Z25" s="27"/>
      <c r="AA25" s="26"/>
      <c r="AB25" s="27"/>
      <c r="AC25" s="29"/>
      <c r="AD25" s="29"/>
      <c r="AE25" s="30"/>
      <c r="AF25" s="63"/>
      <c r="AG25" s="68"/>
      <c r="AH25" s="73"/>
      <c r="AI25" s="30"/>
      <c r="AJ25" s="63"/>
      <c r="AK25" s="76"/>
      <c r="AL25" s="27"/>
      <c r="AM25" s="30"/>
      <c r="AN25" s="63"/>
      <c r="AO25" s="30"/>
      <c r="AP25" s="79"/>
      <c r="AQ25" s="26"/>
      <c r="AR25" s="27"/>
      <c r="AS25" s="26"/>
      <c r="AT25" s="27"/>
      <c r="AW25"/>
      <c r="AX25"/>
      <c r="AY25"/>
      <c r="AZ25"/>
      <c r="BA25"/>
      <c r="BB25"/>
      <c r="BC25"/>
      <c r="BD25"/>
      <c r="BE25"/>
      <c r="BF25"/>
      <c r="BG25"/>
      <c r="BH25"/>
      <c r="BI25"/>
      <c r="BJ25"/>
      <c r="BK25"/>
      <c r="BL25"/>
      <c r="BM25"/>
      <c r="BN25"/>
      <c r="BO25"/>
      <c r="BP25"/>
    </row>
    <row r="26" spans="1:68" ht="15.75" thickBot="1" x14ac:dyDescent="0.3">
      <c r="A26" s="82">
        <v>19</v>
      </c>
      <c r="B26" s="988" t="s">
        <v>97</v>
      </c>
      <c r="C26" s="988"/>
      <c r="D26" s="988"/>
      <c r="E26" s="28"/>
      <c r="F26" s="25"/>
      <c r="G26" s="26"/>
      <c r="H26" s="27"/>
      <c r="I26" s="26"/>
      <c r="J26" s="27"/>
      <c r="K26" s="30"/>
      <c r="L26" s="63"/>
      <c r="M26" s="68"/>
      <c r="N26" s="69"/>
      <c r="O26" s="22"/>
      <c r="P26" s="25"/>
      <c r="Q26" s="26"/>
      <c r="R26" s="27"/>
      <c r="S26" s="26"/>
      <c r="T26" s="27"/>
      <c r="U26" s="26"/>
      <c r="V26" s="27"/>
      <c r="W26" s="11"/>
      <c r="X26" s="25"/>
      <c r="Y26" s="26"/>
      <c r="Z26" s="27"/>
      <c r="AA26" s="26"/>
      <c r="AB26" s="27"/>
      <c r="AC26" s="29"/>
      <c r="AD26" s="29"/>
      <c r="AE26" s="30"/>
      <c r="AF26" s="63"/>
      <c r="AG26" s="68"/>
      <c r="AH26" s="73"/>
      <c r="AI26" s="30"/>
      <c r="AJ26" s="63"/>
      <c r="AK26" s="76"/>
      <c r="AL26" s="27"/>
      <c r="AM26" s="30"/>
      <c r="AN26" s="63"/>
      <c r="AO26" s="30"/>
      <c r="AP26" s="79"/>
      <c r="AQ26" s="26"/>
      <c r="AR26" s="27"/>
      <c r="AS26" s="26"/>
      <c r="AT26" s="27"/>
      <c r="AW26"/>
      <c r="AX26"/>
      <c r="AY26"/>
      <c r="AZ26"/>
      <c r="BA26"/>
      <c r="BB26"/>
      <c r="BC26"/>
      <c r="BD26"/>
      <c r="BE26"/>
      <c r="BF26"/>
      <c r="BG26"/>
      <c r="BH26"/>
      <c r="BI26"/>
      <c r="BJ26"/>
      <c r="BK26"/>
      <c r="BL26"/>
      <c r="BM26"/>
      <c r="BN26"/>
      <c r="BO26"/>
      <c r="BP26"/>
    </row>
    <row r="27" spans="1:68" ht="16.5" thickBot="1" x14ac:dyDescent="0.3">
      <c r="A27" s="991" t="s">
        <v>64</v>
      </c>
      <c r="B27" s="992"/>
      <c r="C27" s="992"/>
      <c r="D27" s="993"/>
      <c r="E27" s="31">
        <f>COUNTA(E8:E26)</f>
        <v>1</v>
      </c>
      <c r="F27" s="31">
        <f t="shared" ref="F27:AT27" si="0">COUNTA(F8:F26)</f>
        <v>0</v>
      </c>
      <c r="G27" s="31">
        <f t="shared" si="0"/>
        <v>0</v>
      </c>
      <c r="H27" s="31">
        <f t="shared" si="0"/>
        <v>0</v>
      </c>
      <c r="I27" s="31">
        <f t="shared" si="0"/>
        <v>0</v>
      </c>
      <c r="J27" s="31">
        <f t="shared" si="0"/>
        <v>0</v>
      </c>
      <c r="K27" s="31">
        <f t="shared" si="0"/>
        <v>0</v>
      </c>
      <c r="L27" s="31">
        <f t="shared" si="0"/>
        <v>0</v>
      </c>
      <c r="M27" s="31">
        <f t="shared" si="0"/>
        <v>0</v>
      </c>
      <c r="N27" s="31">
        <f t="shared" si="0"/>
        <v>0</v>
      </c>
      <c r="O27" s="31">
        <f t="shared" si="0"/>
        <v>0</v>
      </c>
      <c r="P27" s="31">
        <f t="shared" si="0"/>
        <v>0</v>
      </c>
      <c r="Q27" s="31">
        <f t="shared" si="0"/>
        <v>0</v>
      </c>
      <c r="R27" s="31">
        <f t="shared" si="0"/>
        <v>0</v>
      </c>
      <c r="S27" s="31">
        <f t="shared" si="0"/>
        <v>0</v>
      </c>
      <c r="T27" s="31">
        <f t="shared" si="0"/>
        <v>0</v>
      </c>
      <c r="U27" s="31">
        <f t="shared" si="0"/>
        <v>0</v>
      </c>
      <c r="V27" s="31">
        <f t="shared" si="0"/>
        <v>0</v>
      </c>
      <c r="W27" s="31">
        <f t="shared" si="0"/>
        <v>0</v>
      </c>
      <c r="X27" s="31">
        <f t="shared" si="0"/>
        <v>0</v>
      </c>
      <c r="Y27" s="31">
        <f t="shared" si="0"/>
        <v>0</v>
      </c>
      <c r="Z27" s="31">
        <f t="shared" si="0"/>
        <v>0</v>
      </c>
      <c r="AA27" s="31">
        <f t="shared" si="0"/>
        <v>0</v>
      </c>
      <c r="AB27" s="31">
        <f t="shared" si="0"/>
        <v>0</v>
      </c>
      <c r="AC27" s="31">
        <f t="shared" si="0"/>
        <v>0</v>
      </c>
      <c r="AD27" s="31">
        <f t="shared" si="0"/>
        <v>0</v>
      </c>
      <c r="AE27" s="31">
        <f t="shared" si="0"/>
        <v>0</v>
      </c>
      <c r="AF27" s="31">
        <f t="shared" si="0"/>
        <v>0</v>
      </c>
      <c r="AG27" s="31">
        <f t="shared" si="0"/>
        <v>0</v>
      </c>
      <c r="AH27" s="31">
        <f t="shared" si="0"/>
        <v>0</v>
      </c>
      <c r="AI27" s="31">
        <f t="shared" si="0"/>
        <v>0</v>
      </c>
      <c r="AJ27" s="31">
        <f t="shared" si="0"/>
        <v>0</v>
      </c>
      <c r="AK27" s="31">
        <f t="shared" si="0"/>
        <v>0</v>
      </c>
      <c r="AL27" s="31">
        <f t="shared" si="0"/>
        <v>0</v>
      </c>
      <c r="AM27" s="31">
        <f t="shared" si="0"/>
        <v>0</v>
      </c>
      <c r="AN27" s="31">
        <f t="shared" si="0"/>
        <v>0</v>
      </c>
      <c r="AO27" s="31">
        <f t="shared" si="0"/>
        <v>0</v>
      </c>
      <c r="AP27" s="31">
        <f t="shared" si="0"/>
        <v>0</v>
      </c>
      <c r="AQ27" s="31">
        <f t="shared" si="0"/>
        <v>0</v>
      </c>
      <c r="AR27" s="31">
        <f t="shared" si="0"/>
        <v>0</v>
      </c>
      <c r="AS27" s="31">
        <f t="shared" si="0"/>
        <v>0</v>
      </c>
      <c r="AT27" s="31">
        <f t="shared" si="0"/>
        <v>0</v>
      </c>
      <c r="AW27"/>
      <c r="AX27"/>
      <c r="AY27"/>
      <c r="AZ27"/>
      <c r="BA27"/>
      <c r="BB27"/>
      <c r="BC27"/>
      <c r="BD27"/>
      <c r="BE27"/>
      <c r="BF27"/>
      <c r="BG27"/>
      <c r="BH27"/>
      <c r="BI27"/>
      <c r="BJ27"/>
      <c r="BK27"/>
      <c r="BL27"/>
      <c r="BM27"/>
      <c r="BN27"/>
      <c r="BO27"/>
      <c r="BP27"/>
    </row>
    <row r="28" spans="1:68" ht="22.5" customHeight="1" x14ac:dyDescent="0.4">
      <c r="A28" s="6"/>
      <c r="B28" s="4"/>
      <c r="C28" s="32"/>
      <c r="E28" s="33" t="str">
        <f>IF(OR(E27&gt;11,E23="X"),"CATASTRÓFICO",IF(E27&gt;5,"MAYOR","MODERADO"))</f>
        <v>CATASTRÓFICO</v>
      </c>
      <c r="F28" s="34"/>
      <c r="G28" s="33" t="str">
        <f>IF(OR(G27&gt;11,G23="X"),"CATASTRÓFICO",IF(G27&gt;5,"MAYOR","MODERADO"))</f>
        <v>MODERADO</v>
      </c>
      <c r="H28" s="34"/>
      <c r="I28" s="33" t="str">
        <f>IF(OR(I27&gt;11,I23="X"),"CATASTRÓFICO",IF(I27&gt;5,"MAYOR","MODERADO"))</f>
        <v>MODERADO</v>
      </c>
      <c r="J28" s="34"/>
      <c r="K28" s="33" t="str">
        <f>IF(OR(K27&gt;11,K23="X"),"CATASTRÓFICO",IF(K27&gt;5,"MAYOR","MODERADO"))</f>
        <v>MODERADO</v>
      </c>
      <c r="L28" s="34"/>
      <c r="M28" s="33" t="str">
        <f>IF(OR(M27&gt;11,M23="X"),"CATASTRÓFICO",IF(M27&gt;5,"MAYOR","MODERADO"))</f>
        <v>MODERADO</v>
      </c>
      <c r="N28" s="34"/>
      <c r="O28" s="33" t="str">
        <f>IF(OR(O27&gt;11,O23="X"),"CATASTRÓFICO",IF(O27&gt;5,"MAYOR","MODERADO"))</f>
        <v>MODERADO</v>
      </c>
      <c r="P28" s="34"/>
      <c r="Q28" s="33" t="str">
        <f>IF(OR(Q27&gt;11,Q23="X"),"CATASTRÓFICO",IF(Q27&gt;5,"MAYOR","MODERADO"))</f>
        <v>MODERADO</v>
      </c>
      <c r="R28" s="34"/>
      <c r="S28" s="33" t="str">
        <f>IF(OR(S27&gt;11,S23="X"),"CATASTRÓFICO",IF(S27&gt;5,"MAYOR","MODERADO"))</f>
        <v>MODERADO</v>
      </c>
      <c r="T28" s="34"/>
      <c r="U28" s="33" t="str">
        <f>IF(OR(U27&gt;11,U23="X"),"CATASTRÓFICO",IF(U27&gt;5,"MAYOR","MODERADO"))</f>
        <v>MODERADO</v>
      </c>
      <c r="V28" s="34"/>
      <c r="W28" s="33" t="str">
        <f>IF(OR(W27&gt;11,W23="X"),"CATASTRÓFICO",IF(W27&gt;5,"MAYOR","MODERADO"))</f>
        <v>MODERADO</v>
      </c>
      <c r="X28" s="34"/>
      <c r="Y28" s="33" t="str">
        <f>IF(OR(Y27&gt;11,Y23="X"),"CATASTRÓFICO",IF(Y27&gt;5,"MAYOR","MODERADO"))</f>
        <v>MODERADO</v>
      </c>
      <c r="Z28" s="34"/>
      <c r="AA28" s="33" t="str">
        <f>IF(OR(AA27&gt;11,AA23="X"),"CATASTRÓFICO",IF(AA27&gt;5,"MAYOR","MODERADO"))</f>
        <v>MODERADO</v>
      </c>
      <c r="AB28" s="34"/>
      <c r="AC28" s="33" t="str">
        <f>IF(OR(AC27&gt;11,AC23="X"),"CATASTRÓFICO",IF(AC27&gt;5,"MAYOR","MODERADO"))</f>
        <v>MODERADO</v>
      </c>
      <c r="AD28" s="35"/>
      <c r="AE28" s="33" t="str">
        <f>IF(OR(AE27&gt;11,AE23="X"),"CATASTRÓFICO",IF(AE27&gt;5,"MAYOR","MODERADO"))</f>
        <v>MODERADO</v>
      </c>
      <c r="AF28" s="34"/>
      <c r="AG28" s="33" t="str">
        <f>IF(OR(AG27&gt;11,AG23="X"),"CATASTRÓFICO",IF(AG27&gt;5,"MAYOR","MODERADO"))</f>
        <v>MODERADO</v>
      </c>
      <c r="AH28" s="34"/>
      <c r="AI28" s="33" t="str">
        <f>IF(OR(AI27&gt;11,AI23="X"),"CATASTRÓFICO",IF(AI27&gt;5,"MAYOR","MODERADO"))</f>
        <v>MODERADO</v>
      </c>
      <c r="AJ28" s="34"/>
      <c r="AK28" s="33" t="str">
        <f>IF(OR(AK27&gt;11,AK23="X"),"CATASTRÓFICO",IF(AK27&gt;5,"MAYOR","MODERADO"))</f>
        <v>MODERADO</v>
      </c>
      <c r="AL28" s="34"/>
      <c r="AM28" s="33" t="str">
        <f>IF(OR(AM27&gt;11,AM23="X"),"CATASTRÓFICO",IF(AM27&gt;5,"MAYOR","MODERADO"))</f>
        <v>MODERADO</v>
      </c>
      <c r="AN28" s="34"/>
      <c r="AO28" s="33" t="str">
        <f>IF(OR(AO27&gt;11,AO23="X"),"CATASTRÓFICO",IF(AO27&gt;5,"MAYOR","MODERADO"))</f>
        <v>MODERADO</v>
      </c>
      <c r="AP28" s="34"/>
      <c r="AQ28" s="33" t="str">
        <f>IF(OR(AQ27&gt;11,AQ23="X"),"CATASTRÓFICO",IF(AQ27&gt;5,"MAYOR","MODERADO"))</f>
        <v>MODERADO</v>
      </c>
      <c r="AR28" s="34"/>
      <c r="AS28" s="33" t="str">
        <f>IF(OR(AS27&gt;11,AS23="X"),"CATASTRÓFICO",IF(AS27&gt;5,"MAYOR","MODERADO"))</f>
        <v>MODERADO</v>
      </c>
      <c r="AT28" s="34"/>
      <c r="AW28"/>
      <c r="AX28"/>
      <c r="AY28"/>
      <c r="AZ28"/>
      <c r="BA28"/>
      <c r="BB28"/>
      <c r="BC28"/>
      <c r="BD28"/>
      <c r="BE28"/>
      <c r="BF28"/>
      <c r="BG28"/>
      <c r="BH28"/>
      <c r="BI28"/>
      <c r="BJ28"/>
      <c r="BK28"/>
      <c r="BL28"/>
      <c r="BM28"/>
      <c r="BN28"/>
      <c r="BO28"/>
      <c r="BP28"/>
    </row>
    <row r="29" spans="1:68" x14ac:dyDescent="0.25">
      <c r="A29" s="4"/>
      <c r="B29" s="4"/>
      <c r="C29" s="4"/>
      <c r="D29" s="4"/>
      <c r="E29" s="4"/>
      <c r="F29" s="4"/>
      <c r="G29" s="4"/>
      <c r="H29" s="4"/>
      <c r="I29" s="4"/>
      <c r="J29" s="4"/>
      <c r="K29" s="4"/>
      <c r="L29" s="4"/>
      <c r="M29" s="4"/>
      <c r="N29" s="4"/>
      <c r="O29" s="2"/>
      <c r="P29" s="2"/>
      <c r="Q29" s="2"/>
      <c r="R29" s="2"/>
      <c r="S29" s="4"/>
      <c r="T29" s="4"/>
      <c r="U29" s="4"/>
      <c r="V29" s="4"/>
      <c r="W29" s="4"/>
      <c r="X29" s="4"/>
      <c r="Y29" s="2"/>
      <c r="Z29" s="2"/>
      <c r="AA29" s="2"/>
      <c r="AB29" s="2"/>
      <c r="AC29" s="2"/>
      <c r="AD29" s="2"/>
      <c r="AE29" s="2"/>
      <c r="AF29" s="2"/>
      <c r="AG29" s="2"/>
      <c r="AH29" s="2"/>
      <c r="AI29" s="2"/>
      <c r="AJ29" s="2"/>
      <c r="AK29" s="2"/>
      <c r="AL29" s="2"/>
      <c r="AM29" s="2"/>
      <c r="AN29" s="2"/>
      <c r="AO29" s="2"/>
      <c r="AP29" s="2"/>
      <c r="AQ29" s="2"/>
      <c r="AR29" s="2"/>
      <c r="AW29"/>
      <c r="AX29"/>
      <c r="AY29"/>
      <c r="AZ29"/>
      <c r="BA29"/>
      <c r="BB29"/>
      <c r="BC29"/>
      <c r="BD29"/>
      <c r="BE29"/>
      <c r="BF29"/>
      <c r="BG29"/>
      <c r="BH29"/>
      <c r="BI29"/>
      <c r="BJ29"/>
      <c r="BK29"/>
      <c r="BL29"/>
      <c r="BM29"/>
      <c r="BN29"/>
      <c r="BO29"/>
      <c r="BP29"/>
    </row>
    <row r="30" spans="1:68" ht="15.75" thickBot="1" x14ac:dyDescent="0.3">
      <c r="A30" s="4"/>
      <c r="B30" s="4"/>
      <c r="C30" s="4"/>
      <c r="D30" s="4"/>
      <c r="E30" s="4"/>
      <c r="F30" s="4"/>
      <c r="G30" s="4"/>
      <c r="H30" s="4"/>
      <c r="I30" s="4"/>
      <c r="J30" s="4"/>
      <c r="K30" s="4"/>
      <c r="L30" s="4"/>
      <c r="M30" s="4"/>
      <c r="N30" s="4"/>
      <c r="O30" s="2"/>
      <c r="P30" s="2"/>
      <c r="Q30" s="2"/>
      <c r="R30" s="2"/>
      <c r="S30" s="4"/>
      <c r="T30" s="4"/>
      <c r="U30" s="4"/>
      <c r="V30" s="4"/>
      <c r="W30" s="4"/>
      <c r="X30" s="4"/>
      <c r="Y30" s="2"/>
      <c r="Z30" s="2"/>
      <c r="AA30" s="2"/>
      <c r="AB30" s="2"/>
      <c r="AC30" s="2"/>
      <c r="AD30" s="2"/>
      <c r="AE30" s="2"/>
      <c r="AF30" s="2"/>
      <c r="AG30" s="2"/>
      <c r="AH30" s="2"/>
      <c r="AI30" s="2"/>
      <c r="AJ30" s="2"/>
      <c r="AK30" s="2"/>
      <c r="AL30" s="2"/>
      <c r="AM30" s="2"/>
      <c r="AN30" s="2"/>
      <c r="AO30" s="2"/>
      <c r="AP30" s="2"/>
      <c r="AQ30" s="2"/>
      <c r="AR30" s="2"/>
      <c r="AW30"/>
      <c r="AX30"/>
      <c r="AY30"/>
      <c r="AZ30"/>
      <c r="BA30"/>
      <c r="BB30"/>
      <c r="BC30"/>
      <c r="BD30"/>
      <c r="BE30"/>
      <c r="BF30"/>
      <c r="BG30"/>
      <c r="BH30"/>
      <c r="BI30"/>
      <c r="BJ30"/>
      <c r="BK30"/>
      <c r="BL30"/>
      <c r="BM30"/>
      <c r="BN30"/>
      <c r="BO30"/>
      <c r="BP30"/>
    </row>
    <row r="31" spans="1:68" ht="18.75" x14ac:dyDescent="0.3">
      <c r="A31" s="36" t="s">
        <v>65</v>
      </c>
      <c r="B31" s="37"/>
      <c r="C31" s="994" t="s">
        <v>66</v>
      </c>
      <c r="D31" s="995"/>
      <c r="E31" s="995"/>
      <c r="F31" s="995"/>
      <c r="G31" s="995"/>
      <c r="H31" s="995"/>
      <c r="I31" s="995"/>
      <c r="J31" s="995"/>
      <c r="K31" s="996"/>
      <c r="L31" s="54"/>
      <c r="M31" s="54"/>
      <c r="N31" s="54"/>
      <c r="O31" s="54"/>
      <c r="P31" s="54"/>
      <c r="Q31" s="54"/>
      <c r="R31" s="54"/>
      <c r="S31" s="54"/>
      <c r="T31" s="54"/>
      <c r="U31" s="54"/>
      <c r="V31" s="54"/>
      <c r="W31" s="54"/>
      <c r="X31" s="54"/>
      <c r="Y31" s="54"/>
      <c r="Z31" s="54"/>
      <c r="AA31" s="54"/>
      <c r="AB31" s="54"/>
      <c r="AC31" s="54"/>
      <c r="AD31" s="54"/>
      <c r="AE31" s="54"/>
      <c r="AF31" s="54"/>
      <c r="AG31" s="53"/>
      <c r="AH31" s="53"/>
      <c r="AI31" s="53"/>
      <c r="AJ31" s="53"/>
      <c r="AK31" s="53"/>
      <c r="AL31" s="53"/>
      <c r="AM31" s="53"/>
      <c r="AN31" s="53"/>
      <c r="AO31" s="53"/>
      <c r="AP31" s="53"/>
      <c r="AQ31" s="53"/>
      <c r="AR31" s="53"/>
      <c r="AS31" s="52"/>
      <c r="AW31"/>
      <c r="AX31"/>
      <c r="AY31"/>
      <c r="AZ31"/>
      <c r="BA31"/>
      <c r="BB31"/>
      <c r="BC31"/>
      <c r="BD31"/>
      <c r="BE31"/>
      <c r="BF31"/>
      <c r="BG31"/>
      <c r="BH31"/>
      <c r="BI31"/>
      <c r="BJ31"/>
      <c r="BK31"/>
      <c r="BL31"/>
      <c r="BM31"/>
      <c r="BN31"/>
      <c r="BO31"/>
      <c r="BP31"/>
    </row>
    <row r="32" spans="1:68" ht="18.75" customHeight="1" x14ac:dyDescent="0.25">
      <c r="A32" s="57" t="s">
        <v>6</v>
      </c>
      <c r="B32" s="58" t="s">
        <v>7</v>
      </c>
      <c r="C32" s="985" t="s">
        <v>8</v>
      </c>
      <c r="D32" s="986"/>
      <c r="E32" s="986"/>
      <c r="F32" s="986"/>
      <c r="G32" s="986"/>
      <c r="H32" s="986"/>
      <c r="I32" s="986"/>
      <c r="J32" s="986"/>
      <c r="K32" s="987"/>
      <c r="L32" s="55"/>
      <c r="M32" s="55"/>
      <c r="N32" s="55"/>
      <c r="O32" s="55"/>
      <c r="P32" s="55"/>
      <c r="Q32" s="55"/>
      <c r="R32" s="55"/>
      <c r="S32" s="55"/>
      <c r="T32" s="55"/>
      <c r="U32" s="55"/>
      <c r="V32" s="55"/>
      <c r="W32" s="55"/>
      <c r="X32" s="55"/>
      <c r="Y32" s="55"/>
      <c r="Z32" s="55"/>
      <c r="AA32" s="55"/>
      <c r="AB32" s="55"/>
      <c r="AC32" s="55"/>
      <c r="AD32" s="55"/>
      <c r="AE32" s="55"/>
      <c r="AF32" s="55"/>
      <c r="AG32" s="50"/>
      <c r="AH32" s="50"/>
      <c r="AI32" s="50"/>
      <c r="AJ32" s="50"/>
      <c r="AK32" s="50"/>
      <c r="AL32" s="50"/>
      <c r="AM32" s="50"/>
      <c r="AN32" s="50"/>
      <c r="AO32" s="50"/>
      <c r="AP32" s="50"/>
      <c r="AQ32" s="50"/>
      <c r="AR32" s="50"/>
      <c r="AS32" s="52"/>
      <c r="AW32"/>
      <c r="AX32"/>
      <c r="AY32"/>
      <c r="AZ32"/>
      <c r="BA32"/>
      <c r="BB32"/>
      <c r="BC32"/>
      <c r="BD32"/>
      <c r="BE32"/>
      <c r="BF32"/>
      <c r="BG32"/>
      <c r="BH32"/>
      <c r="BI32"/>
      <c r="BJ32"/>
      <c r="BK32"/>
      <c r="BL32"/>
      <c r="BM32"/>
      <c r="BN32"/>
      <c r="BO32"/>
      <c r="BP32"/>
    </row>
    <row r="33" spans="1:68" ht="18.75" customHeight="1" x14ac:dyDescent="0.25">
      <c r="A33" s="59">
        <v>3</v>
      </c>
      <c r="B33" s="60" t="s">
        <v>2</v>
      </c>
      <c r="C33" s="979" t="s">
        <v>78</v>
      </c>
      <c r="D33" s="980"/>
      <c r="E33" s="980"/>
      <c r="F33" s="980"/>
      <c r="G33" s="980"/>
      <c r="H33" s="980"/>
      <c r="I33" s="980"/>
      <c r="J33" s="980"/>
      <c r="K33" s="981"/>
      <c r="L33" s="56"/>
      <c r="M33" s="56"/>
      <c r="N33" s="56"/>
      <c r="O33" s="56"/>
      <c r="P33" s="56"/>
      <c r="Q33" s="56"/>
      <c r="R33" s="56"/>
      <c r="S33" s="56"/>
      <c r="T33" s="56"/>
      <c r="U33" s="56"/>
      <c r="V33" s="56"/>
      <c r="W33" s="56"/>
      <c r="X33" s="56"/>
      <c r="Y33" s="56"/>
      <c r="Z33" s="56"/>
      <c r="AA33" s="56"/>
      <c r="AB33" s="56"/>
      <c r="AC33" s="56"/>
      <c r="AD33" s="56"/>
      <c r="AE33" s="56"/>
      <c r="AF33" s="56"/>
      <c r="AG33" s="51"/>
      <c r="AH33" s="51"/>
      <c r="AI33" s="51"/>
      <c r="AJ33" s="51"/>
      <c r="AK33" s="51"/>
      <c r="AL33" s="51"/>
      <c r="AM33" s="51"/>
      <c r="AN33" s="51"/>
      <c r="AO33" s="51"/>
      <c r="AP33" s="51"/>
      <c r="AQ33" s="51"/>
      <c r="AR33" s="51"/>
      <c r="AS33" s="52"/>
      <c r="AW33"/>
      <c r="AX33"/>
      <c r="AY33"/>
      <c r="AZ33"/>
      <c r="BA33"/>
      <c r="BB33"/>
      <c r="BC33"/>
      <c r="BD33"/>
      <c r="BE33"/>
      <c r="BF33"/>
      <c r="BG33"/>
      <c r="BH33"/>
      <c r="BI33"/>
      <c r="BJ33"/>
      <c r="BK33"/>
      <c r="BL33"/>
      <c r="BM33"/>
      <c r="BN33"/>
      <c r="BO33"/>
      <c r="BP33"/>
    </row>
    <row r="34" spans="1:68" ht="18.75" customHeight="1" x14ac:dyDescent="0.25">
      <c r="A34" s="59">
        <v>4</v>
      </c>
      <c r="B34" s="60" t="s">
        <v>13</v>
      </c>
      <c r="C34" s="979" t="s">
        <v>79</v>
      </c>
      <c r="D34" s="980"/>
      <c r="E34" s="980"/>
      <c r="F34" s="980"/>
      <c r="G34" s="980"/>
      <c r="H34" s="980"/>
      <c r="I34" s="980"/>
      <c r="J34" s="980"/>
      <c r="K34" s="981"/>
      <c r="L34" s="56"/>
      <c r="M34" s="56"/>
      <c r="N34" s="56"/>
      <c r="O34" s="56"/>
      <c r="P34" s="56"/>
      <c r="Q34" s="56"/>
      <c r="R34" s="56"/>
      <c r="S34" s="56"/>
      <c r="T34" s="56"/>
      <c r="U34" s="56"/>
      <c r="V34" s="56"/>
      <c r="W34" s="56"/>
      <c r="X34" s="56"/>
      <c r="Y34" s="56"/>
      <c r="Z34" s="56"/>
      <c r="AA34" s="56"/>
      <c r="AB34" s="56"/>
      <c r="AC34" s="56"/>
      <c r="AD34" s="56"/>
      <c r="AE34" s="56"/>
      <c r="AF34" s="56"/>
      <c r="AG34" s="51"/>
      <c r="AH34" s="51"/>
      <c r="AI34" s="51"/>
      <c r="AJ34" s="51"/>
      <c r="AK34" s="51"/>
      <c r="AL34" s="51"/>
      <c r="AM34" s="51"/>
      <c r="AN34" s="51"/>
      <c r="AO34" s="51"/>
      <c r="AP34" s="51"/>
      <c r="AQ34" s="51"/>
      <c r="AR34" s="51"/>
      <c r="AS34" s="52"/>
      <c r="AW34"/>
      <c r="AX34"/>
      <c r="AY34"/>
      <c r="AZ34"/>
      <c r="BA34"/>
      <c r="BB34"/>
      <c r="BC34"/>
      <c r="BD34"/>
      <c r="BE34"/>
      <c r="BF34"/>
      <c r="BG34"/>
      <c r="BH34"/>
      <c r="BI34"/>
      <c r="BJ34"/>
      <c r="BK34"/>
      <c r="BL34"/>
      <c r="BM34"/>
      <c r="BN34"/>
      <c r="BO34"/>
      <c r="BP34"/>
    </row>
    <row r="35" spans="1:68" ht="27.75" customHeight="1" thickBot="1" x14ac:dyDescent="0.3">
      <c r="A35" s="61">
        <v>5</v>
      </c>
      <c r="B35" s="62" t="s">
        <v>14</v>
      </c>
      <c r="C35" s="982" t="s">
        <v>80</v>
      </c>
      <c r="D35" s="983"/>
      <c r="E35" s="983"/>
      <c r="F35" s="983"/>
      <c r="G35" s="983"/>
      <c r="H35" s="983"/>
      <c r="I35" s="983"/>
      <c r="J35" s="983"/>
      <c r="K35" s="984"/>
      <c r="L35" s="56"/>
      <c r="M35" s="56"/>
      <c r="N35" s="56"/>
      <c r="O35" s="56"/>
      <c r="P35" s="56"/>
      <c r="Q35" s="56"/>
      <c r="R35" s="56"/>
      <c r="S35" s="56"/>
      <c r="T35" s="56"/>
      <c r="U35" s="56"/>
      <c r="V35" s="56"/>
      <c r="W35" s="56"/>
      <c r="X35" s="56"/>
      <c r="Y35" s="56"/>
      <c r="Z35" s="56"/>
      <c r="AA35" s="56"/>
      <c r="AB35" s="56"/>
      <c r="AC35" s="56"/>
      <c r="AD35" s="56"/>
      <c r="AE35" s="56"/>
      <c r="AF35" s="56"/>
      <c r="AG35" s="51"/>
      <c r="AH35" s="51"/>
      <c r="AI35" s="51"/>
      <c r="AJ35" s="51"/>
      <c r="AK35" s="51"/>
      <c r="AL35" s="51"/>
      <c r="AM35" s="51"/>
      <c r="AN35" s="51"/>
      <c r="AO35" s="51"/>
      <c r="AP35" s="51"/>
      <c r="AQ35" s="51"/>
      <c r="AR35" s="51"/>
      <c r="AS35" s="52"/>
      <c r="AW35"/>
      <c r="AX35"/>
      <c r="AY35"/>
      <c r="AZ35"/>
      <c r="BA35"/>
      <c r="BB35"/>
      <c r="BC35"/>
      <c r="BD35"/>
      <c r="BE35"/>
      <c r="BF35"/>
      <c r="BG35"/>
      <c r="BH35"/>
      <c r="BI35"/>
      <c r="BJ35"/>
      <c r="BK35"/>
      <c r="BL35"/>
      <c r="BM35"/>
      <c r="BN35"/>
      <c r="BO35"/>
      <c r="BP35"/>
    </row>
    <row r="36" spans="1:68" x14ac:dyDescent="0.25">
      <c r="A36" s="4"/>
      <c r="B36" s="4"/>
      <c r="C36" s="4"/>
      <c r="D36" s="4"/>
      <c r="E36" s="4"/>
      <c r="F36" s="4"/>
      <c r="G36" s="4"/>
      <c r="H36" s="4"/>
      <c r="I36" s="4"/>
      <c r="J36" s="39"/>
      <c r="K36" s="39"/>
      <c r="L36" s="989"/>
      <c r="M36" s="989"/>
      <c r="N36" s="39"/>
      <c r="O36" s="2"/>
      <c r="P36" s="2"/>
      <c r="Q36" s="2"/>
      <c r="R36" s="2"/>
      <c r="S36" s="4"/>
      <c r="T36" s="39"/>
      <c r="U36" s="39"/>
      <c r="V36" s="989"/>
      <c r="W36" s="989"/>
      <c r="X36" s="39"/>
      <c r="Y36" s="2"/>
      <c r="Z36" s="2"/>
      <c r="AA36" s="2"/>
      <c r="AB36" s="2"/>
      <c r="AC36" s="2"/>
      <c r="AD36" s="2"/>
      <c r="AE36" s="2"/>
      <c r="AF36" s="2"/>
      <c r="AG36" s="2"/>
      <c r="AH36" s="2"/>
      <c r="AI36" s="2"/>
      <c r="AJ36" s="2"/>
      <c r="AK36" s="2"/>
      <c r="AL36" s="2"/>
      <c r="AM36" s="2"/>
      <c r="AN36" s="2"/>
      <c r="AO36" s="2"/>
      <c r="AP36" s="2"/>
      <c r="AQ36" s="2"/>
      <c r="AR36" s="2"/>
      <c r="AW36"/>
      <c r="AX36"/>
      <c r="AY36"/>
      <c r="AZ36"/>
      <c r="BA36"/>
      <c r="BB36"/>
      <c r="BC36"/>
      <c r="BD36"/>
      <c r="BE36"/>
      <c r="BF36"/>
      <c r="BG36"/>
      <c r="BH36"/>
      <c r="BI36"/>
      <c r="BJ36"/>
      <c r="BK36"/>
      <c r="BL36"/>
      <c r="BM36"/>
      <c r="BN36"/>
      <c r="BO36"/>
      <c r="BP36"/>
    </row>
    <row r="37" spans="1:68" x14ac:dyDescent="0.25">
      <c r="A37" s="4"/>
      <c r="B37" s="4"/>
      <c r="C37" s="4"/>
      <c r="D37" s="4"/>
      <c r="E37" s="4"/>
      <c r="F37" s="4"/>
      <c r="G37" s="4"/>
      <c r="H37" s="4"/>
      <c r="I37" s="4"/>
      <c r="J37" s="40"/>
      <c r="K37" s="41"/>
      <c r="L37" s="978"/>
      <c r="M37" s="978"/>
      <c r="N37" s="38"/>
      <c r="O37" s="2"/>
      <c r="P37" s="2"/>
      <c r="Q37" s="2"/>
      <c r="R37" s="2"/>
      <c r="S37" s="4"/>
      <c r="T37" s="40"/>
      <c r="U37" s="41"/>
      <c r="V37" s="978"/>
      <c r="W37" s="978"/>
      <c r="X37" s="38"/>
      <c r="Y37" s="2"/>
      <c r="Z37" s="2"/>
      <c r="AA37" s="2"/>
      <c r="AB37" s="2"/>
      <c r="AC37" s="2"/>
      <c r="AD37" s="2"/>
      <c r="AE37" s="2"/>
      <c r="AF37" s="2"/>
      <c r="AG37" s="2"/>
      <c r="AH37" s="2"/>
      <c r="AI37" s="2"/>
      <c r="AJ37" s="2"/>
      <c r="AK37" s="2"/>
      <c r="AL37" s="2"/>
      <c r="AM37" s="2"/>
      <c r="AN37" s="2"/>
      <c r="AO37" s="2"/>
      <c r="AP37" s="2"/>
      <c r="AQ37" s="2"/>
      <c r="AR37" s="2"/>
      <c r="AW37"/>
      <c r="AX37"/>
      <c r="AY37"/>
      <c r="AZ37"/>
      <c r="BA37"/>
      <c r="BB37"/>
      <c r="BC37"/>
      <c r="BD37"/>
      <c r="BE37"/>
      <c r="BF37"/>
      <c r="BG37"/>
      <c r="BH37"/>
      <c r="BI37"/>
      <c r="BJ37"/>
      <c r="BK37"/>
      <c r="BL37"/>
      <c r="BM37"/>
      <c r="BN37"/>
      <c r="BO37"/>
      <c r="BP37"/>
    </row>
    <row r="39" spans="1:68" x14ac:dyDescent="0.25">
      <c r="A39" s="4"/>
      <c r="B39" s="4"/>
      <c r="C39" s="4"/>
      <c r="D39" s="4"/>
      <c r="E39" s="4"/>
      <c r="F39" s="4"/>
      <c r="G39" s="4"/>
      <c r="H39" s="4"/>
      <c r="I39" s="4"/>
      <c r="J39" s="4"/>
      <c r="K39" s="4"/>
      <c r="L39" s="4"/>
      <c r="M39" s="4"/>
      <c r="N39" s="4"/>
      <c r="O39" s="2"/>
      <c r="P39" s="2"/>
      <c r="Q39" s="2"/>
      <c r="R39" s="2"/>
      <c r="S39" s="4"/>
      <c r="T39" s="4"/>
      <c r="U39" s="4"/>
      <c r="V39" s="4"/>
      <c r="W39" s="4"/>
      <c r="X39" s="4"/>
      <c r="Y39" s="2"/>
      <c r="Z39" s="2"/>
      <c r="AA39" s="2"/>
      <c r="AB39" s="2"/>
      <c r="AC39" s="2"/>
      <c r="AD39" s="2"/>
      <c r="AE39" s="2"/>
      <c r="AF39" s="2"/>
      <c r="AG39" s="2"/>
      <c r="AH39" s="2"/>
      <c r="AI39" s="2"/>
      <c r="AJ39" s="2"/>
      <c r="AK39" s="2"/>
      <c r="AL39" s="2"/>
      <c r="AM39" s="2"/>
      <c r="AN39" s="2"/>
      <c r="AO39" s="2"/>
      <c r="AP39" s="2"/>
      <c r="AQ39" s="2"/>
      <c r="AR39" s="2"/>
      <c r="AW39"/>
      <c r="AX39"/>
      <c r="AY39"/>
      <c r="AZ39"/>
      <c r="BA39"/>
      <c r="BB39"/>
      <c r="BC39"/>
      <c r="BD39"/>
      <c r="BE39"/>
      <c r="BF39"/>
      <c r="BG39"/>
      <c r="BH39"/>
      <c r="BI39"/>
      <c r="BJ39"/>
      <c r="BK39"/>
      <c r="BL39"/>
      <c r="BM39"/>
      <c r="BN39"/>
      <c r="BO39"/>
      <c r="BP39"/>
    </row>
    <row r="40" spans="1:68" x14ac:dyDescent="0.25">
      <c r="A40" s="4"/>
      <c r="B40" s="4"/>
      <c r="C40" s="4"/>
      <c r="D40" s="4"/>
      <c r="E40" s="4"/>
      <c r="F40" s="4"/>
      <c r="G40" s="4"/>
      <c r="H40" s="4"/>
      <c r="I40" s="4"/>
      <c r="J40" s="4"/>
      <c r="K40" s="4"/>
      <c r="L40" s="4"/>
      <c r="M40" s="4"/>
      <c r="N40" s="4"/>
      <c r="O40" s="2"/>
      <c r="P40" s="2"/>
      <c r="Q40" s="2"/>
      <c r="R40" s="2"/>
      <c r="S40" s="4"/>
      <c r="T40" s="4"/>
      <c r="U40" s="4"/>
      <c r="V40" s="4"/>
      <c r="W40" s="4"/>
      <c r="X40" s="4"/>
      <c r="Y40" s="2"/>
      <c r="Z40" s="2"/>
      <c r="AA40" s="2"/>
      <c r="AB40" s="2"/>
      <c r="AC40" s="2"/>
      <c r="AD40" s="2"/>
      <c r="AE40" s="2"/>
      <c r="AF40" s="2"/>
      <c r="AG40" s="2"/>
      <c r="AH40" s="2"/>
      <c r="AI40" s="2"/>
      <c r="AJ40" s="2"/>
      <c r="AK40" s="2"/>
      <c r="AL40" s="2"/>
      <c r="AM40" s="2"/>
      <c r="AN40" s="2"/>
      <c r="AO40" s="2"/>
      <c r="AP40" s="2"/>
      <c r="AQ40" s="2"/>
      <c r="AR40" s="2"/>
      <c r="AW40"/>
      <c r="AX40"/>
      <c r="AY40"/>
      <c r="AZ40"/>
      <c r="BA40"/>
      <c r="BB40"/>
      <c r="BC40"/>
      <c r="BD40"/>
      <c r="BE40"/>
      <c r="BF40"/>
      <c r="BG40"/>
      <c r="BH40"/>
      <c r="BI40"/>
      <c r="BJ40"/>
      <c r="BK40"/>
      <c r="BL40"/>
      <c r="BM40"/>
      <c r="BN40"/>
      <c r="BO40"/>
      <c r="BP40"/>
    </row>
    <row r="41" spans="1:68" x14ac:dyDescent="0.25">
      <c r="A41" s="4"/>
      <c r="B41" s="4"/>
      <c r="C41" s="4"/>
      <c r="D41" s="4"/>
      <c r="E41" s="4"/>
      <c r="F41" s="4"/>
      <c r="G41" s="4"/>
      <c r="H41" s="4"/>
      <c r="I41" s="4"/>
      <c r="J41" s="4"/>
      <c r="K41" s="4"/>
      <c r="L41" s="4"/>
      <c r="M41" s="4"/>
      <c r="N41" s="4"/>
      <c r="O41" s="2"/>
      <c r="P41" s="2"/>
      <c r="Q41" s="2"/>
      <c r="R41" s="2"/>
      <c r="S41" s="4"/>
      <c r="T41" s="4"/>
      <c r="U41" s="4"/>
      <c r="V41" s="4"/>
      <c r="W41" s="4"/>
      <c r="X41" s="4"/>
      <c r="Y41" s="2"/>
      <c r="Z41" s="2"/>
      <c r="AA41" s="2"/>
      <c r="AB41" s="2"/>
      <c r="AC41" s="2"/>
      <c r="AD41" s="2"/>
      <c r="AE41" s="2"/>
      <c r="AF41" s="2"/>
      <c r="AG41" s="2"/>
      <c r="AH41" s="2"/>
      <c r="AI41" s="2"/>
      <c r="AJ41" s="2"/>
      <c r="AK41" s="2"/>
      <c r="AL41" s="2"/>
      <c r="AM41" s="2"/>
      <c r="AN41" s="2"/>
      <c r="AO41" s="2"/>
      <c r="AP41" s="2"/>
      <c r="AQ41" s="2"/>
      <c r="AR41" s="2"/>
      <c r="AW41"/>
      <c r="AX41"/>
      <c r="AY41"/>
      <c r="AZ41"/>
      <c r="BA41"/>
      <c r="BB41"/>
      <c r="BC41"/>
      <c r="BD41"/>
      <c r="BE41"/>
      <c r="BF41"/>
      <c r="BG41"/>
      <c r="BH41"/>
      <c r="BI41"/>
      <c r="BJ41"/>
      <c r="BK41"/>
      <c r="BL41"/>
      <c r="BM41"/>
      <c r="BN41"/>
      <c r="BO41"/>
      <c r="BP41"/>
    </row>
    <row r="42" spans="1:6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W42"/>
      <c r="AX42"/>
      <c r="AY42"/>
      <c r="AZ42"/>
      <c r="BA42"/>
      <c r="BB42"/>
      <c r="BC42"/>
      <c r="BD42"/>
      <c r="BE42"/>
      <c r="BF42"/>
      <c r="BG42"/>
      <c r="BH42"/>
      <c r="BI42"/>
      <c r="BJ42"/>
      <c r="BK42"/>
      <c r="BL42"/>
      <c r="BM42"/>
      <c r="BN42"/>
      <c r="BO42"/>
      <c r="BP42"/>
    </row>
    <row r="43" spans="1:68" x14ac:dyDescent="0.25">
      <c r="A43" s="6"/>
      <c r="B43" s="4"/>
      <c r="C43" s="4"/>
      <c r="D43" s="4"/>
      <c r="E43" s="4"/>
      <c r="F43" s="4"/>
      <c r="G43" s="4"/>
      <c r="H43" s="4"/>
      <c r="I43" s="4"/>
      <c r="J43" s="4"/>
      <c r="K43" s="4"/>
      <c r="L43" s="4"/>
      <c r="M43" s="4"/>
      <c r="N43" s="4"/>
      <c r="O43" s="4"/>
      <c r="P43" s="4"/>
      <c r="S43" s="4"/>
      <c r="T43" s="4"/>
      <c r="U43" s="4"/>
      <c r="V43" s="4"/>
      <c r="W43" s="4"/>
      <c r="X43" s="4"/>
      <c r="Y43" s="4"/>
      <c r="Z43" s="4"/>
      <c r="AC43" s="4"/>
      <c r="AD43" s="4"/>
      <c r="AI43" s="4"/>
      <c r="AJ43" s="4"/>
      <c r="AO43" s="4"/>
      <c r="AP43" s="4"/>
      <c r="AW43"/>
      <c r="AX43"/>
      <c r="AY43"/>
      <c r="AZ43"/>
      <c r="BA43"/>
      <c r="BB43"/>
      <c r="BC43"/>
      <c r="BD43"/>
      <c r="BE43"/>
      <c r="BF43"/>
      <c r="BG43"/>
      <c r="BH43"/>
      <c r="BI43"/>
      <c r="BJ43"/>
      <c r="BK43"/>
      <c r="BL43"/>
      <c r="BM43"/>
      <c r="BN43"/>
      <c r="BO43"/>
      <c r="BP43"/>
    </row>
    <row r="44" spans="1:68" x14ac:dyDescent="0.25">
      <c r="A44" s="6"/>
      <c r="B44" s="4"/>
      <c r="C44" s="4"/>
      <c r="D44" s="4"/>
      <c r="E44" s="4"/>
      <c r="F44" s="4"/>
      <c r="G44" s="4"/>
      <c r="H44" s="4"/>
      <c r="I44" s="4"/>
      <c r="J44" s="4"/>
      <c r="K44" s="4"/>
      <c r="L44" s="4"/>
      <c r="M44" s="4"/>
      <c r="N44" s="4"/>
      <c r="O44" s="4"/>
      <c r="P44" s="4"/>
      <c r="S44" s="4"/>
      <c r="T44" s="4"/>
      <c r="U44" s="4"/>
      <c r="V44" s="4"/>
      <c r="W44" s="4"/>
      <c r="X44" s="4"/>
      <c r="Y44" s="4"/>
      <c r="Z44" s="4"/>
      <c r="AC44" s="4"/>
      <c r="AD44" s="4"/>
      <c r="AI44" s="4"/>
      <c r="AJ44" s="4"/>
      <c r="AO44" s="4"/>
      <c r="AP44" s="4"/>
      <c r="AW44"/>
      <c r="AX44"/>
      <c r="AY44"/>
      <c r="AZ44"/>
      <c r="BA44"/>
      <c r="BB44"/>
      <c r="BC44"/>
      <c r="BD44"/>
      <c r="BE44"/>
      <c r="BF44"/>
      <c r="BG44"/>
      <c r="BH44"/>
      <c r="BI44"/>
      <c r="BJ44"/>
      <c r="BK44"/>
      <c r="BL44"/>
      <c r="BM44"/>
      <c r="BN44"/>
      <c r="BO44"/>
      <c r="BP44"/>
    </row>
    <row r="45" spans="1:68" x14ac:dyDescent="0.25">
      <c r="A45" s="6"/>
      <c r="B45" s="4"/>
      <c r="C45" s="4"/>
      <c r="D45" s="4"/>
      <c r="E45" s="4"/>
      <c r="F45" s="4"/>
      <c r="G45" s="4"/>
      <c r="H45" s="4"/>
      <c r="I45" s="4"/>
      <c r="J45" s="4"/>
      <c r="K45" s="4"/>
      <c r="L45" s="4"/>
      <c r="M45" s="4"/>
      <c r="N45" s="4"/>
      <c r="O45" s="4"/>
      <c r="P45" s="4"/>
      <c r="S45" s="4"/>
      <c r="T45" s="4"/>
      <c r="U45" s="4"/>
      <c r="V45" s="4"/>
      <c r="W45" s="4"/>
      <c r="X45" s="4"/>
      <c r="Y45" s="4"/>
      <c r="Z45" s="4"/>
      <c r="AC45" s="4"/>
      <c r="AD45" s="4"/>
      <c r="AI45" s="4"/>
      <c r="AJ45" s="4"/>
      <c r="AO45" s="4"/>
      <c r="AP45" s="4"/>
      <c r="AW45"/>
      <c r="AX45"/>
      <c r="AY45"/>
      <c r="AZ45"/>
      <c r="BA45"/>
      <c r="BB45"/>
      <c r="BC45"/>
      <c r="BD45"/>
      <c r="BE45"/>
      <c r="BF45"/>
      <c r="BG45"/>
      <c r="BH45"/>
      <c r="BI45"/>
      <c r="BJ45"/>
      <c r="BK45"/>
      <c r="BL45"/>
      <c r="BM45"/>
      <c r="BN45"/>
      <c r="BO45"/>
      <c r="BP45"/>
    </row>
    <row r="46" spans="1:68" x14ac:dyDescent="0.25">
      <c r="A46" s="6"/>
      <c r="B46" s="4"/>
      <c r="C46" s="4"/>
      <c r="D46" s="4"/>
      <c r="E46" s="4"/>
      <c r="F46" s="4"/>
      <c r="G46" s="4"/>
      <c r="H46" s="4"/>
      <c r="I46" s="4"/>
      <c r="J46" s="4"/>
      <c r="K46" s="4"/>
      <c r="L46" s="4"/>
      <c r="M46" s="4"/>
      <c r="N46" s="4"/>
      <c r="O46" s="4"/>
      <c r="P46" s="4"/>
      <c r="S46" s="4"/>
      <c r="T46" s="4"/>
      <c r="U46" s="4"/>
      <c r="V46" s="4"/>
      <c r="W46" s="4"/>
      <c r="X46" s="4"/>
      <c r="Y46" s="4"/>
      <c r="Z46" s="4"/>
      <c r="AC46" s="4"/>
      <c r="AD46" s="4"/>
      <c r="AI46" s="4"/>
      <c r="AJ46" s="4"/>
      <c r="AO46" s="4"/>
      <c r="AP46" s="4"/>
      <c r="AW46"/>
      <c r="AX46"/>
      <c r="AY46"/>
      <c r="AZ46"/>
      <c r="BA46"/>
      <c r="BB46"/>
      <c r="BC46"/>
      <c r="BD46"/>
      <c r="BE46"/>
      <c r="BF46"/>
      <c r="BG46"/>
      <c r="BH46"/>
      <c r="BI46"/>
      <c r="BJ46"/>
      <c r="BK46"/>
      <c r="BL46"/>
      <c r="BM46"/>
      <c r="BN46"/>
      <c r="BO46"/>
      <c r="BP46"/>
    </row>
    <row r="47" spans="1:68" x14ac:dyDescent="0.25">
      <c r="A47" s="6"/>
      <c r="B47" s="4"/>
      <c r="C47" s="4"/>
      <c r="D47" s="4"/>
      <c r="E47" s="4"/>
      <c r="F47" s="4"/>
      <c r="G47" s="4"/>
      <c r="H47" s="4"/>
      <c r="I47" s="4"/>
      <c r="J47" s="4"/>
      <c r="K47" s="4"/>
      <c r="L47" s="4"/>
      <c r="M47" s="4"/>
      <c r="N47" s="4"/>
      <c r="O47" s="4"/>
      <c r="P47" s="4"/>
      <c r="S47" s="4"/>
      <c r="T47" s="4"/>
      <c r="U47" s="4"/>
      <c r="V47" s="4"/>
      <c r="W47" s="4"/>
      <c r="X47" s="4"/>
      <c r="Y47" s="4"/>
      <c r="Z47" s="4"/>
      <c r="AC47" s="4"/>
      <c r="AD47" s="4"/>
      <c r="AI47" s="4"/>
      <c r="AJ47" s="4"/>
      <c r="AO47" s="4"/>
      <c r="AP47" s="4"/>
      <c r="AW47"/>
      <c r="AX47"/>
      <c r="AY47"/>
      <c r="AZ47"/>
      <c r="BA47"/>
      <c r="BB47"/>
      <c r="BC47"/>
      <c r="BD47"/>
      <c r="BE47"/>
      <c r="BF47"/>
      <c r="BG47"/>
      <c r="BH47"/>
      <c r="BI47"/>
      <c r="BJ47"/>
      <c r="BK47"/>
      <c r="BL47"/>
      <c r="BM47"/>
      <c r="BN47"/>
      <c r="BO47"/>
      <c r="BP47"/>
    </row>
    <row r="48" spans="1:68" x14ac:dyDescent="0.25">
      <c r="A48" s="6"/>
      <c r="B48" s="4"/>
      <c r="C48" s="4"/>
      <c r="D48" s="4"/>
      <c r="E48" s="4"/>
      <c r="F48" s="4"/>
      <c r="G48" s="4"/>
      <c r="H48" s="4"/>
      <c r="I48" s="4"/>
      <c r="J48" s="4"/>
      <c r="K48" s="4"/>
      <c r="L48" s="4"/>
      <c r="M48" s="4"/>
      <c r="N48" s="4"/>
      <c r="O48" s="4"/>
      <c r="P48" s="4"/>
      <c r="S48" s="4"/>
      <c r="T48" s="4"/>
      <c r="U48" s="4"/>
      <c r="V48" s="4"/>
      <c r="W48" s="4"/>
      <c r="X48" s="4"/>
      <c r="Y48" s="4"/>
      <c r="Z48" s="4"/>
      <c r="AC48" s="4"/>
      <c r="AD48" s="4"/>
      <c r="AI48" s="4"/>
      <c r="AJ48" s="4"/>
      <c r="AO48" s="4"/>
      <c r="AP48" s="4"/>
      <c r="AW48"/>
      <c r="AX48"/>
      <c r="AY48"/>
      <c r="AZ48"/>
      <c r="BA48"/>
      <c r="BB48"/>
      <c r="BC48"/>
      <c r="BD48"/>
      <c r="BE48"/>
      <c r="BF48"/>
      <c r="BG48"/>
      <c r="BH48"/>
      <c r="BI48"/>
      <c r="BJ48"/>
      <c r="BK48"/>
      <c r="BL48"/>
      <c r="BM48"/>
      <c r="BN48"/>
      <c r="BO48"/>
      <c r="BP48"/>
    </row>
    <row r="49" spans="1:68" x14ac:dyDescent="0.25">
      <c r="A49" s="6"/>
      <c r="B49" s="4"/>
      <c r="C49" s="4"/>
      <c r="D49" s="4"/>
      <c r="E49" s="4"/>
      <c r="F49" s="4"/>
      <c r="G49" s="4"/>
      <c r="H49" s="4"/>
      <c r="I49" s="4"/>
      <c r="J49" s="4"/>
      <c r="K49" s="4"/>
      <c r="L49" s="4"/>
      <c r="M49" s="4"/>
      <c r="N49" s="4"/>
      <c r="O49" s="4"/>
      <c r="P49" s="4"/>
      <c r="S49" s="4"/>
      <c r="T49" s="4"/>
      <c r="U49" s="4"/>
      <c r="V49" s="4"/>
      <c r="W49" s="4"/>
      <c r="X49" s="4"/>
      <c r="Y49" s="4"/>
      <c r="Z49" s="4"/>
      <c r="AC49" s="4"/>
      <c r="AD49" s="4"/>
      <c r="AI49" s="4"/>
      <c r="AJ49" s="4"/>
      <c r="AO49" s="4"/>
      <c r="AP49" s="4"/>
      <c r="AW49"/>
      <c r="AX49"/>
      <c r="AY49"/>
      <c r="AZ49"/>
      <c r="BA49"/>
      <c r="BB49"/>
      <c r="BC49"/>
      <c r="BD49"/>
      <c r="BE49"/>
      <c r="BF49"/>
      <c r="BG49"/>
      <c r="BH49"/>
      <c r="BI49"/>
      <c r="BJ49"/>
      <c r="BK49"/>
      <c r="BL49"/>
      <c r="BM49"/>
      <c r="BN49"/>
      <c r="BO49"/>
      <c r="BP49"/>
    </row>
    <row r="50" spans="1:68" x14ac:dyDescent="0.25">
      <c r="A50" s="6"/>
      <c r="B50" s="4"/>
      <c r="C50" s="4"/>
      <c r="D50" s="4"/>
      <c r="E50" s="4"/>
      <c r="F50" s="4"/>
      <c r="G50" s="4"/>
      <c r="H50" s="4"/>
      <c r="I50" s="4"/>
      <c r="J50" s="4"/>
      <c r="K50" s="4"/>
      <c r="L50" s="4"/>
      <c r="M50" s="4"/>
      <c r="N50" s="4"/>
      <c r="O50" s="4"/>
      <c r="P50" s="4"/>
      <c r="S50" s="4"/>
      <c r="T50" s="4"/>
      <c r="U50" s="4"/>
      <c r="V50" s="4"/>
      <c r="W50" s="4"/>
      <c r="X50" s="4"/>
      <c r="Y50" s="4"/>
      <c r="Z50" s="4"/>
      <c r="AC50" s="4"/>
      <c r="AD50" s="4"/>
      <c r="AI50" s="4"/>
      <c r="AJ50" s="4"/>
      <c r="AO50" s="4"/>
      <c r="AP50" s="4"/>
      <c r="BO50"/>
      <c r="BP50"/>
    </row>
    <row r="51" spans="1:68" x14ac:dyDescent="0.25">
      <c r="A51" s="6"/>
      <c r="B51" s="4"/>
      <c r="C51" s="4"/>
      <c r="D51" s="4"/>
      <c r="E51" s="4"/>
      <c r="F51" s="4"/>
      <c r="G51" s="4"/>
      <c r="H51" s="4"/>
      <c r="I51" s="4"/>
      <c r="J51" s="4"/>
      <c r="K51" s="4"/>
      <c r="L51" s="4"/>
      <c r="M51" s="4"/>
      <c r="N51" s="4"/>
      <c r="O51" s="4"/>
      <c r="P51" s="4"/>
      <c r="S51" s="4"/>
      <c r="T51" s="4"/>
      <c r="U51" s="4"/>
      <c r="V51" s="4"/>
      <c r="W51" s="4"/>
      <c r="X51" s="4"/>
      <c r="Y51" s="4"/>
      <c r="Z51" s="4"/>
      <c r="AC51" s="4"/>
      <c r="AD51" s="4"/>
      <c r="AI51" s="4"/>
      <c r="AJ51" s="4"/>
      <c r="AO51" s="4"/>
      <c r="AP51" s="4"/>
      <c r="BO51"/>
      <c r="BP51"/>
    </row>
    <row r="52" spans="1:68" x14ac:dyDescent="0.25">
      <c r="A52" s="6"/>
      <c r="B52" s="4"/>
      <c r="C52" s="4"/>
      <c r="D52" s="4"/>
      <c r="E52" s="4"/>
      <c r="F52" s="4"/>
      <c r="G52" s="4"/>
      <c r="H52" s="4"/>
      <c r="I52" s="4"/>
      <c r="J52" s="4"/>
      <c r="K52" s="4"/>
      <c r="L52" s="4"/>
      <c r="M52" s="4"/>
      <c r="N52" s="4"/>
      <c r="O52" s="4"/>
      <c r="P52" s="4"/>
      <c r="S52" s="4"/>
      <c r="T52" s="4"/>
      <c r="U52" s="4"/>
      <c r="V52" s="4"/>
      <c r="W52" s="4"/>
      <c r="X52" s="4"/>
      <c r="Y52" s="4"/>
      <c r="Z52" s="4"/>
      <c r="AC52" s="4"/>
      <c r="AD52" s="4"/>
      <c r="AI52" s="4"/>
      <c r="AJ52" s="4"/>
      <c r="AO52" s="4"/>
      <c r="AP52" s="4"/>
      <c r="BO52"/>
      <c r="BP52"/>
    </row>
    <row r="53" spans="1:68" x14ac:dyDescent="0.25">
      <c r="A53" s="6"/>
      <c r="B53" s="4"/>
      <c r="C53" s="4"/>
      <c r="D53" s="4"/>
      <c r="E53" s="4"/>
      <c r="F53" s="4"/>
      <c r="G53" s="4"/>
      <c r="H53" s="4"/>
      <c r="I53" s="4"/>
      <c r="J53" s="4"/>
      <c r="K53" s="4"/>
      <c r="L53" s="4"/>
      <c r="M53" s="4"/>
      <c r="N53" s="4"/>
      <c r="O53" s="4"/>
      <c r="P53" s="4"/>
      <c r="S53" s="4"/>
      <c r="T53" s="4"/>
      <c r="U53" s="4"/>
      <c r="V53" s="4"/>
      <c r="W53" s="4"/>
      <c r="X53" s="4"/>
      <c r="Y53" s="4"/>
      <c r="Z53" s="4"/>
      <c r="AC53" s="4"/>
      <c r="AD53" s="4"/>
      <c r="AI53" s="4"/>
      <c r="AJ53" s="4"/>
      <c r="AO53" s="4"/>
      <c r="AP53" s="4"/>
      <c r="BO53"/>
      <c r="BP53"/>
    </row>
    <row r="54" spans="1:68" x14ac:dyDescent="0.25">
      <c r="A54" s="6"/>
      <c r="B54" s="4"/>
      <c r="C54" s="4"/>
      <c r="D54" s="4"/>
      <c r="E54" s="4"/>
      <c r="F54" s="4"/>
      <c r="G54" s="4"/>
      <c r="H54" s="4"/>
      <c r="I54" s="4"/>
      <c r="J54" s="4"/>
      <c r="K54" s="4"/>
      <c r="L54" s="4"/>
      <c r="M54" s="4"/>
      <c r="N54" s="4"/>
      <c r="O54" s="4"/>
      <c r="P54" s="4"/>
      <c r="S54" s="4"/>
      <c r="T54" s="4"/>
      <c r="U54" s="4"/>
      <c r="V54" s="4"/>
      <c r="W54" s="4"/>
      <c r="X54" s="4"/>
      <c r="Y54" s="4"/>
      <c r="Z54" s="4"/>
      <c r="AC54" s="4"/>
      <c r="AD54" s="4"/>
      <c r="AI54" s="4"/>
      <c r="AJ54" s="4"/>
      <c r="AO54" s="4"/>
      <c r="AP54" s="4"/>
      <c r="BO54"/>
      <c r="BP54"/>
    </row>
    <row r="55" spans="1:68" x14ac:dyDescent="0.25">
      <c r="A55" s="6"/>
      <c r="B55" s="4"/>
      <c r="C55" s="4"/>
      <c r="D55" s="4"/>
      <c r="E55" s="4"/>
      <c r="F55" s="4"/>
      <c r="G55" s="4"/>
      <c r="H55" s="4"/>
      <c r="I55" s="4"/>
      <c r="J55" s="4"/>
      <c r="K55" s="4"/>
      <c r="L55" s="4"/>
      <c r="M55" s="4"/>
      <c r="N55" s="4"/>
      <c r="O55" s="4"/>
      <c r="P55" s="4"/>
      <c r="S55" s="4"/>
      <c r="T55" s="4"/>
      <c r="U55" s="4"/>
      <c r="V55" s="4"/>
      <c r="W55" s="4"/>
      <c r="X55" s="4"/>
      <c r="Y55" s="4"/>
      <c r="Z55" s="4"/>
      <c r="AC55" s="4"/>
      <c r="AD55" s="4"/>
      <c r="AI55" s="4"/>
      <c r="AJ55" s="4"/>
      <c r="AO55" s="4"/>
      <c r="AP55" s="4"/>
      <c r="BO55"/>
      <c r="BP55"/>
    </row>
    <row r="56" spans="1:68" x14ac:dyDescent="0.25">
      <c r="A56" s="6"/>
      <c r="B56" s="4"/>
      <c r="C56" s="4"/>
      <c r="D56" s="4"/>
      <c r="E56" s="4"/>
      <c r="F56" s="4"/>
      <c r="G56" s="4"/>
      <c r="H56" s="4"/>
      <c r="I56" s="4"/>
      <c r="J56" s="4"/>
      <c r="K56" s="4"/>
      <c r="L56" s="4"/>
      <c r="M56" s="4"/>
      <c r="N56" s="4"/>
      <c r="O56" s="4"/>
      <c r="P56" s="4"/>
      <c r="S56" s="4"/>
      <c r="T56" s="4"/>
      <c r="U56" s="4"/>
      <c r="V56" s="4"/>
      <c r="W56" s="4"/>
      <c r="X56" s="4"/>
      <c r="Y56" s="4"/>
      <c r="Z56" s="4"/>
      <c r="AC56" s="4"/>
      <c r="AD56" s="4"/>
      <c r="AI56" s="4"/>
      <c r="AJ56" s="4"/>
      <c r="AO56" s="4"/>
      <c r="AP56" s="4"/>
      <c r="BO56"/>
      <c r="BP56"/>
    </row>
    <row r="57" spans="1:68" x14ac:dyDescent="0.25">
      <c r="A57" s="6"/>
      <c r="B57" s="4"/>
      <c r="C57" s="4"/>
      <c r="D57" s="4"/>
      <c r="E57" s="4"/>
      <c r="F57" s="4"/>
      <c r="G57" s="4"/>
      <c r="H57" s="4"/>
      <c r="I57" s="4"/>
      <c r="J57" s="4"/>
      <c r="K57" s="4"/>
      <c r="L57" s="4"/>
      <c r="M57" s="4"/>
      <c r="N57" s="4"/>
      <c r="O57" s="4"/>
      <c r="P57" s="4"/>
      <c r="S57" s="4"/>
      <c r="T57" s="4"/>
      <c r="U57" s="4"/>
      <c r="V57" s="4"/>
      <c r="W57" s="4"/>
      <c r="X57" s="4"/>
      <c r="Y57" s="4"/>
      <c r="Z57" s="4"/>
      <c r="AC57" s="4"/>
      <c r="AD57" s="4"/>
      <c r="AI57" s="4"/>
      <c r="AJ57" s="4"/>
      <c r="AO57" s="4"/>
      <c r="AP57" s="4"/>
      <c r="AW57"/>
      <c r="AX57"/>
      <c r="AY57"/>
      <c r="AZ57"/>
      <c r="BA57"/>
      <c r="BB57"/>
      <c r="BC57"/>
      <c r="BD57"/>
      <c r="BE57"/>
      <c r="BF57"/>
      <c r="BG57"/>
      <c r="BH57"/>
      <c r="BI57"/>
      <c r="BJ57"/>
      <c r="BK57"/>
      <c r="BL57"/>
      <c r="BM57"/>
      <c r="BN57"/>
      <c r="BO57"/>
      <c r="BP57"/>
    </row>
    <row r="58" spans="1:68" x14ac:dyDescent="0.25">
      <c r="A58" s="6"/>
      <c r="B58" s="4"/>
      <c r="C58" s="4"/>
      <c r="D58" s="4"/>
      <c r="E58" s="4"/>
      <c r="F58" s="4"/>
      <c r="G58" s="4"/>
      <c r="H58" s="4"/>
      <c r="I58" s="4"/>
      <c r="J58" s="4"/>
      <c r="K58" s="4"/>
      <c r="L58" s="4"/>
      <c r="M58" s="4"/>
      <c r="N58" s="4"/>
      <c r="O58" s="4"/>
      <c r="P58" s="4"/>
      <c r="S58" s="4"/>
      <c r="T58" s="4"/>
      <c r="U58" s="4"/>
      <c r="V58" s="4"/>
      <c r="W58" s="4"/>
      <c r="X58" s="4"/>
      <c r="Y58" s="4"/>
      <c r="Z58" s="4"/>
      <c r="AC58" s="4"/>
      <c r="AD58" s="4"/>
      <c r="AI58" s="4"/>
      <c r="AJ58" s="4"/>
      <c r="AO58" s="4"/>
      <c r="AP58" s="4"/>
      <c r="AW58"/>
      <c r="AX58"/>
      <c r="AY58"/>
      <c r="AZ58"/>
      <c r="BA58"/>
      <c r="BB58"/>
      <c r="BC58"/>
      <c r="BD58"/>
      <c r="BE58"/>
      <c r="BF58"/>
      <c r="BG58"/>
      <c r="BH58"/>
      <c r="BI58"/>
      <c r="BJ58"/>
      <c r="BK58"/>
      <c r="BL58"/>
      <c r="BM58"/>
      <c r="BN58"/>
      <c r="BO58"/>
      <c r="BP58"/>
    </row>
    <row r="59" spans="1:68" x14ac:dyDescent="0.25">
      <c r="A59" s="6"/>
      <c r="B59" s="4"/>
      <c r="C59" s="4"/>
      <c r="D59" s="4"/>
      <c r="E59" s="4"/>
      <c r="F59" s="4"/>
      <c r="G59" s="4"/>
      <c r="H59" s="4"/>
      <c r="I59" s="4"/>
      <c r="J59" s="4"/>
      <c r="K59" s="4"/>
      <c r="L59" s="4"/>
      <c r="M59" s="4"/>
      <c r="N59" s="4"/>
      <c r="O59" s="4"/>
      <c r="P59" s="4"/>
      <c r="S59" s="4"/>
      <c r="T59" s="4"/>
      <c r="U59" s="4"/>
      <c r="V59" s="4"/>
      <c r="W59" s="4"/>
      <c r="X59" s="4"/>
      <c r="Y59" s="4"/>
      <c r="Z59" s="4"/>
      <c r="AC59" s="4"/>
      <c r="AD59" s="4"/>
      <c r="AI59" s="4"/>
      <c r="AJ59" s="4"/>
      <c r="AO59" s="4"/>
      <c r="AP59" s="4"/>
    </row>
    <row r="60" spans="1:68" x14ac:dyDescent="0.25">
      <c r="A60" s="6"/>
      <c r="B60" s="4"/>
      <c r="C60" s="4"/>
      <c r="D60" s="4"/>
      <c r="E60" s="4"/>
      <c r="F60" s="4"/>
      <c r="G60" s="4"/>
      <c r="H60" s="4"/>
      <c r="I60" s="4"/>
      <c r="J60" s="4"/>
      <c r="K60" s="4"/>
      <c r="L60" s="4"/>
      <c r="M60" s="4"/>
      <c r="N60" s="4"/>
      <c r="O60" s="4"/>
      <c r="P60" s="4"/>
      <c r="S60" s="4"/>
      <c r="T60" s="4"/>
      <c r="U60" s="4"/>
      <c r="V60" s="4"/>
      <c r="W60" s="4"/>
      <c r="X60" s="4"/>
      <c r="Y60" s="4"/>
      <c r="Z60" s="4"/>
      <c r="AC60" s="4"/>
      <c r="AD60" s="4"/>
      <c r="AI60" s="4"/>
      <c r="AJ60" s="4"/>
      <c r="AO60" s="4"/>
      <c r="AP60" s="4"/>
    </row>
    <row r="61" spans="1:68" x14ac:dyDescent="0.25">
      <c r="A61" s="6"/>
      <c r="B61" s="4"/>
      <c r="C61" s="4"/>
      <c r="D61" s="4"/>
      <c r="E61" s="4"/>
      <c r="F61" s="4"/>
      <c r="G61" s="4"/>
      <c r="H61" s="4"/>
      <c r="I61" s="4"/>
      <c r="J61" s="4"/>
      <c r="K61" s="4"/>
      <c r="L61" s="4"/>
      <c r="M61" s="4"/>
      <c r="N61" s="4"/>
      <c r="O61" s="4"/>
      <c r="P61" s="4"/>
      <c r="S61" s="4"/>
      <c r="T61" s="4"/>
      <c r="U61" s="4"/>
      <c r="V61" s="4"/>
      <c r="W61" s="4"/>
      <c r="X61" s="4"/>
      <c r="Y61" s="4"/>
      <c r="Z61" s="4"/>
      <c r="AC61" s="4"/>
      <c r="AD61" s="4"/>
      <c r="AI61" s="4"/>
      <c r="AJ61" s="4"/>
      <c r="AO61" s="4"/>
      <c r="AP61" s="4"/>
    </row>
    <row r="62" spans="1:68" x14ac:dyDescent="0.25">
      <c r="A62" s="6"/>
      <c r="B62" s="4"/>
      <c r="C62" s="4"/>
      <c r="D62" s="4"/>
      <c r="E62" s="4"/>
      <c r="F62" s="4"/>
      <c r="G62" s="4"/>
      <c r="H62" s="4"/>
      <c r="I62" s="4"/>
      <c r="J62" s="4"/>
      <c r="K62" s="4"/>
      <c r="L62" s="4"/>
      <c r="M62" s="4"/>
      <c r="N62" s="4"/>
      <c r="O62" s="4"/>
      <c r="P62" s="4"/>
      <c r="S62" s="4"/>
      <c r="T62" s="4"/>
      <c r="U62" s="4"/>
      <c r="V62" s="4"/>
      <c r="W62" s="4"/>
      <c r="X62" s="4"/>
      <c r="Y62" s="4"/>
      <c r="Z62" s="4"/>
      <c r="AC62" s="4"/>
      <c r="AD62" s="4"/>
      <c r="AI62" s="4"/>
      <c r="AJ62" s="4"/>
      <c r="AO62" s="4"/>
      <c r="AP62" s="4"/>
    </row>
    <row r="63" spans="1:68" x14ac:dyDescent="0.25">
      <c r="A63" s="6"/>
      <c r="B63" s="4"/>
      <c r="C63" s="4"/>
      <c r="D63" s="4"/>
      <c r="E63" s="4"/>
      <c r="F63" s="4"/>
      <c r="G63" s="4"/>
      <c r="H63" s="4"/>
      <c r="I63" s="4"/>
      <c r="J63" s="4"/>
      <c r="K63" s="4"/>
      <c r="L63" s="4"/>
      <c r="M63" s="4"/>
      <c r="N63" s="4"/>
      <c r="O63" s="4"/>
      <c r="P63" s="4"/>
      <c r="S63" s="4"/>
      <c r="T63" s="4"/>
      <c r="U63" s="4"/>
      <c r="V63" s="4"/>
      <c r="W63" s="4"/>
      <c r="X63" s="4"/>
      <c r="Y63" s="4"/>
      <c r="Z63" s="4"/>
      <c r="AC63" s="4"/>
      <c r="AD63" s="4"/>
      <c r="AI63" s="4"/>
      <c r="AJ63" s="4"/>
      <c r="AO63" s="4"/>
      <c r="AP63" s="4"/>
    </row>
    <row r="64" spans="1:68" x14ac:dyDescent="0.25">
      <c r="A64" s="6"/>
      <c r="B64" s="4"/>
      <c r="C64" s="4"/>
      <c r="D64" s="4"/>
      <c r="E64" s="4"/>
      <c r="F64" s="4"/>
      <c r="G64" s="4"/>
      <c r="H64" s="4"/>
      <c r="I64" s="4"/>
      <c r="J64" s="4"/>
      <c r="K64" s="4"/>
      <c r="L64" s="4"/>
      <c r="M64" s="4"/>
      <c r="N64" s="4"/>
      <c r="O64" s="4"/>
      <c r="P64" s="4"/>
      <c r="S64" s="4"/>
      <c r="T64" s="4"/>
      <c r="U64" s="4"/>
      <c r="V64" s="4"/>
      <c r="W64" s="4"/>
      <c r="X64" s="4"/>
      <c r="Y64" s="4"/>
      <c r="Z64" s="4"/>
      <c r="AC64" s="4"/>
      <c r="AD64" s="4"/>
      <c r="AI64" s="4"/>
      <c r="AJ64" s="4"/>
      <c r="AO64" s="4"/>
      <c r="AP64" s="4"/>
    </row>
    <row r="65" spans="1:42" x14ac:dyDescent="0.25">
      <c r="A65" s="6"/>
      <c r="B65" s="4"/>
      <c r="C65" s="4"/>
      <c r="D65" s="4"/>
      <c r="E65" s="4"/>
      <c r="F65" s="4"/>
      <c r="G65" s="4"/>
      <c r="H65" s="4"/>
      <c r="I65" s="4"/>
      <c r="J65" s="4"/>
      <c r="K65" s="4"/>
      <c r="L65" s="4"/>
      <c r="M65" s="4"/>
      <c r="N65" s="4"/>
      <c r="O65" s="4"/>
      <c r="P65" s="4"/>
      <c r="S65" s="4"/>
      <c r="T65" s="4"/>
      <c r="U65" s="4"/>
      <c r="V65" s="4"/>
      <c r="W65" s="4"/>
      <c r="X65" s="4"/>
      <c r="Y65" s="4"/>
      <c r="Z65" s="4"/>
      <c r="AC65" s="4"/>
      <c r="AD65" s="4"/>
      <c r="AI65" s="4"/>
      <c r="AJ65" s="4"/>
      <c r="AO65" s="4"/>
      <c r="AP65" s="4"/>
    </row>
    <row r="66" spans="1:42" x14ac:dyDescent="0.25">
      <c r="A66" s="6"/>
      <c r="B66" s="4"/>
      <c r="C66" s="4"/>
      <c r="D66" s="4"/>
      <c r="E66" s="4"/>
      <c r="F66" s="4"/>
      <c r="G66" s="4"/>
      <c r="H66" s="4"/>
      <c r="I66" s="4"/>
      <c r="J66" s="4"/>
      <c r="K66" s="4"/>
      <c r="L66" s="4"/>
      <c r="M66" s="4"/>
      <c r="N66" s="4"/>
      <c r="O66" s="4"/>
      <c r="P66" s="4"/>
      <c r="S66" s="4"/>
      <c r="T66" s="4"/>
      <c r="U66" s="4"/>
      <c r="V66" s="4"/>
      <c r="W66" s="4"/>
      <c r="X66" s="4"/>
      <c r="Y66" s="4"/>
      <c r="Z66" s="4"/>
      <c r="AC66" s="4"/>
      <c r="AD66" s="4"/>
      <c r="AI66" s="4"/>
      <c r="AJ66" s="4"/>
      <c r="AO66" s="4"/>
      <c r="AP66" s="4"/>
    </row>
    <row r="67" spans="1:42" x14ac:dyDescent="0.25">
      <c r="A67" s="6"/>
      <c r="B67" s="4"/>
      <c r="C67" s="4"/>
      <c r="D67" s="4"/>
      <c r="E67" s="4"/>
      <c r="F67" s="4"/>
      <c r="G67" s="4"/>
      <c r="H67" s="4"/>
      <c r="I67" s="4"/>
      <c r="J67" s="4"/>
      <c r="K67" s="4"/>
      <c r="L67" s="4"/>
      <c r="M67" s="4"/>
      <c r="N67" s="4"/>
      <c r="O67" s="4"/>
      <c r="P67" s="4"/>
      <c r="S67" s="4"/>
      <c r="T67" s="4"/>
      <c r="U67" s="4"/>
      <c r="V67" s="4"/>
      <c r="W67" s="4"/>
      <c r="X67" s="4"/>
      <c r="Y67" s="4"/>
      <c r="Z67" s="4"/>
      <c r="AC67" s="4"/>
      <c r="AD67" s="4"/>
      <c r="AI67" s="4"/>
      <c r="AJ67" s="4"/>
      <c r="AO67" s="4"/>
      <c r="AP67" s="4"/>
    </row>
    <row r="68" spans="1:42" x14ac:dyDescent="0.25">
      <c r="A68" s="6"/>
      <c r="B68" s="4"/>
      <c r="C68" s="4"/>
      <c r="D68" s="4"/>
      <c r="E68" s="4"/>
      <c r="F68" s="4"/>
      <c r="G68" s="4"/>
      <c r="H68" s="4"/>
      <c r="I68" s="4"/>
      <c r="J68" s="4"/>
      <c r="K68" s="4"/>
      <c r="L68" s="4"/>
      <c r="M68" s="4"/>
      <c r="N68" s="4"/>
      <c r="O68" s="4"/>
      <c r="P68" s="4"/>
      <c r="S68" s="4"/>
      <c r="T68" s="4"/>
      <c r="U68" s="4"/>
      <c r="V68" s="4"/>
      <c r="W68" s="4"/>
      <c r="X68" s="4"/>
      <c r="Y68" s="4"/>
      <c r="Z68" s="4"/>
      <c r="AC68" s="4"/>
      <c r="AD68" s="4"/>
      <c r="AI68" s="4"/>
      <c r="AJ68" s="4"/>
      <c r="AO68" s="4"/>
      <c r="AP68" s="4"/>
    </row>
    <row r="69" spans="1:42" x14ac:dyDescent="0.25">
      <c r="A69" s="6"/>
      <c r="B69" s="4"/>
      <c r="C69" s="4"/>
      <c r="D69" s="4"/>
      <c r="E69" s="4"/>
      <c r="F69" s="4"/>
      <c r="G69" s="4"/>
      <c r="H69" s="4"/>
      <c r="I69" s="4"/>
      <c r="J69" s="4"/>
      <c r="K69" s="4"/>
      <c r="L69" s="4"/>
      <c r="M69" s="4"/>
      <c r="N69" s="4"/>
      <c r="O69" s="4"/>
      <c r="P69" s="4"/>
      <c r="S69" s="4"/>
      <c r="T69" s="4"/>
      <c r="U69" s="4"/>
      <c r="V69" s="4"/>
      <c r="W69" s="4"/>
      <c r="X69" s="4"/>
      <c r="Y69" s="4"/>
      <c r="Z69" s="4"/>
      <c r="AC69" s="4"/>
      <c r="AD69" s="4"/>
      <c r="AI69" s="4"/>
      <c r="AJ69" s="4"/>
      <c r="AO69" s="4"/>
      <c r="AP69" s="4"/>
    </row>
    <row r="70" spans="1:42" x14ac:dyDescent="0.25">
      <c r="A70" s="6"/>
      <c r="B70" s="4"/>
      <c r="C70" s="4"/>
      <c r="D70" s="4"/>
      <c r="E70" s="4"/>
      <c r="F70" s="4"/>
      <c r="G70" s="4"/>
      <c r="H70" s="4"/>
      <c r="I70" s="4"/>
      <c r="J70" s="4"/>
      <c r="K70" s="4"/>
      <c r="L70" s="4"/>
      <c r="M70" s="4"/>
      <c r="N70" s="4"/>
      <c r="O70" s="4"/>
      <c r="P70" s="4"/>
      <c r="S70" s="4"/>
      <c r="T70" s="4"/>
      <c r="U70" s="4"/>
      <c r="V70" s="4"/>
      <c r="W70" s="4"/>
      <c r="X70" s="4"/>
      <c r="Y70" s="4"/>
      <c r="Z70" s="4"/>
      <c r="AC70" s="4"/>
      <c r="AD70" s="4"/>
      <c r="AI70" s="4"/>
      <c r="AJ70" s="4"/>
      <c r="AO70" s="4"/>
      <c r="AP70" s="4"/>
    </row>
    <row r="71" spans="1:42" x14ac:dyDescent="0.25">
      <c r="A71" s="6"/>
      <c r="B71" s="4"/>
      <c r="C71" s="4"/>
      <c r="D71" s="4"/>
      <c r="E71" s="4"/>
      <c r="F71" s="4"/>
      <c r="G71" s="4"/>
      <c r="H71" s="4"/>
      <c r="I71" s="4"/>
      <c r="J71" s="4"/>
      <c r="K71" s="4"/>
      <c r="L71" s="4"/>
      <c r="M71" s="4"/>
      <c r="N71" s="4"/>
      <c r="O71" s="4"/>
      <c r="P71" s="4"/>
      <c r="S71" s="4"/>
      <c r="T71" s="4"/>
      <c r="U71" s="4"/>
      <c r="V71" s="4"/>
      <c r="W71" s="4"/>
      <c r="X71" s="4"/>
      <c r="Y71" s="4"/>
      <c r="Z71" s="4"/>
      <c r="AC71" s="4"/>
      <c r="AD71" s="4"/>
      <c r="AI71" s="4"/>
      <c r="AJ71" s="4"/>
      <c r="AO71" s="4"/>
      <c r="AP71" s="4"/>
    </row>
    <row r="72" spans="1:42" x14ac:dyDescent="0.25">
      <c r="A72" s="6"/>
      <c r="B72" s="4"/>
      <c r="C72" s="4"/>
      <c r="D72" s="4"/>
      <c r="E72" s="4"/>
      <c r="F72" s="4"/>
      <c r="G72" s="4"/>
      <c r="H72" s="4"/>
      <c r="I72" s="4"/>
      <c r="J72" s="4"/>
      <c r="K72" s="4"/>
      <c r="L72" s="4"/>
      <c r="M72" s="4"/>
      <c r="N72" s="4"/>
      <c r="O72" s="4"/>
      <c r="P72" s="4"/>
      <c r="S72" s="4"/>
      <c r="T72" s="4"/>
      <c r="U72" s="4"/>
      <c r="V72" s="4"/>
      <c r="W72" s="4"/>
      <c r="X72" s="4"/>
      <c r="Y72" s="4"/>
      <c r="Z72" s="4"/>
      <c r="AC72" s="4"/>
      <c r="AD72" s="4"/>
      <c r="AI72" s="4"/>
      <c r="AJ72" s="4"/>
      <c r="AO72" s="4"/>
      <c r="AP72" s="4"/>
    </row>
    <row r="73" spans="1:42" x14ac:dyDescent="0.25">
      <c r="A73" s="6"/>
      <c r="B73" s="4"/>
      <c r="C73" s="4"/>
      <c r="D73" s="4"/>
      <c r="E73" s="4"/>
      <c r="F73" s="4"/>
      <c r="G73" s="4"/>
      <c r="H73" s="4"/>
      <c r="I73" s="4"/>
      <c r="J73" s="4"/>
      <c r="K73" s="4"/>
      <c r="L73" s="4"/>
      <c r="M73" s="4"/>
      <c r="N73" s="4"/>
      <c r="O73" s="4"/>
      <c r="P73" s="4"/>
      <c r="S73" s="4"/>
      <c r="T73" s="4"/>
      <c r="U73" s="4"/>
      <c r="V73" s="4"/>
      <c r="W73" s="4"/>
      <c r="X73" s="4"/>
      <c r="Y73" s="4"/>
      <c r="Z73" s="4"/>
      <c r="AC73" s="4"/>
      <c r="AD73" s="4"/>
      <c r="AI73" s="4"/>
      <c r="AJ73" s="4"/>
      <c r="AO73" s="4"/>
      <c r="AP73" s="4"/>
    </row>
    <row r="74" spans="1:42" ht="18.75" x14ac:dyDescent="0.3">
      <c r="A74" s="42"/>
      <c r="B74" s="4"/>
      <c r="C74" s="4"/>
      <c r="D74" s="4"/>
      <c r="E74" s="4"/>
      <c r="F74" s="4"/>
      <c r="G74" s="4"/>
      <c r="H74" s="4"/>
      <c r="I74" s="4"/>
      <c r="J74" s="4"/>
      <c r="K74" s="4"/>
      <c r="L74" s="4"/>
      <c r="M74" s="4"/>
      <c r="N74" s="4"/>
      <c r="O74" s="4"/>
      <c r="P74" s="4"/>
      <c r="S74" s="4"/>
      <c r="T74" s="4"/>
      <c r="U74" s="4"/>
      <c r="V74" s="4"/>
      <c r="W74" s="4"/>
      <c r="X74" s="4"/>
      <c r="Y74" s="4"/>
      <c r="Z74" s="4"/>
      <c r="AC74" s="4"/>
      <c r="AD74" s="4"/>
      <c r="AI74" s="4"/>
      <c r="AJ74" s="4"/>
      <c r="AO74" s="4"/>
      <c r="AP74" s="4"/>
    </row>
    <row r="75" spans="1:42" ht="18.75" x14ac:dyDescent="0.3">
      <c r="A75" s="42"/>
      <c r="B75" s="4"/>
      <c r="C75" s="4"/>
      <c r="D75" s="4"/>
      <c r="E75" s="4"/>
      <c r="F75" s="4"/>
      <c r="G75" s="4"/>
      <c r="H75" s="4"/>
      <c r="I75" s="4"/>
      <c r="J75" s="4"/>
      <c r="K75" s="4"/>
      <c r="L75" s="4"/>
      <c r="M75" s="4"/>
      <c r="N75" s="4"/>
      <c r="O75" s="4"/>
      <c r="P75" s="4"/>
      <c r="S75" s="4"/>
      <c r="T75" s="4"/>
      <c r="U75" s="4"/>
      <c r="V75" s="4"/>
      <c r="W75" s="4"/>
      <c r="X75" s="4"/>
      <c r="Y75" s="4"/>
      <c r="Z75" s="4"/>
      <c r="AC75" s="4"/>
      <c r="AD75" s="4"/>
      <c r="AI75" s="4"/>
      <c r="AJ75" s="4"/>
      <c r="AO75" s="4"/>
      <c r="AP75" s="4"/>
    </row>
    <row r="76" spans="1:42" ht="18.75" x14ac:dyDescent="0.3">
      <c r="A76" s="42"/>
      <c r="B76" s="4"/>
      <c r="C76" s="4"/>
      <c r="D76" s="4"/>
      <c r="E76" s="4"/>
      <c r="F76" s="4"/>
      <c r="G76" s="4"/>
      <c r="H76" s="4"/>
      <c r="I76" s="4"/>
      <c r="J76" s="4"/>
      <c r="K76" s="4"/>
      <c r="L76" s="4"/>
      <c r="M76" s="4"/>
      <c r="N76" s="4"/>
      <c r="O76" s="4"/>
      <c r="P76" s="4"/>
      <c r="S76" s="4"/>
      <c r="T76" s="4"/>
      <c r="U76" s="4"/>
      <c r="V76" s="4"/>
      <c r="W76" s="4"/>
      <c r="X76" s="4"/>
      <c r="Y76" s="4"/>
      <c r="Z76" s="4"/>
      <c r="AC76" s="4"/>
      <c r="AD76" s="4"/>
      <c r="AI76" s="4"/>
      <c r="AJ76" s="4"/>
      <c r="AO76" s="4"/>
      <c r="AP76" s="4"/>
    </row>
    <row r="77" spans="1:42" ht="18.75" x14ac:dyDescent="0.3">
      <c r="A77" s="42"/>
      <c r="B77" s="4"/>
      <c r="C77" s="4"/>
      <c r="D77" s="4"/>
      <c r="E77" s="4"/>
      <c r="F77" s="4"/>
      <c r="G77" s="4"/>
      <c r="H77" s="4"/>
      <c r="I77" s="4"/>
      <c r="J77" s="4"/>
      <c r="K77" s="4"/>
      <c r="L77" s="4"/>
      <c r="M77" s="4"/>
      <c r="N77" s="4"/>
      <c r="O77" s="4"/>
      <c r="P77" s="4"/>
      <c r="S77" s="4"/>
      <c r="T77" s="4"/>
      <c r="U77" s="4"/>
      <c r="V77" s="4"/>
      <c r="W77" s="4"/>
      <c r="X77" s="4"/>
      <c r="Y77" s="4"/>
      <c r="Z77" s="4"/>
      <c r="AC77" s="4"/>
      <c r="AD77" s="4"/>
      <c r="AI77" s="4"/>
      <c r="AJ77" s="4"/>
      <c r="AO77" s="4"/>
      <c r="AP77" s="4"/>
    </row>
    <row r="78" spans="1:42" ht="18.75" x14ac:dyDescent="0.3">
      <c r="A78" s="42"/>
      <c r="B78" s="4"/>
      <c r="C78" s="4"/>
      <c r="D78" s="4"/>
      <c r="E78" s="4"/>
      <c r="F78" s="4"/>
      <c r="G78" s="4"/>
      <c r="H78" s="4"/>
      <c r="I78" s="4"/>
      <c r="J78" s="4"/>
      <c r="K78" s="4"/>
      <c r="L78" s="4"/>
      <c r="M78" s="4"/>
      <c r="N78" s="4"/>
      <c r="O78" s="4"/>
      <c r="P78" s="4"/>
      <c r="S78" s="4"/>
      <c r="T78" s="4"/>
      <c r="U78" s="4"/>
      <c r="V78" s="4"/>
      <c r="W78" s="4"/>
      <c r="X78" s="4"/>
      <c r="Y78" s="4"/>
      <c r="Z78" s="4"/>
      <c r="AC78" s="4"/>
      <c r="AD78" s="4"/>
      <c r="AI78" s="4"/>
      <c r="AJ78" s="4"/>
      <c r="AO78" s="4"/>
      <c r="AP78" s="4"/>
    </row>
    <row r="79" spans="1:42" x14ac:dyDescent="0.25">
      <c r="A79" s="43"/>
      <c r="B79" s="4"/>
      <c r="C79" s="4"/>
      <c r="D79" s="4"/>
      <c r="E79" s="4"/>
      <c r="F79" s="4"/>
      <c r="G79" s="4"/>
      <c r="H79" s="4"/>
      <c r="I79" s="4"/>
      <c r="J79" s="4"/>
      <c r="K79" s="4"/>
      <c r="L79" s="4"/>
      <c r="M79" s="4"/>
      <c r="N79" s="4"/>
      <c r="O79" s="4"/>
      <c r="P79" s="4"/>
      <c r="S79" s="4"/>
      <c r="T79" s="4"/>
      <c r="U79" s="4"/>
      <c r="V79" s="4"/>
      <c r="W79" s="4"/>
      <c r="X79" s="4"/>
      <c r="Y79" s="4"/>
      <c r="Z79" s="4"/>
      <c r="AC79" s="4"/>
      <c r="AD79" s="4"/>
      <c r="AI79" s="4"/>
      <c r="AJ79" s="4"/>
      <c r="AO79" s="4"/>
      <c r="AP79" s="4"/>
    </row>
    <row r="80" spans="1:42" x14ac:dyDescent="0.25">
      <c r="A80" s="44"/>
      <c r="B80" s="4"/>
      <c r="C80" s="4"/>
      <c r="D80" s="4"/>
      <c r="E80" s="4"/>
      <c r="F80" s="4"/>
      <c r="G80" s="4"/>
      <c r="H80" s="4"/>
      <c r="I80" s="4"/>
      <c r="J80" s="4"/>
      <c r="K80" s="4"/>
      <c r="L80" s="4"/>
      <c r="M80" s="4"/>
      <c r="N80" s="4"/>
      <c r="O80" s="4"/>
      <c r="P80" s="4"/>
      <c r="S80" s="4"/>
      <c r="T80" s="4"/>
      <c r="U80" s="4"/>
      <c r="V80" s="4"/>
      <c r="W80" s="4"/>
      <c r="X80" s="4"/>
      <c r="Y80" s="4"/>
      <c r="Z80" s="4"/>
      <c r="AC80" s="4"/>
      <c r="AD80" s="4"/>
      <c r="AI80" s="4"/>
      <c r="AJ80" s="4"/>
      <c r="AO80" s="4"/>
      <c r="AP80" s="4"/>
    </row>
    <row r="81" spans="1:42" x14ac:dyDescent="0.25">
      <c r="A81" s="44"/>
      <c r="T81" s="4"/>
      <c r="U81" s="4"/>
      <c r="V81" s="4"/>
      <c r="W81" s="4"/>
      <c r="X81" s="4"/>
      <c r="Y81" s="4"/>
      <c r="Z81" s="4"/>
      <c r="AC81" s="4"/>
      <c r="AD81" s="4"/>
      <c r="AI81" s="4"/>
      <c r="AJ81" s="4"/>
      <c r="AO81" s="4"/>
      <c r="AP81" s="4"/>
    </row>
    <row r="82" spans="1:42" x14ac:dyDescent="0.25">
      <c r="A82" s="44"/>
      <c r="T82" s="4"/>
      <c r="U82" s="4"/>
      <c r="V82" s="4"/>
      <c r="W82" s="4"/>
      <c r="X82" s="4"/>
      <c r="Y82" s="4"/>
      <c r="Z82" s="4"/>
      <c r="AC82" s="4"/>
      <c r="AD82" s="4"/>
      <c r="AI82" s="4"/>
      <c r="AJ82" s="4"/>
      <c r="AO82" s="4"/>
      <c r="AP82" s="4"/>
    </row>
    <row r="83" spans="1:42" x14ac:dyDescent="0.25">
      <c r="A83" s="6"/>
      <c r="T83" s="4"/>
      <c r="U83" s="4"/>
      <c r="V83" s="4"/>
      <c r="W83" s="4"/>
      <c r="X83" s="4"/>
      <c r="Y83" s="4"/>
      <c r="Z83" s="4"/>
      <c r="AC83" s="4"/>
      <c r="AD83" s="4"/>
      <c r="AI83" s="4"/>
      <c r="AJ83" s="4"/>
      <c r="AO83" s="4"/>
      <c r="AP83" s="4"/>
    </row>
    <row r="84" spans="1:42" x14ac:dyDescent="0.25">
      <c r="A84" s="6"/>
      <c r="T84" s="4"/>
      <c r="U84" s="4"/>
      <c r="V84" s="4"/>
      <c r="W84" s="4"/>
      <c r="X84" s="4"/>
      <c r="Y84" s="4"/>
      <c r="Z84" s="4"/>
      <c r="AC84" s="4"/>
      <c r="AD84" s="4"/>
      <c r="AI84" s="4"/>
      <c r="AJ84" s="4"/>
      <c r="AO84" s="4"/>
      <c r="AP84" s="4"/>
    </row>
    <row r="85" spans="1:42" ht="15.75" thickBot="1" x14ac:dyDescent="0.3">
      <c r="A85" s="45"/>
      <c r="T85" s="46"/>
      <c r="U85" s="46"/>
      <c r="V85" s="46"/>
      <c r="W85" s="46"/>
      <c r="X85" s="46"/>
      <c r="Y85" s="46"/>
      <c r="Z85" s="46"/>
      <c r="AC85" s="4"/>
      <c r="AD85" s="4"/>
      <c r="AI85" s="4"/>
      <c r="AJ85" s="4"/>
      <c r="AO85" s="4"/>
      <c r="AP85" s="4"/>
    </row>
  </sheetData>
  <sheetProtection algorithmName="SHA-512" hashValue="OspyINPz6kiwtI4bfK9Fk8769KUczZ8ieYZs8PPDaxD+KNBOy5RM5ZXWVuTv+4UW08XVgWW6QvIMea/EFyNRmA==" saltValue="ChLtsPw3YR9NJ1IH15nWhA==" spinCount="100000" sheet="1" objects="1" scenarios="1"/>
  <mergeCells count="75">
    <mergeCell ref="A6:A7"/>
    <mergeCell ref="U5:V5"/>
    <mergeCell ref="W5:X5"/>
    <mergeCell ref="Y5:Z5"/>
    <mergeCell ref="Y6:Z6"/>
    <mergeCell ref="G6:H6"/>
    <mergeCell ref="I6:J6"/>
    <mergeCell ref="K6:L6"/>
    <mergeCell ref="M6:N6"/>
    <mergeCell ref="O6:P6"/>
    <mergeCell ref="Q6:R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B18:D18"/>
    <mergeCell ref="B19:D19"/>
    <mergeCell ref="B20:D20"/>
    <mergeCell ref="B21:D21"/>
    <mergeCell ref="B22:D22"/>
    <mergeCell ref="B26:D26"/>
    <mergeCell ref="L36:M36"/>
    <mergeCell ref="V36:W36"/>
    <mergeCell ref="B23:D23"/>
    <mergeCell ref="B24:D24"/>
    <mergeCell ref="B25:D25"/>
    <mergeCell ref="A27:D27"/>
    <mergeCell ref="C31:K31"/>
    <mergeCell ref="L37:M37"/>
    <mergeCell ref="V37:W37"/>
    <mergeCell ref="C34:K34"/>
    <mergeCell ref="C35:K35"/>
    <mergeCell ref="C32:K32"/>
    <mergeCell ref="C33:K33"/>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POLÍTICA</vt:lpstr>
      <vt:lpstr>IDENTIFICACIÓN Y VALORACIÓN</vt:lpstr>
      <vt:lpstr>CONTROLES EXISTENTES</vt:lpstr>
      <vt:lpstr>TRATAMIENTO Y MONITOREO</vt:lpstr>
      <vt:lpstr>PLAN DE CONTINGENCIA</vt:lpstr>
      <vt:lpstr>EVALUACIÓN DE CONTROLES</vt:lpstr>
      <vt:lpstr>3. IMPACTO RIESGOS CORRUPCIÓN</vt:lpstr>
      <vt:lpstr>'3. IMPACTO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Omar Alfredo Sanchez Pinilla</cp:lastModifiedBy>
  <cp:lastPrinted>2019-08-30T16:21:53Z</cp:lastPrinted>
  <dcterms:created xsi:type="dcterms:W3CDTF">2011-07-26T19:10:29Z</dcterms:created>
  <dcterms:modified xsi:type="dcterms:W3CDTF">2020-12-01T00:21:01Z</dcterms:modified>
</cp:coreProperties>
</file>