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OCTUBRE\"/>
    </mc:Choice>
  </mc:AlternateContent>
  <bookViews>
    <workbookView xWindow="0" yWindow="0" windowWidth="20490" windowHeight="7095" firstSheet="1" activeTab="1"/>
  </bookViews>
  <sheets>
    <sheet name="EJECUCION BMT  CONCEJO" sheetId="11" state="hidden" r:id="rId1"/>
    <sheet name="EJECUCION TOTAL" sheetId="62" r:id="rId2"/>
    <sheet name="EJECUCION TOTAL + SUSPENSION" sheetId="77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2" hidden="1">'EJECUCION TOTAL + SUSPENSION'!$A$5:$N$50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2">'EJECUCION TOTAL + SUSPENSION'!$A$1:$N$50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E11" i="92" l="1"/>
  <c r="I8" i="62" l="1"/>
  <c r="D39" i="92" l="1"/>
  <c r="C39" i="92"/>
  <c r="E38" i="92"/>
  <c r="E37" i="92"/>
  <c r="E36" i="92"/>
  <c r="E35" i="92"/>
  <c r="E34" i="92"/>
  <c r="D33" i="92"/>
  <c r="C33" i="92"/>
  <c r="E32" i="92"/>
  <c r="E31" i="92"/>
  <c r="E30" i="92"/>
  <c r="E29" i="92"/>
  <c r="E28" i="92"/>
  <c r="E27" i="92"/>
  <c r="D26" i="92"/>
  <c r="C26" i="92"/>
  <c r="E25" i="92"/>
  <c r="E24" i="92"/>
  <c r="D23" i="92"/>
  <c r="C23" i="92"/>
  <c r="E22" i="92"/>
  <c r="E21" i="92"/>
  <c r="E20" i="92"/>
  <c r="E19" i="92"/>
  <c r="E18" i="92"/>
  <c r="E17" i="92"/>
  <c r="E16" i="92"/>
  <c r="D14" i="92"/>
  <c r="C14" i="92"/>
  <c r="E13" i="92"/>
  <c r="E12" i="92"/>
  <c r="E10" i="92"/>
  <c r="E9" i="92"/>
  <c r="E8" i="92"/>
  <c r="D7" i="92"/>
  <c r="C7" i="92"/>
  <c r="E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43" i="62"/>
  <c r="J40" i="62"/>
  <c r="J36" i="62"/>
  <c r="J33" i="62"/>
  <c r="J29" i="62"/>
  <c r="J28" i="62"/>
  <c r="J21" i="62"/>
  <c r="J26" i="62" s="1"/>
  <c r="J15" i="62"/>
  <c r="J18" i="62" s="1"/>
  <c r="J10" i="62"/>
  <c r="J7" i="62"/>
  <c r="H43" i="62"/>
  <c r="H40" i="62"/>
  <c r="H36" i="62"/>
  <c r="H33" i="62"/>
  <c r="H29" i="62"/>
  <c r="H28" i="62"/>
  <c r="H21" i="62"/>
  <c r="H26" i="62" s="1"/>
  <c r="H15" i="62"/>
  <c r="H18" i="62" s="1"/>
  <c r="H10" i="62"/>
  <c r="H7" i="62"/>
  <c r="F43" i="62"/>
  <c r="E43" i="62"/>
  <c r="F40" i="62"/>
  <c r="E40" i="62"/>
  <c r="F36" i="62"/>
  <c r="E36" i="62"/>
  <c r="F33" i="62"/>
  <c r="E33" i="62"/>
  <c r="F29" i="62"/>
  <c r="E29" i="62"/>
  <c r="F28" i="62"/>
  <c r="E28" i="62"/>
  <c r="F21" i="62"/>
  <c r="F26" i="62" s="1"/>
  <c r="E21" i="62"/>
  <c r="E26" i="62" s="1"/>
  <c r="F15" i="62"/>
  <c r="F18" i="62" s="1"/>
  <c r="E15" i="62"/>
  <c r="E18" i="62" s="1"/>
  <c r="F10" i="62"/>
  <c r="E10" i="62"/>
  <c r="F7" i="62"/>
  <c r="E7" i="62"/>
  <c r="C40" i="92" l="1"/>
  <c r="D10" i="91"/>
  <c r="E26" i="92"/>
  <c r="H14" i="62"/>
  <c r="H19" i="62" s="1"/>
  <c r="E23" i="92"/>
  <c r="C15" i="92"/>
  <c r="E7" i="92"/>
  <c r="E14" i="92"/>
  <c r="D40" i="92"/>
  <c r="E33" i="92"/>
  <c r="D15" i="92"/>
  <c r="I10" i="91"/>
  <c r="F10" i="91"/>
  <c r="H10" i="91"/>
  <c r="H48" i="62"/>
  <c r="E48" i="62"/>
  <c r="F48" i="62"/>
  <c r="J48" i="62"/>
  <c r="J39" i="62"/>
  <c r="H39" i="62"/>
  <c r="E39" i="62"/>
  <c r="F39" i="62"/>
  <c r="J14" i="62"/>
  <c r="J19" i="62" s="1"/>
  <c r="E14" i="62"/>
  <c r="E19" i="62" s="1"/>
  <c r="F14" i="62"/>
  <c r="F19" i="62" s="1"/>
  <c r="E39" i="92"/>
  <c r="C42" i="92" l="1"/>
  <c r="E15" i="92"/>
  <c r="H49" i="62"/>
  <c r="H50" i="62" s="1"/>
  <c r="J49" i="62"/>
  <c r="J50" i="62" s="1"/>
  <c r="E40" i="92"/>
  <c r="D42" i="92"/>
  <c r="E49" i="62"/>
  <c r="E50" i="62" s="1"/>
  <c r="F49" i="62"/>
  <c r="F50" i="62" s="1"/>
  <c r="E42" i="92" l="1"/>
  <c r="F15" i="77"/>
  <c r="I22" i="62" l="1"/>
  <c r="K27" i="62" l="1"/>
  <c r="F14" i="77" l="1"/>
  <c r="L9" i="77" l="1"/>
  <c r="L8" i="77"/>
  <c r="J9" i="77"/>
  <c r="J8" i="77"/>
  <c r="H9" i="77"/>
  <c r="E9" i="77"/>
  <c r="E8" i="77"/>
  <c r="E7" i="77" l="1"/>
  <c r="L7" i="77" l="1"/>
  <c r="J7" i="77"/>
  <c r="H7" i="77"/>
  <c r="H8" i="77"/>
  <c r="I6" i="62" l="1"/>
  <c r="G8" i="62" l="1"/>
  <c r="I8" i="77" s="1"/>
  <c r="G6" i="62"/>
  <c r="L47" i="62" l="1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N9" i="77" s="1"/>
  <c r="K9" i="62"/>
  <c r="M9" i="77" s="1"/>
  <c r="I9" i="62"/>
  <c r="K9" i="77" s="1"/>
  <c r="G9" i="62"/>
  <c r="I9" i="77" s="1"/>
  <c r="L8" i="62"/>
  <c r="N8" i="77" s="1"/>
  <c r="K8" i="62"/>
  <c r="M8" i="77" s="1"/>
  <c r="K8" i="77"/>
  <c r="L7" i="62"/>
  <c r="N7" i="77" s="1"/>
  <c r="L6" i="62"/>
  <c r="K6" i="62"/>
  <c r="G43" i="62" l="1"/>
  <c r="L40" i="62"/>
  <c r="L36" i="62"/>
  <c r="L15" i="62"/>
  <c r="K10" i="62"/>
  <c r="G33" i="62"/>
  <c r="G21" i="62"/>
  <c r="I21" i="62"/>
  <c r="K36" i="62"/>
  <c r="K7" i="62"/>
  <c r="M7" i="77" s="1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K7" i="77" s="1"/>
  <c r="L47" i="77"/>
  <c r="J47" i="77"/>
  <c r="H47" i="77"/>
  <c r="E47" i="77"/>
  <c r="G47" i="77" s="1"/>
  <c r="N47" i="77" l="1"/>
  <c r="L39" i="62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I47" i="77"/>
  <c r="K47" i="77"/>
  <c r="M47" i="77"/>
  <c r="L19" i="62" l="1"/>
  <c r="K19" i="62"/>
  <c r="L11" i="77" l="1"/>
  <c r="L12" i="77"/>
  <c r="L13" i="77"/>
  <c r="L16" i="77"/>
  <c r="L17" i="77"/>
  <c r="L20" i="77"/>
  <c r="L22" i="77"/>
  <c r="L23" i="77"/>
  <c r="L24" i="77"/>
  <c r="L25" i="77"/>
  <c r="L27" i="77"/>
  <c r="L30" i="77"/>
  <c r="L31" i="77"/>
  <c r="L32" i="77"/>
  <c r="L34" i="77"/>
  <c r="L35" i="77"/>
  <c r="L37" i="77"/>
  <c r="L38" i="77"/>
  <c r="L41" i="77"/>
  <c r="L42" i="77"/>
  <c r="L44" i="77"/>
  <c r="L45" i="77"/>
  <c r="L46" i="77"/>
  <c r="L6" i="77"/>
  <c r="J11" i="77"/>
  <c r="J12" i="77"/>
  <c r="J13" i="77"/>
  <c r="J16" i="77"/>
  <c r="J17" i="77"/>
  <c r="J20" i="77"/>
  <c r="J22" i="77"/>
  <c r="J23" i="77"/>
  <c r="J24" i="77"/>
  <c r="J25" i="77"/>
  <c r="J27" i="77"/>
  <c r="J30" i="77"/>
  <c r="J31" i="77"/>
  <c r="J32" i="77"/>
  <c r="J34" i="77"/>
  <c r="J35" i="77"/>
  <c r="J37" i="77"/>
  <c r="J38" i="77"/>
  <c r="J41" i="77"/>
  <c r="J42" i="77"/>
  <c r="J44" i="77"/>
  <c r="J45" i="77"/>
  <c r="J46" i="77"/>
  <c r="J6" i="77"/>
  <c r="H11" i="77"/>
  <c r="H12" i="77"/>
  <c r="H13" i="77"/>
  <c r="H16" i="77"/>
  <c r="H17" i="77"/>
  <c r="H20" i="77"/>
  <c r="H22" i="77"/>
  <c r="H23" i="77"/>
  <c r="H24" i="77"/>
  <c r="H25" i="77"/>
  <c r="H27" i="77"/>
  <c r="H30" i="77"/>
  <c r="H31" i="77"/>
  <c r="H32" i="77"/>
  <c r="H34" i="77"/>
  <c r="H35" i="77"/>
  <c r="H37" i="77"/>
  <c r="H38" i="77"/>
  <c r="H41" i="77"/>
  <c r="H42" i="77"/>
  <c r="H44" i="77"/>
  <c r="H45" i="77"/>
  <c r="H46" i="77"/>
  <c r="H6" i="77"/>
  <c r="E11" i="77"/>
  <c r="E12" i="77"/>
  <c r="E13" i="77"/>
  <c r="E16" i="77"/>
  <c r="E17" i="77"/>
  <c r="E20" i="77"/>
  <c r="E22" i="77"/>
  <c r="E23" i="77"/>
  <c r="E24" i="77"/>
  <c r="E25" i="77"/>
  <c r="E27" i="77"/>
  <c r="E30" i="77"/>
  <c r="E31" i="77"/>
  <c r="E32" i="77"/>
  <c r="E34" i="77"/>
  <c r="E35" i="77"/>
  <c r="E37" i="77"/>
  <c r="E38" i="77"/>
  <c r="E41" i="77"/>
  <c r="E42" i="77"/>
  <c r="E44" i="77"/>
  <c r="E45" i="77"/>
  <c r="E46" i="77"/>
  <c r="E6" i="77"/>
  <c r="J43" i="77" l="1"/>
  <c r="L36" i="77"/>
  <c r="J36" i="77"/>
  <c r="L33" i="77"/>
  <c r="J33" i="77"/>
  <c r="J29" i="77"/>
  <c r="H29" i="77"/>
  <c r="L28" i="77"/>
  <c r="J28" i="77"/>
  <c r="H28" i="77"/>
  <c r="L21" i="77"/>
  <c r="J21" i="77"/>
  <c r="N46" i="77"/>
  <c r="G46" i="77"/>
  <c r="K46" i="77" s="1"/>
  <c r="N45" i="77"/>
  <c r="G45" i="77"/>
  <c r="M45" i="77" s="1"/>
  <c r="N44" i="77"/>
  <c r="G44" i="77"/>
  <c r="M44" i="77" s="1"/>
  <c r="F43" i="77"/>
  <c r="N42" i="77"/>
  <c r="G42" i="77"/>
  <c r="M42" i="77" s="1"/>
  <c r="N41" i="77"/>
  <c r="G41" i="77"/>
  <c r="M41" i="77" s="1"/>
  <c r="F40" i="77"/>
  <c r="F48" i="77" s="1"/>
  <c r="N38" i="77"/>
  <c r="G38" i="77"/>
  <c r="I38" i="77" s="1"/>
  <c r="N37" i="77"/>
  <c r="G37" i="77"/>
  <c r="M37" i="77" s="1"/>
  <c r="F36" i="77"/>
  <c r="N35" i="77"/>
  <c r="G35" i="77"/>
  <c r="K35" i="77" s="1"/>
  <c r="N34" i="77"/>
  <c r="G34" i="77"/>
  <c r="K34" i="77" s="1"/>
  <c r="F33" i="77"/>
  <c r="N32" i="77"/>
  <c r="G32" i="77"/>
  <c r="I32" i="77" s="1"/>
  <c r="N31" i="77"/>
  <c r="G31" i="77"/>
  <c r="M31" i="77" s="1"/>
  <c r="N30" i="77"/>
  <c r="G30" i="77"/>
  <c r="M30" i="77" s="1"/>
  <c r="F29" i="77"/>
  <c r="F28" i="77"/>
  <c r="N27" i="77"/>
  <c r="G27" i="77"/>
  <c r="M27" i="77" s="1"/>
  <c r="N25" i="77"/>
  <c r="G25" i="77"/>
  <c r="M25" i="77" s="1"/>
  <c r="N24" i="77"/>
  <c r="G24" i="77"/>
  <c r="K24" i="77" s="1"/>
  <c r="N23" i="77"/>
  <c r="G23" i="77"/>
  <c r="K23" i="77" s="1"/>
  <c r="N22" i="77"/>
  <c r="G22" i="77"/>
  <c r="K22" i="77" s="1"/>
  <c r="F21" i="77"/>
  <c r="F26" i="77" s="1"/>
  <c r="N20" i="77"/>
  <c r="G20" i="77"/>
  <c r="I20" i="77" s="1"/>
  <c r="N17" i="77"/>
  <c r="G17" i="77"/>
  <c r="K17" i="77" s="1"/>
  <c r="N16" i="77"/>
  <c r="G16" i="77"/>
  <c r="M16" i="77" s="1"/>
  <c r="F18" i="77"/>
  <c r="N13" i="77"/>
  <c r="G13" i="77"/>
  <c r="M13" i="77" s="1"/>
  <c r="N12" i="77"/>
  <c r="G12" i="77"/>
  <c r="K12" i="77" s="1"/>
  <c r="N11" i="77"/>
  <c r="G11" i="77"/>
  <c r="K11" i="77" s="1"/>
  <c r="G7" i="77"/>
  <c r="I7" i="77" s="1"/>
  <c r="N6" i="77"/>
  <c r="G6" i="77"/>
  <c r="M6" i="77" s="1"/>
  <c r="J48" i="77" l="1"/>
  <c r="L40" i="77"/>
  <c r="L48" i="77"/>
  <c r="L10" i="77"/>
  <c r="L14" i="77"/>
  <c r="F39" i="77"/>
  <c r="I30" i="77"/>
  <c r="N21" i="77"/>
  <c r="N36" i="77"/>
  <c r="F19" i="77"/>
  <c r="N33" i="77"/>
  <c r="E40" i="77"/>
  <c r="G40" i="77" s="1"/>
  <c r="H40" i="77"/>
  <c r="J40" i="77"/>
  <c r="L43" i="77"/>
  <c r="N43" i="77" s="1"/>
  <c r="E43" i="77"/>
  <c r="G43" i="77" s="1"/>
  <c r="K43" i="77" s="1"/>
  <c r="H43" i="77"/>
  <c r="E36" i="77"/>
  <c r="G36" i="77" s="1"/>
  <c r="H36" i="77"/>
  <c r="H33" i="77"/>
  <c r="E39" i="77"/>
  <c r="E33" i="77"/>
  <c r="G33" i="77" s="1"/>
  <c r="K33" i="77" s="1"/>
  <c r="L29" i="77"/>
  <c r="N29" i="77" s="1"/>
  <c r="E29" i="77"/>
  <c r="G29" i="77" s="1"/>
  <c r="K29" i="77" s="1"/>
  <c r="E28" i="77"/>
  <c r="G28" i="77" s="1"/>
  <c r="M28" i="77" s="1"/>
  <c r="J26" i="77"/>
  <c r="H26" i="77"/>
  <c r="H21" i="77"/>
  <c r="E26" i="77"/>
  <c r="G26" i="77" s="1"/>
  <c r="E21" i="77"/>
  <c r="G21" i="77" s="1"/>
  <c r="L18" i="77"/>
  <c r="L15" i="77"/>
  <c r="J18" i="77"/>
  <c r="J15" i="77"/>
  <c r="H18" i="77"/>
  <c r="H15" i="77"/>
  <c r="E15" i="77"/>
  <c r="G15" i="77" s="1"/>
  <c r="J14" i="77"/>
  <c r="J10" i="77"/>
  <c r="H10" i="77"/>
  <c r="E10" i="77"/>
  <c r="G10" i="77" s="1"/>
  <c r="M32" i="77"/>
  <c r="M35" i="77"/>
  <c r="M24" i="77"/>
  <c r="K32" i="77"/>
  <c r="I24" i="77"/>
  <c r="I42" i="77"/>
  <c r="K44" i="77"/>
  <c r="K20" i="77"/>
  <c r="K13" i="77"/>
  <c r="M20" i="77"/>
  <c r="M22" i="77"/>
  <c r="K27" i="77"/>
  <c r="K38" i="77"/>
  <c r="I13" i="77"/>
  <c r="M11" i="77"/>
  <c r="M38" i="77"/>
  <c r="I41" i="77"/>
  <c r="K41" i="77"/>
  <c r="M23" i="77"/>
  <c r="I25" i="77"/>
  <c r="M34" i="77"/>
  <c r="M46" i="77"/>
  <c r="M12" i="77"/>
  <c r="M17" i="77"/>
  <c r="E48" i="77"/>
  <c r="H14" i="77"/>
  <c r="L26" i="77"/>
  <c r="L39" i="77"/>
  <c r="I16" i="77"/>
  <c r="N28" i="77"/>
  <c r="I45" i="77"/>
  <c r="K16" i="77"/>
  <c r="I31" i="77"/>
  <c r="I37" i="77"/>
  <c r="K45" i="77"/>
  <c r="K6" i="77"/>
  <c r="I12" i="77"/>
  <c r="I23" i="77"/>
  <c r="K31" i="77"/>
  <c r="I35" i="77"/>
  <c r="K37" i="77"/>
  <c r="I6" i="77"/>
  <c r="I27" i="77"/>
  <c r="I44" i="77"/>
  <c r="I11" i="77"/>
  <c r="I17" i="77"/>
  <c r="I22" i="77"/>
  <c r="K25" i="77"/>
  <c r="K30" i="77"/>
  <c r="I34" i="77"/>
  <c r="K42" i="77"/>
  <c r="I46" i="77"/>
  <c r="N40" i="77" l="1"/>
  <c r="M40" i="77"/>
  <c r="N10" i="77"/>
  <c r="I29" i="77"/>
  <c r="F49" i="77"/>
  <c r="F50" i="77" s="1"/>
  <c r="K28" i="77"/>
  <c r="G48" i="77"/>
  <c r="K48" i="77" s="1"/>
  <c r="I15" i="77"/>
  <c r="G39" i="77"/>
  <c r="M39" i="77" s="1"/>
  <c r="I40" i="77"/>
  <c r="K15" i="77"/>
  <c r="M15" i="77"/>
  <c r="J19" i="77"/>
  <c r="K10" i="77"/>
  <c r="L19" i="77"/>
  <c r="I28" i="77"/>
  <c r="I33" i="77"/>
  <c r="K40" i="77"/>
  <c r="M29" i="77"/>
  <c r="N15" i="77"/>
  <c r="N26" i="77"/>
  <c r="K26" i="77"/>
  <c r="I21" i="77"/>
  <c r="M33" i="77"/>
  <c r="K36" i="77"/>
  <c r="I36" i="77"/>
  <c r="M43" i="77"/>
  <c r="L48" i="62"/>
  <c r="I48" i="62"/>
  <c r="G48" i="62"/>
  <c r="H48" i="77"/>
  <c r="K48" i="62"/>
  <c r="I43" i="77"/>
  <c r="M36" i="77"/>
  <c r="J39" i="77"/>
  <c r="H39" i="77"/>
  <c r="E49" i="77"/>
  <c r="K21" i="77"/>
  <c r="M21" i="77"/>
  <c r="E18" i="77"/>
  <c r="G18" i="77" s="1"/>
  <c r="I18" i="77" s="1"/>
  <c r="I10" i="77"/>
  <c r="M10" i="77"/>
  <c r="E14" i="77"/>
  <c r="G14" i="77" s="1"/>
  <c r="I14" i="77" s="1"/>
  <c r="M26" i="77"/>
  <c r="H19" i="77"/>
  <c r="L49" i="77"/>
  <c r="N14" i="77"/>
  <c r="I26" i="77"/>
  <c r="N48" i="77"/>
  <c r="N18" i="77"/>
  <c r="I48" i="77" l="1"/>
  <c r="I39" i="77"/>
  <c r="M48" i="77"/>
  <c r="G49" i="77"/>
  <c r="M49" i="77" s="1"/>
  <c r="K39" i="77"/>
  <c r="N39" i="77"/>
  <c r="M14" i="77"/>
  <c r="M18" i="77"/>
  <c r="K18" i="77"/>
  <c r="K14" i="77"/>
  <c r="I49" i="62"/>
  <c r="J49" i="77"/>
  <c r="N49" i="77" s="1"/>
  <c r="G49" i="62"/>
  <c r="H49" i="77"/>
  <c r="E19" i="77"/>
  <c r="K49" i="62"/>
  <c r="L49" i="62"/>
  <c r="L50" i="77"/>
  <c r="N19" i="77"/>
  <c r="I49" i="77" l="1"/>
  <c r="K49" i="77"/>
  <c r="I50" i="62"/>
  <c r="J50" i="77"/>
  <c r="G50" i="62"/>
  <c r="H50" i="77"/>
  <c r="E50" i="77"/>
  <c r="G50" i="77" s="1"/>
  <c r="M50" i="77" s="1"/>
  <c r="G19" i="77"/>
  <c r="K50" i="62"/>
  <c r="L50" i="62"/>
  <c r="I50" i="77" l="1"/>
  <c r="K50" i="77"/>
  <c r="N50" i="77"/>
  <c r="I19" i="77"/>
  <c r="M19" i="77"/>
  <c r="K19" i="77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<sst xmlns="http://schemas.openxmlformats.org/spreadsheetml/2006/main" count="273" uniqueCount="85">
  <si>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</si>
  <si>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</si>
  <si>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</si>
  <si>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</si>
  <si>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</si>
  <si>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</si>
  <si>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</si>
  <si>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</si>
  <si>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</si>
  <si>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</si>
  <si>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</si>
  <si>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</si>
  <si>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</si>
  <si>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</si>
  <si>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</si>
  <si>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</si>
  <si>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</si>
  <si>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</si>
  <si>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</si>
  <si>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</si>
  <si>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</si>
  <si>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</si>
  <si>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</si>
  <si>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</si>
  <si>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</si>
  <si>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</si>
  <si>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</si>
  <si>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</si>
  <si>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</si>
  <si>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</si>
  <si>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</si>
  <si>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</si>
  <si>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</si>
  <si>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</si>
  <si>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</si>
  <si>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</si>
  <si>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</si>
  <si>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</si>
  <si>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</si>
  <si>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</si>
  <si>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</si>
  <si>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</si>
  <si>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</si>
  <si>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</si>
  <si>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</si>
  <si>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</si>
  <si>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</si>
  <si>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</si>
  <si>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</si>
  <si>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</si>
  <si>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</si>
  <si>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</si>
  <si>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</si>
  <si>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</si>
  <si>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</si>
  <si>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</si>
  <si>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</si>
  <si>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</si>
  <si>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</si>
  <si>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</si>
  <si>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</si>
  <si>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</si>
  <si>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</si>
  <si>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</si>
  <si>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</si>
  <si>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</si>
  <si>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</si>
  <si>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</si>
  <si>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</si>
  <si>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</si>
  <si>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</si>
  <si>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</si>
  <si>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</si>
  <si>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</si>
  <si>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</si>
  <si>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</si>
  <si>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</si>
  <si>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</si>
  <si>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</si>
  <si>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</si>
  <si>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</si>
  <si>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</si>
  <si>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</si>
  <si>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 xml:space="preserve"> Consolidación del Centro de Orientación a Víctimas</t>
  </si>
  <si>
    <t>EJECUCION PRESUPUESTAL  -31 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</si>
</sst>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  <numFmt numFmtId="184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19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43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43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44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3" applyNumberFormat="0" applyFill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6" applyNumberFormat="0" applyAlignment="0" applyProtection="0"/>
    <xf numFmtId="0" fontId="53" fillId="40" borderId="67" applyNumberFormat="0" applyAlignment="0" applyProtection="0"/>
    <xf numFmtId="0" fontId="54" fillId="40" borderId="66" applyNumberFormat="0" applyAlignment="0" applyProtection="0"/>
    <xf numFmtId="0" fontId="55" fillId="0" borderId="68" applyNumberFormat="0" applyFill="0" applyAlignment="0" applyProtection="0"/>
    <xf numFmtId="0" fontId="56" fillId="41" borderId="69" applyNumberFormat="0" applyAlignment="0" applyProtection="0"/>
    <xf numFmtId="0" fontId="43" fillId="0" borderId="0" applyNumberFormat="0" applyFill="0" applyBorder="0" applyAlignment="0" applyProtection="0"/>
    <xf numFmtId="0" fontId="1" fillId="42" borderId="70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1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165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10" fontId="8" fillId="3" borderId="1" xfId="2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165" fontId="9" fillId="30" borderId="1" xfId="4" applyFont="1" applyFill="1" applyBorder="1" applyAlignment="1">
      <alignment horizontal="center" vertical="center"/>
    </xf>
    <xf numFmtId="10" fontId="9" fillId="30" borderId="1" xfId="2" applyNumberFormat="1" applyFont="1" applyFill="1" applyBorder="1" applyAlignment="1">
      <alignment horizontal="center" vertical="center"/>
    </xf>
    <xf numFmtId="165" fontId="9" fillId="30" borderId="1" xfId="4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165" fontId="9" fillId="30" borderId="1" xfId="4" applyFont="1" applyFill="1" applyBorder="1" applyAlignment="1">
      <alignment vertical="center"/>
    </xf>
    <xf numFmtId="165" fontId="9" fillId="5" borderId="57" xfId="4" applyFont="1" applyFill="1" applyBorder="1" applyAlignment="1">
      <alignment horizontal="center" vertical="center" wrapText="1"/>
    </xf>
    <xf numFmtId="170" fontId="9" fillId="5" borderId="58" xfId="1" applyNumberFormat="1" applyFont="1" applyFill="1" applyBorder="1" applyAlignment="1">
      <alignment horizontal="center" vertical="center" wrapText="1"/>
    </xf>
    <xf numFmtId="165" fontId="9" fillId="5" borderId="58" xfId="4" applyFont="1" applyFill="1" applyBorder="1" applyAlignment="1">
      <alignment horizontal="center" vertical="center" wrapText="1"/>
    </xf>
    <xf numFmtId="170" fontId="9" fillId="5" borderId="59" xfId="1" applyNumberFormat="1" applyFont="1" applyFill="1" applyBorder="1" applyAlignment="1">
      <alignment horizontal="center" vertical="center" wrapText="1"/>
    </xf>
    <xf numFmtId="165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9" fillId="30" borderId="1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horizontal="center" vertical="center"/>
    </xf>
    <xf numFmtId="0" fontId="8" fillId="31" borderId="54" xfId="0" applyFont="1" applyFill="1" applyBorder="1" applyAlignment="1">
      <alignment horizontal="center" vertical="center"/>
    </xf>
    <xf numFmtId="165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 wrapText="1"/>
    </xf>
    <xf numFmtId="165" fontId="9" fillId="4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vertical="center"/>
    </xf>
    <xf numFmtId="0" fontId="8" fillId="3" borderId="5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165" fontId="9" fillId="7" borderId="62" xfId="4" applyFont="1" applyFill="1" applyBorder="1" applyAlignment="1">
      <alignment horizontal="center" vertical="center" wrapText="1"/>
    </xf>
    <xf numFmtId="165" fontId="9" fillId="5" borderId="62" xfId="4" applyFont="1" applyFill="1" applyBorder="1" applyAlignment="1">
      <alignment horizontal="center" vertical="center" wrapText="1"/>
    </xf>
    <xf numFmtId="165" fontId="9" fillId="6" borderId="1" xfId="4" applyFont="1" applyFill="1" applyBorder="1" applyAlignment="1">
      <alignment horizontal="center" vertical="center" wrapText="1"/>
    </xf>
    <xf numFmtId="165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6" borderId="54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0" fontId="6" fillId="3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7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165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0" fontId="6" fillId="30" borderId="1" xfId="2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1" fontId="9" fillId="33" borderId="1" xfId="1" applyNumberFormat="1" applyFont="1" applyFill="1" applyBorder="1" applyAlignment="1">
      <alignment horizontal="center" vertical="center"/>
    </xf>
    <xf numFmtId="165" fontId="9" fillId="33" borderId="1" xfId="4" applyFont="1" applyFill="1" applyBorder="1" applyAlignment="1">
      <alignment horizontal="center" vertical="center"/>
    </xf>
    <xf numFmtId="165" fontId="9" fillId="34" borderId="1" xfId="4" applyFont="1" applyFill="1" applyBorder="1" applyAlignment="1">
      <alignment horizontal="center" vertical="center"/>
    </xf>
    <xf numFmtId="171" fontId="9" fillId="33" borderId="3" xfId="1" applyNumberFormat="1" applyFont="1" applyFill="1" applyBorder="1" applyAlignment="1">
      <alignment vertical="center"/>
    </xf>
    <xf numFmtId="165" fontId="6" fillId="5" borderId="57" xfId="4" applyFont="1" applyFill="1" applyBorder="1" applyAlignment="1">
      <alignment horizontal="center" vertical="center" wrapText="1"/>
    </xf>
    <xf numFmtId="170" fontId="6" fillId="5" borderId="58" xfId="1" applyNumberFormat="1" applyFont="1" applyFill="1" applyBorder="1" applyAlignment="1">
      <alignment horizontal="center" vertical="center" wrapText="1"/>
    </xf>
    <xf numFmtId="165" fontId="6" fillId="5" borderId="58" xfId="4" applyFont="1" applyFill="1" applyBorder="1" applyAlignment="1">
      <alignment horizontal="center" vertical="center" wrapText="1"/>
    </xf>
    <xf numFmtId="170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10" fontId="7" fillId="0" borderId="3" xfId="2" applyNumberFormat="1" applyFont="1" applyFill="1" applyBorder="1" applyAlignment="1">
      <alignment horizontal="center" vertical="center"/>
    </xf>
    <xf numFmtId="10" fontId="7" fillId="0" borderId="6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horizontal="center" vertical="center" wrapText="1"/>
    </xf>
    <xf numFmtId="165" fontId="8" fillId="0" borderId="54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vertical="center"/>
    </xf>
    <xf numFmtId="165" fontId="8" fillId="0" borderId="54" xfId="4" applyFont="1" applyFill="1" applyBorder="1" applyAlignment="1">
      <alignment vertical="center"/>
    </xf>
    <xf numFmtId="165" fontId="9" fillId="68" borderId="1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/>
    </xf>
    <xf numFmtId="10" fontId="8" fillId="0" borderId="61" xfId="2" applyNumberFormat="1" applyFont="1" applyFill="1" applyBorder="1" applyAlignment="1">
      <alignment horizontal="center" vertical="center"/>
    </xf>
    <xf numFmtId="10" fontId="8" fillId="0" borderId="54" xfId="2" applyNumberFormat="1" applyFont="1" applyFill="1" applyBorder="1" applyAlignment="1">
      <alignment horizontal="center" vertical="center"/>
    </xf>
    <xf numFmtId="10" fontId="8" fillId="0" borderId="60" xfId="2" applyNumberFormat="1" applyFont="1" applyFill="1" applyBorder="1" applyAlignment="1">
      <alignment horizontal="center" vertical="center"/>
    </xf>
    <xf numFmtId="184" fontId="9" fillId="0" borderId="1" xfId="2" applyNumberFormat="1" applyFont="1" applyFill="1" applyBorder="1" applyAlignment="1">
      <alignment horizontal="center" vertical="center"/>
    </xf>
    <xf numFmtId="165" fontId="9" fillId="3" borderId="0" xfId="0" applyNumberFormat="1" applyFont="1" applyFill="1"/>
    <xf numFmtId="0" fontId="6" fillId="35" borderId="1" xfId="0" applyFont="1" applyFill="1" applyBorder="1" applyAlignment="1">
      <alignment horizontal="center" vertical="center" wrapText="1"/>
    </xf>
    <xf numFmtId="165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3" fontId="59" fillId="0" borderId="0" xfId="0" applyNumberFormat="1" applyFont="1"/>
    <xf numFmtId="171" fontId="8" fillId="3" borderId="0" xfId="1" applyNumberFormat="1" applyFont="1" applyFill="1"/>
    <xf numFmtId="171" fontId="8" fillId="3" borderId="0" xfId="0" applyNumberFormat="1" applyFont="1" applyFill="1"/>
    <xf numFmtId="10" fontId="8" fillId="3" borderId="0" xfId="2" applyNumberFormat="1" applyFont="1" applyFill="1"/>
    <xf numFmtId="165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3" fontId="8" fillId="3" borderId="0" xfId="0" applyNumberFormat="1" applyFont="1" applyFill="1"/>
    <xf numFmtId="10" fontId="8" fillId="3" borderId="0" xfId="2" applyNumberFormat="1" applyFont="1" applyFill="1" applyAlignment="1">
      <alignment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165" fontId="9" fillId="6" borderId="4" xfId="4" applyFont="1" applyFill="1" applyBorder="1" applyAlignment="1">
      <alignment horizontal="center" vertical="center"/>
    </xf>
    <xf numFmtId="165" fontId="9" fillId="6" borderId="53" xfId="4" applyFont="1" applyFill="1" applyBorder="1" applyAlignment="1">
      <alignment horizontal="center" vertical="center"/>
    </xf>
    <xf numFmtId="165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65" fontId="6" fillId="5" borderId="55" xfId="4" applyFont="1" applyFill="1" applyBorder="1" applyAlignment="1">
      <alignment horizontal="center" vertical="center" wrapText="1"/>
    </xf>
    <xf numFmtId="165" fontId="6" fillId="5" borderId="56" xfId="4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48" xfId="3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54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165" fontId="9" fillId="5" borderId="55" xfId="4" applyFont="1" applyFill="1" applyBorder="1" applyAlignment="1">
      <alignment horizontal="center" vertical="center" wrapText="1"/>
    </xf>
    <xf numFmtId="165" fontId="9" fillId="5" borderId="56" xfId="4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19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2" xfId="2496" builtinId="36" customBuiltin="1"/>
    <cellStyle name="60% - Énfasis2 2" xfId="121"/>
    <cellStyle name="60% - Énfasis2 3" xfId="122"/>
    <cellStyle name="60% - Énfasis3" xfId="2500" builtinId="40" customBuiltin="1"/>
    <cellStyle name="60% - Énfasis3 2" xfId="123"/>
    <cellStyle name="60% - Énfasis3 3" xfId="124"/>
    <cellStyle name="60% - Énfasis4" xfId="2504" builtinId="44" customBuiltin="1"/>
    <cellStyle name="60% - Énfasis4 2" xfId="125"/>
    <cellStyle name="60% - Énfasis4 3" xfId="126"/>
    <cellStyle name="60% - Énfasis5" xfId="2508" builtinId="48" customBuiltin="1"/>
    <cellStyle name="60% - Énfasis5 2" xfId="127"/>
    <cellStyle name="60% - Énfasis5 3" xfId="128"/>
    <cellStyle name="60% - Énfasis6" xfId="2512" builtinId="52" customBuiltin="1"/>
    <cellStyle name="60% - Énfasis6 2" xfId="129"/>
    <cellStyle name="60% - Énfasis6 3" xfId="130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12" xfId="2518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87" t="s">
        <v>32</v>
      </c>
      <c r="C1" s="187"/>
      <c r="D1" s="187"/>
      <c r="F1" s="187" t="s">
        <v>36</v>
      </c>
      <c r="G1" s="187"/>
      <c r="H1" s="187"/>
      <c r="I1" s="22"/>
    </row>
    <row r="2" spans="2:9" ht="13.5" customHeight="1" x14ac:dyDescent="0.2">
      <c r="B2" s="187" t="s">
        <v>24</v>
      </c>
      <c r="C2" s="187"/>
      <c r="D2" s="187"/>
      <c r="F2" s="187" t="s">
        <v>24</v>
      </c>
      <c r="G2" s="187"/>
      <c r="H2" s="187"/>
    </row>
    <row r="3" spans="2:9" x14ac:dyDescent="0.2">
      <c r="B3" s="187" t="s">
        <v>33</v>
      </c>
      <c r="C3" s="187"/>
      <c r="D3" s="187"/>
      <c r="F3" s="187" t="s">
        <v>29</v>
      </c>
      <c r="G3" s="187"/>
      <c r="H3" s="187"/>
    </row>
    <row r="4" spans="2:9" ht="7.5" customHeight="1" x14ac:dyDescent="0.2">
      <c r="G4" s="5"/>
      <c r="H4" s="6"/>
    </row>
    <row r="5" spans="2:9" ht="55.5" customHeight="1" x14ac:dyDescent="0.2">
      <c r="B5" s="191" t="s">
        <v>0</v>
      </c>
      <c r="C5" s="191"/>
      <c r="D5" s="7" t="s">
        <v>23</v>
      </c>
      <c r="F5" s="191" t="s">
        <v>0</v>
      </c>
      <c r="G5" s="191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92" t="s">
        <v>7</v>
      </c>
      <c r="G9" s="192"/>
      <c r="H9" s="9">
        <f>SUM(H6:H8)</f>
        <v>39190318000</v>
      </c>
    </row>
    <row r="10" spans="2:9" ht="35.25" customHeight="1" x14ac:dyDescent="0.2">
      <c r="B10" s="192" t="s">
        <v>6</v>
      </c>
      <c r="C10" s="192"/>
      <c r="D10" s="9">
        <f>+D9+D8+D7+D6</f>
        <v>41885181893</v>
      </c>
      <c r="E10" s="12"/>
      <c r="F10" s="191" t="s">
        <v>1</v>
      </c>
      <c r="G10" s="191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92" t="s">
        <v>7</v>
      </c>
      <c r="C14" s="192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91" t="s">
        <v>1</v>
      </c>
      <c r="C15" s="191"/>
      <c r="D15" s="10">
        <f>+D10+D14</f>
        <v>64523756893</v>
      </c>
      <c r="E15" s="12"/>
      <c r="F15" s="192" t="s">
        <v>6</v>
      </c>
      <c r="G15" s="192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92" t="s">
        <v>20</v>
      </c>
      <c r="C20" s="192"/>
      <c r="D20" s="9">
        <f>SUM(D16:D19)</f>
        <v>264133043070</v>
      </c>
      <c r="E20" s="12"/>
      <c r="F20" s="192" t="s">
        <v>31</v>
      </c>
      <c r="G20" s="192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91" t="s">
        <v>20</v>
      </c>
      <c r="G21" s="191"/>
      <c r="H21" s="10">
        <f>+H15+H20</f>
        <v>394211564000</v>
      </c>
    </row>
    <row r="22" spans="2:8" ht="26.25" customHeight="1" x14ac:dyDescent="0.2">
      <c r="B22" s="191" t="s">
        <v>8</v>
      </c>
      <c r="C22" s="191"/>
      <c r="D22" s="10">
        <f>+D15+D20</f>
        <v>328656799963</v>
      </c>
      <c r="F22" s="188" t="s">
        <v>8</v>
      </c>
      <c r="G22" s="189"/>
      <c r="H22" s="10">
        <f>+H21+H10</f>
        <v>433401882000</v>
      </c>
    </row>
    <row r="23" spans="2:8" ht="18.75" customHeight="1" x14ac:dyDescent="0.2">
      <c r="B23" s="190" t="s">
        <v>34</v>
      </c>
      <c r="C23" s="190"/>
      <c r="D23" s="190"/>
      <c r="F23" s="190" t="s">
        <v>35</v>
      </c>
      <c r="G23" s="190"/>
      <c r="H23" s="190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C43" sqref="C43:C45"/>
    </sheetView>
  </sheetViews>
  <sheetFormatPr baseColWidth="10" defaultRowHeight="12" x14ac:dyDescent="0.2"/>
  <cols>
    <col min="1" max="1" width="11.42578125" style="23"/>
    <col min="2" max="2" width="8.85546875" style="23" customWidth="1"/>
    <col min="3" max="3" width="22" style="24" customWidth="1"/>
    <col min="4" max="4" width="9" style="25" customWidth="1"/>
    <col min="5" max="5" width="17.85546875" style="23" customWidth="1"/>
    <col min="6" max="6" width="16.140625" style="23" customWidth="1"/>
    <col min="7" max="7" width="7.5703125" style="23" customWidth="1"/>
    <col min="8" max="8" width="14.85546875" style="23" customWidth="1"/>
    <col min="9" max="9" width="7.5703125" style="23" customWidth="1"/>
    <col min="10" max="10" width="16.5703125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">
      <c r="B2" s="221" t="s">
        <v>51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">
      <c r="B3" s="221" t="s">
        <v>84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ht="12.75" thickBot="1" x14ac:dyDescent="0.25"/>
    <row r="5" spans="1:12" ht="36" x14ac:dyDescent="0.2">
      <c r="B5" s="222" t="s">
        <v>0</v>
      </c>
      <c r="C5" s="223"/>
      <c r="D5" s="224" t="s">
        <v>79</v>
      </c>
      <c r="E5" s="225"/>
      <c r="F5" s="129" t="s">
        <v>2</v>
      </c>
      <c r="G5" s="130" t="s">
        <v>3</v>
      </c>
      <c r="H5" s="130" t="s">
        <v>4</v>
      </c>
      <c r="I5" s="130" t="s">
        <v>43</v>
      </c>
      <c r="J5" s="131" t="s">
        <v>5</v>
      </c>
      <c r="K5" s="132" t="s">
        <v>48</v>
      </c>
      <c r="L5" s="132" t="s">
        <v>49</v>
      </c>
    </row>
    <row r="6" spans="1:12" s="25" customFormat="1" ht="31.5" customHeight="1" x14ac:dyDescent="0.2">
      <c r="A6" s="205" t="s">
        <v>75</v>
      </c>
      <c r="B6" s="133">
        <v>7563</v>
      </c>
      <c r="C6" s="134" t="s">
        <v>58</v>
      </c>
      <c r="D6" s="135" t="s">
        <v>53</v>
      </c>
      <c r="E6" s="54">
        <v>213521974</v>
      </c>
      <c r="F6" s="54">
        <v>200865999</v>
      </c>
      <c r="G6" s="119">
        <f t="shared" ref="G6:G47" si="0">F6/E6</f>
        <v>0.94072752905515944</v>
      </c>
      <c r="H6" s="54">
        <v>200865987</v>
      </c>
      <c r="I6" s="119">
        <f t="shared" ref="I6:I47" si="1">+H6/E6</f>
        <v>0.9407274728548547</v>
      </c>
      <c r="J6" s="54">
        <v>86137964</v>
      </c>
      <c r="K6" s="119">
        <f t="shared" ref="K6:K47" si="2">+J6/E6</f>
        <v>0.40341498528858671</v>
      </c>
      <c r="L6" s="119">
        <f t="shared" ref="L6:L47" si="3">+J6/H6</f>
        <v>0.42883300097990207</v>
      </c>
    </row>
    <row r="7" spans="1:12" s="25" customFormat="1" ht="15" customHeight="1" x14ac:dyDescent="0.2">
      <c r="A7" s="206"/>
      <c r="B7" s="202">
        <v>7568</v>
      </c>
      <c r="C7" s="196" t="s">
        <v>59</v>
      </c>
      <c r="D7" s="135" t="s">
        <v>53</v>
      </c>
      <c r="E7" s="54">
        <f>+E8+E9</f>
        <v>11583759809</v>
      </c>
      <c r="F7" s="54">
        <f t="shared" ref="F7" si="4">+F8+F9</f>
        <v>11400041851</v>
      </c>
      <c r="G7" s="119">
        <f t="shared" si="0"/>
        <v>0.98414004079597195</v>
      </c>
      <c r="H7" s="54">
        <f t="shared" ref="H7" si="5">+H8+H9</f>
        <v>7087988684</v>
      </c>
      <c r="I7" s="119">
        <f t="shared" si="1"/>
        <v>0.61189016354543091</v>
      </c>
      <c r="J7" s="54">
        <f t="shared" ref="J7" si="6">+J8+J9</f>
        <v>3740428108</v>
      </c>
      <c r="K7" s="119">
        <f t="shared" si="2"/>
        <v>0.32290276815769914</v>
      </c>
      <c r="L7" s="119">
        <f t="shared" si="3"/>
        <v>0.52771361168273556</v>
      </c>
    </row>
    <row r="8" spans="1:12" s="25" customFormat="1" x14ac:dyDescent="0.2">
      <c r="A8" s="206"/>
      <c r="B8" s="203"/>
      <c r="C8" s="197"/>
      <c r="D8" s="143" t="s">
        <v>56</v>
      </c>
      <c r="E8" s="89">
        <v>11582662009</v>
      </c>
      <c r="F8" s="89">
        <v>11398944051</v>
      </c>
      <c r="G8" s="120">
        <f t="shared" si="0"/>
        <v>0.98413853759548131</v>
      </c>
      <c r="H8" s="89">
        <v>7086890884</v>
      </c>
      <c r="I8" s="120">
        <f t="shared" si="1"/>
        <v>0.61185337865279321</v>
      </c>
      <c r="J8" s="89">
        <v>3739330308</v>
      </c>
      <c r="K8" s="120">
        <f t="shared" si="2"/>
        <v>0.3228385931571216</v>
      </c>
      <c r="L8" s="120">
        <f t="shared" si="3"/>
        <v>0.52764045181537189</v>
      </c>
    </row>
    <row r="9" spans="1:12" s="25" customFormat="1" x14ac:dyDescent="0.2">
      <c r="A9" s="206"/>
      <c r="B9" s="204"/>
      <c r="C9" s="197"/>
      <c r="D9" s="143" t="s">
        <v>57</v>
      </c>
      <c r="E9" s="89">
        <v>1097800</v>
      </c>
      <c r="F9" s="89">
        <v>1097800</v>
      </c>
      <c r="G9" s="120">
        <f t="shared" si="0"/>
        <v>1</v>
      </c>
      <c r="H9" s="89">
        <v>1097800</v>
      </c>
      <c r="I9" s="120">
        <f t="shared" si="1"/>
        <v>1</v>
      </c>
      <c r="J9" s="89">
        <v>1097800</v>
      </c>
      <c r="K9" s="120">
        <f t="shared" si="2"/>
        <v>1</v>
      </c>
      <c r="L9" s="120">
        <f t="shared" si="3"/>
        <v>1</v>
      </c>
    </row>
    <row r="10" spans="1:12" s="25" customFormat="1" x14ac:dyDescent="0.2">
      <c r="A10" s="205"/>
      <c r="B10" s="219">
        <v>7570</v>
      </c>
      <c r="C10" s="218" t="s">
        <v>60</v>
      </c>
      <c r="D10" s="135" t="s">
        <v>53</v>
      </c>
      <c r="E10" s="54">
        <f>SUM(E11:E12)</f>
        <v>17556547000</v>
      </c>
      <c r="F10" s="54">
        <f>SUM(F11:F12)</f>
        <v>16617931780</v>
      </c>
      <c r="G10" s="119">
        <f t="shared" si="0"/>
        <v>0.94653759534833359</v>
      </c>
      <c r="H10" s="54">
        <f>SUM(H11:H12)</f>
        <v>15597544944</v>
      </c>
      <c r="I10" s="119">
        <f t="shared" si="1"/>
        <v>0.88841757687317446</v>
      </c>
      <c r="J10" s="54">
        <f>SUM(J11:J12)</f>
        <v>7475566183</v>
      </c>
      <c r="K10" s="119">
        <f t="shared" si="2"/>
        <v>0.42579934328772051</v>
      </c>
      <c r="L10" s="119">
        <f t="shared" si="3"/>
        <v>0.47927838706922082</v>
      </c>
    </row>
    <row r="11" spans="1:12" s="25" customFormat="1" x14ac:dyDescent="0.2">
      <c r="A11" s="206"/>
      <c r="B11" s="220"/>
      <c r="C11" s="200"/>
      <c r="D11" s="143" t="s">
        <v>56</v>
      </c>
      <c r="E11" s="153">
        <v>17441702000</v>
      </c>
      <c r="F11" s="153">
        <v>16503087665</v>
      </c>
      <c r="G11" s="148">
        <f t="shared" si="0"/>
        <v>0.94618562253844263</v>
      </c>
      <c r="H11" s="153">
        <v>15482700829</v>
      </c>
      <c r="I11" s="148">
        <f t="shared" si="1"/>
        <v>0.88768291242448705</v>
      </c>
      <c r="J11" s="153">
        <v>7360722068</v>
      </c>
      <c r="K11" s="149">
        <f t="shared" si="2"/>
        <v>0.42201856607801236</v>
      </c>
      <c r="L11" s="149">
        <f t="shared" si="3"/>
        <v>0.47541589476513935</v>
      </c>
    </row>
    <row r="12" spans="1:12" s="25" customFormat="1" x14ac:dyDescent="0.2">
      <c r="A12" s="206"/>
      <c r="B12" s="220"/>
      <c r="C12" s="200"/>
      <c r="D12" s="143" t="s">
        <v>57</v>
      </c>
      <c r="E12" s="154">
        <v>114845000</v>
      </c>
      <c r="F12" s="154">
        <v>114844115</v>
      </c>
      <c r="G12" s="123">
        <f t="shared" si="0"/>
        <v>0.9999922939614263</v>
      </c>
      <c r="H12" s="154">
        <v>114844115</v>
      </c>
      <c r="I12" s="123">
        <f t="shared" si="1"/>
        <v>0.9999922939614263</v>
      </c>
      <c r="J12" s="154">
        <v>114844115</v>
      </c>
      <c r="K12" s="124">
        <f t="shared" si="2"/>
        <v>0.9999922939614263</v>
      </c>
      <c r="L12" s="124">
        <f t="shared" si="3"/>
        <v>1</v>
      </c>
    </row>
    <row r="13" spans="1:12" s="25" customFormat="1" ht="21" customHeight="1" x14ac:dyDescent="0.2">
      <c r="A13" s="205"/>
      <c r="B13" s="133">
        <v>7574</v>
      </c>
      <c r="C13" s="134" t="s">
        <v>61</v>
      </c>
      <c r="D13" s="135" t="s">
        <v>53</v>
      </c>
      <c r="E13" s="54">
        <v>5217681013</v>
      </c>
      <c r="F13" s="54">
        <v>5104690854</v>
      </c>
      <c r="G13" s="119">
        <f t="shared" si="0"/>
        <v>0.97834475531975185</v>
      </c>
      <c r="H13" s="54">
        <v>2738140746</v>
      </c>
      <c r="I13" s="119">
        <f t="shared" si="1"/>
        <v>0.5247811698679633</v>
      </c>
      <c r="J13" s="54">
        <v>1996499781</v>
      </c>
      <c r="K13" s="119">
        <f t="shared" si="2"/>
        <v>0.38264121091834941</v>
      </c>
      <c r="L13" s="119">
        <f t="shared" si="3"/>
        <v>0.72914432317497824</v>
      </c>
    </row>
    <row r="14" spans="1:12" s="25" customFormat="1" x14ac:dyDescent="0.2">
      <c r="A14" s="205"/>
      <c r="B14" s="212" t="s">
        <v>7</v>
      </c>
      <c r="C14" s="212"/>
      <c r="D14" s="146" t="s">
        <v>53</v>
      </c>
      <c r="E14" s="155">
        <f>+E6+E7+E10+E13</f>
        <v>34571509796</v>
      </c>
      <c r="F14" s="155">
        <f>+F6+F7+F10+F13</f>
        <v>33323530484</v>
      </c>
      <c r="G14" s="147">
        <f t="shared" si="0"/>
        <v>0.96390150967186294</v>
      </c>
      <c r="H14" s="155">
        <f>+H6+H7+H10+H13</f>
        <v>25624540361</v>
      </c>
      <c r="I14" s="147">
        <f t="shared" si="1"/>
        <v>0.74120397148419637</v>
      </c>
      <c r="J14" s="155">
        <f>+J6+J7+J10+J13</f>
        <v>13298632036</v>
      </c>
      <c r="K14" s="147">
        <f t="shared" si="2"/>
        <v>0.38467027082336686</v>
      </c>
      <c r="L14" s="147">
        <f t="shared" si="3"/>
        <v>0.51898031530119593</v>
      </c>
    </row>
    <row r="15" spans="1:12" s="25" customFormat="1" ht="24" customHeight="1" x14ac:dyDescent="0.2">
      <c r="A15" s="205"/>
      <c r="B15" s="199">
        <v>7589</v>
      </c>
      <c r="C15" s="199" t="s">
        <v>62</v>
      </c>
      <c r="D15" s="135" t="s">
        <v>53</v>
      </c>
      <c r="E15" s="54">
        <f>+E16+E17</f>
        <v>17543598939</v>
      </c>
      <c r="F15" s="54">
        <f>+F16+F17</f>
        <v>15803444042</v>
      </c>
      <c r="G15" s="119">
        <f t="shared" si="0"/>
        <v>0.90080969685578149</v>
      </c>
      <c r="H15" s="54">
        <f>+H16+H17</f>
        <v>14082181688</v>
      </c>
      <c r="I15" s="119">
        <f t="shared" si="1"/>
        <v>0.80269628466567622</v>
      </c>
      <c r="J15" s="54">
        <f>+J16+J17</f>
        <v>8221217476</v>
      </c>
      <c r="K15" s="119">
        <f t="shared" si="2"/>
        <v>0.46861635999463952</v>
      </c>
      <c r="L15" s="119">
        <f t="shared" si="3"/>
        <v>0.58380282673143136</v>
      </c>
    </row>
    <row r="16" spans="1:12" s="25" customFormat="1" x14ac:dyDescent="0.2">
      <c r="A16" s="206"/>
      <c r="B16" s="200"/>
      <c r="C16" s="200"/>
      <c r="D16" s="136" t="s">
        <v>56</v>
      </c>
      <c r="E16" s="89">
        <v>17539734101</v>
      </c>
      <c r="F16" s="89">
        <v>15799579204</v>
      </c>
      <c r="G16" s="120">
        <f t="shared" si="0"/>
        <v>0.90078784051231497</v>
      </c>
      <c r="H16" s="89">
        <v>14078316850</v>
      </c>
      <c r="I16" s="120">
        <f t="shared" si="1"/>
        <v>0.80265280926906113</v>
      </c>
      <c r="J16" s="89">
        <v>8217352638</v>
      </c>
      <c r="K16" s="120">
        <f t="shared" si="2"/>
        <v>0.46849927089439175</v>
      </c>
      <c r="L16" s="120">
        <f t="shared" si="3"/>
        <v>0.58368857055522227</v>
      </c>
    </row>
    <row r="17" spans="1:12" s="25" customFormat="1" x14ac:dyDescent="0.2">
      <c r="A17" s="206"/>
      <c r="B17" s="201"/>
      <c r="C17" s="201"/>
      <c r="D17" s="137" t="s">
        <v>57</v>
      </c>
      <c r="E17" s="89">
        <v>3864838</v>
      </c>
      <c r="F17" s="89">
        <v>3864838</v>
      </c>
      <c r="G17" s="120">
        <f t="shared" si="0"/>
        <v>1</v>
      </c>
      <c r="H17" s="89">
        <v>3864838</v>
      </c>
      <c r="I17" s="120">
        <f t="shared" si="1"/>
        <v>1</v>
      </c>
      <c r="J17" s="89">
        <v>3864838</v>
      </c>
      <c r="K17" s="120">
        <f t="shared" si="2"/>
        <v>1</v>
      </c>
      <c r="L17" s="120">
        <f t="shared" si="3"/>
        <v>1</v>
      </c>
    </row>
    <row r="18" spans="1:12" s="25" customFormat="1" x14ac:dyDescent="0.2">
      <c r="A18" s="205"/>
      <c r="B18" s="212" t="s">
        <v>39</v>
      </c>
      <c r="C18" s="212"/>
      <c r="D18" s="146" t="s">
        <v>53</v>
      </c>
      <c r="E18" s="156">
        <f>+E15</f>
        <v>17543598939</v>
      </c>
      <c r="F18" s="156">
        <f>+F15</f>
        <v>15803444042</v>
      </c>
      <c r="G18" s="147">
        <f t="shared" si="0"/>
        <v>0.90080969685578149</v>
      </c>
      <c r="H18" s="156">
        <f>+H15</f>
        <v>14082181688</v>
      </c>
      <c r="I18" s="147">
        <f t="shared" si="1"/>
        <v>0.80269628466567622</v>
      </c>
      <c r="J18" s="156">
        <f>+J15</f>
        <v>8221217476</v>
      </c>
      <c r="K18" s="147">
        <f t="shared" si="2"/>
        <v>0.46861635999463952</v>
      </c>
      <c r="L18" s="147">
        <f t="shared" si="3"/>
        <v>0.58380282673143136</v>
      </c>
    </row>
    <row r="19" spans="1:12" s="25" customFormat="1" x14ac:dyDescent="0.2">
      <c r="A19" s="205"/>
      <c r="B19" s="213" t="s">
        <v>1</v>
      </c>
      <c r="C19" s="213"/>
      <c r="D19" s="173" t="s">
        <v>53</v>
      </c>
      <c r="E19" s="174">
        <f>+E14+E18</f>
        <v>52115108735</v>
      </c>
      <c r="F19" s="174">
        <f>+F14+F18</f>
        <v>49126974526</v>
      </c>
      <c r="G19" s="175">
        <f t="shared" si="0"/>
        <v>0.94266280390597745</v>
      </c>
      <c r="H19" s="174">
        <f>+H14+H18</f>
        <v>39706722049</v>
      </c>
      <c r="I19" s="175">
        <f t="shared" si="1"/>
        <v>0.76190423492934889</v>
      </c>
      <c r="J19" s="174">
        <f>+J14+J18</f>
        <v>21519849512</v>
      </c>
      <c r="K19" s="175">
        <f t="shared" si="2"/>
        <v>0.41292918760711478</v>
      </c>
      <c r="L19" s="175">
        <f t="shared" si="3"/>
        <v>0.54196993359067702</v>
      </c>
    </row>
    <row r="20" spans="1:12" s="25" customFormat="1" ht="19.5" customHeight="1" x14ac:dyDescent="0.2">
      <c r="A20" s="205"/>
      <c r="B20" s="138">
        <v>7596</v>
      </c>
      <c r="C20" s="134" t="s">
        <v>63</v>
      </c>
      <c r="D20" s="135" t="s">
        <v>53</v>
      </c>
      <c r="E20" s="54">
        <v>9368843000</v>
      </c>
      <c r="F20" s="54">
        <v>8877658980</v>
      </c>
      <c r="G20" s="119">
        <f t="shared" si="0"/>
        <v>0.94757260635064544</v>
      </c>
      <c r="H20" s="65">
        <v>4676675562</v>
      </c>
      <c r="I20" s="119">
        <f t="shared" si="1"/>
        <v>0.49917322363070871</v>
      </c>
      <c r="J20" s="65">
        <v>2496246588</v>
      </c>
      <c r="K20" s="119">
        <f t="shared" si="2"/>
        <v>0.26644128714719628</v>
      </c>
      <c r="L20" s="119">
        <f t="shared" si="3"/>
        <v>0.53376518317479127</v>
      </c>
    </row>
    <row r="21" spans="1:12" s="25" customFormat="1" x14ac:dyDescent="0.2">
      <c r="A21" s="205"/>
      <c r="B21" s="217">
        <v>7588</v>
      </c>
      <c r="C21" s="218" t="s">
        <v>64</v>
      </c>
      <c r="D21" s="135" t="s">
        <v>53</v>
      </c>
      <c r="E21" s="54">
        <f>SUM(E22:E23)</f>
        <v>9834734141</v>
      </c>
      <c r="F21" s="54">
        <f>SUM(F22:F23)</f>
        <v>9731479364</v>
      </c>
      <c r="G21" s="119">
        <f t="shared" si="0"/>
        <v>0.98950100983721145</v>
      </c>
      <c r="H21" s="54">
        <f>SUM(H22:H23)</f>
        <v>8934459201</v>
      </c>
      <c r="I21" s="119">
        <f t="shared" si="1"/>
        <v>0.90845965665234951</v>
      </c>
      <c r="J21" s="54">
        <f>SUM(J22:J23)</f>
        <v>4100277111</v>
      </c>
      <c r="K21" s="119">
        <f t="shared" si="2"/>
        <v>0.41691794126964393</v>
      </c>
      <c r="L21" s="119">
        <f t="shared" si="3"/>
        <v>0.45892840503889387</v>
      </c>
    </row>
    <row r="22" spans="1:12" s="25" customFormat="1" x14ac:dyDescent="0.2">
      <c r="A22" s="206"/>
      <c r="B22" s="197"/>
      <c r="C22" s="200"/>
      <c r="D22" s="136" t="s">
        <v>56</v>
      </c>
      <c r="E22" s="153">
        <v>8989734141</v>
      </c>
      <c r="F22" s="157">
        <v>8886479366</v>
      </c>
      <c r="G22" s="121">
        <f t="shared" si="0"/>
        <v>0.98851414587122433</v>
      </c>
      <c r="H22" s="157">
        <v>8089459203</v>
      </c>
      <c r="I22" s="121">
        <f t="shared" si="1"/>
        <v>0.89985522109112615</v>
      </c>
      <c r="J22" s="157">
        <v>3255277113</v>
      </c>
      <c r="K22" s="122">
        <f t="shared" si="2"/>
        <v>0.36211049870245543</v>
      </c>
      <c r="L22" s="122">
        <f t="shared" si="3"/>
        <v>0.40240973238270006</v>
      </c>
    </row>
    <row r="23" spans="1:12" s="25" customFormat="1" x14ac:dyDescent="0.2">
      <c r="A23" s="206"/>
      <c r="B23" s="197"/>
      <c r="C23" s="200"/>
      <c r="D23" s="137" t="s">
        <v>57</v>
      </c>
      <c r="E23" s="154">
        <v>845000000</v>
      </c>
      <c r="F23" s="158">
        <v>844999998</v>
      </c>
      <c r="G23" s="123">
        <f t="shared" si="0"/>
        <v>0.99999999763313607</v>
      </c>
      <c r="H23" s="158">
        <v>844999998</v>
      </c>
      <c r="I23" s="123">
        <f t="shared" si="1"/>
        <v>0.99999999763313607</v>
      </c>
      <c r="J23" s="158">
        <v>844999998</v>
      </c>
      <c r="K23" s="124">
        <f t="shared" si="2"/>
        <v>0.99999999763313607</v>
      </c>
      <c r="L23" s="124">
        <f t="shared" si="3"/>
        <v>1</v>
      </c>
    </row>
    <row r="24" spans="1:12" s="25" customFormat="1" ht="20.25" customHeight="1" x14ac:dyDescent="0.2">
      <c r="A24" s="205"/>
      <c r="B24" s="139">
        <v>7583</v>
      </c>
      <c r="C24" s="134" t="s">
        <v>65</v>
      </c>
      <c r="D24" s="135" t="s">
        <v>53</v>
      </c>
      <c r="E24" s="54">
        <v>5664550000</v>
      </c>
      <c r="F24" s="54">
        <v>5664547711</v>
      </c>
      <c r="G24" s="119">
        <f t="shared" si="0"/>
        <v>0.99999959590788323</v>
      </c>
      <c r="H24" s="65">
        <v>4704049791</v>
      </c>
      <c r="I24" s="119">
        <f t="shared" si="1"/>
        <v>0.83043662621037861</v>
      </c>
      <c r="J24" s="65">
        <v>1953507393</v>
      </c>
      <c r="K24" s="119">
        <f t="shared" si="2"/>
        <v>0.3448654161407349</v>
      </c>
      <c r="L24" s="119">
        <f t="shared" si="3"/>
        <v>0.41528203990049983</v>
      </c>
    </row>
    <row r="25" spans="1:12" s="25" customFormat="1" ht="21" customHeight="1" x14ac:dyDescent="0.2">
      <c r="A25" s="205"/>
      <c r="B25" s="139">
        <v>7579</v>
      </c>
      <c r="C25" s="134" t="s">
        <v>66</v>
      </c>
      <c r="D25" s="135" t="s">
        <v>53</v>
      </c>
      <c r="E25" s="54">
        <v>10956419534</v>
      </c>
      <c r="F25" s="65">
        <v>10956419534</v>
      </c>
      <c r="G25" s="119">
        <f t="shared" si="0"/>
        <v>1</v>
      </c>
      <c r="H25" s="65">
        <v>7854116952</v>
      </c>
      <c r="I25" s="119">
        <f t="shared" si="1"/>
        <v>0.71685069448345573</v>
      </c>
      <c r="J25" s="65">
        <v>2012376581</v>
      </c>
      <c r="K25" s="119">
        <f t="shared" si="2"/>
        <v>0.1836710044513343</v>
      </c>
      <c r="L25" s="119">
        <f t="shared" si="3"/>
        <v>0.25621932972204614</v>
      </c>
    </row>
    <row r="26" spans="1:12" s="25" customFormat="1" x14ac:dyDescent="0.2">
      <c r="A26" s="206"/>
      <c r="B26" s="212" t="s">
        <v>40</v>
      </c>
      <c r="C26" s="212"/>
      <c r="D26" s="146" t="s">
        <v>53</v>
      </c>
      <c r="E26" s="155">
        <f>+E20+E21+E24+E25</f>
        <v>35824546675</v>
      </c>
      <c r="F26" s="155">
        <f>+F20+F21+F24+F25</f>
        <v>35230105589</v>
      </c>
      <c r="G26" s="147">
        <f t="shared" si="0"/>
        <v>0.98340687765311408</v>
      </c>
      <c r="H26" s="159">
        <f>+H20+H21+H24+H25</f>
        <v>26169301506</v>
      </c>
      <c r="I26" s="147">
        <f t="shared" si="1"/>
        <v>0.73048521013839174</v>
      </c>
      <c r="J26" s="159">
        <f t="shared" ref="J26" si="7">+J20+J21+J24+J25</f>
        <v>10562407673</v>
      </c>
      <c r="K26" s="147">
        <f t="shared" si="2"/>
        <v>0.29483716203925975</v>
      </c>
      <c r="L26" s="147">
        <f t="shared" si="3"/>
        <v>0.40361824982521183</v>
      </c>
    </row>
    <row r="27" spans="1:12" s="25" customFormat="1" ht="12" customHeight="1" x14ac:dyDescent="0.2">
      <c r="A27" s="205"/>
      <c r="B27" s="140">
        <v>7581</v>
      </c>
      <c r="C27" s="141" t="s">
        <v>67</v>
      </c>
      <c r="D27" s="135" t="s">
        <v>53</v>
      </c>
      <c r="E27" s="54">
        <v>6656503000</v>
      </c>
      <c r="F27" s="65">
        <v>5359840351</v>
      </c>
      <c r="G27" s="119">
        <f t="shared" si="0"/>
        <v>0.80520362583777094</v>
      </c>
      <c r="H27" s="65">
        <v>5187857354</v>
      </c>
      <c r="I27" s="119">
        <f t="shared" si="1"/>
        <v>0.77936678673471638</v>
      </c>
      <c r="J27" s="180">
        <v>3093716343</v>
      </c>
      <c r="K27" s="109">
        <f t="shared" si="2"/>
        <v>0.46476601047126398</v>
      </c>
      <c r="L27" s="109">
        <f t="shared" si="3"/>
        <v>0.59633797382933984</v>
      </c>
    </row>
    <row r="28" spans="1:12" ht="12" customHeight="1" x14ac:dyDescent="0.2">
      <c r="A28" s="205"/>
      <c r="B28" s="212" t="s">
        <v>7</v>
      </c>
      <c r="C28" s="212"/>
      <c r="D28" s="146" t="s">
        <v>53</v>
      </c>
      <c r="E28" s="156">
        <f>+E27</f>
        <v>6656503000</v>
      </c>
      <c r="F28" s="156">
        <f t="shared" ref="F28" si="8">+F27</f>
        <v>5359840351</v>
      </c>
      <c r="G28" s="147">
        <f t="shared" si="0"/>
        <v>0.80520362583777094</v>
      </c>
      <c r="H28" s="156">
        <f t="shared" ref="H28" si="9">+H27</f>
        <v>5187857354</v>
      </c>
      <c r="I28" s="147">
        <f t="shared" si="1"/>
        <v>0.77936678673471638</v>
      </c>
      <c r="J28" s="156">
        <f t="shared" ref="J28" si="10">+J27</f>
        <v>3093716343</v>
      </c>
      <c r="K28" s="147">
        <f t="shared" si="2"/>
        <v>0.46476601047126398</v>
      </c>
      <c r="L28" s="147">
        <f t="shared" si="3"/>
        <v>0.59633797382933984</v>
      </c>
    </row>
    <row r="29" spans="1:12" ht="24" customHeight="1" x14ac:dyDescent="0.2">
      <c r="A29" s="205"/>
      <c r="B29" s="196">
        <v>7573</v>
      </c>
      <c r="C29" s="193" t="s">
        <v>68</v>
      </c>
      <c r="D29" s="135" t="s">
        <v>53</v>
      </c>
      <c r="E29" s="54">
        <f>+E30+E31</f>
        <v>68542871000</v>
      </c>
      <c r="F29" s="54">
        <f>+F30+F31</f>
        <v>37272003085</v>
      </c>
      <c r="G29" s="119">
        <f t="shared" si="0"/>
        <v>0.54377650864668337</v>
      </c>
      <c r="H29" s="65">
        <f>+H30+H31</f>
        <v>27670358233</v>
      </c>
      <c r="I29" s="119">
        <f t="shared" si="1"/>
        <v>0.40369418189383982</v>
      </c>
      <c r="J29" s="65">
        <f>SUM(J30:J31)</f>
        <v>18264360641</v>
      </c>
      <c r="K29" s="119">
        <f t="shared" si="2"/>
        <v>0.26646623309665568</v>
      </c>
      <c r="L29" s="119">
        <f t="shared" si="3"/>
        <v>0.66006954037977383</v>
      </c>
    </row>
    <row r="30" spans="1:12" x14ac:dyDescent="0.2">
      <c r="A30" s="206"/>
      <c r="B30" s="197"/>
      <c r="C30" s="194"/>
      <c r="D30" s="136" t="s">
        <v>56</v>
      </c>
      <c r="E30" s="89">
        <v>68522496380</v>
      </c>
      <c r="F30" s="90">
        <v>37251628465</v>
      </c>
      <c r="G30" s="120">
        <f t="shared" si="0"/>
        <v>0.54364085421547514</v>
      </c>
      <c r="H30" s="90">
        <v>27649983613</v>
      </c>
      <c r="I30" s="120">
        <f t="shared" si="1"/>
        <v>0.40351687509549544</v>
      </c>
      <c r="J30" s="90">
        <v>18243986021</v>
      </c>
      <c r="K30" s="120">
        <f t="shared" si="2"/>
        <v>0.26624812265778691</v>
      </c>
      <c r="L30" s="120">
        <f t="shared" si="3"/>
        <v>0.65981905365116933</v>
      </c>
    </row>
    <row r="31" spans="1:12" x14ac:dyDescent="0.2">
      <c r="A31" s="206"/>
      <c r="B31" s="198"/>
      <c r="C31" s="195"/>
      <c r="D31" s="137" t="s">
        <v>57</v>
      </c>
      <c r="E31" s="89">
        <v>20374620</v>
      </c>
      <c r="F31" s="90">
        <v>20374620</v>
      </c>
      <c r="G31" s="120">
        <f t="shared" si="0"/>
        <v>1</v>
      </c>
      <c r="H31" s="90">
        <v>20374620</v>
      </c>
      <c r="I31" s="120">
        <f t="shared" si="1"/>
        <v>1</v>
      </c>
      <c r="J31" s="90">
        <v>20374620</v>
      </c>
      <c r="K31" s="120">
        <f t="shared" si="2"/>
        <v>1</v>
      </c>
      <c r="L31" s="120">
        <f t="shared" si="3"/>
        <v>1</v>
      </c>
    </row>
    <row r="32" spans="1:12" ht="21.75" customHeight="1" x14ac:dyDescent="0.2">
      <c r="A32" s="205"/>
      <c r="B32" s="139">
        <v>7576</v>
      </c>
      <c r="C32" s="142" t="s">
        <v>69</v>
      </c>
      <c r="D32" s="135" t="s">
        <v>53</v>
      </c>
      <c r="E32" s="54">
        <v>11061571000</v>
      </c>
      <c r="F32" s="65">
        <v>6065158341</v>
      </c>
      <c r="G32" s="119">
        <f t="shared" si="0"/>
        <v>0.54830894644169437</v>
      </c>
      <c r="H32" s="65">
        <v>6060018341</v>
      </c>
      <c r="I32" s="119">
        <f t="shared" si="1"/>
        <v>0.54784427465140351</v>
      </c>
      <c r="J32" s="65">
        <v>4066246957</v>
      </c>
      <c r="K32" s="119">
        <f t="shared" si="2"/>
        <v>0.3676012165903017</v>
      </c>
      <c r="L32" s="119">
        <f t="shared" si="3"/>
        <v>0.67099581687553178</v>
      </c>
    </row>
    <row r="33" spans="1:12" x14ac:dyDescent="0.2">
      <c r="A33" s="205"/>
      <c r="B33" s="214">
        <v>7587</v>
      </c>
      <c r="C33" s="216" t="s">
        <v>70</v>
      </c>
      <c r="D33" s="135" t="s">
        <v>53</v>
      </c>
      <c r="E33" s="54">
        <f>SUM(E34:E35)</f>
        <v>61363544501</v>
      </c>
      <c r="F33" s="54">
        <f>SUM(F34:F35)</f>
        <v>47304497405</v>
      </c>
      <c r="G33" s="119">
        <f t="shared" si="0"/>
        <v>0.77088925989647017</v>
      </c>
      <c r="H33" s="54">
        <f>SUM(H34:H35)</f>
        <v>43881914171</v>
      </c>
      <c r="I33" s="119">
        <f t="shared" si="1"/>
        <v>0.71511374591936894</v>
      </c>
      <c r="J33" s="54">
        <f>SUM(J34:J35)</f>
        <v>16810229130</v>
      </c>
      <c r="K33" s="119">
        <f t="shared" si="2"/>
        <v>0.27394488481228552</v>
      </c>
      <c r="L33" s="119">
        <f t="shared" si="3"/>
        <v>0.38307875687677462</v>
      </c>
    </row>
    <row r="34" spans="1:12" x14ac:dyDescent="0.2">
      <c r="A34" s="205"/>
      <c r="B34" s="215"/>
      <c r="C34" s="194"/>
      <c r="D34" s="136" t="s">
        <v>56</v>
      </c>
      <c r="E34" s="153">
        <v>50604714501</v>
      </c>
      <c r="F34" s="157">
        <v>37037489413</v>
      </c>
      <c r="G34" s="121">
        <f t="shared" si="0"/>
        <v>0.73189800156402629</v>
      </c>
      <c r="H34" s="157">
        <v>33722523190</v>
      </c>
      <c r="I34" s="121">
        <f t="shared" si="1"/>
        <v>0.66639093852280518</v>
      </c>
      <c r="J34" s="157">
        <v>6650838149</v>
      </c>
      <c r="K34" s="122">
        <f t="shared" si="2"/>
        <v>0.13142724377722895</v>
      </c>
      <c r="L34" s="122">
        <f t="shared" si="3"/>
        <v>0.19722243532987543</v>
      </c>
    </row>
    <row r="35" spans="1:12" x14ac:dyDescent="0.2">
      <c r="A35" s="205"/>
      <c r="B35" s="215"/>
      <c r="C35" s="194"/>
      <c r="D35" s="137" t="s">
        <v>57</v>
      </c>
      <c r="E35" s="154">
        <v>10758830000</v>
      </c>
      <c r="F35" s="158">
        <v>10267007992</v>
      </c>
      <c r="G35" s="123">
        <f t="shared" si="0"/>
        <v>0.95428666425624342</v>
      </c>
      <c r="H35" s="158">
        <v>10159390981</v>
      </c>
      <c r="I35" s="123">
        <f t="shared" si="1"/>
        <v>0.94428399565752041</v>
      </c>
      <c r="J35" s="158">
        <v>10159390981</v>
      </c>
      <c r="K35" s="124">
        <f t="shared" si="2"/>
        <v>0.94428399565752041</v>
      </c>
      <c r="L35" s="124">
        <f t="shared" si="3"/>
        <v>1</v>
      </c>
    </row>
    <row r="36" spans="1:12" x14ac:dyDescent="0.2">
      <c r="A36" s="205"/>
      <c r="B36" s="214">
        <v>7578</v>
      </c>
      <c r="C36" s="216" t="s">
        <v>71</v>
      </c>
      <c r="D36" s="135" t="s">
        <v>53</v>
      </c>
      <c r="E36" s="54">
        <f>SUM(E37:E38)</f>
        <v>130266940968</v>
      </c>
      <c r="F36" s="54">
        <f>SUM(F37:F38)</f>
        <v>123367794972</v>
      </c>
      <c r="G36" s="119">
        <f t="shared" si="0"/>
        <v>0.94703839711953652</v>
      </c>
      <c r="H36" s="54">
        <f>SUM(H37:H38)</f>
        <v>102591442522</v>
      </c>
      <c r="I36" s="119">
        <f t="shared" si="1"/>
        <v>0.78754779808026298</v>
      </c>
      <c r="J36" s="54">
        <f>SUM(J37:J38)</f>
        <v>45886075537</v>
      </c>
      <c r="K36" s="119">
        <f t="shared" si="2"/>
        <v>0.35224651163238635</v>
      </c>
      <c r="L36" s="119">
        <f t="shared" si="3"/>
        <v>0.44727001013910161</v>
      </c>
    </row>
    <row r="37" spans="1:12" x14ac:dyDescent="0.2">
      <c r="A37" s="205"/>
      <c r="B37" s="215"/>
      <c r="C37" s="194"/>
      <c r="D37" s="136" t="s">
        <v>56</v>
      </c>
      <c r="E37" s="153">
        <v>101372683968</v>
      </c>
      <c r="F37" s="157">
        <v>96278281323</v>
      </c>
      <c r="G37" s="121">
        <f t="shared" si="0"/>
        <v>0.94974580483034132</v>
      </c>
      <c r="H37" s="157">
        <v>77545289150</v>
      </c>
      <c r="I37" s="121">
        <f t="shared" si="1"/>
        <v>0.76495251101843653</v>
      </c>
      <c r="J37" s="157">
        <v>20845058427</v>
      </c>
      <c r="K37" s="122">
        <f t="shared" si="2"/>
        <v>0.20562796219916693</v>
      </c>
      <c r="L37" s="122">
        <f t="shared" si="3"/>
        <v>0.26881140886170773</v>
      </c>
    </row>
    <row r="38" spans="1:12" x14ac:dyDescent="0.2">
      <c r="A38" s="205"/>
      <c r="B38" s="215"/>
      <c r="C38" s="194"/>
      <c r="D38" s="137" t="s">
        <v>57</v>
      </c>
      <c r="E38" s="154">
        <v>28894257000</v>
      </c>
      <c r="F38" s="158">
        <v>27089513649</v>
      </c>
      <c r="G38" s="123">
        <f t="shared" si="0"/>
        <v>0.93753972109405681</v>
      </c>
      <c r="H38" s="158">
        <v>25046153372</v>
      </c>
      <c r="I38" s="123">
        <f t="shared" si="1"/>
        <v>0.86682116006651422</v>
      </c>
      <c r="J38" s="158">
        <v>25041017110</v>
      </c>
      <c r="K38" s="124">
        <f t="shared" si="2"/>
        <v>0.86664339941324675</v>
      </c>
      <c r="L38" s="124">
        <f t="shared" si="3"/>
        <v>0.99979492811036841</v>
      </c>
    </row>
    <row r="39" spans="1:12" x14ac:dyDescent="0.2">
      <c r="A39" s="205"/>
      <c r="B39" s="212" t="s">
        <v>41</v>
      </c>
      <c r="C39" s="212"/>
      <c r="D39" s="146" t="s">
        <v>53</v>
      </c>
      <c r="E39" s="155">
        <f>+E29+E32+E33+E36</f>
        <v>271234927469</v>
      </c>
      <c r="F39" s="155">
        <f>+F29+F32+F33+F36</f>
        <v>214009453803</v>
      </c>
      <c r="G39" s="147">
        <f t="shared" si="0"/>
        <v>0.78901878825122762</v>
      </c>
      <c r="H39" s="155">
        <f>+H29+H32+H33+H36</f>
        <v>180203733267</v>
      </c>
      <c r="I39" s="147">
        <f t="shared" si="1"/>
        <v>0.66438247812902285</v>
      </c>
      <c r="J39" s="155">
        <f>+J29+J32+J33+J36</f>
        <v>85026912265</v>
      </c>
      <c r="K39" s="147">
        <f t="shared" si="2"/>
        <v>0.31348069018403946</v>
      </c>
      <c r="L39" s="147">
        <f t="shared" si="3"/>
        <v>0.47183768462232323</v>
      </c>
    </row>
    <row r="40" spans="1:12" ht="24" customHeight="1" x14ac:dyDescent="0.2">
      <c r="A40" s="205"/>
      <c r="B40" s="202">
        <v>7593</v>
      </c>
      <c r="C40" s="193" t="s">
        <v>72</v>
      </c>
      <c r="D40" s="135" t="s">
        <v>53</v>
      </c>
      <c r="E40" s="54">
        <f>+E41+E42</f>
        <v>32986497927</v>
      </c>
      <c r="F40" s="54">
        <f>+F41+F42</f>
        <v>32870410999</v>
      </c>
      <c r="G40" s="119">
        <f t="shared" si="0"/>
        <v>0.99648077439875848</v>
      </c>
      <c r="H40" s="65">
        <f>+H41+H42</f>
        <v>28274324916</v>
      </c>
      <c r="I40" s="119">
        <f t="shared" si="1"/>
        <v>0.85714843020231601</v>
      </c>
      <c r="J40" s="65">
        <f>+J41+J42</f>
        <v>14077021156</v>
      </c>
      <c r="K40" s="119">
        <f>+J40/E40</f>
        <v>0.42675100543115618</v>
      </c>
      <c r="L40" s="119">
        <f t="shared" si="3"/>
        <v>0.49787293588162851</v>
      </c>
    </row>
    <row r="41" spans="1:12" x14ac:dyDescent="0.2">
      <c r="A41" s="206"/>
      <c r="B41" s="203"/>
      <c r="C41" s="194"/>
      <c r="D41" s="144" t="s">
        <v>56</v>
      </c>
      <c r="E41" s="89">
        <v>32973608860</v>
      </c>
      <c r="F41" s="89">
        <v>32867856599</v>
      </c>
      <c r="G41" s="120">
        <f t="shared" si="0"/>
        <v>0.99679282114830059</v>
      </c>
      <c r="H41" s="90">
        <v>28271770516</v>
      </c>
      <c r="I41" s="120">
        <f t="shared" si="1"/>
        <v>0.85740601327676447</v>
      </c>
      <c r="J41" s="90">
        <v>14074466756</v>
      </c>
      <c r="K41" s="120">
        <f t="shared" ref="K41:K42" si="11">+J41/E41</f>
        <v>0.42684035028612272</v>
      </c>
      <c r="L41" s="120">
        <f t="shared" si="3"/>
        <v>0.49782756789267085</v>
      </c>
    </row>
    <row r="42" spans="1:12" x14ac:dyDescent="0.2">
      <c r="A42" s="206"/>
      <c r="B42" s="204"/>
      <c r="C42" s="195"/>
      <c r="D42" s="145" t="s">
        <v>57</v>
      </c>
      <c r="E42" s="89">
        <v>12889067</v>
      </c>
      <c r="F42" s="89">
        <v>2554400</v>
      </c>
      <c r="G42" s="120">
        <f t="shared" si="0"/>
        <v>0.19818346820603849</v>
      </c>
      <c r="H42" s="90">
        <v>2554400</v>
      </c>
      <c r="I42" s="120">
        <f t="shared" si="1"/>
        <v>0.19818346820603849</v>
      </c>
      <c r="J42" s="90">
        <v>2554400</v>
      </c>
      <c r="K42" s="120">
        <f t="shared" si="11"/>
        <v>0.19818346820603849</v>
      </c>
      <c r="L42" s="120">
        <f t="shared" si="3"/>
        <v>1</v>
      </c>
    </row>
    <row r="43" spans="1:12" ht="24" customHeight="1" x14ac:dyDescent="0.2">
      <c r="A43" s="205"/>
      <c r="B43" s="196">
        <v>7653</v>
      </c>
      <c r="C43" s="193" t="s">
        <v>73</v>
      </c>
      <c r="D43" s="135" t="s">
        <v>53</v>
      </c>
      <c r="E43" s="54">
        <f>+E44+E45</f>
        <v>23946209728</v>
      </c>
      <c r="F43" s="54">
        <f>+F44+F45</f>
        <v>22727378694</v>
      </c>
      <c r="G43" s="119">
        <f t="shared" si="0"/>
        <v>0.94910129628678408</v>
      </c>
      <c r="H43" s="65">
        <f>+H44+H45</f>
        <v>22073208849</v>
      </c>
      <c r="I43" s="119">
        <f t="shared" si="1"/>
        <v>0.92178299195258762</v>
      </c>
      <c r="J43" s="65">
        <f>+J44+J45</f>
        <v>11400734319</v>
      </c>
      <c r="K43" s="119">
        <f t="shared" si="2"/>
        <v>0.47609765589204145</v>
      </c>
      <c r="L43" s="119">
        <f t="shared" si="3"/>
        <v>0.51649646397091453</v>
      </c>
    </row>
    <row r="44" spans="1:12" x14ac:dyDescent="0.2">
      <c r="A44" s="207"/>
      <c r="B44" s="197"/>
      <c r="C44" s="194"/>
      <c r="D44" s="144" t="s">
        <v>56</v>
      </c>
      <c r="E44" s="89">
        <v>23635505293</v>
      </c>
      <c r="F44" s="90">
        <v>22445292696</v>
      </c>
      <c r="G44" s="120">
        <f t="shared" si="0"/>
        <v>0.94964302297558667</v>
      </c>
      <c r="H44" s="90">
        <v>21791122851</v>
      </c>
      <c r="I44" s="120">
        <f t="shared" si="1"/>
        <v>0.92196560136388361</v>
      </c>
      <c r="J44" s="90">
        <v>11118648321</v>
      </c>
      <c r="K44" s="120">
        <f t="shared" si="2"/>
        <v>0.4704214351741805</v>
      </c>
      <c r="L44" s="120">
        <f t="shared" si="3"/>
        <v>0.51023751263417627</v>
      </c>
    </row>
    <row r="45" spans="1:12" x14ac:dyDescent="0.2">
      <c r="A45" s="207"/>
      <c r="B45" s="198"/>
      <c r="C45" s="195"/>
      <c r="D45" s="145" t="s">
        <v>57</v>
      </c>
      <c r="E45" s="89">
        <v>310704435</v>
      </c>
      <c r="F45" s="90">
        <v>282085998</v>
      </c>
      <c r="G45" s="120">
        <f t="shared" si="0"/>
        <v>0.90789176536858895</v>
      </c>
      <c r="H45" s="90">
        <v>282085998</v>
      </c>
      <c r="I45" s="120">
        <f t="shared" si="1"/>
        <v>0.90789176536858895</v>
      </c>
      <c r="J45" s="90">
        <v>282085998</v>
      </c>
      <c r="K45" s="120">
        <f t="shared" si="2"/>
        <v>0.90789176536858895</v>
      </c>
      <c r="L45" s="120">
        <f t="shared" si="3"/>
        <v>1</v>
      </c>
    </row>
    <row r="46" spans="1:12" ht="22.5" customHeight="1" x14ac:dyDescent="0.2">
      <c r="A46" s="208"/>
      <c r="B46" s="139">
        <v>7595</v>
      </c>
      <c r="C46" s="142" t="s">
        <v>74</v>
      </c>
      <c r="D46" s="135" t="s">
        <v>53</v>
      </c>
      <c r="E46" s="54">
        <v>3912190000</v>
      </c>
      <c r="F46" s="65">
        <v>3693539419</v>
      </c>
      <c r="G46" s="119">
        <f t="shared" si="0"/>
        <v>0.94411043916578696</v>
      </c>
      <c r="H46" s="65">
        <v>3045884184</v>
      </c>
      <c r="I46" s="119">
        <f t="shared" si="1"/>
        <v>0.77856243791840374</v>
      </c>
      <c r="J46" s="65">
        <v>1909278617</v>
      </c>
      <c r="K46" s="119">
        <f t="shared" si="2"/>
        <v>0.48803320314197418</v>
      </c>
      <c r="L46" s="119">
        <f t="shared" si="3"/>
        <v>0.62683887556507301</v>
      </c>
    </row>
    <row r="47" spans="1:12" ht="24" customHeight="1" x14ac:dyDescent="0.2">
      <c r="A47" s="207"/>
      <c r="B47" s="139">
        <v>7907</v>
      </c>
      <c r="C47" s="142" t="s">
        <v>83</v>
      </c>
      <c r="D47" s="135" t="s">
        <v>53</v>
      </c>
      <c r="E47" s="54">
        <v>1188255466</v>
      </c>
      <c r="F47" s="65">
        <v>966597744</v>
      </c>
      <c r="G47" s="119">
        <f t="shared" si="0"/>
        <v>0.81345953934791326</v>
      </c>
      <c r="H47" s="65">
        <v>966597744</v>
      </c>
      <c r="I47" s="119">
        <f t="shared" si="1"/>
        <v>0.81345953934791326</v>
      </c>
      <c r="J47" s="65">
        <v>138085392</v>
      </c>
      <c r="K47" s="119">
        <f t="shared" si="2"/>
        <v>0.11620850562113047</v>
      </c>
      <c r="L47" s="119">
        <f t="shared" si="3"/>
        <v>0.14285714285714285</v>
      </c>
    </row>
    <row r="48" spans="1:12" x14ac:dyDescent="0.2">
      <c r="A48" s="208"/>
      <c r="B48" s="212" t="s">
        <v>42</v>
      </c>
      <c r="C48" s="212"/>
      <c r="D48" s="146" t="s">
        <v>53</v>
      </c>
      <c r="E48" s="156">
        <f>+E40+E43+E46+E47</f>
        <v>62033153121</v>
      </c>
      <c r="F48" s="156">
        <f>+F40+F43+F46+F47</f>
        <v>60257926856</v>
      </c>
      <c r="G48" s="147">
        <f t="shared" ref="G48:G50" si="12">F48/E48</f>
        <v>0.97138262081346571</v>
      </c>
      <c r="H48" s="156">
        <f>+H40+H43+H46+H47</f>
        <v>54360015693</v>
      </c>
      <c r="I48" s="147">
        <f t="shared" ref="I48:I50" si="13">+H48/E48</f>
        <v>0.8763058615925422</v>
      </c>
      <c r="J48" s="156">
        <f>+J40+J43+J46+J47</f>
        <v>27525119484</v>
      </c>
      <c r="K48" s="147">
        <f t="shared" ref="K48:K50" si="14">+J48/E48</f>
        <v>0.44371627265682162</v>
      </c>
      <c r="L48" s="147">
        <f t="shared" ref="L48:L50" si="15">+J48/H48</f>
        <v>0.50634863020365983</v>
      </c>
    </row>
    <row r="49" spans="1:12" x14ac:dyDescent="0.2">
      <c r="A49" s="208"/>
      <c r="B49" s="213" t="s">
        <v>20</v>
      </c>
      <c r="C49" s="213"/>
      <c r="D49" s="173" t="s">
        <v>53</v>
      </c>
      <c r="E49" s="174">
        <f>+E26+E28+E39+E48</f>
        <v>375749130265</v>
      </c>
      <c r="F49" s="174">
        <f>+F26+F28+F39+F48</f>
        <v>314857326599</v>
      </c>
      <c r="G49" s="175">
        <f t="shared" si="12"/>
        <v>0.83794558985923517</v>
      </c>
      <c r="H49" s="174">
        <f>+H26+H28+H39+H48</f>
        <v>265920907820</v>
      </c>
      <c r="I49" s="175">
        <f t="shared" si="13"/>
        <v>0.70770864494738073</v>
      </c>
      <c r="J49" s="174">
        <f>+J26+J28+J39+J48</f>
        <v>126208155765</v>
      </c>
      <c r="K49" s="175">
        <f t="shared" si="14"/>
        <v>0.33588409286800136</v>
      </c>
      <c r="L49" s="175">
        <f t="shared" si="15"/>
        <v>0.4746078704365338</v>
      </c>
    </row>
    <row r="50" spans="1:12" x14ac:dyDescent="0.2">
      <c r="A50" s="51"/>
      <c r="B50" s="209" t="s">
        <v>76</v>
      </c>
      <c r="C50" s="210"/>
      <c r="D50" s="211"/>
      <c r="E50" s="70">
        <f>+E19+E49</f>
        <v>427864239000</v>
      </c>
      <c r="F50" s="70">
        <f>+F19+F49</f>
        <v>363984301125</v>
      </c>
      <c r="G50" s="71">
        <f t="shared" si="12"/>
        <v>0.85070045109565695</v>
      </c>
      <c r="H50" s="70">
        <f>+H19+H49</f>
        <v>305627629869</v>
      </c>
      <c r="I50" s="71">
        <f t="shared" si="13"/>
        <v>0.71430982543273502</v>
      </c>
      <c r="J50" s="70">
        <f>+J19+J49</f>
        <v>147728005277</v>
      </c>
      <c r="K50" s="71">
        <f t="shared" si="14"/>
        <v>0.3452684094895811</v>
      </c>
      <c r="L50" s="71">
        <f t="shared" si="15"/>
        <v>0.48335945719410278</v>
      </c>
    </row>
    <row r="52" spans="1:12" x14ac:dyDescent="0.2">
      <c r="J52" s="55"/>
      <c r="K52" s="56"/>
    </row>
    <row r="53" spans="1:12" x14ac:dyDescent="0.2">
      <c r="J53" s="55"/>
      <c r="K53" s="56"/>
    </row>
  </sheetData>
  <autoFilter ref="A5:L50">
    <filterColumn colId="1" showButton="0"/>
    <filterColumn colId="3" showButton="0"/>
  </autoFilter>
  <mergeCells count="33">
    <mergeCell ref="B10:B12"/>
    <mergeCell ref="C10:C12"/>
    <mergeCell ref="B1:L1"/>
    <mergeCell ref="B2:L2"/>
    <mergeCell ref="B3:L3"/>
    <mergeCell ref="B5:C5"/>
    <mergeCell ref="D5:E5"/>
    <mergeCell ref="C7:C9"/>
    <mergeCell ref="B7:B9"/>
    <mergeCell ref="A6:A49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C43:C45"/>
    <mergeCell ref="B43:B45"/>
    <mergeCell ref="B29:B31"/>
    <mergeCell ref="C29:C31"/>
    <mergeCell ref="B15:B17"/>
    <mergeCell ref="C15:C17"/>
    <mergeCell ref="B40:B42"/>
    <mergeCell ref="C40:C4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="90" zoomScaleNormal="90" zoomScaleSheetLayoutView="90" workbookViewId="0">
      <pane ySplit="5" topLeftCell="A6" activePane="bottomLeft" state="frozen"/>
      <selection activeCell="D35" sqref="D35"/>
      <selection pane="bottomLeft" activeCell="K50" sqref="K50"/>
    </sheetView>
  </sheetViews>
  <sheetFormatPr baseColWidth="10" defaultRowHeight="12" x14ac:dyDescent="0.2"/>
  <cols>
    <col min="1" max="1" width="11.42578125" style="23"/>
    <col min="2" max="2" width="15.42578125" style="23" customWidth="1"/>
    <col min="3" max="3" width="35" style="24" customWidth="1"/>
    <col min="4" max="4" width="10.42578125" style="25" customWidth="1"/>
    <col min="5" max="6" width="17.85546875" style="23" customWidth="1"/>
    <col min="7" max="7" width="16.710937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5" width="14.42578125" style="23" bestFit="1" customWidth="1"/>
    <col min="16" max="16384" width="11.42578125" style="23"/>
  </cols>
  <sheetData>
    <row r="1" spans="1:15" x14ac:dyDescent="0.2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5" x14ac:dyDescent="0.2">
      <c r="B2" s="221" t="s">
        <v>51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5" x14ac:dyDescent="0.2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1:15" ht="12.75" thickBot="1" x14ac:dyDescent="0.25"/>
    <row r="5" spans="1:15" ht="60" x14ac:dyDescent="0.2">
      <c r="B5" s="244" t="s">
        <v>0</v>
      </c>
      <c r="C5" s="245"/>
      <c r="D5" s="246" t="s">
        <v>79</v>
      </c>
      <c r="E5" s="247"/>
      <c r="F5" s="95" t="s">
        <v>81</v>
      </c>
      <c r="G5" s="96" t="s">
        <v>82</v>
      </c>
      <c r="H5" s="66" t="s">
        <v>2</v>
      </c>
      <c r="I5" s="67" t="s">
        <v>3</v>
      </c>
      <c r="J5" s="67" t="s">
        <v>4</v>
      </c>
      <c r="K5" s="67" t="s">
        <v>43</v>
      </c>
      <c r="L5" s="68" t="s">
        <v>5</v>
      </c>
      <c r="M5" s="69" t="s">
        <v>48</v>
      </c>
      <c r="N5" s="69" t="s">
        <v>49</v>
      </c>
    </row>
    <row r="6" spans="1:15" s="25" customFormat="1" ht="36" x14ac:dyDescent="0.2">
      <c r="A6" s="206" t="s">
        <v>75</v>
      </c>
      <c r="B6" s="83">
        <v>7563</v>
      </c>
      <c r="C6" s="84" t="s">
        <v>58</v>
      </c>
      <c r="D6" s="73" t="s">
        <v>53</v>
      </c>
      <c r="E6" s="54">
        <f>+'EJECUCION TOTAL'!E6</f>
        <v>213521974</v>
      </c>
      <c r="F6" s="54"/>
      <c r="G6" s="54">
        <f>+E6-F6</f>
        <v>213521974</v>
      </c>
      <c r="H6" s="54">
        <f>+'EJECUCION TOTAL'!F6</f>
        <v>200865999</v>
      </c>
      <c r="I6" s="53">
        <f>H6/G6</f>
        <v>0.94072752905515944</v>
      </c>
      <c r="J6" s="54">
        <f>+'EJECUCION TOTAL'!H6</f>
        <v>200865987</v>
      </c>
      <c r="K6" s="53">
        <f>+J6/G6</f>
        <v>0.9407274728548547</v>
      </c>
      <c r="L6" s="54">
        <f>+'EJECUCION TOTAL'!J6</f>
        <v>86137964</v>
      </c>
      <c r="M6" s="53">
        <f>+L6/G6</f>
        <v>0.40341498528858671</v>
      </c>
      <c r="N6" s="53">
        <f t="shared" ref="N6:N50" si="0">+L6/J6</f>
        <v>0.42883300097990207</v>
      </c>
    </row>
    <row r="7" spans="1:15" s="25" customFormat="1" ht="24" customHeight="1" x14ac:dyDescent="0.2">
      <c r="A7" s="206"/>
      <c r="B7" s="248">
        <v>7568</v>
      </c>
      <c r="C7" s="240" t="s">
        <v>59</v>
      </c>
      <c r="D7" s="73" t="s">
        <v>53</v>
      </c>
      <c r="E7" s="54">
        <f>+'EJECUCION TOTAL'!E7</f>
        <v>11583759809</v>
      </c>
      <c r="F7" s="54"/>
      <c r="G7" s="54">
        <f t="shared" ref="G7:G50" si="1">+E7-F7</f>
        <v>11583759809</v>
      </c>
      <c r="H7" s="54">
        <f>+'EJECUCION TOTAL'!F7</f>
        <v>11400041851</v>
      </c>
      <c r="I7" s="53">
        <f t="shared" ref="I7:I50" si="2">H7/G7</f>
        <v>0.98414004079597195</v>
      </c>
      <c r="J7" s="54">
        <f>+'EJECUCION TOTAL'!H7</f>
        <v>7087988684</v>
      </c>
      <c r="K7" s="53">
        <f>+'EJECUCION TOTAL'!I7</f>
        <v>0.61189016354543091</v>
      </c>
      <c r="L7" s="54">
        <f>+'EJECUCION TOTAL'!J7</f>
        <v>3740428108</v>
      </c>
      <c r="M7" s="53">
        <f>+'EJECUCION TOTAL'!K7</f>
        <v>0.32290276815769914</v>
      </c>
      <c r="N7" s="53">
        <f>+'EJECUCION TOTAL'!L7</f>
        <v>0.52771361168273556</v>
      </c>
      <c r="O7" s="172"/>
    </row>
    <row r="8" spans="1:15" s="25" customFormat="1" x14ac:dyDescent="0.2">
      <c r="A8" s="206"/>
      <c r="B8" s="249"/>
      <c r="C8" s="239"/>
      <c r="D8" s="74" t="s">
        <v>56</v>
      </c>
      <c r="E8" s="164">
        <f>+'EJECUCION TOTAL'!E8</f>
        <v>11582662009</v>
      </c>
      <c r="F8" s="164"/>
      <c r="G8" s="164"/>
      <c r="H8" s="164">
        <f>+'EJECUCION TOTAL'!F7</f>
        <v>11400041851</v>
      </c>
      <c r="I8" s="165">
        <f>+'EJECUCION TOTAL'!G8</f>
        <v>0.98413853759548131</v>
      </c>
      <c r="J8" s="164">
        <f>+'EJECUCION TOTAL'!H8</f>
        <v>7086890884</v>
      </c>
      <c r="K8" s="165">
        <f>+'EJECUCION TOTAL'!I8</f>
        <v>0.61185337865279321</v>
      </c>
      <c r="L8" s="164">
        <f>+'EJECUCION TOTAL'!J8</f>
        <v>3739330308</v>
      </c>
      <c r="M8" s="165">
        <f>+'EJECUCION TOTAL'!K8</f>
        <v>0.3228385931571216</v>
      </c>
      <c r="N8" s="165">
        <f>+'EJECUCION TOTAL'!L8</f>
        <v>0.52764045181537189</v>
      </c>
    </row>
    <row r="9" spans="1:15" s="25" customFormat="1" x14ac:dyDescent="0.2">
      <c r="A9" s="206"/>
      <c r="B9" s="250"/>
      <c r="C9" s="241"/>
      <c r="D9" s="75" t="s">
        <v>57</v>
      </c>
      <c r="E9" s="164">
        <f>+'EJECUCION TOTAL'!E9</f>
        <v>1097800</v>
      </c>
      <c r="F9" s="164"/>
      <c r="G9" s="164"/>
      <c r="H9" s="164">
        <f>+'EJECUCION TOTAL'!F9</f>
        <v>1097800</v>
      </c>
      <c r="I9" s="171">
        <f>+'EJECUCION TOTAL'!G9</f>
        <v>1</v>
      </c>
      <c r="J9" s="164">
        <f>+'EJECUCION TOTAL'!H9</f>
        <v>1097800</v>
      </c>
      <c r="K9" s="165">
        <f>+'EJECUCION TOTAL'!I9</f>
        <v>1</v>
      </c>
      <c r="L9" s="164">
        <f>+'EJECUCION TOTAL'!J9</f>
        <v>1097800</v>
      </c>
      <c r="M9" s="165">
        <f>+'EJECUCION TOTAL'!K9</f>
        <v>1</v>
      </c>
      <c r="N9" s="165">
        <f>+'EJECUCION TOTAL'!L9</f>
        <v>1</v>
      </c>
    </row>
    <row r="10" spans="1:15" s="25" customFormat="1" x14ac:dyDescent="0.2">
      <c r="A10" s="206"/>
      <c r="B10" s="226">
        <v>7570</v>
      </c>
      <c r="C10" s="228" t="s">
        <v>60</v>
      </c>
      <c r="D10" s="73" t="s">
        <v>53</v>
      </c>
      <c r="E10" s="54">
        <f>+'EJECUCION TOTAL'!E10</f>
        <v>17556547000</v>
      </c>
      <c r="F10" s="54"/>
      <c r="G10" s="54">
        <f t="shared" si="1"/>
        <v>17556547000</v>
      </c>
      <c r="H10" s="54">
        <f>+'EJECUCION TOTAL'!F10</f>
        <v>16617931780</v>
      </c>
      <c r="I10" s="53">
        <f t="shared" si="2"/>
        <v>0.94653759534833359</v>
      </c>
      <c r="J10" s="54">
        <f>+'EJECUCION TOTAL'!H10</f>
        <v>15597544944</v>
      </c>
      <c r="K10" s="53">
        <f t="shared" ref="K10:K50" si="3">+J10/G10</f>
        <v>0.88841757687317446</v>
      </c>
      <c r="L10" s="54">
        <f>+'EJECUCION TOTAL'!J10</f>
        <v>7475566183</v>
      </c>
      <c r="M10" s="53">
        <f t="shared" ref="M10:M50" si="4">+L10/G10</f>
        <v>0.42579934328772051</v>
      </c>
      <c r="N10" s="53">
        <f t="shared" si="0"/>
        <v>0.47927838706922082</v>
      </c>
    </row>
    <row r="11" spans="1:15" s="25" customFormat="1" x14ac:dyDescent="0.2">
      <c r="A11" s="206"/>
      <c r="B11" s="227"/>
      <c r="C11" s="229"/>
      <c r="D11" s="74" t="s">
        <v>56</v>
      </c>
      <c r="E11" s="153">
        <f>+'EJECUCION TOTAL'!E11</f>
        <v>17441702000</v>
      </c>
      <c r="F11" s="153">
        <v>1169260000</v>
      </c>
      <c r="G11" s="166">
        <f t="shared" si="1"/>
        <v>16272442000</v>
      </c>
      <c r="H11" s="153">
        <f>+'EJECUCION TOTAL'!F11</f>
        <v>16503087665</v>
      </c>
      <c r="I11" s="167">
        <f t="shared" si="2"/>
        <v>1.0141740044303122</v>
      </c>
      <c r="J11" s="153">
        <f>+'EJECUCION TOTAL'!H11</f>
        <v>15482700829</v>
      </c>
      <c r="K11" s="167">
        <f t="shared" si="3"/>
        <v>0.95146756885045281</v>
      </c>
      <c r="L11" s="153">
        <f>+'EJECUCION TOTAL'!J11</f>
        <v>7360722068</v>
      </c>
      <c r="M11" s="168">
        <f t="shared" si="4"/>
        <v>0.45234280558504986</v>
      </c>
      <c r="N11" s="168">
        <f t="shared" si="0"/>
        <v>0.47541589476513935</v>
      </c>
    </row>
    <row r="12" spans="1:15" s="25" customFormat="1" x14ac:dyDescent="0.2">
      <c r="A12" s="206"/>
      <c r="B12" s="227"/>
      <c r="C12" s="229"/>
      <c r="D12" s="75" t="s">
        <v>57</v>
      </c>
      <c r="E12" s="154">
        <f>+'EJECUCION TOTAL'!E12</f>
        <v>114845000</v>
      </c>
      <c r="F12" s="154"/>
      <c r="G12" s="166">
        <f t="shared" si="1"/>
        <v>114845000</v>
      </c>
      <c r="H12" s="154">
        <f>+'EJECUCION TOTAL'!F12</f>
        <v>114844115</v>
      </c>
      <c r="I12" s="169">
        <f t="shared" si="2"/>
        <v>0.9999922939614263</v>
      </c>
      <c r="J12" s="154">
        <f>+'EJECUCION TOTAL'!H12</f>
        <v>114844115</v>
      </c>
      <c r="K12" s="169">
        <f t="shared" si="3"/>
        <v>0.9999922939614263</v>
      </c>
      <c r="L12" s="154">
        <f>+'EJECUCION TOTAL'!J12</f>
        <v>114844115</v>
      </c>
      <c r="M12" s="170">
        <f t="shared" si="4"/>
        <v>0.9999922939614263</v>
      </c>
      <c r="N12" s="170">
        <f t="shared" si="0"/>
        <v>1</v>
      </c>
    </row>
    <row r="13" spans="1:15" s="25" customFormat="1" ht="24" x14ac:dyDescent="0.2">
      <c r="A13" s="206"/>
      <c r="B13" s="83">
        <v>7574</v>
      </c>
      <c r="C13" s="84" t="s">
        <v>61</v>
      </c>
      <c r="D13" s="73" t="s">
        <v>53</v>
      </c>
      <c r="E13" s="54">
        <f>+'EJECUCION TOTAL'!E13</f>
        <v>5217681013</v>
      </c>
      <c r="F13" s="54"/>
      <c r="G13" s="54">
        <f t="shared" si="1"/>
        <v>5217681013</v>
      </c>
      <c r="H13" s="54">
        <f>+'EJECUCION TOTAL'!F13</f>
        <v>5104690854</v>
      </c>
      <c r="I13" s="53">
        <f t="shared" si="2"/>
        <v>0.97834475531975185</v>
      </c>
      <c r="J13" s="54">
        <f>+'EJECUCION TOTAL'!H13</f>
        <v>2738140746</v>
      </c>
      <c r="K13" s="53">
        <f t="shared" si="3"/>
        <v>0.5247811698679633</v>
      </c>
      <c r="L13" s="54">
        <f>+'EJECUCION TOTAL'!J13</f>
        <v>1996499781</v>
      </c>
      <c r="M13" s="53">
        <f t="shared" si="4"/>
        <v>0.38264121091834941</v>
      </c>
      <c r="N13" s="53">
        <f t="shared" si="0"/>
        <v>0.72914432317497824</v>
      </c>
    </row>
    <row r="14" spans="1:15" s="25" customFormat="1" x14ac:dyDescent="0.2">
      <c r="A14" s="206"/>
      <c r="B14" s="230" t="s">
        <v>7</v>
      </c>
      <c r="C14" s="230"/>
      <c r="D14" s="86" t="s">
        <v>53</v>
      </c>
      <c r="E14" s="54">
        <f>+'EJECUCION TOTAL'!E14</f>
        <v>34571509796</v>
      </c>
      <c r="F14" s="54">
        <f>+F11</f>
        <v>1169260000</v>
      </c>
      <c r="G14" s="54">
        <f t="shared" si="1"/>
        <v>33402249796</v>
      </c>
      <c r="H14" s="54">
        <f>+'EJECUCION TOTAL'!F14</f>
        <v>33323530484</v>
      </c>
      <c r="I14" s="53">
        <f t="shared" si="2"/>
        <v>0.99764329311705746</v>
      </c>
      <c r="J14" s="54">
        <f>+'EJECUCION TOTAL'!H14</f>
        <v>25624540361</v>
      </c>
      <c r="K14" s="53">
        <f t="shared" si="3"/>
        <v>0.76715013262575504</v>
      </c>
      <c r="L14" s="54">
        <f>+'EJECUCION TOTAL'!J14</f>
        <v>13298632036</v>
      </c>
      <c r="M14" s="53">
        <f t="shared" si="4"/>
        <v>0.39813581771346862</v>
      </c>
      <c r="N14" s="53">
        <f t="shared" si="0"/>
        <v>0.51898031530119593</v>
      </c>
    </row>
    <row r="15" spans="1:15" s="25" customFormat="1" ht="24" customHeight="1" x14ac:dyDescent="0.2">
      <c r="A15" s="206"/>
      <c r="B15" s="231">
        <v>7589</v>
      </c>
      <c r="C15" s="231" t="s">
        <v>62</v>
      </c>
      <c r="D15" s="73" t="s">
        <v>53</v>
      </c>
      <c r="E15" s="54">
        <f>+'EJECUCION TOTAL'!E15</f>
        <v>17543598939</v>
      </c>
      <c r="F15" s="54">
        <f t="shared" ref="F15" si="5">+F16+F17</f>
        <v>1722765865</v>
      </c>
      <c r="G15" s="54">
        <f t="shared" si="1"/>
        <v>15820833074</v>
      </c>
      <c r="H15" s="54">
        <f>+'EJECUCION TOTAL'!F15</f>
        <v>15803444042</v>
      </c>
      <c r="I15" s="53">
        <f t="shared" si="2"/>
        <v>0.99890087760115631</v>
      </c>
      <c r="J15" s="54">
        <f>+'EJECUCION TOTAL'!H15</f>
        <v>14082181688</v>
      </c>
      <c r="K15" s="53">
        <f t="shared" si="3"/>
        <v>0.89010367672374313</v>
      </c>
      <c r="L15" s="54">
        <f>+'EJECUCION TOTAL'!J15</f>
        <v>8221217476</v>
      </c>
      <c r="M15" s="53">
        <f t="shared" si="4"/>
        <v>0.51964504255536148</v>
      </c>
      <c r="N15" s="53">
        <f t="shared" si="0"/>
        <v>0.58380282673143136</v>
      </c>
    </row>
    <row r="16" spans="1:15" s="25" customFormat="1" x14ac:dyDescent="0.2">
      <c r="A16" s="206"/>
      <c r="B16" s="229"/>
      <c r="C16" s="229"/>
      <c r="D16" s="74" t="s">
        <v>56</v>
      </c>
      <c r="E16" s="89">
        <f>+'EJECUCION TOTAL'!E16</f>
        <v>17539734101</v>
      </c>
      <c r="F16" s="89">
        <v>1722765865</v>
      </c>
      <c r="G16" s="89">
        <f t="shared" si="1"/>
        <v>15816968236</v>
      </c>
      <c r="H16" s="89">
        <f>+'EJECUCION TOTAL'!F16</f>
        <v>15799579204</v>
      </c>
      <c r="I16" s="50">
        <f t="shared" si="2"/>
        <v>0.99890060903325195</v>
      </c>
      <c r="J16" s="89">
        <f>+'EJECUCION TOTAL'!H16</f>
        <v>14078316850</v>
      </c>
      <c r="K16" s="50">
        <f t="shared" si="3"/>
        <v>0.89007682382248421</v>
      </c>
      <c r="L16" s="89">
        <f>+'EJECUCION TOTAL'!J16</f>
        <v>8217352638</v>
      </c>
      <c r="M16" s="50">
        <f t="shared" si="4"/>
        <v>0.51952766898127822</v>
      </c>
      <c r="N16" s="50">
        <f t="shared" si="0"/>
        <v>0.58368857055522227</v>
      </c>
    </row>
    <row r="17" spans="1:14" s="25" customFormat="1" x14ac:dyDescent="0.2">
      <c r="A17" s="206"/>
      <c r="B17" s="232"/>
      <c r="C17" s="232"/>
      <c r="D17" s="75" t="s">
        <v>57</v>
      </c>
      <c r="E17" s="89">
        <f>+'EJECUCION TOTAL'!E17</f>
        <v>3864838</v>
      </c>
      <c r="F17" s="89"/>
      <c r="G17" s="89">
        <f t="shared" si="1"/>
        <v>3864838</v>
      </c>
      <c r="H17" s="89">
        <f>+'EJECUCION TOTAL'!F17</f>
        <v>3864838</v>
      </c>
      <c r="I17" s="50">
        <f t="shared" si="2"/>
        <v>1</v>
      </c>
      <c r="J17" s="89">
        <f>+'EJECUCION TOTAL'!H17</f>
        <v>3864838</v>
      </c>
      <c r="K17" s="50">
        <f t="shared" si="3"/>
        <v>1</v>
      </c>
      <c r="L17" s="89">
        <f>+'EJECUCION TOTAL'!J17</f>
        <v>3864838</v>
      </c>
      <c r="M17" s="50">
        <f t="shared" si="4"/>
        <v>1</v>
      </c>
      <c r="N17" s="50">
        <f t="shared" si="0"/>
        <v>1</v>
      </c>
    </row>
    <row r="18" spans="1:14" s="25" customFormat="1" x14ac:dyDescent="0.2">
      <c r="A18" s="206"/>
      <c r="B18" s="230" t="s">
        <v>39</v>
      </c>
      <c r="C18" s="230"/>
      <c r="D18" s="86" t="s">
        <v>53</v>
      </c>
      <c r="E18" s="52">
        <f>+'EJECUCION TOTAL'!E18</f>
        <v>17543598939</v>
      </c>
      <c r="F18" s="52">
        <f>+F15</f>
        <v>1722765865</v>
      </c>
      <c r="G18" s="54">
        <f t="shared" si="1"/>
        <v>15820833074</v>
      </c>
      <c r="H18" s="52">
        <f>+'EJECUCION TOTAL'!F18</f>
        <v>15803444042</v>
      </c>
      <c r="I18" s="53">
        <f t="shared" si="2"/>
        <v>0.99890087760115631</v>
      </c>
      <c r="J18" s="52">
        <f>+'EJECUCION TOTAL'!H18</f>
        <v>14082181688</v>
      </c>
      <c r="K18" s="53">
        <f t="shared" si="3"/>
        <v>0.89010367672374313</v>
      </c>
      <c r="L18" s="52">
        <f>+'EJECUCION TOTAL'!J18</f>
        <v>8221217476</v>
      </c>
      <c r="M18" s="53">
        <f t="shared" si="4"/>
        <v>0.51964504255536148</v>
      </c>
      <c r="N18" s="53">
        <f t="shared" si="0"/>
        <v>0.58380282673143136</v>
      </c>
    </row>
    <row r="19" spans="1:14" s="25" customFormat="1" x14ac:dyDescent="0.2">
      <c r="A19" s="206"/>
      <c r="B19" s="237" t="s">
        <v>1</v>
      </c>
      <c r="C19" s="237"/>
      <c r="D19" s="86" t="s">
        <v>53</v>
      </c>
      <c r="E19" s="52">
        <f>+'EJECUCION TOTAL'!E19</f>
        <v>52115108735</v>
      </c>
      <c r="F19" s="52">
        <f>+F14+F18</f>
        <v>2892025865</v>
      </c>
      <c r="G19" s="54">
        <f t="shared" si="1"/>
        <v>49223082870</v>
      </c>
      <c r="H19" s="52">
        <f>+'EJECUCION TOTAL'!F19</f>
        <v>49126974526</v>
      </c>
      <c r="I19" s="53">
        <f t="shared" si="2"/>
        <v>0.99804749441935958</v>
      </c>
      <c r="J19" s="52">
        <f>+'EJECUCION TOTAL'!H19</f>
        <v>39706722049</v>
      </c>
      <c r="K19" s="53">
        <f t="shared" si="3"/>
        <v>0.80666873616727619</v>
      </c>
      <c r="L19" s="52">
        <f>+'EJECUCION TOTAL'!J19</f>
        <v>21519849512</v>
      </c>
      <c r="M19" s="53">
        <f t="shared" si="4"/>
        <v>0.43719020137025399</v>
      </c>
      <c r="N19" s="53">
        <f t="shared" si="0"/>
        <v>0.54196993359067702</v>
      </c>
    </row>
    <row r="20" spans="1:14" s="25" customFormat="1" ht="36" x14ac:dyDescent="0.2">
      <c r="A20" s="206"/>
      <c r="B20" s="82">
        <v>7596</v>
      </c>
      <c r="C20" s="84" t="s">
        <v>63</v>
      </c>
      <c r="D20" s="73" t="s">
        <v>53</v>
      </c>
      <c r="E20" s="54">
        <f>+'EJECUCION TOTAL'!E20</f>
        <v>9368843000</v>
      </c>
      <c r="F20" s="54">
        <v>4323665889</v>
      </c>
      <c r="G20" s="54">
        <f t="shared" si="1"/>
        <v>5045177111</v>
      </c>
      <c r="H20" s="65">
        <f>+'EJECUCION TOTAL'!F20</f>
        <v>8877658980</v>
      </c>
      <c r="I20" s="53">
        <f t="shared" si="2"/>
        <v>1.7596327709970854</v>
      </c>
      <c r="J20" s="65">
        <f>+'EJECUCION TOTAL'!H20</f>
        <v>4676675562</v>
      </c>
      <c r="K20" s="53">
        <f t="shared" si="3"/>
        <v>0.92695964068405923</v>
      </c>
      <c r="L20" s="65">
        <f>+'EJECUCION TOTAL'!J20</f>
        <v>2496246588</v>
      </c>
      <c r="M20" s="53">
        <f t="shared" si="4"/>
        <v>0.4947787824053656</v>
      </c>
      <c r="N20" s="53">
        <f t="shared" si="0"/>
        <v>0.53376518317479127</v>
      </c>
    </row>
    <row r="21" spans="1:14" s="25" customFormat="1" x14ac:dyDescent="0.2">
      <c r="A21" s="206"/>
      <c r="B21" s="238">
        <v>7588</v>
      </c>
      <c r="C21" s="228" t="s">
        <v>64</v>
      </c>
      <c r="D21" s="73" t="s">
        <v>53</v>
      </c>
      <c r="E21" s="54">
        <f>+'EJECUCION TOTAL'!E21</f>
        <v>9834734141</v>
      </c>
      <c r="F21" s="54">
        <f>SUM(F22:F23)</f>
        <v>779430599</v>
      </c>
      <c r="G21" s="54">
        <f t="shared" si="1"/>
        <v>9055303542</v>
      </c>
      <c r="H21" s="54">
        <f>+'EJECUCION TOTAL'!F21</f>
        <v>9731479364</v>
      </c>
      <c r="I21" s="53">
        <f t="shared" si="2"/>
        <v>1.0746718007699891</v>
      </c>
      <c r="J21" s="54">
        <f>+'EJECUCION TOTAL'!H21</f>
        <v>8934459201</v>
      </c>
      <c r="K21" s="53">
        <f t="shared" si="3"/>
        <v>0.98665485475561321</v>
      </c>
      <c r="L21" s="54">
        <f>+'EJECUCION TOTAL'!J21</f>
        <v>4100277111</v>
      </c>
      <c r="M21" s="53">
        <f t="shared" si="4"/>
        <v>0.45280393881687508</v>
      </c>
      <c r="N21" s="53">
        <f t="shared" si="0"/>
        <v>0.45892840503889387</v>
      </c>
    </row>
    <row r="22" spans="1:14" s="25" customFormat="1" x14ac:dyDescent="0.2">
      <c r="A22" s="206"/>
      <c r="B22" s="239"/>
      <c r="C22" s="229"/>
      <c r="D22" s="74" t="s">
        <v>56</v>
      </c>
      <c r="E22" s="153">
        <f>+'EJECUCION TOTAL'!E22</f>
        <v>8989734141</v>
      </c>
      <c r="F22" s="153">
        <v>779430599</v>
      </c>
      <c r="G22" s="166">
        <f t="shared" si="1"/>
        <v>8210303542</v>
      </c>
      <c r="H22" s="157">
        <f>+'EJECUCION TOTAL'!F22</f>
        <v>8886479366</v>
      </c>
      <c r="I22" s="167">
        <f t="shared" si="2"/>
        <v>1.0823569823625896</v>
      </c>
      <c r="J22" s="157">
        <f>+'EJECUCION TOTAL'!H22</f>
        <v>8089459203</v>
      </c>
      <c r="K22" s="167">
        <f t="shared" si="3"/>
        <v>0.98528137986837905</v>
      </c>
      <c r="L22" s="157">
        <f>+'EJECUCION TOTAL'!J22</f>
        <v>3255277113</v>
      </c>
      <c r="M22" s="168">
        <f t="shared" si="4"/>
        <v>0.39648681639449185</v>
      </c>
      <c r="N22" s="168">
        <f t="shared" si="0"/>
        <v>0.40240973238270006</v>
      </c>
    </row>
    <row r="23" spans="1:14" s="25" customFormat="1" x14ac:dyDescent="0.2">
      <c r="A23" s="206"/>
      <c r="B23" s="239"/>
      <c r="C23" s="229"/>
      <c r="D23" s="75" t="s">
        <v>57</v>
      </c>
      <c r="E23" s="154">
        <f>+'EJECUCION TOTAL'!E23</f>
        <v>845000000</v>
      </c>
      <c r="F23" s="154"/>
      <c r="G23" s="166">
        <f t="shared" si="1"/>
        <v>845000000</v>
      </c>
      <c r="H23" s="158">
        <f>+'EJECUCION TOTAL'!F23</f>
        <v>844999998</v>
      </c>
      <c r="I23" s="169">
        <f t="shared" si="2"/>
        <v>0.99999999763313607</v>
      </c>
      <c r="J23" s="158">
        <f>+'EJECUCION TOTAL'!H23</f>
        <v>844999998</v>
      </c>
      <c r="K23" s="169">
        <f t="shared" si="3"/>
        <v>0.99999999763313607</v>
      </c>
      <c r="L23" s="158">
        <f>+'EJECUCION TOTAL'!J23</f>
        <v>844999998</v>
      </c>
      <c r="M23" s="170">
        <f t="shared" si="4"/>
        <v>0.99999999763313607</v>
      </c>
      <c r="N23" s="170">
        <f t="shared" si="0"/>
        <v>1</v>
      </c>
    </row>
    <row r="24" spans="1:14" s="25" customFormat="1" ht="36" x14ac:dyDescent="0.2">
      <c r="A24" s="206"/>
      <c r="B24" s="87">
        <v>7583</v>
      </c>
      <c r="C24" s="84" t="s">
        <v>65</v>
      </c>
      <c r="D24" s="73" t="s">
        <v>53</v>
      </c>
      <c r="E24" s="54">
        <f>+'EJECUCION TOTAL'!E24</f>
        <v>5664550000</v>
      </c>
      <c r="F24" s="54">
        <v>953513564</v>
      </c>
      <c r="G24" s="54">
        <f t="shared" si="1"/>
        <v>4711036436</v>
      </c>
      <c r="H24" s="65">
        <f>+'EJECUCION TOTAL'!F24</f>
        <v>5664547711</v>
      </c>
      <c r="I24" s="53">
        <f t="shared" si="2"/>
        <v>1.202399469406269</v>
      </c>
      <c r="J24" s="65">
        <f>+'EJECUCION TOTAL'!H24</f>
        <v>4704049791</v>
      </c>
      <c r="K24" s="53">
        <f t="shared" si="3"/>
        <v>0.9985169622237241</v>
      </c>
      <c r="L24" s="65">
        <f>+'EJECUCION TOTAL'!J24</f>
        <v>1953507393</v>
      </c>
      <c r="M24" s="53">
        <f t="shared" si="4"/>
        <v>0.41466616094751851</v>
      </c>
      <c r="N24" s="53">
        <f t="shared" si="0"/>
        <v>0.41528203990049983</v>
      </c>
    </row>
    <row r="25" spans="1:14" s="25" customFormat="1" ht="24" x14ac:dyDescent="0.2">
      <c r="A25" s="206"/>
      <c r="B25" s="87">
        <v>7579</v>
      </c>
      <c r="C25" s="84" t="s">
        <v>66</v>
      </c>
      <c r="D25" s="73" t="s">
        <v>53</v>
      </c>
      <c r="E25" s="54">
        <f>+'EJECUCION TOTAL'!E25</f>
        <v>10956419534</v>
      </c>
      <c r="F25" s="54">
        <v>3102302582</v>
      </c>
      <c r="G25" s="54">
        <f t="shared" si="1"/>
        <v>7854116952</v>
      </c>
      <c r="H25" s="65">
        <f>+'EJECUCION TOTAL'!F25</f>
        <v>10956419534</v>
      </c>
      <c r="I25" s="53">
        <f t="shared" si="2"/>
        <v>1.3949906273308064</v>
      </c>
      <c r="J25" s="65">
        <f>+'EJECUCION TOTAL'!H25</f>
        <v>7854116952</v>
      </c>
      <c r="K25" s="53">
        <f t="shared" si="3"/>
        <v>1</v>
      </c>
      <c r="L25" s="65">
        <f>+'EJECUCION TOTAL'!J25</f>
        <v>2012376581</v>
      </c>
      <c r="M25" s="53">
        <f t="shared" si="4"/>
        <v>0.25621932972204614</v>
      </c>
      <c r="N25" s="53">
        <f t="shared" si="0"/>
        <v>0.25621932972204614</v>
      </c>
    </row>
    <row r="26" spans="1:14" s="25" customFormat="1" x14ac:dyDescent="0.2">
      <c r="A26" s="206"/>
      <c r="B26" s="230" t="s">
        <v>40</v>
      </c>
      <c r="C26" s="230"/>
      <c r="D26" s="85" t="s">
        <v>53</v>
      </c>
      <c r="E26" s="80">
        <f>+'EJECUCION TOTAL'!E26</f>
        <v>35824546675</v>
      </c>
      <c r="F26" s="80">
        <f>+F20+F21+F24+F25</f>
        <v>9158912634</v>
      </c>
      <c r="G26" s="54">
        <f t="shared" si="1"/>
        <v>26665634041</v>
      </c>
      <c r="H26" s="81">
        <f>+'EJECUCION TOTAL'!F26</f>
        <v>35230105589</v>
      </c>
      <c r="I26" s="79">
        <f t="shared" si="2"/>
        <v>1.3211801202563425</v>
      </c>
      <c r="J26" s="81">
        <f>+'EJECUCION TOTAL'!H26</f>
        <v>26169301506</v>
      </c>
      <c r="K26" s="79">
        <f t="shared" si="3"/>
        <v>0.98138680917030285</v>
      </c>
      <c r="L26" s="81">
        <f>+'EJECUCION TOTAL'!J26</f>
        <v>10562407673</v>
      </c>
      <c r="M26" s="79">
        <f t="shared" si="4"/>
        <v>0.39610562631886681</v>
      </c>
      <c r="N26" s="79">
        <f t="shared" si="0"/>
        <v>0.40361824982521183</v>
      </c>
    </row>
    <row r="27" spans="1:14" s="25" customFormat="1" ht="31.5" customHeight="1" x14ac:dyDescent="0.2">
      <c r="A27" s="206"/>
      <c r="B27" s="92">
        <v>7581</v>
      </c>
      <c r="C27" s="91" t="s">
        <v>67</v>
      </c>
      <c r="D27" s="73" t="s">
        <v>53</v>
      </c>
      <c r="E27" s="54">
        <f>+'EJECUCION TOTAL'!E27</f>
        <v>6656503000</v>
      </c>
      <c r="F27" s="54">
        <v>1334751991</v>
      </c>
      <c r="G27" s="54">
        <f t="shared" si="1"/>
        <v>5321751009</v>
      </c>
      <c r="H27" s="65">
        <f>+'EJECUCION TOTAL'!F27</f>
        <v>5359840351</v>
      </c>
      <c r="I27" s="53">
        <f t="shared" si="2"/>
        <v>1.007157295021053</v>
      </c>
      <c r="J27" s="65">
        <f>+'EJECUCION TOTAL'!H27</f>
        <v>5187857354</v>
      </c>
      <c r="K27" s="53">
        <f t="shared" si="3"/>
        <v>0.97484030072553884</v>
      </c>
      <c r="L27" s="65">
        <f>+'EJECUCION TOTAL'!J27</f>
        <v>3093716343</v>
      </c>
      <c r="M27" s="53">
        <f t="shared" si="4"/>
        <v>0.58133428974185219</v>
      </c>
      <c r="N27" s="53">
        <f t="shared" si="0"/>
        <v>0.59633797382933984</v>
      </c>
    </row>
    <row r="28" spans="1:14" ht="12" customHeight="1" x14ac:dyDescent="0.2">
      <c r="A28" s="206"/>
      <c r="B28" s="230" t="s">
        <v>7</v>
      </c>
      <c r="C28" s="230"/>
      <c r="D28" s="85" t="s">
        <v>53</v>
      </c>
      <c r="E28" s="78">
        <f>+'EJECUCION TOTAL'!E28</f>
        <v>6656503000</v>
      </c>
      <c r="F28" s="78">
        <f>+F27</f>
        <v>1334751991</v>
      </c>
      <c r="G28" s="54">
        <f t="shared" si="1"/>
        <v>5321751009</v>
      </c>
      <c r="H28" s="78">
        <f>+'EJECUCION TOTAL'!F28</f>
        <v>5359840351</v>
      </c>
      <c r="I28" s="79">
        <f t="shared" si="2"/>
        <v>1.007157295021053</v>
      </c>
      <c r="J28" s="78">
        <f>+'EJECUCION TOTAL'!H28</f>
        <v>5187857354</v>
      </c>
      <c r="K28" s="79">
        <f t="shared" si="3"/>
        <v>0.97484030072553884</v>
      </c>
      <c r="L28" s="78">
        <f>+'EJECUCION TOTAL'!J28</f>
        <v>3093716343</v>
      </c>
      <c r="M28" s="79">
        <f t="shared" si="4"/>
        <v>0.58133428974185219</v>
      </c>
      <c r="N28" s="79">
        <f t="shared" si="0"/>
        <v>0.59633797382933984</v>
      </c>
    </row>
    <row r="29" spans="1:14" ht="24" customHeight="1" x14ac:dyDescent="0.2">
      <c r="A29" s="206"/>
      <c r="B29" s="240">
        <v>7573</v>
      </c>
      <c r="C29" s="242" t="s">
        <v>68</v>
      </c>
      <c r="D29" s="73" t="s">
        <v>53</v>
      </c>
      <c r="E29" s="54">
        <f>+'EJECUCION TOTAL'!E29</f>
        <v>68542871000</v>
      </c>
      <c r="F29" s="54">
        <f>+F30+F31</f>
        <v>31177733000</v>
      </c>
      <c r="G29" s="54">
        <f t="shared" si="1"/>
        <v>37365138000</v>
      </c>
      <c r="H29" s="65">
        <f>+'EJECUCION TOTAL'!F29</f>
        <v>37272003085</v>
      </c>
      <c r="I29" s="53">
        <f t="shared" si="2"/>
        <v>0.99750743821687482</v>
      </c>
      <c r="J29" s="65">
        <f>+'EJECUCION TOTAL'!H29</f>
        <v>27670358233</v>
      </c>
      <c r="K29" s="53">
        <f t="shared" si="3"/>
        <v>0.74053943633233743</v>
      </c>
      <c r="L29" s="65">
        <f>+'EJECUCION TOTAL'!J29</f>
        <v>18264360641</v>
      </c>
      <c r="M29" s="53">
        <f t="shared" si="4"/>
        <v>0.48880752537298272</v>
      </c>
      <c r="N29" s="53">
        <f t="shared" si="0"/>
        <v>0.66006954037977383</v>
      </c>
    </row>
    <row r="30" spans="1:14" x14ac:dyDescent="0.2">
      <c r="A30" s="206"/>
      <c r="B30" s="239"/>
      <c r="C30" s="236"/>
      <c r="D30" s="74" t="s">
        <v>56</v>
      </c>
      <c r="E30" s="89">
        <f>+'EJECUCION TOTAL'!E30</f>
        <v>68522496380</v>
      </c>
      <c r="F30" s="89">
        <v>31177733000</v>
      </c>
      <c r="G30" s="89">
        <f t="shared" si="1"/>
        <v>37344763380</v>
      </c>
      <c r="H30" s="90">
        <f>+'EJECUCION TOTAL'!F30</f>
        <v>37251628465</v>
      </c>
      <c r="I30" s="50">
        <f t="shared" si="2"/>
        <v>0.99750607832074578</v>
      </c>
      <c r="J30" s="90">
        <f>+'EJECUCION TOTAL'!H30</f>
        <v>27649983613</v>
      </c>
      <c r="K30" s="50">
        <f t="shared" si="3"/>
        <v>0.74039787939339197</v>
      </c>
      <c r="L30" s="90">
        <f>+'EJECUCION TOTAL'!J30</f>
        <v>18243986021</v>
      </c>
      <c r="M30" s="50">
        <f t="shared" si="4"/>
        <v>0.48852862810668046</v>
      </c>
      <c r="N30" s="50">
        <f t="shared" si="0"/>
        <v>0.65981905365116933</v>
      </c>
    </row>
    <row r="31" spans="1:14" x14ac:dyDescent="0.2">
      <c r="A31" s="206"/>
      <c r="B31" s="241"/>
      <c r="C31" s="243"/>
      <c r="D31" s="75" t="s">
        <v>57</v>
      </c>
      <c r="E31" s="89">
        <f>+'EJECUCION TOTAL'!E31</f>
        <v>20374620</v>
      </c>
      <c r="F31" s="89"/>
      <c r="G31" s="89">
        <f t="shared" si="1"/>
        <v>20374620</v>
      </c>
      <c r="H31" s="90">
        <f>+'EJECUCION TOTAL'!F31</f>
        <v>20374620</v>
      </c>
      <c r="I31" s="50">
        <f t="shared" si="2"/>
        <v>1</v>
      </c>
      <c r="J31" s="90">
        <f>+'EJECUCION TOTAL'!H31</f>
        <v>20374620</v>
      </c>
      <c r="K31" s="50">
        <f t="shared" si="3"/>
        <v>1</v>
      </c>
      <c r="L31" s="90">
        <f>+'EJECUCION TOTAL'!J31</f>
        <v>20374620</v>
      </c>
      <c r="M31" s="50">
        <f t="shared" si="4"/>
        <v>1</v>
      </c>
      <c r="N31" s="50">
        <f t="shared" si="0"/>
        <v>1</v>
      </c>
    </row>
    <row r="32" spans="1:14" ht="36" x14ac:dyDescent="0.2">
      <c r="A32" s="206"/>
      <c r="B32" s="87">
        <v>7576</v>
      </c>
      <c r="C32" s="88" t="s">
        <v>69</v>
      </c>
      <c r="D32" s="73" t="s">
        <v>53</v>
      </c>
      <c r="E32" s="54">
        <f>+'EJECUCION TOTAL'!E32</f>
        <v>11061571000</v>
      </c>
      <c r="F32" s="54">
        <v>344677000</v>
      </c>
      <c r="G32" s="54">
        <f t="shared" si="1"/>
        <v>10716894000</v>
      </c>
      <c r="H32" s="65">
        <f>+'EJECUCION TOTAL'!F32</f>
        <v>6065158341</v>
      </c>
      <c r="I32" s="53">
        <f t="shared" si="2"/>
        <v>0.56594367183252914</v>
      </c>
      <c r="J32" s="65">
        <f>+'EJECUCION TOTAL'!H32</f>
        <v>6060018341</v>
      </c>
      <c r="K32" s="53">
        <f t="shared" si="3"/>
        <v>0.5654640552570549</v>
      </c>
      <c r="L32" s="65">
        <f>+'EJECUCION TOTAL'!J32</f>
        <v>4066246957</v>
      </c>
      <c r="M32" s="53">
        <f t="shared" si="4"/>
        <v>0.3794240156709584</v>
      </c>
      <c r="N32" s="53">
        <f t="shared" si="0"/>
        <v>0.67099581687553178</v>
      </c>
    </row>
    <row r="33" spans="1:14" x14ac:dyDescent="0.2">
      <c r="A33" s="206"/>
      <c r="B33" s="233">
        <v>7587</v>
      </c>
      <c r="C33" s="235" t="s">
        <v>70</v>
      </c>
      <c r="D33" s="73" t="s">
        <v>53</v>
      </c>
      <c r="E33" s="54">
        <f>+'EJECUCION TOTAL'!E33</f>
        <v>61363544501</v>
      </c>
      <c r="F33" s="54">
        <f>SUM(F34:F35)</f>
        <v>12932491100</v>
      </c>
      <c r="G33" s="54">
        <f t="shared" si="1"/>
        <v>48431053401</v>
      </c>
      <c r="H33" s="54">
        <f>+'EJECUCION TOTAL'!F33</f>
        <v>47304497405</v>
      </c>
      <c r="I33" s="53">
        <f t="shared" si="2"/>
        <v>0.97673897392500786</v>
      </c>
      <c r="J33" s="54">
        <f>+'EJECUCION TOTAL'!H33</f>
        <v>43881914171</v>
      </c>
      <c r="K33" s="53">
        <f t="shared" si="3"/>
        <v>0.90606978559119944</v>
      </c>
      <c r="L33" s="54">
        <f>+'EJECUCION TOTAL'!J33</f>
        <v>16810229130</v>
      </c>
      <c r="M33" s="53">
        <f t="shared" si="4"/>
        <v>0.34709608710788242</v>
      </c>
      <c r="N33" s="53">
        <f t="shared" si="0"/>
        <v>0.38307875687677462</v>
      </c>
    </row>
    <row r="34" spans="1:14" x14ac:dyDescent="0.2">
      <c r="A34" s="206"/>
      <c r="B34" s="234"/>
      <c r="C34" s="236"/>
      <c r="D34" s="74" t="s">
        <v>56</v>
      </c>
      <c r="E34" s="153">
        <f>+'EJECUCION TOTAL'!E34</f>
        <v>50604714501</v>
      </c>
      <c r="F34" s="153">
        <v>12932491100</v>
      </c>
      <c r="G34" s="166">
        <f t="shared" si="1"/>
        <v>37672223401</v>
      </c>
      <c r="H34" s="157">
        <f>+'EJECUCION TOTAL'!F34</f>
        <v>37037489413</v>
      </c>
      <c r="I34" s="167">
        <f t="shared" si="2"/>
        <v>0.98315114079560406</v>
      </c>
      <c r="J34" s="157">
        <f>+'EJECUCION TOTAL'!H34</f>
        <v>33722523190</v>
      </c>
      <c r="K34" s="167">
        <f t="shared" si="3"/>
        <v>0.89515616933575637</v>
      </c>
      <c r="L34" s="157">
        <f>+'EJECUCION TOTAL'!J34</f>
        <v>6650838149</v>
      </c>
      <c r="M34" s="168">
        <f t="shared" si="4"/>
        <v>0.17654487971696026</v>
      </c>
      <c r="N34" s="168">
        <f t="shared" si="0"/>
        <v>0.19722243532987543</v>
      </c>
    </row>
    <row r="35" spans="1:14" x14ac:dyDescent="0.2">
      <c r="A35" s="206"/>
      <c r="B35" s="234"/>
      <c r="C35" s="236"/>
      <c r="D35" s="75" t="s">
        <v>57</v>
      </c>
      <c r="E35" s="154">
        <f>+'EJECUCION TOTAL'!E35</f>
        <v>10758830000</v>
      </c>
      <c r="F35" s="154"/>
      <c r="G35" s="166">
        <f t="shared" si="1"/>
        <v>10758830000</v>
      </c>
      <c r="H35" s="158">
        <f>+'EJECUCION TOTAL'!F35</f>
        <v>10267007992</v>
      </c>
      <c r="I35" s="169">
        <f t="shared" si="2"/>
        <v>0.95428666425624342</v>
      </c>
      <c r="J35" s="158">
        <f>+'EJECUCION TOTAL'!H35</f>
        <v>10159390981</v>
      </c>
      <c r="K35" s="169">
        <f t="shared" si="3"/>
        <v>0.94428399565752041</v>
      </c>
      <c r="L35" s="158">
        <f>+'EJECUCION TOTAL'!J35</f>
        <v>10159390981</v>
      </c>
      <c r="M35" s="170">
        <f t="shared" si="4"/>
        <v>0.94428399565752041</v>
      </c>
      <c r="N35" s="170">
        <f t="shared" si="0"/>
        <v>1</v>
      </c>
    </row>
    <row r="36" spans="1:14" x14ac:dyDescent="0.2">
      <c r="A36" s="206"/>
      <c r="B36" s="233">
        <v>7578</v>
      </c>
      <c r="C36" s="235" t="s">
        <v>71</v>
      </c>
      <c r="D36" s="73" t="s">
        <v>53</v>
      </c>
      <c r="E36" s="54">
        <f>+'EJECUCION TOTAL'!E36</f>
        <v>130266940968</v>
      </c>
      <c r="F36" s="54">
        <f>SUM(F37:F38)</f>
        <v>4711268442</v>
      </c>
      <c r="G36" s="54">
        <f t="shared" si="1"/>
        <v>125555672526</v>
      </c>
      <c r="H36" s="54">
        <f>+'EJECUCION TOTAL'!F36</f>
        <v>123367794972</v>
      </c>
      <c r="I36" s="53">
        <f t="shared" si="2"/>
        <v>0.98257444279511197</v>
      </c>
      <c r="J36" s="54">
        <f>+'EJECUCION TOTAL'!H36</f>
        <v>102591442522</v>
      </c>
      <c r="K36" s="53">
        <f t="shared" si="3"/>
        <v>0.81709922346005848</v>
      </c>
      <c r="L36" s="54">
        <f>+'EJECUCION TOTAL'!J36</f>
        <v>45886075537</v>
      </c>
      <c r="M36" s="53">
        <f t="shared" si="4"/>
        <v>0.36546397796163244</v>
      </c>
      <c r="N36" s="53">
        <f t="shared" si="0"/>
        <v>0.44727001013910161</v>
      </c>
    </row>
    <row r="37" spans="1:14" ht="13.5" customHeight="1" x14ac:dyDescent="0.2">
      <c r="A37" s="206"/>
      <c r="B37" s="234"/>
      <c r="C37" s="236"/>
      <c r="D37" s="74" t="s">
        <v>56</v>
      </c>
      <c r="E37" s="153">
        <f>+'EJECUCION TOTAL'!E37</f>
        <v>101372683968</v>
      </c>
      <c r="F37" s="153">
        <v>4711268442</v>
      </c>
      <c r="G37" s="166">
        <f t="shared" si="1"/>
        <v>96661415526</v>
      </c>
      <c r="H37" s="157">
        <f>+'EJECUCION TOTAL'!F37</f>
        <v>96278281323</v>
      </c>
      <c r="I37" s="167">
        <f t="shared" si="2"/>
        <v>0.9960363274123899</v>
      </c>
      <c r="J37" s="157">
        <f>+'EJECUCION TOTAL'!H37</f>
        <v>77545289150</v>
      </c>
      <c r="K37" s="167">
        <f t="shared" si="3"/>
        <v>0.80223622557174179</v>
      </c>
      <c r="L37" s="157">
        <f>+'EJECUCION TOTAL'!J37</f>
        <v>20845058427</v>
      </c>
      <c r="M37" s="168">
        <f t="shared" si="4"/>
        <v>0.21565025003583868</v>
      </c>
      <c r="N37" s="168">
        <f t="shared" si="0"/>
        <v>0.26881140886170773</v>
      </c>
    </row>
    <row r="38" spans="1:14" x14ac:dyDescent="0.2">
      <c r="A38" s="206"/>
      <c r="B38" s="234"/>
      <c r="C38" s="236"/>
      <c r="D38" s="75" t="s">
        <v>57</v>
      </c>
      <c r="E38" s="154">
        <f>+'EJECUCION TOTAL'!E38</f>
        <v>28894257000</v>
      </c>
      <c r="F38" s="154"/>
      <c r="G38" s="166">
        <f t="shared" si="1"/>
        <v>28894257000</v>
      </c>
      <c r="H38" s="158">
        <f>+'EJECUCION TOTAL'!F38</f>
        <v>27089513649</v>
      </c>
      <c r="I38" s="169">
        <f t="shared" si="2"/>
        <v>0.93753972109405681</v>
      </c>
      <c r="J38" s="158">
        <f>+'EJECUCION TOTAL'!H38</f>
        <v>25046153372</v>
      </c>
      <c r="K38" s="169">
        <f t="shared" si="3"/>
        <v>0.86682116006651422</v>
      </c>
      <c r="L38" s="158">
        <f>+'EJECUCION TOTAL'!J38</f>
        <v>25041017110</v>
      </c>
      <c r="M38" s="170">
        <f t="shared" si="4"/>
        <v>0.86664339941324675</v>
      </c>
      <c r="N38" s="170">
        <f t="shared" si="0"/>
        <v>0.99979492811036841</v>
      </c>
    </row>
    <row r="39" spans="1:14" x14ac:dyDescent="0.2">
      <c r="A39" s="206"/>
      <c r="B39" s="230" t="s">
        <v>41</v>
      </c>
      <c r="C39" s="230"/>
      <c r="D39" s="85" t="s">
        <v>53</v>
      </c>
      <c r="E39" s="80">
        <f>+'EJECUCION TOTAL'!E39</f>
        <v>271234927469</v>
      </c>
      <c r="F39" s="80">
        <f>+F29+F32+F33+F36</f>
        <v>49166169542</v>
      </c>
      <c r="G39" s="54">
        <f t="shared" si="1"/>
        <v>222068757927</v>
      </c>
      <c r="H39" s="80">
        <f>+'EJECUCION TOTAL'!F39</f>
        <v>214009453803</v>
      </c>
      <c r="I39" s="79">
        <f t="shared" si="2"/>
        <v>0.96370806862147929</v>
      </c>
      <c r="J39" s="80">
        <f>+'EJECUCION TOTAL'!H39</f>
        <v>180203733267</v>
      </c>
      <c r="K39" s="79">
        <f t="shared" si="3"/>
        <v>0.81147719719420341</v>
      </c>
      <c r="L39" s="80">
        <f>+'EJECUCION TOTAL'!J39</f>
        <v>85026912265</v>
      </c>
      <c r="M39" s="79">
        <f t="shared" si="4"/>
        <v>0.38288552184792535</v>
      </c>
      <c r="N39" s="79">
        <f t="shared" si="0"/>
        <v>0.47183768462232323</v>
      </c>
    </row>
    <row r="40" spans="1:14" ht="24" customHeight="1" x14ac:dyDescent="0.2">
      <c r="A40" s="206"/>
      <c r="B40" s="248">
        <v>7593</v>
      </c>
      <c r="C40" s="242" t="s">
        <v>72</v>
      </c>
      <c r="D40" s="73" t="s">
        <v>53</v>
      </c>
      <c r="E40" s="54">
        <f>+'EJECUCION TOTAL'!E40</f>
        <v>32986497927</v>
      </c>
      <c r="F40" s="54">
        <f>+F41+F42</f>
        <v>142000000</v>
      </c>
      <c r="G40" s="54">
        <f t="shared" si="1"/>
        <v>32844497927</v>
      </c>
      <c r="H40" s="65">
        <f>+'EJECUCION TOTAL'!F40</f>
        <v>32870410999</v>
      </c>
      <c r="I40" s="53">
        <f t="shared" si="2"/>
        <v>1.0007889623418083</v>
      </c>
      <c r="J40" s="65">
        <f>+'EJECUCION TOTAL'!H40</f>
        <v>28274324916</v>
      </c>
      <c r="K40" s="53">
        <f t="shared" si="3"/>
        <v>0.86085422827416513</v>
      </c>
      <c r="L40" s="65">
        <f>+'EJECUCION TOTAL'!J40</f>
        <v>14077021156</v>
      </c>
      <c r="M40" s="53">
        <f t="shared" si="4"/>
        <v>0.42859602199697222</v>
      </c>
      <c r="N40" s="53">
        <f t="shared" si="0"/>
        <v>0.49787293588162851</v>
      </c>
    </row>
    <row r="41" spans="1:14" x14ac:dyDescent="0.2">
      <c r="A41" s="206"/>
      <c r="B41" s="249"/>
      <c r="C41" s="236"/>
      <c r="D41" s="93" t="s">
        <v>56</v>
      </c>
      <c r="E41" s="89">
        <f>+'EJECUCION TOTAL'!E41</f>
        <v>32973608860</v>
      </c>
      <c r="F41" s="89">
        <v>142000000</v>
      </c>
      <c r="G41" s="89">
        <f t="shared" si="1"/>
        <v>32831608860</v>
      </c>
      <c r="H41" s="90">
        <f>+'EJECUCION TOTAL'!F41</f>
        <v>32867856599</v>
      </c>
      <c r="I41" s="50">
        <f t="shared" si="2"/>
        <v>1.0011040500377111</v>
      </c>
      <c r="J41" s="90">
        <f>+'EJECUCION TOTAL'!H41</f>
        <v>28271770516</v>
      </c>
      <c r="K41" s="50">
        <f t="shared" si="3"/>
        <v>0.86111438024727982</v>
      </c>
      <c r="L41" s="90">
        <f>+'EJECUCION TOTAL'!J41</f>
        <v>14074466756</v>
      </c>
      <c r="M41" s="50">
        <f t="shared" si="4"/>
        <v>0.42868647759590783</v>
      </c>
      <c r="N41" s="50">
        <f t="shared" si="0"/>
        <v>0.49782756789267085</v>
      </c>
    </row>
    <row r="42" spans="1:14" x14ac:dyDescent="0.2">
      <c r="A42" s="206"/>
      <c r="B42" s="250"/>
      <c r="C42" s="243"/>
      <c r="D42" s="94" t="s">
        <v>57</v>
      </c>
      <c r="E42" s="89">
        <f>+'EJECUCION TOTAL'!E42</f>
        <v>12889067</v>
      </c>
      <c r="F42" s="89"/>
      <c r="G42" s="89">
        <f t="shared" si="1"/>
        <v>12889067</v>
      </c>
      <c r="H42" s="90">
        <f>+'EJECUCION TOTAL'!F42</f>
        <v>2554400</v>
      </c>
      <c r="I42" s="50">
        <f t="shared" si="2"/>
        <v>0.19818346820603849</v>
      </c>
      <c r="J42" s="90">
        <f>+'EJECUCION TOTAL'!H42</f>
        <v>2554400</v>
      </c>
      <c r="K42" s="50">
        <f t="shared" si="3"/>
        <v>0.19818346820603849</v>
      </c>
      <c r="L42" s="90">
        <f>+'EJECUCION TOTAL'!J42</f>
        <v>2554400</v>
      </c>
      <c r="M42" s="50">
        <f t="shared" si="4"/>
        <v>0.19818346820603849</v>
      </c>
      <c r="N42" s="50">
        <f t="shared" si="0"/>
        <v>1</v>
      </c>
    </row>
    <row r="43" spans="1:14" ht="24" customHeight="1" x14ac:dyDescent="0.2">
      <c r="A43" s="206"/>
      <c r="B43" s="240">
        <v>7653</v>
      </c>
      <c r="C43" s="242" t="s">
        <v>73</v>
      </c>
      <c r="D43" s="73" t="s">
        <v>53</v>
      </c>
      <c r="E43" s="54">
        <f>+'EJECUCION TOTAL'!E43</f>
        <v>23946209728</v>
      </c>
      <c r="F43" s="54">
        <f>+F44+F45</f>
        <v>873549392</v>
      </c>
      <c r="G43" s="54">
        <f t="shared" si="1"/>
        <v>23072660336</v>
      </c>
      <c r="H43" s="65">
        <f>+'EJECUCION TOTAL'!F43</f>
        <v>22727378694</v>
      </c>
      <c r="I43" s="53">
        <f t="shared" si="2"/>
        <v>0.98503503120265412</v>
      </c>
      <c r="J43" s="65">
        <f>+'EJECUCION TOTAL'!H43</f>
        <v>22073208849</v>
      </c>
      <c r="K43" s="53">
        <f t="shared" si="3"/>
        <v>0.95668243399567721</v>
      </c>
      <c r="L43" s="65">
        <f>+'EJECUCION TOTAL'!J43</f>
        <v>11400734319</v>
      </c>
      <c r="M43" s="53">
        <f t="shared" si="4"/>
        <v>0.49412309430185514</v>
      </c>
      <c r="N43" s="53">
        <f t="shared" si="0"/>
        <v>0.51649646397091453</v>
      </c>
    </row>
    <row r="44" spans="1:14" x14ac:dyDescent="0.2">
      <c r="A44" s="207"/>
      <c r="B44" s="239"/>
      <c r="C44" s="236"/>
      <c r="D44" s="93" t="s">
        <v>56</v>
      </c>
      <c r="E44" s="89">
        <f>+'EJECUCION TOTAL'!E44</f>
        <v>23635505293</v>
      </c>
      <c r="F44" s="89">
        <v>873549392</v>
      </c>
      <c r="G44" s="89">
        <f t="shared" si="1"/>
        <v>22761955901</v>
      </c>
      <c r="H44" s="90">
        <f>+'EJECUCION TOTAL'!F44</f>
        <v>22445292696</v>
      </c>
      <c r="I44" s="50">
        <f t="shared" si="2"/>
        <v>0.98608804944630934</v>
      </c>
      <c r="J44" s="90">
        <f>+'EJECUCION TOTAL'!H44</f>
        <v>21791122851</v>
      </c>
      <c r="K44" s="50">
        <f t="shared" si="3"/>
        <v>0.95734843463266051</v>
      </c>
      <c r="L44" s="90">
        <f>+'EJECUCION TOTAL'!J44</f>
        <v>11118648321</v>
      </c>
      <c r="M44" s="50">
        <f t="shared" si="4"/>
        <v>0.488475084011191</v>
      </c>
      <c r="N44" s="50">
        <f t="shared" si="0"/>
        <v>0.51023751263417627</v>
      </c>
    </row>
    <row r="45" spans="1:14" x14ac:dyDescent="0.2">
      <c r="A45" s="207"/>
      <c r="B45" s="241"/>
      <c r="C45" s="243"/>
      <c r="D45" s="94" t="s">
        <v>57</v>
      </c>
      <c r="E45" s="89">
        <f>+'EJECUCION TOTAL'!E45</f>
        <v>310704435</v>
      </c>
      <c r="F45" s="89"/>
      <c r="G45" s="89">
        <f t="shared" si="1"/>
        <v>310704435</v>
      </c>
      <c r="H45" s="90">
        <f>+'EJECUCION TOTAL'!F45</f>
        <v>282085998</v>
      </c>
      <c r="I45" s="50">
        <f t="shared" si="2"/>
        <v>0.90789176536858895</v>
      </c>
      <c r="J45" s="90">
        <f>+'EJECUCION TOTAL'!H45</f>
        <v>282085998</v>
      </c>
      <c r="K45" s="50">
        <f t="shared" si="3"/>
        <v>0.90789176536858895</v>
      </c>
      <c r="L45" s="90">
        <f>+'EJECUCION TOTAL'!J45</f>
        <v>282085998</v>
      </c>
      <c r="M45" s="50">
        <f t="shared" si="4"/>
        <v>0.90789176536858895</v>
      </c>
      <c r="N45" s="50">
        <f t="shared" si="0"/>
        <v>1</v>
      </c>
    </row>
    <row r="46" spans="1:14" ht="48" x14ac:dyDescent="0.2">
      <c r="A46" s="207"/>
      <c r="B46" s="87">
        <v>7595</v>
      </c>
      <c r="C46" s="88" t="s">
        <v>74</v>
      </c>
      <c r="D46" s="73" t="s">
        <v>53</v>
      </c>
      <c r="E46" s="54">
        <f>+'EJECUCION TOTAL'!E46</f>
        <v>3912190000</v>
      </c>
      <c r="F46" s="54">
        <v>179342278</v>
      </c>
      <c r="G46" s="54">
        <f>+E46-F46</f>
        <v>3732847722</v>
      </c>
      <c r="H46" s="65">
        <f>+'EJECUCION TOTAL'!F46</f>
        <v>3693539419</v>
      </c>
      <c r="I46" s="53">
        <f t="shared" si="2"/>
        <v>0.98946962053438947</v>
      </c>
      <c r="J46" s="65">
        <f>+'EJECUCION TOTAL'!H46</f>
        <v>3045884184</v>
      </c>
      <c r="K46" s="53">
        <f t="shared" si="3"/>
        <v>0.81596797159677981</v>
      </c>
      <c r="L46" s="65">
        <f>+'EJECUCION TOTAL'!J46</f>
        <v>1909278617</v>
      </c>
      <c r="M46" s="53">
        <f t="shared" si="4"/>
        <v>0.51148044581283891</v>
      </c>
      <c r="N46" s="53">
        <f t="shared" si="0"/>
        <v>0.62683887556507301</v>
      </c>
    </row>
    <row r="47" spans="1:14" ht="24" x14ac:dyDescent="0.2">
      <c r="A47" s="207"/>
      <c r="B47" s="117">
        <v>7907</v>
      </c>
      <c r="C47" s="118" t="s">
        <v>83</v>
      </c>
      <c r="D47" s="73" t="s">
        <v>53</v>
      </c>
      <c r="E47" s="54">
        <f>+'EJECUCION TOTAL'!E47</f>
        <v>1188255466</v>
      </c>
      <c r="F47" s="54">
        <v>221657722</v>
      </c>
      <c r="G47" s="54">
        <f>+E47-F47</f>
        <v>966597744</v>
      </c>
      <c r="H47" s="65">
        <f>+'EJECUCION TOTAL'!F47</f>
        <v>966597744</v>
      </c>
      <c r="I47" s="53">
        <f t="shared" si="2"/>
        <v>1</v>
      </c>
      <c r="J47" s="65">
        <f>+'EJECUCION TOTAL'!H47</f>
        <v>966597744</v>
      </c>
      <c r="K47" s="53">
        <f t="shared" si="3"/>
        <v>1</v>
      </c>
      <c r="L47" s="65">
        <f>+'EJECUCION TOTAL'!J47</f>
        <v>138085392</v>
      </c>
      <c r="M47" s="53">
        <f t="shared" ref="M47" si="6">+L47/G47</f>
        <v>0.14285714285714285</v>
      </c>
      <c r="N47" s="53">
        <f t="shared" si="0"/>
        <v>0.14285714285714285</v>
      </c>
    </row>
    <row r="48" spans="1:14" x14ac:dyDescent="0.2">
      <c r="A48" s="207"/>
      <c r="B48" s="230" t="s">
        <v>42</v>
      </c>
      <c r="C48" s="230"/>
      <c r="D48" s="85" t="s">
        <v>53</v>
      </c>
      <c r="E48" s="78">
        <f>+'EJECUCION TOTAL'!E48</f>
        <v>62033153121</v>
      </c>
      <c r="F48" s="78">
        <f>+F40+F43+F46+F47</f>
        <v>1416549392</v>
      </c>
      <c r="G48" s="80">
        <f t="shared" si="1"/>
        <v>60616603729</v>
      </c>
      <c r="H48" s="78">
        <f>+'EJECUCION TOTAL'!F48</f>
        <v>60257926856</v>
      </c>
      <c r="I48" s="79">
        <f t="shared" si="2"/>
        <v>0.99408286095005349</v>
      </c>
      <c r="J48" s="78">
        <f>+'EJECUCION TOTAL'!H48</f>
        <v>54360015693</v>
      </c>
      <c r="K48" s="79">
        <f t="shared" si="3"/>
        <v>0.89678425297511777</v>
      </c>
      <c r="L48" s="78">
        <f>+'EJECUCION TOTAL'!J48</f>
        <v>27525119484</v>
      </c>
      <c r="M48" s="79">
        <f t="shared" si="4"/>
        <v>0.45408547808216315</v>
      </c>
      <c r="N48" s="79">
        <f t="shared" si="0"/>
        <v>0.50634863020365983</v>
      </c>
    </row>
    <row r="49" spans="1:14" x14ac:dyDescent="0.2">
      <c r="A49" s="207"/>
      <c r="B49" s="237" t="s">
        <v>20</v>
      </c>
      <c r="C49" s="237"/>
      <c r="D49" s="86" t="s">
        <v>53</v>
      </c>
      <c r="E49" s="52">
        <f>+'EJECUCION TOTAL'!E49</f>
        <v>375749130265</v>
      </c>
      <c r="F49" s="52">
        <f>+F26+F28+F39+F48</f>
        <v>61076383559</v>
      </c>
      <c r="G49" s="54">
        <f t="shared" si="1"/>
        <v>314672746706</v>
      </c>
      <c r="H49" s="52">
        <f>+'EJECUCION TOTAL'!F49</f>
        <v>314857326599</v>
      </c>
      <c r="I49" s="53">
        <f t="shared" si="2"/>
        <v>1.0005865773090685</v>
      </c>
      <c r="J49" s="52">
        <f>+'EJECUCION TOTAL'!H49</f>
        <v>265920907820</v>
      </c>
      <c r="K49" s="53">
        <f t="shared" si="3"/>
        <v>0.84507130218191717</v>
      </c>
      <c r="L49" s="52">
        <f>+'EJECUCION TOTAL'!J49</f>
        <v>126208155765</v>
      </c>
      <c r="M49" s="53">
        <f t="shared" si="4"/>
        <v>0.40107749109558821</v>
      </c>
      <c r="N49" s="53">
        <f t="shared" si="0"/>
        <v>0.4746078704365338</v>
      </c>
    </row>
    <row r="50" spans="1:14" x14ac:dyDescent="0.2">
      <c r="A50" s="51"/>
      <c r="B50" s="251" t="s">
        <v>76</v>
      </c>
      <c r="C50" s="251"/>
      <c r="D50" s="251"/>
      <c r="E50" s="70">
        <f>+E19+E49</f>
        <v>427864239000</v>
      </c>
      <c r="F50" s="70">
        <f>+F19+F49</f>
        <v>63968409424</v>
      </c>
      <c r="G50" s="97">
        <f t="shared" si="1"/>
        <v>363895829576</v>
      </c>
      <c r="H50" s="70">
        <f>+'EJECUCION TOTAL'!F50</f>
        <v>363984301125</v>
      </c>
      <c r="I50" s="71">
        <f t="shared" si="2"/>
        <v>1.000243123283669</v>
      </c>
      <c r="J50" s="70">
        <f>+'EJECUCION TOTAL'!H50</f>
        <v>305627629869</v>
      </c>
      <c r="K50" s="71">
        <f t="shared" si="3"/>
        <v>0.83987670379489565</v>
      </c>
      <c r="L50" s="70">
        <f>+'EJECUCION TOTAL'!J50</f>
        <v>147728005277</v>
      </c>
      <c r="M50" s="71">
        <f t="shared" si="4"/>
        <v>0.40596234765627304</v>
      </c>
      <c r="N50" s="71">
        <f t="shared" si="0"/>
        <v>0.48335945719410278</v>
      </c>
    </row>
    <row r="51" spans="1:14" x14ac:dyDescent="0.2">
      <c r="G51" s="55"/>
    </row>
    <row r="52" spans="1:14" x14ac:dyDescent="0.2">
      <c r="F52" s="55"/>
      <c r="L52" s="55"/>
      <c r="M52" s="56"/>
    </row>
    <row r="53" spans="1:14" ht="36" x14ac:dyDescent="0.55000000000000004">
      <c r="F53" s="176"/>
      <c r="L53" s="55"/>
      <c r="M53" s="56"/>
    </row>
    <row r="54" spans="1:14" x14ac:dyDescent="0.2">
      <c r="F54" s="177"/>
      <c r="G54" s="179"/>
    </row>
    <row r="55" spans="1:14" x14ac:dyDescent="0.2">
      <c r="F55" s="177"/>
      <c r="G55" s="179"/>
    </row>
    <row r="56" spans="1:14" x14ac:dyDescent="0.2">
      <c r="F56" s="177"/>
      <c r="G56" s="179"/>
    </row>
    <row r="57" spans="1:14" x14ac:dyDescent="0.2">
      <c r="F57" s="177"/>
      <c r="G57" s="179"/>
    </row>
    <row r="58" spans="1:14" x14ac:dyDescent="0.2">
      <c r="F58" s="178"/>
    </row>
    <row r="59" spans="1:14" x14ac:dyDescent="0.2">
      <c r="B59" s="185"/>
    </row>
    <row r="60" spans="1:14" x14ac:dyDescent="0.2">
      <c r="B60" s="185"/>
      <c r="C60" s="186"/>
    </row>
    <row r="61" spans="1:14" x14ac:dyDescent="0.2">
      <c r="B61" s="185"/>
      <c r="C61" s="186"/>
    </row>
    <row r="62" spans="1:14" x14ac:dyDescent="0.2">
      <c r="B62" s="185"/>
      <c r="C62" s="186"/>
    </row>
    <row r="63" spans="1:14" x14ac:dyDescent="0.2">
      <c r="B63" s="185"/>
    </row>
  </sheetData>
  <autoFilter ref="A5:N50">
    <filterColumn colId="1" showButton="0"/>
    <filterColumn colId="3" showButton="0"/>
  </autoFilter>
  <mergeCells count="33">
    <mergeCell ref="B50:D50"/>
    <mergeCell ref="B39:C39"/>
    <mergeCell ref="B40:B42"/>
    <mergeCell ref="C40:C42"/>
    <mergeCell ref="B43:B45"/>
    <mergeCell ref="C43:C45"/>
    <mergeCell ref="B48:C48"/>
    <mergeCell ref="C7:C9"/>
    <mergeCell ref="B7:B9"/>
    <mergeCell ref="B33:B35"/>
    <mergeCell ref="C33:C35"/>
    <mergeCell ref="B49:C49"/>
    <mergeCell ref="B1:N1"/>
    <mergeCell ref="B2:N2"/>
    <mergeCell ref="B3:N3"/>
    <mergeCell ref="B5:C5"/>
    <mergeCell ref="D5:E5"/>
    <mergeCell ref="A6:A49"/>
    <mergeCell ref="B10:B12"/>
    <mergeCell ref="C10:C12"/>
    <mergeCell ref="B14:C14"/>
    <mergeCell ref="B15:B17"/>
    <mergeCell ref="B36:B38"/>
    <mergeCell ref="C36:C38"/>
    <mergeCell ref="C15:C17"/>
    <mergeCell ref="B18:C18"/>
    <mergeCell ref="B19:C19"/>
    <mergeCell ref="B21:B23"/>
    <mergeCell ref="C21:C23"/>
    <mergeCell ref="B26:C26"/>
    <mergeCell ref="B28:C28"/>
    <mergeCell ref="B29:B31"/>
    <mergeCell ref="C29:C31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0" zoomScaleNormal="90" zoomScaleSheetLayoutView="85" workbookViewId="0">
      <selection activeCell="G9" sqref="G9"/>
    </sheetView>
  </sheetViews>
  <sheetFormatPr baseColWidth="10" defaultRowHeight="12.75" x14ac:dyDescent="0.2"/>
  <cols>
    <col min="1" max="1" width="26.140625" style="28" customWidth="1"/>
    <col min="2" max="3" width="18.140625" style="28" customWidth="1"/>
    <col min="4" max="4" width="12.570312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252" t="s">
        <v>78</v>
      </c>
      <c r="B1" s="253"/>
      <c r="C1" s="253"/>
      <c r="D1" s="253"/>
      <c r="E1" s="253"/>
      <c r="F1" s="253"/>
      <c r="G1" s="253"/>
      <c r="H1" s="254"/>
    </row>
    <row r="2" spans="1:10" x14ac:dyDescent="0.2">
      <c r="A2" s="255" t="s">
        <v>55</v>
      </c>
      <c r="B2" s="255"/>
      <c r="C2" s="255"/>
      <c r="D2" s="255"/>
      <c r="E2" s="255"/>
      <c r="F2" s="255"/>
      <c r="G2" s="255"/>
      <c r="H2" s="255"/>
    </row>
    <row r="3" spans="1:10" ht="15" customHeight="1" x14ac:dyDescent="0.2">
      <c r="A3" s="184"/>
      <c r="B3" s="184"/>
      <c r="C3" s="255"/>
      <c r="D3" s="255"/>
      <c r="E3" s="255"/>
      <c r="F3" s="184"/>
      <c r="G3" s="184"/>
      <c r="H3" s="184"/>
    </row>
    <row r="5" spans="1:10" ht="25.5" x14ac:dyDescent="0.2">
      <c r="A5" s="98" t="s">
        <v>21</v>
      </c>
      <c r="B5" s="98" t="s">
        <v>44</v>
      </c>
      <c r="C5" s="98" t="s">
        <v>2</v>
      </c>
      <c r="D5" s="99" t="s">
        <v>3</v>
      </c>
      <c r="E5" s="98" t="s">
        <v>4</v>
      </c>
      <c r="F5" s="100" t="s">
        <v>43</v>
      </c>
      <c r="G5" s="98" t="s">
        <v>5</v>
      </c>
      <c r="H5" s="101" t="s">
        <v>48</v>
      </c>
      <c r="I5" s="101" t="s">
        <v>49</v>
      </c>
      <c r="J5" s="49"/>
    </row>
    <row r="6" spans="1:10" x14ac:dyDescent="0.2">
      <c r="A6" s="102" t="s">
        <v>37</v>
      </c>
      <c r="B6" s="61">
        <v>54916220763</v>
      </c>
      <c r="C6" s="61">
        <v>40342670693</v>
      </c>
      <c r="D6" s="103">
        <f>+C6/B6</f>
        <v>0.73462212316294384</v>
      </c>
      <c r="E6" s="61">
        <v>40104877293</v>
      </c>
      <c r="F6" s="103">
        <f>+E6/B6</f>
        <v>0.73029201091748841</v>
      </c>
      <c r="G6" s="61">
        <v>39876785267</v>
      </c>
      <c r="H6" s="103">
        <f>+G6/B6</f>
        <v>0.72613855638564129</v>
      </c>
      <c r="I6" s="104">
        <f>+G6/E6</f>
        <v>0.99431261129828186</v>
      </c>
    </row>
    <row r="7" spans="1:10" ht="38.25" x14ac:dyDescent="0.2">
      <c r="A7" s="105" t="s">
        <v>77</v>
      </c>
      <c r="B7" s="61">
        <v>11736300000</v>
      </c>
      <c r="C7" s="61">
        <v>11482824667</v>
      </c>
      <c r="D7" s="103">
        <f>+C7/B7</f>
        <v>0.97840244940909826</v>
      </c>
      <c r="E7" s="61">
        <v>11124874300</v>
      </c>
      <c r="F7" s="103">
        <f>+E7/B7</f>
        <v>0.94790302735955967</v>
      </c>
      <c r="G7" s="61">
        <v>6962861705</v>
      </c>
      <c r="H7" s="103">
        <f>+G7/B7</f>
        <v>0.59327570912468153</v>
      </c>
      <c r="I7" s="104">
        <f>+G7/E7</f>
        <v>0.62588228120474132</v>
      </c>
    </row>
    <row r="8" spans="1:10" x14ac:dyDescent="0.2">
      <c r="A8" s="102" t="s">
        <v>38</v>
      </c>
      <c r="B8" s="61">
        <v>2400000000</v>
      </c>
      <c r="C8" s="61">
        <v>2400000000</v>
      </c>
      <c r="D8" s="103">
        <f>+C8/B8</f>
        <v>1</v>
      </c>
      <c r="E8" s="61">
        <v>2400000000</v>
      </c>
      <c r="F8" s="103">
        <f>+E8/B8</f>
        <v>1</v>
      </c>
      <c r="G8" s="61">
        <v>1441186309</v>
      </c>
      <c r="H8" s="103">
        <f>+G8/B8</f>
        <v>0.60049429541666666</v>
      </c>
      <c r="I8" s="104">
        <f>+G8/E8</f>
        <v>0.60049429541666666</v>
      </c>
    </row>
    <row r="9" spans="1:10" ht="51" x14ac:dyDescent="0.2">
      <c r="A9" s="102" t="s">
        <v>46</v>
      </c>
      <c r="B9" s="61">
        <v>2566456237</v>
      </c>
      <c r="C9" s="61">
        <v>2366456237</v>
      </c>
      <c r="D9" s="103">
        <f>+C9/B9</f>
        <v>0.92207153306701795</v>
      </c>
      <c r="E9" s="61">
        <v>2366456237</v>
      </c>
      <c r="F9" s="103">
        <f>+E9/B9</f>
        <v>0.92207153306701795</v>
      </c>
      <c r="G9" s="61">
        <v>2066911076</v>
      </c>
      <c r="H9" s="103">
        <f>+G9/B9</f>
        <v>0.80535605719740155</v>
      </c>
      <c r="I9" s="104">
        <f>+G9/E9</f>
        <v>0.87342036741835594</v>
      </c>
    </row>
    <row r="10" spans="1:10" s="60" customFormat="1" ht="15.75" x14ac:dyDescent="0.2">
      <c r="A10" s="150" t="s">
        <v>22</v>
      </c>
      <c r="B10" s="151">
        <f>SUM(B6:B9)</f>
        <v>71618977000</v>
      </c>
      <c r="C10" s="151">
        <f>SUM(C6:C9)</f>
        <v>56591951597</v>
      </c>
      <c r="D10" s="152">
        <f>+C10/B10</f>
        <v>0.79018095437191183</v>
      </c>
      <c r="E10" s="151">
        <f>SUM(E6:E9)</f>
        <v>55996207830</v>
      </c>
      <c r="F10" s="152">
        <f>+E10/B10</f>
        <v>0.78186271538058971</v>
      </c>
      <c r="G10" s="151">
        <f>SUM(G6:G9)</f>
        <v>50347744357</v>
      </c>
      <c r="H10" s="152">
        <f>+G10/B10</f>
        <v>0.70299446412087119</v>
      </c>
      <c r="I10" s="152">
        <f>+G10/E10</f>
        <v>0.89912775004071199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D42" sqref="D42"/>
    </sheetView>
  </sheetViews>
  <sheetFormatPr baseColWidth="10" defaultRowHeight="12" x14ac:dyDescent="0.2"/>
  <cols>
    <col min="1" max="1" width="7.855468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257" t="s">
        <v>24</v>
      </c>
      <c r="B1" s="257"/>
      <c r="C1" s="257"/>
      <c r="D1" s="257"/>
      <c r="E1" s="257"/>
    </row>
    <row r="2" spans="1:22" ht="12.75" x14ac:dyDescent="0.2">
      <c r="A2" s="257" t="s">
        <v>54</v>
      </c>
      <c r="B2" s="257"/>
      <c r="C2" s="257"/>
      <c r="D2" s="257"/>
      <c r="E2" s="257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258" t="s">
        <v>0</v>
      </c>
      <c r="B4" s="259"/>
      <c r="C4" s="106" t="s">
        <v>80</v>
      </c>
      <c r="D4" s="106" t="s">
        <v>5</v>
      </c>
      <c r="E4" s="48" t="s">
        <v>45</v>
      </c>
    </row>
    <row r="5" spans="1:22" ht="22.5" customHeight="1" x14ac:dyDescent="0.2">
      <c r="A5" s="181">
        <v>7544</v>
      </c>
      <c r="B5" s="107" t="s">
        <v>47</v>
      </c>
      <c r="C5" s="160">
        <v>276504983</v>
      </c>
      <c r="D5" s="160">
        <v>263251314</v>
      </c>
      <c r="E5" s="108">
        <f>+D5/C5</f>
        <v>0.95206716039544215</v>
      </c>
      <c r="F5" s="63"/>
    </row>
    <row r="6" spans="1:22" ht="22.5" customHeight="1" x14ac:dyDescent="0.2">
      <c r="A6" s="182">
        <v>7589</v>
      </c>
      <c r="B6" s="59" t="s">
        <v>62</v>
      </c>
      <c r="C6" s="160">
        <v>315829870</v>
      </c>
      <c r="D6" s="160">
        <v>315829870</v>
      </c>
      <c r="E6" s="108">
        <f>+D6/C6</f>
        <v>1</v>
      </c>
      <c r="F6" s="63"/>
    </row>
    <row r="7" spans="1:22" x14ac:dyDescent="0.2">
      <c r="A7" s="260" t="s">
        <v>39</v>
      </c>
      <c r="B7" s="261"/>
      <c r="C7" s="125">
        <f>+C5+C6</f>
        <v>592334853</v>
      </c>
      <c r="D7" s="125">
        <f>+D5+D6</f>
        <v>579081184</v>
      </c>
      <c r="E7" s="109">
        <f>+D7/C7</f>
        <v>0.97762470174956939</v>
      </c>
    </row>
    <row r="8" spans="1:22" x14ac:dyDescent="0.2">
      <c r="A8" s="181">
        <v>6094</v>
      </c>
      <c r="B8" s="110" t="s">
        <v>11</v>
      </c>
      <c r="C8" s="160">
        <v>841688761</v>
      </c>
      <c r="D8" s="160">
        <v>771084284</v>
      </c>
      <c r="E8" s="108">
        <f>D8/C8</f>
        <v>0.91611569469441922</v>
      </c>
    </row>
    <row r="9" spans="1:22" ht="24" x14ac:dyDescent="0.2">
      <c r="A9" s="181">
        <v>967</v>
      </c>
      <c r="B9" s="107" t="s">
        <v>10</v>
      </c>
      <c r="C9" s="160">
        <v>313319977</v>
      </c>
      <c r="D9" s="160">
        <v>303704877</v>
      </c>
      <c r="E9" s="108">
        <f t="shared" ref="E9:E13" si="0">D9/C9</f>
        <v>0.96931220252196049</v>
      </c>
    </row>
    <row r="10" spans="1:22" ht="36" x14ac:dyDescent="0.2">
      <c r="A10" s="181">
        <v>7563</v>
      </c>
      <c r="B10" s="182" t="s">
        <v>58</v>
      </c>
      <c r="C10" s="160">
        <v>43569606</v>
      </c>
      <c r="D10" s="160">
        <v>43569606</v>
      </c>
      <c r="E10" s="108">
        <f t="shared" si="0"/>
        <v>1</v>
      </c>
    </row>
    <row r="11" spans="1:22" ht="24" x14ac:dyDescent="0.2">
      <c r="A11" s="181">
        <v>7568</v>
      </c>
      <c r="B11" s="182" t="s">
        <v>59</v>
      </c>
      <c r="C11" s="160">
        <v>1955144446</v>
      </c>
      <c r="D11" s="160">
        <v>1785054579</v>
      </c>
      <c r="E11" s="108">
        <f t="shared" si="0"/>
        <v>0.91300393822666948</v>
      </c>
    </row>
    <row r="12" spans="1:22" ht="12" customHeight="1" x14ac:dyDescent="0.2">
      <c r="A12" s="181">
        <v>7570</v>
      </c>
      <c r="B12" s="182" t="s">
        <v>60</v>
      </c>
      <c r="C12" s="160">
        <v>3980668294</v>
      </c>
      <c r="D12" s="160">
        <v>3980668095</v>
      </c>
      <c r="E12" s="108">
        <f t="shared" si="0"/>
        <v>0.99999995000839426</v>
      </c>
    </row>
    <row r="13" spans="1:22" ht="24" x14ac:dyDescent="0.2">
      <c r="A13" s="181">
        <v>7574</v>
      </c>
      <c r="B13" s="182" t="s">
        <v>61</v>
      </c>
      <c r="C13" s="160">
        <v>275366810</v>
      </c>
      <c r="D13" s="160">
        <v>258495397</v>
      </c>
      <c r="E13" s="108">
        <f t="shared" si="0"/>
        <v>0.93873113103209493</v>
      </c>
    </row>
    <row r="14" spans="1:22" x14ac:dyDescent="0.2">
      <c r="A14" s="260" t="s">
        <v>7</v>
      </c>
      <c r="B14" s="261"/>
      <c r="C14" s="126">
        <f>SUM(C8:C13)</f>
        <v>7409757894</v>
      </c>
      <c r="D14" s="126">
        <f>SUM(D8:D13)</f>
        <v>7142576838</v>
      </c>
      <c r="E14" s="109">
        <f>+D14/C14</f>
        <v>0.96394199920940093</v>
      </c>
      <c r="F14" s="63"/>
    </row>
    <row r="15" spans="1:22" s="14" customFormat="1" x14ac:dyDescent="0.2">
      <c r="A15" s="262" t="s">
        <v>26</v>
      </c>
      <c r="B15" s="262"/>
      <c r="C15" s="127">
        <f>+C14+C7</f>
        <v>8002092747</v>
      </c>
      <c r="D15" s="127">
        <f>+D14+D7</f>
        <v>7721658022</v>
      </c>
      <c r="E15" s="111">
        <f>+D15/C15</f>
        <v>0.96495482696009294</v>
      </c>
      <c r="F15" s="36"/>
      <c r="G15" s="3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14" customFormat="1" ht="24" x14ac:dyDescent="0.2">
      <c r="A16" s="183">
        <v>339</v>
      </c>
      <c r="B16" s="112" t="s">
        <v>18</v>
      </c>
      <c r="C16" s="161">
        <v>698945658</v>
      </c>
      <c r="D16" s="161">
        <v>556641032</v>
      </c>
      <c r="E16" s="108">
        <f>D16/C16</f>
        <v>0.79640101577110023</v>
      </c>
      <c r="F16" s="36"/>
      <c r="G16" s="3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s="14" customFormat="1" x14ac:dyDescent="0.2">
      <c r="A17" s="181">
        <v>1004</v>
      </c>
      <c r="B17" s="107" t="s">
        <v>9</v>
      </c>
      <c r="C17" s="161">
        <v>109673404</v>
      </c>
      <c r="D17" s="161">
        <v>109673404</v>
      </c>
      <c r="E17" s="108">
        <f t="shared" ref="E17:E39" si="1">D17/C17</f>
        <v>1</v>
      </c>
      <c r="F17" s="36"/>
      <c r="G17" s="3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s="14" customFormat="1" ht="15" customHeight="1" x14ac:dyDescent="0.2">
      <c r="A18" s="181">
        <v>1183</v>
      </c>
      <c r="B18" s="107" t="s">
        <v>25</v>
      </c>
      <c r="C18" s="161">
        <v>31440523</v>
      </c>
      <c r="D18" s="161">
        <v>23346667</v>
      </c>
      <c r="E18" s="108">
        <f t="shared" si="1"/>
        <v>0.74256611443772735</v>
      </c>
      <c r="F18" s="36">
        <v>169498203</v>
      </c>
      <c r="G18" s="36">
        <v>162000001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4" customFormat="1" ht="36" x14ac:dyDescent="0.2">
      <c r="A19" s="183">
        <v>7596</v>
      </c>
      <c r="B19" s="182" t="s">
        <v>63</v>
      </c>
      <c r="C19" s="162">
        <v>2493117514</v>
      </c>
      <c r="D19" s="162">
        <v>2493117514</v>
      </c>
      <c r="E19" s="108">
        <f t="shared" si="1"/>
        <v>1</v>
      </c>
      <c r="F19" s="36"/>
      <c r="G19" s="3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s="14" customFormat="1" ht="13.5" customHeight="1" x14ac:dyDescent="0.2">
      <c r="A20" s="182">
        <v>7588</v>
      </c>
      <c r="B20" s="182" t="s">
        <v>64</v>
      </c>
      <c r="C20" s="162">
        <v>1016422175</v>
      </c>
      <c r="D20" s="162">
        <v>323118568</v>
      </c>
      <c r="E20" s="108">
        <f t="shared" si="1"/>
        <v>0.31789799155060738</v>
      </c>
      <c r="F20" s="36"/>
      <c r="G20" s="3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s="14" customFormat="1" ht="24" x14ac:dyDescent="0.2">
      <c r="A21" s="181">
        <v>7583</v>
      </c>
      <c r="B21" s="182" t="s">
        <v>65</v>
      </c>
      <c r="C21" s="162">
        <v>232980802</v>
      </c>
      <c r="D21" s="162">
        <v>216969076</v>
      </c>
      <c r="E21" s="108">
        <f t="shared" si="1"/>
        <v>0.93127448329412132</v>
      </c>
      <c r="F21" s="36"/>
      <c r="G21" s="3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14" customFormat="1" ht="24" x14ac:dyDescent="0.2">
      <c r="A22" s="181">
        <v>7579</v>
      </c>
      <c r="B22" s="182" t="s">
        <v>66</v>
      </c>
      <c r="C22" s="162">
        <v>1257407020</v>
      </c>
      <c r="D22" s="162">
        <v>1257407020</v>
      </c>
      <c r="E22" s="108">
        <f t="shared" si="1"/>
        <v>1</v>
      </c>
      <c r="F22" s="36"/>
      <c r="G22" s="3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14" customFormat="1" x14ac:dyDescent="0.2">
      <c r="A23" s="260" t="s">
        <v>40</v>
      </c>
      <c r="B23" s="261"/>
      <c r="C23" s="128">
        <f>SUM(C16:C22)</f>
        <v>5839987096</v>
      </c>
      <c r="D23" s="128">
        <f>SUM(D16:D22)</f>
        <v>4980273281</v>
      </c>
      <c r="E23" s="113">
        <f t="shared" si="1"/>
        <v>0.85278840503109221</v>
      </c>
      <c r="F23" s="36"/>
      <c r="G23" s="3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s="14" customFormat="1" ht="12" customHeight="1" x14ac:dyDescent="0.2">
      <c r="A24" s="181">
        <v>7581</v>
      </c>
      <c r="B24" s="182" t="s">
        <v>67</v>
      </c>
      <c r="C24" s="162">
        <v>1403822211</v>
      </c>
      <c r="D24" s="162">
        <v>1396619849</v>
      </c>
      <c r="E24" s="108">
        <f t="shared" si="1"/>
        <v>0.99486946285393973</v>
      </c>
      <c r="F24" s="36"/>
      <c r="G24" s="3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s="14" customFormat="1" ht="12" customHeight="1" x14ac:dyDescent="0.2">
      <c r="A25" s="181">
        <v>585</v>
      </c>
      <c r="B25" s="107" t="s">
        <v>16</v>
      </c>
      <c r="C25" s="161">
        <v>54623220</v>
      </c>
      <c r="D25" s="161">
        <v>54623220</v>
      </c>
      <c r="E25" s="108">
        <f t="shared" si="1"/>
        <v>1</v>
      </c>
      <c r="F25" s="36"/>
      <c r="G25" s="3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14" customFormat="1" ht="12" customHeight="1" x14ac:dyDescent="0.2">
      <c r="A26" s="260" t="s">
        <v>7</v>
      </c>
      <c r="B26" s="261"/>
      <c r="C26" s="128">
        <f>SUM(C24:C25)</f>
        <v>1458445431</v>
      </c>
      <c r="D26" s="128">
        <f>SUM(D24:D25)</f>
        <v>1451243069</v>
      </c>
      <c r="E26" s="109">
        <f t="shared" si="1"/>
        <v>0.99506161708425278</v>
      </c>
      <c r="F26" s="64"/>
      <c r="G26" s="3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24" x14ac:dyDescent="0.2">
      <c r="A27" s="181">
        <v>6219</v>
      </c>
      <c r="B27" s="114" t="s">
        <v>12</v>
      </c>
      <c r="C27" s="163">
        <v>195326258</v>
      </c>
      <c r="D27" s="163">
        <v>184892382</v>
      </c>
      <c r="E27" s="108">
        <f t="shared" si="1"/>
        <v>0.94658231767282408</v>
      </c>
      <c r="F27" s="35">
        <v>0</v>
      </c>
      <c r="G27" s="35">
        <v>0</v>
      </c>
    </row>
    <row r="28" spans="1:22" x14ac:dyDescent="0.2">
      <c r="A28" s="181">
        <v>1032</v>
      </c>
      <c r="B28" s="114" t="s">
        <v>15</v>
      </c>
      <c r="C28" s="163">
        <v>4183037925</v>
      </c>
      <c r="D28" s="163">
        <v>3616508012</v>
      </c>
      <c r="E28" s="108">
        <f t="shared" si="1"/>
        <v>0.86456495897057883</v>
      </c>
    </row>
    <row r="29" spans="1:22" ht="24" x14ac:dyDescent="0.2">
      <c r="A29" s="182">
        <v>7573</v>
      </c>
      <c r="B29" s="183" t="s">
        <v>68</v>
      </c>
      <c r="C29" s="163">
        <v>2897169919</v>
      </c>
      <c r="D29" s="163">
        <v>2789914456</v>
      </c>
      <c r="E29" s="108">
        <f t="shared" si="1"/>
        <v>0.96297922938637281</v>
      </c>
    </row>
    <row r="30" spans="1:22" ht="36" x14ac:dyDescent="0.2">
      <c r="A30" s="181">
        <v>7576</v>
      </c>
      <c r="B30" s="183" t="s">
        <v>69</v>
      </c>
      <c r="C30" s="163">
        <v>296797403</v>
      </c>
      <c r="D30" s="163">
        <v>95381665</v>
      </c>
      <c r="E30" s="108">
        <f t="shared" si="1"/>
        <v>0.32136960780617074</v>
      </c>
    </row>
    <row r="31" spans="1:22" ht="12" customHeight="1" x14ac:dyDescent="0.2">
      <c r="A31" s="181">
        <v>7587</v>
      </c>
      <c r="B31" s="183" t="s">
        <v>70</v>
      </c>
      <c r="C31" s="163">
        <v>10183604205</v>
      </c>
      <c r="D31" s="163">
        <v>7658104869</v>
      </c>
      <c r="E31" s="108">
        <f t="shared" si="1"/>
        <v>0.75200338847026116</v>
      </c>
    </row>
    <row r="32" spans="1:22" ht="12" customHeight="1" x14ac:dyDescent="0.2">
      <c r="A32" s="181">
        <v>7578</v>
      </c>
      <c r="B32" s="183" t="s">
        <v>71</v>
      </c>
      <c r="C32" s="163">
        <v>36266300803</v>
      </c>
      <c r="D32" s="163">
        <v>32338241089</v>
      </c>
      <c r="E32" s="108">
        <f t="shared" si="1"/>
        <v>0.89168843728128278</v>
      </c>
    </row>
    <row r="33" spans="1:22" x14ac:dyDescent="0.2">
      <c r="A33" s="260" t="s">
        <v>41</v>
      </c>
      <c r="B33" s="261"/>
      <c r="C33" s="76">
        <f>SUM(C27:C32)</f>
        <v>54022236513</v>
      </c>
      <c r="D33" s="76">
        <f>SUM(D27:D32)</f>
        <v>46683042473</v>
      </c>
      <c r="E33" s="77">
        <f t="shared" si="1"/>
        <v>0.86414494264350039</v>
      </c>
    </row>
    <row r="34" spans="1:22" ht="24" x14ac:dyDescent="0.2">
      <c r="A34" s="181">
        <v>7545</v>
      </c>
      <c r="B34" s="114" t="s">
        <v>52</v>
      </c>
      <c r="C34" s="163">
        <v>1001369796</v>
      </c>
      <c r="D34" s="163">
        <v>1000295996</v>
      </c>
      <c r="E34" s="108">
        <f t="shared" si="1"/>
        <v>0.99892766887488582</v>
      </c>
    </row>
    <row r="35" spans="1:22" x14ac:dyDescent="0.2">
      <c r="A35" s="181">
        <v>1044</v>
      </c>
      <c r="B35" s="114" t="s">
        <v>13</v>
      </c>
      <c r="C35" s="163">
        <v>2466078139</v>
      </c>
      <c r="D35" s="163">
        <v>2461231526</v>
      </c>
      <c r="E35" s="108">
        <f>D35/C35</f>
        <v>0.99803468798358297</v>
      </c>
      <c r="F35" s="35">
        <v>289591620.25</v>
      </c>
      <c r="G35" s="35">
        <v>261220532</v>
      </c>
    </row>
    <row r="36" spans="1:22" ht="24" x14ac:dyDescent="0.2">
      <c r="A36" s="181">
        <v>7593</v>
      </c>
      <c r="B36" s="183" t="s">
        <v>72</v>
      </c>
      <c r="C36" s="163">
        <v>3411189815</v>
      </c>
      <c r="D36" s="163">
        <v>3311628922</v>
      </c>
      <c r="E36" s="108">
        <f t="shared" si="1"/>
        <v>0.97081344094010791</v>
      </c>
    </row>
    <row r="37" spans="1:22" ht="24" x14ac:dyDescent="0.2">
      <c r="A37" s="182">
        <v>7653</v>
      </c>
      <c r="B37" s="72" t="s">
        <v>73</v>
      </c>
      <c r="C37" s="163">
        <v>3774898456</v>
      </c>
      <c r="D37" s="163">
        <v>3727766019</v>
      </c>
      <c r="E37" s="108">
        <f t="shared" si="1"/>
        <v>0.98751425037007667</v>
      </c>
    </row>
    <row r="38" spans="1:22" ht="36" x14ac:dyDescent="0.2">
      <c r="A38" s="181">
        <v>7595</v>
      </c>
      <c r="B38" s="183" t="s">
        <v>74</v>
      </c>
      <c r="C38" s="163">
        <v>1141865836</v>
      </c>
      <c r="D38" s="163">
        <v>1028235695</v>
      </c>
      <c r="E38" s="108">
        <f t="shared" si="1"/>
        <v>0.90048730996449566</v>
      </c>
    </row>
    <row r="39" spans="1:22" x14ac:dyDescent="0.2">
      <c r="A39" s="260" t="s">
        <v>42</v>
      </c>
      <c r="B39" s="261"/>
      <c r="C39" s="126">
        <f>SUM(C34:C38)</f>
        <v>11795402042</v>
      </c>
      <c r="D39" s="126">
        <f>SUM(D34:D38)</f>
        <v>11529158158</v>
      </c>
      <c r="E39" s="109">
        <f t="shared" si="1"/>
        <v>0.97742816369870367</v>
      </c>
      <c r="F39" s="62"/>
    </row>
    <row r="40" spans="1:22" x14ac:dyDescent="0.2">
      <c r="A40" s="263" t="s">
        <v>27</v>
      </c>
      <c r="B40" s="263"/>
      <c r="C40" s="127">
        <f>+C39+C33+C26+C23</f>
        <v>73116071082</v>
      </c>
      <c r="D40" s="127">
        <f>+D39+D33+D26+D23</f>
        <v>64643716981</v>
      </c>
      <c r="E40" s="111">
        <f>D40/C40</f>
        <v>0.8841245983868824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256" t="s">
        <v>28</v>
      </c>
      <c r="B42" s="256"/>
      <c r="C42" s="115">
        <f>+C40+C15</f>
        <v>81118163829</v>
      </c>
      <c r="D42" s="115">
        <f>+D40+D15</f>
        <v>72365375003</v>
      </c>
      <c r="E42" s="116">
        <f>+D42/C42</f>
        <v>0.89209828708091576</v>
      </c>
      <c r="F42" s="37"/>
      <c r="G42" s="37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</vt:lpstr>
      <vt:lpstr>EJECUCION TOTAL + SUSPENSION</vt:lpstr>
      <vt:lpstr>RESUMEN FUNCIONAMIENTO</vt:lpstr>
      <vt:lpstr>RESUMEN RESERVAS</vt:lpstr>
      <vt:lpstr>'EJECUCION BMT  CONCEJO'!Área_de_impresión</vt:lpstr>
      <vt:lpstr>'EJECUCION TOTAL'!Área_de_impresión</vt:lpstr>
      <vt:lpstr>'EJECUCION TOTAL + SUSPENSION'!Área_de_impresión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2021-11-03T15:29:28Z</dcterms:modified>
</cp:coreProperties>
</file>