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8. Agosto\"/>
    </mc:Choice>
  </mc:AlternateContent>
  <xr:revisionPtr revIDLastSave="0" documentId="13_ncr:1_{BB3AD56D-223B-42FC-9D0A-78892233931B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2" l="1"/>
  <c r="G69" i="62" l="1"/>
  <c r="G68" i="62"/>
  <c r="K69" i="62"/>
  <c r="K68" i="62"/>
  <c r="I69" i="62"/>
  <c r="I68" i="62"/>
  <c r="L69" i="62"/>
  <c r="L68" i="62"/>
  <c r="J67" i="62"/>
  <c r="H67" i="62"/>
  <c r="F67" i="62"/>
  <c r="L67" i="62" l="1"/>
  <c r="E67" i="62" l="1"/>
  <c r="E48" i="62"/>
  <c r="E49" i="62"/>
  <c r="E52" i="62" s="1"/>
  <c r="E56" i="62"/>
  <c r="E58" i="62"/>
  <c r="J56" i="62"/>
  <c r="H56" i="62"/>
  <c r="F56" i="62"/>
  <c r="J48" i="62"/>
  <c r="H48" i="62"/>
  <c r="F48" i="62"/>
  <c r="L77" i="62"/>
  <c r="K77" i="62"/>
  <c r="I77" i="62"/>
  <c r="G77" i="62"/>
  <c r="L76" i="62"/>
  <c r="K76" i="62"/>
  <c r="I76" i="62"/>
  <c r="G76" i="62"/>
  <c r="L75" i="62"/>
  <c r="K75" i="62"/>
  <c r="I75" i="62"/>
  <c r="G75" i="62"/>
  <c r="J74" i="62"/>
  <c r="H74" i="62"/>
  <c r="F74" i="62"/>
  <c r="E74" i="62"/>
  <c r="L73" i="62"/>
  <c r="K73" i="62"/>
  <c r="I73" i="62"/>
  <c r="G73" i="62"/>
  <c r="L72" i="62"/>
  <c r="K72" i="62"/>
  <c r="I72" i="62"/>
  <c r="G72" i="62"/>
  <c r="J71" i="62"/>
  <c r="H71" i="62"/>
  <c r="F71" i="62"/>
  <c r="E71" i="62"/>
  <c r="L66" i="62"/>
  <c r="K66" i="62"/>
  <c r="I66" i="62"/>
  <c r="G66" i="62"/>
  <c r="L65" i="62"/>
  <c r="K65" i="62"/>
  <c r="I65" i="62"/>
  <c r="G65" i="62"/>
  <c r="J64" i="62"/>
  <c r="H64" i="62"/>
  <c r="F64" i="62"/>
  <c r="E64" i="62"/>
  <c r="L63" i="62"/>
  <c r="K63" i="62"/>
  <c r="I63" i="62"/>
  <c r="G63" i="62"/>
  <c r="L62" i="62"/>
  <c r="K62" i="62"/>
  <c r="I62" i="62"/>
  <c r="G62" i="62"/>
  <c r="J61" i="62"/>
  <c r="H61" i="62"/>
  <c r="F61" i="62"/>
  <c r="E61" i="62"/>
  <c r="L60" i="62"/>
  <c r="K60" i="62"/>
  <c r="I60" i="62"/>
  <c r="G60" i="62"/>
  <c r="L59" i="62"/>
  <c r="K59" i="62"/>
  <c r="I59" i="62"/>
  <c r="G59" i="62"/>
  <c r="J58" i="62"/>
  <c r="H58" i="62"/>
  <c r="F58" i="62"/>
  <c r="L57" i="62"/>
  <c r="K57" i="62"/>
  <c r="I57" i="62"/>
  <c r="G57" i="62"/>
  <c r="L55" i="62"/>
  <c r="K55" i="62"/>
  <c r="I55" i="62"/>
  <c r="G55" i="62"/>
  <c r="L54" i="62"/>
  <c r="K54" i="62"/>
  <c r="I54" i="62"/>
  <c r="G54" i="62"/>
  <c r="L51" i="62"/>
  <c r="K51" i="62"/>
  <c r="I51" i="62"/>
  <c r="G51" i="62"/>
  <c r="L50" i="62"/>
  <c r="K50" i="62"/>
  <c r="I50" i="62"/>
  <c r="G50" i="62"/>
  <c r="J49" i="62"/>
  <c r="H49" i="62"/>
  <c r="F49" i="62"/>
  <c r="L47" i="62"/>
  <c r="K47" i="62"/>
  <c r="I47" i="62"/>
  <c r="G47" i="62"/>
  <c r="L46" i="62"/>
  <c r="K46" i="62"/>
  <c r="I46" i="62"/>
  <c r="G46" i="62"/>
  <c r="L45" i="62"/>
  <c r="K45" i="62"/>
  <c r="I45" i="62"/>
  <c r="G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E14" i="62" s="1"/>
  <c r="F11" i="62"/>
  <c r="H9" i="91"/>
  <c r="F9" i="91"/>
  <c r="C9" i="91"/>
  <c r="D9" i="9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42" i="62" s="1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0" i="62"/>
  <c r="I10" i="62" s="1"/>
  <c r="K17" i="62"/>
  <c r="I17" i="62"/>
  <c r="L17" i="62"/>
  <c r="G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F70" i="62" l="1"/>
  <c r="J70" i="62"/>
  <c r="E17" i="92"/>
  <c r="E6" i="92"/>
  <c r="E9" i="91"/>
  <c r="I67" i="62"/>
  <c r="G67" i="62"/>
  <c r="K67" i="62"/>
  <c r="H70" i="62"/>
  <c r="C30" i="92"/>
  <c r="E29" i="92"/>
  <c r="E24" i="92"/>
  <c r="E19" i="92"/>
  <c r="E11" i="92"/>
  <c r="J9" i="91"/>
  <c r="G9" i="91"/>
  <c r="E70" i="62"/>
  <c r="D30" i="92"/>
  <c r="C12" i="92"/>
  <c r="D12" i="92"/>
  <c r="I9" i="91"/>
  <c r="E42" i="62"/>
  <c r="H33" i="62"/>
  <c r="H43" i="62" s="1"/>
  <c r="K27" i="62"/>
  <c r="F42" i="62"/>
  <c r="J78" i="62"/>
  <c r="K22" i="62"/>
  <c r="G23" i="62"/>
  <c r="H78" i="62"/>
  <c r="L22" i="62"/>
  <c r="I42" i="62"/>
  <c r="E53" i="62"/>
  <c r="F78" i="62"/>
  <c r="E78" i="62"/>
  <c r="L71" i="62"/>
  <c r="G74" i="62"/>
  <c r="I58" i="62"/>
  <c r="I64" i="62"/>
  <c r="G58" i="62"/>
  <c r="I22" i="62"/>
  <c r="K23" i="62"/>
  <c r="G22" i="62"/>
  <c r="K20" i="62"/>
  <c r="J15" i="62"/>
  <c r="I37" i="62"/>
  <c r="G37" i="62"/>
  <c r="L14" i="62"/>
  <c r="G20" i="62"/>
  <c r="L30" i="62"/>
  <c r="K56" i="62"/>
  <c r="K30" i="62"/>
  <c r="I74" i="62"/>
  <c r="L23" i="62"/>
  <c r="J42" i="62"/>
  <c r="K42" i="62" s="1"/>
  <c r="G27" i="62"/>
  <c r="G11" i="62"/>
  <c r="K61" i="62"/>
  <c r="K11" i="62"/>
  <c r="K34" i="62"/>
  <c r="G10" i="62"/>
  <c r="G71" i="62"/>
  <c r="L27" i="62"/>
  <c r="F33" i="62"/>
  <c r="F43" i="62" s="1"/>
  <c r="K37" i="62"/>
  <c r="I71" i="62"/>
  <c r="K10" i="62"/>
  <c r="I30" i="62"/>
  <c r="I23" i="62"/>
  <c r="L56" i="62"/>
  <c r="K49" i="62"/>
  <c r="I49" i="62"/>
  <c r="I14" i="62"/>
  <c r="H15" i="62"/>
  <c r="K71" i="62"/>
  <c r="G61" i="62"/>
  <c r="L20" i="62"/>
  <c r="L37" i="62"/>
  <c r="G30" i="62"/>
  <c r="E33" i="62"/>
  <c r="F14" i="62"/>
  <c r="I48" i="62"/>
  <c r="G56" i="62"/>
  <c r="I20" i="62"/>
  <c r="L10" i="62"/>
  <c r="J33" i="62"/>
  <c r="I34" i="62"/>
  <c r="K48" i="62"/>
  <c r="I56" i="62"/>
  <c r="L61" i="62"/>
  <c r="L11" i="62"/>
  <c r="G48" i="62"/>
  <c r="G34" i="62"/>
  <c r="I27" i="62"/>
  <c r="L48" i="62"/>
  <c r="I11" i="62"/>
  <c r="L34" i="62"/>
  <c r="K64" i="62"/>
  <c r="K74" i="62"/>
  <c r="L64" i="62"/>
  <c r="L74" i="62"/>
  <c r="K14" i="62"/>
  <c r="G49" i="62"/>
  <c r="L58" i="62"/>
  <c r="G64" i="62"/>
  <c r="L49" i="62"/>
  <c r="F52" i="62"/>
  <c r="G52" i="62" s="1"/>
  <c r="K58" i="62"/>
  <c r="H52" i="62"/>
  <c r="I52" i="62" s="1"/>
  <c r="I61" i="62"/>
  <c r="J52" i="62"/>
  <c r="J53" i="62" s="1"/>
  <c r="E7" i="97"/>
  <c r="J7" i="97"/>
  <c r="G7" i="97"/>
  <c r="I7" i="97"/>
  <c r="C32" i="92" l="1"/>
  <c r="E30" i="92"/>
  <c r="E79" i="62"/>
  <c r="D32" i="92"/>
  <c r="E12" i="92"/>
  <c r="G42" i="62"/>
  <c r="K15" i="62"/>
  <c r="L15" i="62"/>
  <c r="K70" i="62"/>
  <c r="H79" i="62"/>
  <c r="G33" i="62"/>
  <c r="L42" i="62"/>
  <c r="I15" i="62"/>
  <c r="H44" i="62"/>
  <c r="K33" i="62"/>
  <c r="L33" i="62"/>
  <c r="J43" i="62"/>
  <c r="G14" i="62"/>
  <c r="F15" i="62"/>
  <c r="H53" i="62"/>
  <c r="E43" i="62"/>
  <c r="E44" i="62" s="1"/>
  <c r="I33" i="62"/>
  <c r="L78" i="62"/>
  <c r="K78" i="62"/>
  <c r="K53" i="62"/>
  <c r="L52" i="62"/>
  <c r="K52" i="62"/>
  <c r="G78" i="62"/>
  <c r="F53" i="62"/>
  <c r="I78" i="62"/>
  <c r="F79" i="62"/>
  <c r="I70" i="62"/>
  <c r="J79" i="62"/>
  <c r="J80" i="62" s="1"/>
  <c r="G70" i="62"/>
  <c r="L70" i="62"/>
  <c r="E32" i="92" l="1"/>
  <c r="I79" i="62"/>
  <c r="H80" i="62"/>
  <c r="I53" i="62"/>
  <c r="E80" i="62"/>
  <c r="I43" i="62"/>
  <c r="L53" i="62"/>
  <c r="L43" i="62"/>
  <c r="K43" i="62"/>
  <c r="J44" i="62"/>
  <c r="J81" i="62" s="1"/>
  <c r="G43" i="62"/>
  <c r="G15" i="62"/>
  <c r="F44" i="62"/>
  <c r="G79" i="62"/>
  <c r="G53" i="62"/>
  <c r="F80" i="62"/>
  <c r="L79" i="62"/>
  <c r="K79" i="62"/>
  <c r="F81" i="62" l="1"/>
  <c r="L80" i="62"/>
  <c r="H81" i="62"/>
  <c r="L81" i="62" s="1"/>
  <c r="K80" i="62"/>
  <c r="E81" i="62"/>
  <c r="K81" i="62" s="1"/>
  <c r="I44" i="62"/>
  <c r="G44" i="62"/>
  <c r="I80" i="62"/>
  <c r="G80" i="62"/>
  <c r="L44" i="62"/>
  <c r="K44" i="62"/>
  <c r="I81" i="62" l="1"/>
  <c r="G8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<sst xmlns="http://schemas.openxmlformats.org/spreadsheetml/2006/main" count="288" uniqueCount="144">
  <si>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</si>
  <si>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</si>
  <si>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</si>
  <si>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</si>
  <si>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</si>
  <si>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</si>
  <si>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</si>
  <si>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</si>
  <si>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</si>
  <si>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</si>
  <si>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</si>
  <si>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</si>
  <si>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</si>
  <si>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</si>
  <si>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</si>
  <si>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</si>
  <si>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</si>
  <si>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</si>
  <si>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</si>
  <si>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</si>
  <si>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</si>
  <si>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</si>
  <si>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</si>
  <si>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</si>
  <si>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</si>
  <si>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</si>
  <si>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</si>
  <si>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</si>
  <si>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</si>
  <si>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</si>
  <si>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</si>
  <si>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</si>
  <si>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</si>
  <si>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</si>
  <si>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</si>
  <si>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</si>
  <si>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</si>
  <si>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</si>
  <si>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</si>
  <si>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</si>
  <si>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</si>
  <si>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</si>
  <si>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</si>
  <si>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</si>
  <si>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</si>
  <si>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</si>
  <si>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</si>
  <si>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</si>
  <si>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</si>
  <si>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</si>
  <si>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</si>
  <si>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</si>
  <si>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</si>
  <si>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</si>
  <si>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</si>
  <si>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</si>
  <si>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</si>
  <si>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</si>
  <si>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</si>
  <si>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</si>
  <si>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</si>
  <si>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</si>
  <si>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</si>
  <si>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</si>
  <si>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</si>
  <si>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</si>
  <si>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</si>
  <si>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</si>
  <si>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</si>
  <si>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</si>
  <si>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</si>
  <si>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</si>
  <si>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</si>
  <si>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</si>
  <si>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</si>
  <si>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</si>
  <si>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</si>
  <si>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</si>
  <si>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</si>
  <si>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</si>
  <si>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</si>
  <si>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</si>
  <si>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</si>
  <si>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</si>
  <si>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</si>
  <si>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</si>
  <si>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</si>
  <si>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</si>
  <si>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</si>
  <si>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</si>
  <si>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</si>
  <si>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</si>
  <si>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</si>
  <si>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</si>
  <si>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</si>
  <si>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</si>
  <si>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</si>
  <si>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</si>
  <si>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</si>
  <si>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</si>
  <si>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</si>
  <si>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</si>
  <si>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</si>
  <si>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</si>
  <si>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</si>
  <si>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</si>
  <si>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</si>
  <si>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</si>
  <si>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</si>
  <si>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</si>
  <si>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</si>
  <si>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</si>
  <si>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</si>
  <si>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</si>
  <si>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</si>
  <si>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</si>
  <si>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</si>
  <si>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</si>
  <si>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</si>
  <si>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</si>
  <si>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</si>
  <si>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</si>
  <si>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</si>
  <si>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</si>
  <si>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</si>
  <si>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</si>
  <si>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</si>
  <si>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</si>
  <si>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</si>
  <si>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</si>
  <si>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</si>
  <si>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</si>
  <si>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</si>
  <si>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</si>
  <si>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</si>
  <si>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</si>
  <si>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</si>
  <si>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</si>
  <si>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</si>
  <si>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</si>
  <si>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</si>
  <si>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</si>
  <si>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EJECUCION PRESUPUESTAL  - 31 DE AGOSTO DE 2024</t>
  </si>
  <si>
    <t>Corte: 31-08-2024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</si>
</sst>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186" fontId="41" fillId="3" borderId="0" xfId="0" applyNumberFormat="1" applyFont="1" applyFill="1"/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5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2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3" xfId="0" applyFill="1" applyBorder="1"/>
    <xf numFmtId="0" fontId="0" fillId="64" borderId="73" xfId="0" applyFill="1" applyBorder="1"/>
    <xf numFmtId="0" fontId="0" fillId="29" borderId="73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3" xfId="2" applyNumberFormat="1" applyFont="1" applyFill="1" applyBorder="1" applyAlignment="1">
      <alignment vertical="center"/>
    </xf>
    <xf numFmtId="185" fontId="63" fillId="29" borderId="73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3" xfId="4" applyFont="1" applyFill="1" applyBorder="1" applyAlignment="1">
      <alignment horizontal="center" vertical="center" wrapText="1"/>
    </xf>
    <xf numFmtId="172" fontId="4" fillId="5" borderId="73" xfId="1" applyNumberFormat="1" applyFont="1" applyFill="1" applyBorder="1" applyAlignment="1">
      <alignment horizontal="center" vertical="center" wrapText="1"/>
    </xf>
    <xf numFmtId="171" fontId="4" fillId="5" borderId="73" xfId="1" applyNumberFormat="1" applyFont="1" applyFill="1" applyBorder="1" applyAlignment="1">
      <alignment horizontal="center" vertical="center" wrapText="1"/>
    </xf>
    <xf numFmtId="172" fontId="9" fillId="5" borderId="73" xfId="1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41" fontId="3" fillId="0" borderId="73" xfId="4" applyFont="1" applyFill="1" applyBorder="1" applyAlignment="1">
      <alignment horizontal="center" vertical="center" wrapText="1"/>
    </xf>
    <xf numFmtId="185" fontId="2" fillId="0" borderId="73" xfId="2" applyNumberFormat="1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/>
    </xf>
    <xf numFmtId="41" fontId="3" fillId="3" borderId="73" xfId="4" applyFont="1" applyFill="1" applyBorder="1" applyAlignment="1">
      <alignment horizontal="center" vertical="center" wrapText="1"/>
    </xf>
    <xf numFmtId="185" fontId="2" fillId="3" borderId="73" xfId="2" applyNumberFormat="1" applyFont="1" applyFill="1" applyBorder="1" applyAlignment="1">
      <alignment horizontal="center" vertical="center"/>
    </xf>
    <xf numFmtId="172" fontId="9" fillId="5" borderId="75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5" xfId="2" applyFont="1" applyFill="1" applyBorder="1" applyAlignment="1">
      <alignment horizontal="center" vertical="center"/>
    </xf>
    <xf numFmtId="185" fontId="65" fillId="0" borderId="75" xfId="2" applyNumberFormat="1" applyFont="1" applyBorder="1" applyAlignment="1">
      <alignment horizontal="center" vertical="center"/>
    </xf>
    <xf numFmtId="185" fontId="2" fillId="3" borderId="75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3" xfId="4" applyNumberFormat="1" applyFont="1" applyFill="1" applyBorder="1" applyAlignment="1">
      <alignment horizontal="right" vertical="center" wrapText="1"/>
    </xf>
    <xf numFmtId="41" fontId="4" fillId="65" borderId="73" xfId="4" applyFont="1" applyFill="1" applyBorder="1" applyAlignment="1">
      <alignment horizontal="center" vertical="center" wrapText="1"/>
    </xf>
    <xf numFmtId="185" fontId="4" fillId="65" borderId="73" xfId="2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86" fontId="4" fillId="65" borderId="73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/>
    </xf>
    <xf numFmtId="0" fontId="66" fillId="6" borderId="73" xfId="0" applyFont="1" applyFill="1" applyBorder="1" applyAlignment="1">
      <alignment horizontal="center" vertical="center"/>
    </xf>
    <xf numFmtId="186" fontId="65" fillId="6" borderId="73" xfId="0" applyNumberFormat="1" applyFont="1" applyFill="1" applyBorder="1" applyAlignment="1">
      <alignment horizontal="right" vertical="center"/>
    </xf>
    <xf numFmtId="185" fontId="65" fillId="6" borderId="73" xfId="2" applyNumberFormat="1" applyFont="1" applyFill="1" applyBorder="1" applyAlignment="1">
      <alignment horizontal="right" vertical="center"/>
    </xf>
    <xf numFmtId="186" fontId="65" fillId="6" borderId="73" xfId="0" applyNumberFormat="1" applyFont="1" applyFill="1" applyBorder="1" applyAlignment="1">
      <alignment horizontal="right" vertical="center" wrapText="1"/>
    </xf>
    <xf numFmtId="0" fontId="68" fillId="72" borderId="73" xfId="0" applyFont="1" applyFill="1" applyBorder="1" applyAlignment="1">
      <alignment horizontal="center" vertical="center" wrapText="1"/>
    </xf>
    <xf numFmtId="186" fontId="69" fillId="72" borderId="73" xfId="0" applyNumberFormat="1" applyFont="1" applyFill="1" applyBorder="1" applyAlignment="1">
      <alignment horizontal="right" vertical="center" wrapText="1"/>
    </xf>
    <xf numFmtId="185" fontId="69" fillId="72" borderId="73" xfId="2" applyNumberFormat="1" applyFont="1" applyFill="1" applyBorder="1" applyAlignment="1">
      <alignment horizontal="right" vertical="center" wrapText="1"/>
    </xf>
    <xf numFmtId="0" fontId="68" fillId="66" borderId="73" xfId="0" applyFont="1" applyFill="1" applyBorder="1" applyAlignment="1">
      <alignment horizontal="center" vertical="center" wrapText="1"/>
    </xf>
    <xf numFmtId="186" fontId="69" fillId="66" borderId="73" xfId="0" applyNumberFormat="1" applyFont="1" applyFill="1" applyBorder="1" applyAlignment="1">
      <alignment horizontal="right" vertical="center" wrapText="1"/>
    </xf>
    <xf numFmtId="185" fontId="69" fillId="66" borderId="73" xfId="2" applyNumberFormat="1" applyFont="1" applyFill="1" applyBorder="1" applyAlignment="1">
      <alignment horizontal="right" vertical="center" wrapText="1"/>
    </xf>
    <xf numFmtId="185" fontId="65" fillId="6" borderId="75" xfId="2" applyNumberFormat="1" applyFont="1" applyFill="1" applyBorder="1" applyAlignment="1">
      <alignment horizontal="right" vertical="center"/>
    </xf>
    <xf numFmtId="185" fontId="69" fillId="72" borderId="75" xfId="2" applyNumberFormat="1" applyFont="1" applyFill="1" applyBorder="1" applyAlignment="1">
      <alignment horizontal="right" vertical="center" wrapText="1"/>
    </xf>
    <xf numFmtId="185" fontId="69" fillId="66" borderId="75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185" fontId="65" fillId="6" borderId="54" xfId="2" applyNumberFormat="1" applyFont="1" applyFill="1" applyBorder="1" applyAlignment="1">
      <alignment horizontal="right" vertical="center"/>
    </xf>
    <xf numFmtId="0" fontId="73" fillId="5" borderId="73" xfId="0" applyFont="1" applyFill="1" applyBorder="1" applyAlignment="1">
      <alignment horizontal="center" vertical="center" wrapText="1"/>
    </xf>
    <xf numFmtId="0" fontId="66" fillId="5" borderId="73" xfId="0" applyFont="1" applyFill="1" applyBorder="1" applyAlignment="1">
      <alignment horizontal="center" vertical="center"/>
    </xf>
    <xf numFmtId="186" fontId="65" fillId="5" borderId="73" xfId="0" applyNumberFormat="1" applyFont="1" applyFill="1" applyBorder="1" applyAlignment="1">
      <alignment horizontal="right" vertical="center"/>
    </xf>
    <xf numFmtId="185" fontId="65" fillId="5" borderId="73" xfId="2" applyNumberFormat="1" applyFont="1" applyFill="1" applyBorder="1" applyAlignment="1">
      <alignment horizontal="right" vertical="center"/>
    </xf>
    <xf numFmtId="0" fontId="68" fillId="65" borderId="73" xfId="0" applyFont="1" applyFill="1" applyBorder="1" applyAlignment="1">
      <alignment horizontal="center" vertical="center" wrapText="1"/>
    </xf>
    <xf numFmtId="186" fontId="69" fillId="65" borderId="73" xfId="0" applyNumberFormat="1" applyFont="1" applyFill="1" applyBorder="1" applyAlignment="1">
      <alignment horizontal="right" vertical="center" wrapText="1"/>
    </xf>
    <xf numFmtId="185" fontId="69" fillId="65" borderId="73" xfId="2" applyNumberFormat="1" applyFont="1" applyFill="1" applyBorder="1" applyAlignment="1">
      <alignment horizontal="right" vertical="center" wrapText="1"/>
    </xf>
    <xf numFmtId="0" fontId="70" fillId="5" borderId="73" xfId="0" applyFont="1" applyFill="1" applyBorder="1" applyAlignment="1">
      <alignment horizontal="center" vertical="center"/>
    </xf>
    <xf numFmtId="0" fontId="68" fillId="70" borderId="73" xfId="0" applyFont="1" applyFill="1" applyBorder="1" applyAlignment="1">
      <alignment horizontal="center" vertical="center" wrapText="1"/>
    </xf>
    <xf numFmtId="186" fontId="69" fillId="70" borderId="73" xfId="0" applyNumberFormat="1" applyFont="1" applyFill="1" applyBorder="1" applyAlignment="1">
      <alignment horizontal="right" vertical="center" wrapText="1"/>
    </xf>
    <xf numFmtId="185" fontId="69" fillId="70" borderId="73" xfId="2" applyNumberFormat="1" applyFont="1" applyFill="1" applyBorder="1" applyAlignment="1">
      <alignment horizontal="right" vertical="center" wrapText="1"/>
    </xf>
    <xf numFmtId="185" fontId="65" fillId="5" borderId="75" xfId="2" applyNumberFormat="1" applyFont="1" applyFill="1" applyBorder="1" applyAlignment="1">
      <alignment horizontal="right" vertical="center"/>
    </xf>
    <xf numFmtId="185" fontId="69" fillId="65" borderId="75" xfId="2" applyNumberFormat="1" applyFont="1" applyFill="1" applyBorder="1" applyAlignment="1">
      <alignment horizontal="right" vertical="center" wrapText="1"/>
    </xf>
    <xf numFmtId="185" fontId="69" fillId="70" borderId="75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6" xfId="0" applyNumberFormat="1" applyFont="1" applyFill="1" applyBorder="1" applyAlignment="1">
      <alignment horizontal="right" vertical="center"/>
    </xf>
    <xf numFmtId="185" fontId="69" fillId="73" borderId="76" xfId="2" applyNumberFormat="1" applyFont="1" applyFill="1" applyBorder="1" applyAlignment="1">
      <alignment horizontal="right" vertical="center"/>
    </xf>
    <xf numFmtId="185" fontId="69" fillId="73" borderId="71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9" fillId="67" borderId="8" xfId="2" applyNumberFormat="1" applyFont="1" applyFill="1" applyBorder="1" applyAlignment="1">
      <alignment horizontal="right" vertical="center"/>
    </xf>
    <xf numFmtId="186" fontId="10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3" xfId="0" applyFont="1" applyFill="1" applyBorder="1" applyAlignment="1">
      <alignment horizontal="center" vertical="center" wrapText="1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3" xfId="0" applyFont="1" applyFill="1" applyBorder="1" applyAlignment="1">
      <alignment horizontal="center" vertical="center" wrapText="1"/>
    </xf>
    <xf numFmtId="0" fontId="9" fillId="71" borderId="80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73" fillId="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62" borderId="72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41" fontId="71" fillId="67" borderId="72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41" fontId="71" fillId="73" borderId="66" xfId="4" applyFont="1" applyFill="1" applyBorder="1" applyAlignment="1">
      <alignment horizontal="center" vertical="center"/>
    </xf>
    <xf numFmtId="41" fontId="71" fillId="73" borderId="76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3" xfId="4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/>
    </xf>
    <xf numFmtId="0" fontId="5" fillId="65" borderId="7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8" t="s">
        <v>31</v>
      </c>
      <c r="C1" s="188"/>
      <c r="D1" s="188"/>
      <c r="F1" s="188" t="s">
        <v>35</v>
      </c>
      <c r="G1" s="188"/>
      <c r="H1" s="188"/>
      <c r="I1" s="18"/>
    </row>
    <row r="2" spans="2:9" ht="13.5" customHeight="1" x14ac:dyDescent="0.25">
      <c r="B2" s="188" t="s">
        <v>24</v>
      </c>
      <c r="C2" s="188"/>
      <c r="D2" s="188"/>
      <c r="F2" s="188" t="s">
        <v>24</v>
      </c>
      <c r="G2" s="188"/>
      <c r="H2" s="188"/>
    </row>
    <row r="3" spans="2:9" x14ac:dyDescent="0.25">
      <c r="B3" s="188" t="s">
        <v>32</v>
      </c>
      <c r="C3" s="188"/>
      <c r="D3" s="188"/>
      <c r="F3" s="188" t="s">
        <v>28</v>
      </c>
      <c r="G3" s="188"/>
      <c r="H3" s="188"/>
    </row>
    <row r="4" spans="2:9" ht="7.5" customHeight="1" x14ac:dyDescent="0.25">
      <c r="G4" s="5"/>
      <c r="H4" s="6"/>
    </row>
    <row r="5" spans="2:9" ht="55.5" customHeight="1" x14ac:dyDescent="0.25">
      <c r="B5" s="192" t="s">
        <v>0</v>
      </c>
      <c r="C5" s="192"/>
      <c r="D5" s="7" t="s">
        <v>23</v>
      </c>
      <c r="F5" s="192" t="s">
        <v>0</v>
      </c>
      <c r="G5" s="19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93" t="s">
        <v>7</v>
      </c>
      <c r="G9" s="193"/>
      <c r="H9" s="9">
        <f>SUM(H6:H8)</f>
        <v>39190318000</v>
      </c>
    </row>
    <row r="10" spans="2:9" ht="35.25" customHeight="1" x14ac:dyDescent="0.25">
      <c r="B10" s="193" t="s">
        <v>6</v>
      </c>
      <c r="C10" s="193"/>
      <c r="D10" s="9">
        <f>+D9+D8+D7+D6</f>
        <v>41885181893</v>
      </c>
      <c r="E10" s="11"/>
      <c r="F10" s="192" t="s">
        <v>1</v>
      </c>
      <c r="G10" s="19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93" t="s">
        <v>7</v>
      </c>
      <c r="C14" s="193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92" t="s">
        <v>1</v>
      </c>
      <c r="C15" s="192"/>
      <c r="D15" s="10">
        <f>+D10+D14</f>
        <v>64523756893</v>
      </c>
      <c r="E15" s="11"/>
      <c r="F15" s="193" t="s">
        <v>6</v>
      </c>
      <c r="G15" s="193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93" t="s">
        <v>20</v>
      </c>
      <c r="C20" s="193"/>
      <c r="D20" s="9">
        <f>SUM(D16:D19)</f>
        <v>264133043070</v>
      </c>
      <c r="E20" s="11"/>
      <c r="F20" s="193" t="s">
        <v>30</v>
      </c>
      <c r="G20" s="193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92" t="s">
        <v>20</v>
      </c>
      <c r="G21" s="192"/>
      <c r="H21" s="10">
        <f>+H15+H20</f>
        <v>394211564000</v>
      </c>
    </row>
    <row r="22" spans="2:8" ht="26.25" customHeight="1" x14ac:dyDescent="0.25">
      <c r="B22" s="192" t="s">
        <v>8</v>
      </c>
      <c r="C22" s="192"/>
      <c r="D22" s="10">
        <f>+D15+D20</f>
        <v>328656799963</v>
      </c>
      <c r="F22" s="189" t="s">
        <v>8</v>
      </c>
      <c r="G22" s="190"/>
      <c r="H22" s="10">
        <f>+H21+H10</f>
        <v>433401882000</v>
      </c>
    </row>
    <row r="23" spans="2:8" ht="18.75" customHeight="1" x14ac:dyDescent="0.25">
      <c r="B23" s="191" t="s">
        <v>33</v>
      </c>
      <c r="C23" s="191"/>
      <c r="D23" s="191"/>
      <c r="F23" s="191" t="s">
        <v>34</v>
      </c>
      <c r="G23" s="191"/>
      <c r="H23" s="191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5" t="s">
        <v>83</v>
      </c>
      <c r="B1" s="196"/>
      <c r="C1" s="196"/>
      <c r="D1" s="196"/>
      <c r="E1" s="197"/>
    </row>
    <row r="2" spans="1:9" ht="18.600000000000001" thickBot="1" x14ac:dyDescent="0.35">
      <c r="A2" s="199" t="s">
        <v>88</v>
      </c>
      <c r="B2" s="200"/>
      <c r="C2" s="200"/>
      <c r="D2" s="200"/>
      <c r="E2" s="201"/>
    </row>
    <row r="3" spans="1:9" ht="15" thickBot="1" x14ac:dyDescent="0.35"/>
    <row r="4" spans="1:9" ht="45.6" customHeight="1" thickBot="1" x14ac:dyDescent="0.35">
      <c r="A4" s="80" t="s">
        <v>74</v>
      </c>
      <c r="B4" s="81" t="s">
        <v>75</v>
      </c>
      <c r="C4" s="81" t="s">
        <v>76</v>
      </c>
      <c r="D4" s="81" t="s">
        <v>77</v>
      </c>
      <c r="E4" s="82" t="s">
        <v>78</v>
      </c>
    </row>
    <row r="5" spans="1:9" ht="45.6" customHeight="1" x14ac:dyDescent="0.3">
      <c r="A5" s="70" t="s">
        <v>80</v>
      </c>
      <c r="B5" s="68">
        <v>235110</v>
      </c>
      <c r="C5" s="91">
        <v>0.96299999999999997</v>
      </c>
      <c r="D5" s="69">
        <v>0.59099999999999997</v>
      </c>
      <c r="E5" s="71">
        <v>23</v>
      </c>
    </row>
    <row r="6" spans="1:9" ht="45.6" customHeight="1" x14ac:dyDescent="0.3">
      <c r="A6" s="70" t="s">
        <v>81</v>
      </c>
      <c r="B6" s="68">
        <v>476382</v>
      </c>
      <c r="C6" s="91">
        <v>0.94</v>
      </c>
      <c r="D6" s="69">
        <v>0.65700000000000003</v>
      </c>
      <c r="E6" s="71">
        <v>27</v>
      </c>
    </row>
    <row r="7" spans="1:9" ht="21" x14ac:dyDescent="0.3">
      <c r="A7" s="76" t="s">
        <v>86</v>
      </c>
      <c r="B7" s="77">
        <v>2415335</v>
      </c>
      <c r="C7" s="91">
        <v>0.80500000000000005</v>
      </c>
      <c r="D7" s="78">
        <v>0.378</v>
      </c>
      <c r="E7" s="79">
        <v>39</v>
      </c>
      <c r="I7" s="66"/>
    </row>
    <row r="8" spans="1:9" ht="21" x14ac:dyDescent="0.3">
      <c r="A8" s="70" t="s">
        <v>87</v>
      </c>
      <c r="B8" s="68">
        <v>8508922</v>
      </c>
      <c r="C8" s="92">
        <v>0.73299999999999998</v>
      </c>
      <c r="D8" s="69">
        <v>0.50700000000000001</v>
      </c>
      <c r="E8" s="71">
        <v>45</v>
      </c>
      <c r="I8" s="66"/>
    </row>
    <row r="9" spans="1:9" ht="21.6" thickBot="1" x14ac:dyDescent="0.35">
      <c r="A9" s="72" t="s">
        <v>82</v>
      </c>
      <c r="B9" s="73">
        <v>2649733</v>
      </c>
      <c r="C9" s="92">
        <v>0.67600000000000005</v>
      </c>
      <c r="D9" s="74">
        <v>0.28599999999999998</v>
      </c>
      <c r="E9" s="75">
        <v>48</v>
      </c>
    </row>
    <row r="10" spans="1:9" x14ac:dyDescent="0.3">
      <c r="B10" s="60"/>
      <c r="C10" s="60"/>
      <c r="D10" s="60"/>
      <c r="E10" s="60"/>
    </row>
    <row r="11" spans="1:9" ht="15.6" x14ac:dyDescent="0.3">
      <c r="A11" s="61" t="s">
        <v>84</v>
      </c>
      <c r="D11" s="198" t="s">
        <v>90</v>
      </c>
      <c r="E11" s="198"/>
    </row>
    <row r="12" spans="1:9" x14ac:dyDescent="0.3">
      <c r="A12" s="59"/>
    </row>
    <row r="13" spans="1:9" x14ac:dyDescent="0.3">
      <c r="A13" t="s">
        <v>79</v>
      </c>
    </row>
    <row r="15" spans="1:9" x14ac:dyDescent="0.3">
      <c r="A15" s="83"/>
      <c r="B15" s="194" t="s">
        <v>91</v>
      </c>
      <c r="C15" s="194"/>
      <c r="D15" s="194"/>
    </row>
    <row r="16" spans="1:9" x14ac:dyDescent="0.3">
      <c r="A16" s="84"/>
      <c r="B16" s="194" t="s">
        <v>92</v>
      </c>
      <c r="C16" s="194"/>
      <c r="D16" s="194"/>
    </row>
    <row r="17" spans="1:4" x14ac:dyDescent="0.3">
      <c r="A17" s="85"/>
      <c r="B17" s="194" t="s">
        <v>93</v>
      </c>
      <c r="C17" s="194"/>
      <c r="D17" s="194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3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217" t="s">
        <v>46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5" x14ac:dyDescent="0.25">
      <c r="B2" s="217" t="s">
        <v>47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5" x14ac:dyDescent="0.25">
      <c r="B3" s="217" t="s">
        <v>142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5" ht="12.6" thickBot="1" x14ac:dyDescent="0.3"/>
    <row r="5" spans="1:15" ht="36" customHeight="1" thickBot="1" x14ac:dyDescent="0.25">
      <c r="A5" s="177" t="s">
        <v>109</v>
      </c>
      <c r="B5" s="218" t="s">
        <v>0</v>
      </c>
      <c r="C5" s="219"/>
      <c r="D5" s="220" t="s">
        <v>98</v>
      </c>
      <c r="E5" s="220"/>
      <c r="F5" s="137" t="s">
        <v>2</v>
      </c>
      <c r="G5" s="136" t="s">
        <v>3</v>
      </c>
      <c r="H5" s="136" t="s">
        <v>85</v>
      </c>
      <c r="I5" s="136" t="s">
        <v>41</v>
      </c>
      <c r="J5" s="137" t="s">
        <v>5</v>
      </c>
      <c r="K5" s="136" t="s">
        <v>44</v>
      </c>
      <c r="L5" s="138" t="s">
        <v>45</v>
      </c>
    </row>
    <row r="6" spans="1:15" s="21" customFormat="1" ht="31.5" customHeight="1" x14ac:dyDescent="0.25">
      <c r="A6" s="226" t="s">
        <v>69</v>
      </c>
      <c r="B6" s="132">
        <v>7563</v>
      </c>
      <c r="C6" s="130" t="s">
        <v>52</v>
      </c>
      <c r="D6" s="134" t="s">
        <v>48</v>
      </c>
      <c r="E6" s="178">
        <v>165291000</v>
      </c>
      <c r="F6" s="178">
        <v>165291000</v>
      </c>
      <c r="G6" s="179">
        <f>IFERROR(F6/E6,"-")</f>
        <v>1</v>
      </c>
      <c r="H6" s="178">
        <v>165291000</v>
      </c>
      <c r="I6" s="179">
        <f>IFERROR(H6/E6,"-")</f>
        <v>1</v>
      </c>
      <c r="J6" s="178">
        <v>101053950</v>
      </c>
      <c r="K6" s="179">
        <f>IFERROR(J6/E6,"-")</f>
        <v>0.61136994754705343</v>
      </c>
      <c r="L6" s="135">
        <f t="shared" ref="L6:L44" si="0">IFERROR(J6/H6,"-")</f>
        <v>0.61136994754705343</v>
      </c>
      <c r="M6" s="64"/>
      <c r="N6" s="62"/>
      <c r="O6" s="57"/>
    </row>
    <row r="7" spans="1:15" s="21" customFormat="1" ht="28.5" customHeight="1" x14ac:dyDescent="0.25">
      <c r="A7" s="226"/>
      <c r="B7" s="129">
        <v>7568</v>
      </c>
      <c r="C7" s="161" t="s">
        <v>53</v>
      </c>
      <c r="D7" s="162" t="s">
        <v>48</v>
      </c>
      <c r="E7" s="163">
        <v>9223692184</v>
      </c>
      <c r="F7" s="163">
        <v>9223692184</v>
      </c>
      <c r="G7" s="164">
        <f t="shared" ref="G7:G44" si="1">IFERROR(F7/E7,"-")</f>
        <v>1</v>
      </c>
      <c r="H7" s="163">
        <v>9223692184</v>
      </c>
      <c r="I7" s="164">
        <f t="shared" ref="I7:I44" si="2">IFERROR(H7/E7,"-")</f>
        <v>1</v>
      </c>
      <c r="J7" s="163">
        <v>5200445301</v>
      </c>
      <c r="K7" s="164">
        <f t="shared" ref="K7:K44" si="3">IFERROR(J7/E7,"-")</f>
        <v>0.56381383910675398</v>
      </c>
      <c r="L7" s="172">
        <f t="shared" si="0"/>
        <v>0.56381383910675398</v>
      </c>
      <c r="M7" s="64"/>
      <c r="N7" s="62"/>
      <c r="O7" s="57"/>
    </row>
    <row r="8" spans="1:15" s="21" customFormat="1" ht="30.6" x14ac:dyDescent="0.25">
      <c r="A8" s="226"/>
      <c r="B8" s="129">
        <v>7570</v>
      </c>
      <c r="C8" s="161" t="s">
        <v>54</v>
      </c>
      <c r="D8" s="162" t="s">
        <v>48</v>
      </c>
      <c r="E8" s="163">
        <v>7754213242</v>
      </c>
      <c r="F8" s="163">
        <v>7754213242</v>
      </c>
      <c r="G8" s="164">
        <f t="shared" si="1"/>
        <v>1</v>
      </c>
      <c r="H8" s="163">
        <v>7754213242</v>
      </c>
      <c r="I8" s="164">
        <f t="shared" si="2"/>
        <v>1</v>
      </c>
      <c r="J8" s="163">
        <v>5141637388</v>
      </c>
      <c r="K8" s="164">
        <f t="shared" si="3"/>
        <v>0.66307660461938067</v>
      </c>
      <c r="L8" s="172">
        <f t="shared" si="0"/>
        <v>0.66307660461938067</v>
      </c>
      <c r="M8" s="67"/>
      <c r="N8" s="62"/>
      <c r="O8" s="57"/>
    </row>
    <row r="9" spans="1:15" s="21" customFormat="1" ht="21" customHeight="1" x14ac:dyDescent="0.25">
      <c r="A9" s="226"/>
      <c r="B9" s="129">
        <v>7574</v>
      </c>
      <c r="C9" s="161" t="s">
        <v>55</v>
      </c>
      <c r="D9" s="162" t="s">
        <v>48</v>
      </c>
      <c r="E9" s="163">
        <v>2883824856</v>
      </c>
      <c r="F9" s="163">
        <v>2883824856</v>
      </c>
      <c r="G9" s="164">
        <f t="shared" si="1"/>
        <v>1</v>
      </c>
      <c r="H9" s="163">
        <v>2883824856</v>
      </c>
      <c r="I9" s="164">
        <f t="shared" si="2"/>
        <v>1</v>
      </c>
      <c r="J9" s="163">
        <v>1836731562</v>
      </c>
      <c r="K9" s="164">
        <f t="shared" si="3"/>
        <v>0.63690815278831903</v>
      </c>
      <c r="L9" s="172">
        <f t="shared" si="0"/>
        <v>0.63690815278831903</v>
      </c>
      <c r="M9" s="67"/>
      <c r="N9" s="62"/>
      <c r="O9" s="57"/>
    </row>
    <row r="10" spans="1:15" s="21" customFormat="1" ht="12" customHeight="1" x14ac:dyDescent="0.25">
      <c r="A10" s="226"/>
      <c r="B10" s="210" t="s">
        <v>7</v>
      </c>
      <c r="C10" s="211"/>
      <c r="D10" s="165" t="s">
        <v>48</v>
      </c>
      <c r="E10" s="166">
        <f>+E6+E7+E8+E9</f>
        <v>20027021282</v>
      </c>
      <c r="F10" s="166">
        <f>+F6+F7+F8+F9</f>
        <v>20027021282</v>
      </c>
      <c r="G10" s="167">
        <f t="shared" si="1"/>
        <v>1</v>
      </c>
      <c r="H10" s="166">
        <f>+H6+H7+H8+H9</f>
        <v>20027021282</v>
      </c>
      <c r="I10" s="167">
        <f t="shared" si="2"/>
        <v>1</v>
      </c>
      <c r="J10" s="166">
        <f>+J6+J7+J8+J9</f>
        <v>12279868201</v>
      </c>
      <c r="K10" s="167">
        <f t="shared" si="3"/>
        <v>0.61316498485158999</v>
      </c>
      <c r="L10" s="173">
        <f t="shared" si="0"/>
        <v>0.61316498485158999</v>
      </c>
      <c r="M10" s="67"/>
      <c r="N10" s="67"/>
      <c r="O10" s="67"/>
    </row>
    <row r="11" spans="1:15" s="21" customFormat="1" ht="18" customHeight="1" x14ac:dyDescent="0.25">
      <c r="A11" s="226"/>
      <c r="B11" s="214">
        <v>7589</v>
      </c>
      <c r="C11" s="213" t="s">
        <v>56</v>
      </c>
      <c r="D11" s="162" t="s">
        <v>48</v>
      </c>
      <c r="E11" s="163">
        <f>SUM(E12:E13)</f>
        <v>15666113671</v>
      </c>
      <c r="F11" s="163">
        <f>SUM(F12:F13)</f>
        <v>15666113671</v>
      </c>
      <c r="G11" s="164">
        <f t="shared" si="1"/>
        <v>1</v>
      </c>
      <c r="H11" s="163">
        <f>SUM(H12:H13)</f>
        <v>15666113671</v>
      </c>
      <c r="I11" s="164">
        <f t="shared" si="2"/>
        <v>1</v>
      </c>
      <c r="J11" s="163">
        <f>SUM(J12:J13)</f>
        <v>9463996659</v>
      </c>
      <c r="K11" s="164">
        <f t="shared" si="3"/>
        <v>0.60410621662468089</v>
      </c>
      <c r="L11" s="172">
        <f t="shared" si="0"/>
        <v>0.60410621662468089</v>
      </c>
      <c r="M11" s="64"/>
      <c r="N11" s="62"/>
      <c r="O11" s="57"/>
    </row>
    <row r="12" spans="1:15" s="21" customFormat="1" ht="18" customHeight="1" x14ac:dyDescent="0.25">
      <c r="A12" s="226"/>
      <c r="B12" s="214"/>
      <c r="C12" s="213"/>
      <c r="D12" s="168" t="s">
        <v>50</v>
      </c>
      <c r="E12" s="163">
        <v>15666113671</v>
      </c>
      <c r="F12" s="163">
        <v>15666113671</v>
      </c>
      <c r="G12" s="164">
        <f t="shared" si="1"/>
        <v>1</v>
      </c>
      <c r="H12" s="163">
        <v>15666113671</v>
      </c>
      <c r="I12" s="164">
        <f t="shared" si="2"/>
        <v>1</v>
      </c>
      <c r="J12" s="163">
        <v>9463996659</v>
      </c>
      <c r="K12" s="164">
        <f t="shared" si="3"/>
        <v>0.60410621662468089</v>
      </c>
      <c r="L12" s="172">
        <f t="shared" si="0"/>
        <v>0.60410621662468089</v>
      </c>
      <c r="M12" s="65"/>
      <c r="N12" s="62"/>
      <c r="O12" s="57"/>
    </row>
    <row r="13" spans="1:15" s="21" customFormat="1" ht="18" customHeight="1" x14ac:dyDescent="0.25">
      <c r="A13" s="226"/>
      <c r="B13" s="214"/>
      <c r="C13" s="213"/>
      <c r="D13" s="168" t="s">
        <v>51</v>
      </c>
      <c r="E13" s="163">
        <v>0</v>
      </c>
      <c r="F13" s="163">
        <v>0</v>
      </c>
      <c r="G13" s="164" t="str">
        <f t="shared" si="1"/>
        <v>-</v>
      </c>
      <c r="H13" s="163">
        <v>0</v>
      </c>
      <c r="I13" s="164" t="str">
        <f t="shared" si="2"/>
        <v>-</v>
      </c>
      <c r="J13" s="163">
        <v>0</v>
      </c>
      <c r="K13" s="164" t="str">
        <f t="shared" si="3"/>
        <v>-</v>
      </c>
      <c r="L13" s="172" t="str">
        <f t="shared" si="0"/>
        <v>-</v>
      </c>
      <c r="M13" s="64"/>
      <c r="N13" s="62"/>
      <c r="O13" s="57"/>
    </row>
    <row r="14" spans="1:15" s="21" customFormat="1" ht="22.5" customHeight="1" x14ac:dyDescent="0.25">
      <c r="A14" s="226"/>
      <c r="B14" s="210" t="s">
        <v>37</v>
      </c>
      <c r="C14" s="211"/>
      <c r="D14" s="165" t="s">
        <v>48</v>
      </c>
      <c r="E14" s="166">
        <f>E11</f>
        <v>15666113671</v>
      </c>
      <c r="F14" s="166">
        <f>F11</f>
        <v>15666113671</v>
      </c>
      <c r="G14" s="167">
        <f t="shared" si="1"/>
        <v>1</v>
      </c>
      <c r="H14" s="166">
        <f>H11</f>
        <v>15666113671</v>
      </c>
      <c r="I14" s="167">
        <f t="shared" si="2"/>
        <v>1</v>
      </c>
      <c r="J14" s="166">
        <f>J11</f>
        <v>9463996659</v>
      </c>
      <c r="K14" s="167">
        <f t="shared" si="3"/>
        <v>0.60410621662468089</v>
      </c>
      <c r="L14" s="173">
        <f t="shared" si="0"/>
        <v>0.60410621662468089</v>
      </c>
      <c r="M14" s="67"/>
      <c r="N14" s="62"/>
      <c r="O14" s="57"/>
    </row>
    <row r="15" spans="1:15" s="21" customFormat="1" ht="13.8" x14ac:dyDescent="0.25">
      <c r="A15" s="226"/>
      <c r="B15" s="215" t="s">
        <v>1</v>
      </c>
      <c r="C15" s="216"/>
      <c r="D15" s="169" t="s">
        <v>48</v>
      </c>
      <c r="E15" s="170">
        <f>E10+E14</f>
        <v>35693134953</v>
      </c>
      <c r="F15" s="170">
        <f>F10+F14</f>
        <v>35693134953</v>
      </c>
      <c r="G15" s="171">
        <f t="shared" si="1"/>
        <v>1</v>
      </c>
      <c r="H15" s="170">
        <f>H10+H14</f>
        <v>35693134953</v>
      </c>
      <c r="I15" s="171">
        <f t="shared" si="2"/>
        <v>1</v>
      </c>
      <c r="J15" s="170">
        <f>J10+J14</f>
        <v>21743864860</v>
      </c>
      <c r="K15" s="171">
        <f t="shared" si="3"/>
        <v>0.6091889907858159</v>
      </c>
      <c r="L15" s="174">
        <f t="shared" si="0"/>
        <v>0.6091889907858159</v>
      </c>
      <c r="M15" s="64"/>
      <c r="N15" s="62"/>
      <c r="O15" s="57"/>
    </row>
    <row r="16" spans="1:15" s="21" customFormat="1" ht="27.6" customHeight="1" x14ac:dyDescent="0.25">
      <c r="A16" s="226"/>
      <c r="B16" s="131">
        <v>7596</v>
      </c>
      <c r="C16" s="161" t="s">
        <v>57</v>
      </c>
      <c r="D16" s="162" t="s">
        <v>48</v>
      </c>
      <c r="E16" s="163">
        <v>3004316055</v>
      </c>
      <c r="F16" s="163">
        <v>3004316055</v>
      </c>
      <c r="G16" s="164">
        <f t="shared" si="1"/>
        <v>1</v>
      </c>
      <c r="H16" s="163">
        <v>3004316055</v>
      </c>
      <c r="I16" s="164">
        <f t="shared" si="2"/>
        <v>1</v>
      </c>
      <c r="J16" s="163">
        <v>1063818410</v>
      </c>
      <c r="K16" s="164">
        <f t="shared" si="3"/>
        <v>0.35409670305143709</v>
      </c>
      <c r="L16" s="172">
        <f t="shared" si="0"/>
        <v>0.35409670305143709</v>
      </c>
      <c r="M16" s="65"/>
      <c r="N16" s="62"/>
      <c r="O16" s="57"/>
    </row>
    <row r="17" spans="1:15" s="21" customFormat="1" ht="27.6" customHeight="1" x14ac:dyDescent="0.25">
      <c r="A17" s="226"/>
      <c r="B17" s="133">
        <v>7588</v>
      </c>
      <c r="C17" s="161" t="s">
        <v>58</v>
      </c>
      <c r="D17" s="162" t="s">
        <v>48</v>
      </c>
      <c r="E17" s="163">
        <v>6617707266</v>
      </c>
      <c r="F17" s="163">
        <v>6617707266</v>
      </c>
      <c r="G17" s="164">
        <f t="shared" si="1"/>
        <v>1</v>
      </c>
      <c r="H17" s="163">
        <v>6617707266</v>
      </c>
      <c r="I17" s="164">
        <f t="shared" si="2"/>
        <v>1</v>
      </c>
      <c r="J17" s="163">
        <v>2687824107</v>
      </c>
      <c r="K17" s="164">
        <f t="shared" si="3"/>
        <v>0.40615639207997567</v>
      </c>
      <c r="L17" s="172">
        <f t="shared" si="0"/>
        <v>0.40615639207997567</v>
      </c>
      <c r="M17" s="64"/>
      <c r="N17" s="62"/>
      <c r="O17" s="57"/>
    </row>
    <row r="18" spans="1:15" s="21" customFormat="1" ht="20.399999999999999" x14ac:dyDescent="0.25">
      <c r="A18" s="226"/>
      <c r="B18" s="129">
        <v>7583</v>
      </c>
      <c r="C18" s="161" t="s">
        <v>59</v>
      </c>
      <c r="D18" s="162" t="s">
        <v>48</v>
      </c>
      <c r="E18" s="163">
        <v>2760903331</v>
      </c>
      <c r="F18" s="163">
        <v>2760903331</v>
      </c>
      <c r="G18" s="164">
        <f t="shared" si="1"/>
        <v>1</v>
      </c>
      <c r="H18" s="163">
        <v>2760903331</v>
      </c>
      <c r="I18" s="164">
        <f t="shared" si="2"/>
        <v>1</v>
      </c>
      <c r="J18" s="163">
        <v>982499742</v>
      </c>
      <c r="K18" s="164">
        <f t="shared" si="3"/>
        <v>0.35586169605008888</v>
      </c>
      <c r="L18" s="172">
        <f t="shared" si="0"/>
        <v>0.35586169605008888</v>
      </c>
      <c r="M18" s="64"/>
      <c r="N18" s="62"/>
      <c r="O18" s="57"/>
    </row>
    <row r="19" spans="1:15" s="21" customFormat="1" ht="19.8" customHeight="1" x14ac:dyDescent="0.25">
      <c r="A19" s="226"/>
      <c r="B19" s="129">
        <v>7579</v>
      </c>
      <c r="C19" s="161" t="s">
        <v>60</v>
      </c>
      <c r="D19" s="162" t="s">
        <v>48</v>
      </c>
      <c r="E19" s="163">
        <v>3418186830</v>
      </c>
      <c r="F19" s="163">
        <v>3418186830</v>
      </c>
      <c r="G19" s="164">
        <f t="shared" si="1"/>
        <v>1</v>
      </c>
      <c r="H19" s="163">
        <v>3418186830</v>
      </c>
      <c r="I19" s="164">
        <f t="shared" si="2"/>
        <v>1</v>
      </c>
      <c r="J19" s="163">
        <v>965135910</v>
      </c>
      <c r="K19" s="164">
        <f t="shared" si="3"/>
        <v>0.2823531766986534</v>
      </c>
      <c r="L19" s="172">
        <f t="shared" si="0"/>
        <v>0.2823531766986534</v>
      </c>
      <c r="M19" s="64"/>
      <c r="N19" s="62"/>
      <c r="O19" s="57"/>
    </row>
    <row r="20" spans="1:15" ht="12" customHeight="1" x14ac:dyDescent="0.25">
      <c r="A20" s="226"/>
      <c r="B20" s="210" t="s">
        <v>38</v>
      </c>
      <c r="C20" s="211"/>
      <c r="D20" s="165" t="s">
        <v>48</v>
      </c>
      <c r="E20" s="166">
        <f>E16+E17+E18+E19</f>
        <v>15801113482</v>
      </c>
      <c r="F20" s="166">
        <f>F16+F17+F18+F19</f>
        <v>15801113482</v>
      </c>
      <c r="G20" s="167">
        <f t="shared" si="1"/>
        <v>1</v>
      </c>
      <c r="H20" s="166">
        <f>H16+H17+H18+H19</f>
        <v>15801113482</v>
      </c>
      <c r="I20" s="167">
        <f t="shared" si="2"/>
        <v>1</v>
      </c>
      <c r="J20" s="166">
        <f>J16+J17+J18+J19</f>
        <v>5699278169</v>
      </c>
      <c r="K20" s="167">
        <f t="shared" si="3"/>
        <v>0.36068838917538254</v>
      </c>
      <c r="L20" s="173">
        <f t="shared" si="0"/>
        <v>0.36068838917538254</v>
      </c>
      <c r="M20" s="67"/>
      <c r="N20" s="63"/>
      <c r="O20" s="57"/>
    </row>
    <row r="21" spans="1:15" ht="35.4" customHeight="1" x14ac:dyDescent="0.25">
      <c r="A21" s="226"/>
      <c r="B21" s="129">
        <v>7581</v>
      </c>
      <c r="C21" s="161" t="s">
        <v>61</v>
      </c>
      <c r="D21" s="162" t="s">
        <v>48</v>
      </c>
      <c r="E21" s="163">
        <v>3190932288</v>
      </c>
      <c r="F21" s="163">
        <v>3190932288</v>
      </c>
      <c r="G21" s="164">
        <f t="shared" si="1"/>
        <v>1</v>
      </c>
      <c r="H21" s="163">
        <v>3190932288</v>
      </c>
      <c r="I21" s="164">
        <f t="shared" si="2"/>
        <v>1</v>
      </c>
      <c r="J21" s="163">
        <v>1414708020</v>
      </c>
      <c r="K21" s="164">
        <f t="shared" si="3"/>
        <v>0.44335256668411011</v>
      </c>
      <c r="L21" s="172">
        <f t="shared" si="0"/>
        <v>0.44335256668411011</v>
      </c>
      <c r="M21" s="64"/>
      <c r="N21" s="63"/>
      <c r="O21" s="57"/>
    </row>
    <row r="22" spans="1:15" ht="21.75" customHeight="1" x14ac:dyDescent="0.25">
      <c r="A22" s="226"/>
      <c r="B22" s="210" t="s">
        <v>7</v>
      </c>
      <c r="C22" s="211"/>
      <c r="D22" s="165" t="s">
        <v>48</v>
      </c>
      <c r="E22" s="166">
        <f>E21</f>
        <v>3190932288</v>
      </c>
      <c r="F22" s="166">
        <f>F21</f>
        <v>3190932288</v>
      </c>
      <c r="G22" s="167">
        <f t="shared" si="1"/>
        <v>1</v>
      </c>
      <c r="H22" s="166">
        <f>H21</f>
        <v>3190932288</v>
      </c>
      <c r="I22" s="167">
        <f t="shared" si="2"/>
        <v>1</v>
      </c>
      <c r="J22" s="166">
        <f>J21</f>
        <v>1414708020</v>
      </c>
      <c r="K22" s="167">
        <f t="shared" si="3"/>
        <v>0.44335256668411011</v>
      </c>
      <c r="L22" s="173">
        <f t="shared" si="0"/>
        <v>0.44335256668411011</v>
      </c>
      <c r="M22" s="64"/>
      <c r="N22" s="63"/>
      <c r="O22" s="57"/>
    </row>
    <row r="23" spans="1:15" ht="13.8" customHeight="1" x14ac:dyDescent="0.25">
      <c r="A23" s="226"/>
      <c r="B23" s="214">
        <v>7573</v>
      </c>
      <c r="C23" s="213" t="s">
        <v>62</v>
      </c>
      <c r="D23" s="162" t="s">
        <v>48</v>
      </c>
      <c r="E23" s="163">
        <f>E24+E25</f>
        <v>25504644072</v>
      </c>
      <c r="F23" s="163">
        <f>F24+F25</f>
        <v>25504644072</v>
      </c>
      <c r="G23" s="164">
        <f t="shared" si="1"/>
        <v>1</v>
      </c>
      <c r="H23" s="163">
        <f>H24+H25</f>
        <v>25504644072</v>
      </c>
      <c r="I23" s="164">
        <f t="shared" si="2"/>
        <v>1</v>
      </c>
      <c r="J23" s="163">
        <f>J24+J25</f>
        <v>16217696623</v>
      </c>
      <c r="K23" s="164">
        <f t="shared" si="3"/>
        <v>0.6358722975006903</v>
      </c>
      <c r="L23" s="172">
        <f t="shared" si="0"/>
        <v>0.6358722975006903</v>
      </c>
      <c r="M23" s="64"/>
      <c r="N23" s="63"/>
      <c r="O23" s="57"/>
    </row>
    <row r="24" spans="1:15" ht="13.8" customHeight="1" x14ac:dyDescent="0.25">
      <c r="A24" s="226"/>
      <c r="B24" s="214"/>
      <c r="C24" s="213"/>
      <c r="D24" s="168" t="s">
        <v>50</v>
      </c>
      <c r="E24" s="163">
        <v>25348520818</v>
      </c>
      <c r="F24" s="163">
        <v>25348520818</v>
      </c>
      <c r="G24" s="164">
        <f t="shared" si="1"/>
        <v>1</v>
      </c>
      <c r="H24" s="163">
        <v>25348520818</v>
      </c>
      <c r="I24" s="164">
        <f t="shared" si="2"/>
        <v>1</v>
      </c>
      <c r="J24" s="163">
        <v>16061573369</v>
      </c>
      <c r="K24" s="164">
        <f t="shared" si="3"/>
        <v>0.63362961035559384</v>
      </c>
      <c r="L24" s="172">
        <f t="shared" si="0"/>
        <v>0.63362961035559384</v>
      </c>
      <c r="M24" s="64"/>
      <c r="N24" s="63"/>
      <c r="O24" s="57"/>
    </row>
    <row r="25" spans="1:15" ht="13.8" customHeight="1" x14ac:dyDescent="0.25">
      <c r="A25" s="226"/>
      <c r="B25" s="214"/>
      <c r="C25" s="213"/>
      <c r="D25" s="168" t="s">
        <v>51</v>
      </c>
      <c r="E25" s="163">
        <v>156123254</v>
      </c>
      <c r="F25" s="163">
        <v>156123254</v>
      </c>
      <c r="G25" s="164">
        <f t="shared" si="1"/>
        <v>1</v>
      </c>
      <c r="H25" s="163">
        <v>156123254</v>
      </c>
      <c r="I25" s="164">
        <f t="shared" si="2"/>
        <v>1</v>
      </c>
      <c r="J25" s="163">
        <v>156123254</v>
      </c>
      <c r="K25" s="164">
        <f t="shared" si="3"/>
        <v>1</v>
      </c>
      <c r="L25" s="172">
        <f t="shared" si="0"/>
        <v>1</v>
      </c>
      <c r="M25" s="64"/>
      <c r="N25" s="63"/>
      <c r="O25" s="57"/>
    </row>
    <row r="26" spans="1:15" ht="30.6" customHeight="1" x14ac:dyDescent="0.25">
      <c r="A26" s="226"/>
      <c r="B26" s="129">
        <v>7576</v>
      </c>
      <c r="C26" s="161" t="s">
        <v>63</v>
      </c>
      <c r="D26" s="162" t="s">
        <v>48</v>
      </c>
      <c r="E26" s="163">
        <v>14984714025</v>
      </c>
      <c r="F26" s="163">
        <v>14984714025</v>
      </c>
      <c r="G26" s="164">
        <f t="shared" si="1"/>
        <v>1</v>
      </c>
      <c r="H26" s="163">
        <v>14984714025</v>
      </c>
      <c r="I26" s="164">
        <f t="shared" si="2"/>
        <v>1</v>
      </c>
      <c r="J26" s="163">
        <v>7663957087</v>
      </c>
      <c r="K26" s="164">
        <f t="shared" si="3"/>
        <v>0.51145167496781774</v>
      </c>
      <c r="L26" s="172">
        <f t="shared" si="0"/>
        <v>0.51145167496781774</v>
      </c>
      <c r="M26" s="64"/>
      <c r="N26" s="63"/>
      <c r="O26" s="57"/>
    </row>
    <row r="27" spans="1:15" ht="14.4" customHeight="1" x14ac:dyDescent="0.25">
      <c r="A27" s="226"/>
      <c r="B27" s="212">
        <v>7587</v>
      </c>
      <c r="C27" s="213" t="s">
        <v>64</v>
      </c>
      <c r="D27" s="162" t="s">
        <v>48</v>
      </c>
      <c r="E27" s="163">
        <f>E28+E29</f>
        <v>35148913775</v>
      </c>
      <c r="F27" s="163">
        <f>F28+F29</f>
        <v>35148913775</v>
      </c>
      <c r="G27" s="164">
        <f t="shared" si="1"/>
        <v>1</v>
      </c>
      <c r="H27" s="163">
        <f>H28+H29</f>
        <v>35148913775</v>
      </c>
      <c r="I27" s="164">
        <f t="shared" si="2"/>
        <v>1</v>
      </c>
      <c r="J27" s="163">
        <f>J28+J29</f>
        <v>24073970290</v>
      </c>
      <c r="K27" s="164">
        <f t="shared" si="3"/>
        <v>0.68491363471729361</v>
      </c>
      <c r="L27" s="172">
        <f t="shared" si="0"/>
        <v>0.68491363471729361</v>
      </c>
      <c r="M27" s="64"/>
      <c r="N27" s="63"/>
      <c r="O27" s="57"/>
    </row>
    <row r="28" spans="1:15" ht="14.4" customHeight="1" x14ac:dyDescent="0.25">
      <c r="A28" s="226"/>
      <c r="B28" s="212"/>
      <c r="C28" s="213"/>
      <c r="D28" s="168" t="s">
        <v>50</v>
      </c>
      <c r="E28" s="163">
        <v>35143276442</v>
      </c>
      <c r="F28" s="163">
        <v>35143276442</v>
      </c>
      <c r="G28" s="164">
        <f t="shared" si="1"/>
        <v>1</v>
      </c>
      <c r="H28" s="163">
        <v>35143276442</v>
      </c>
      <c r="I28" s="164">
        <f t="shared" si="2"/>
        <v>1</v>
      </c>
      <c r="J28" s="163">
        <v>24068332957</v>
      </c>
      <c r="K28" s="164">
        <f t="shared" si="3"/>
        <v>0.68486309171320603</v>
      </c>
      <c r="L28" s="172">
        <f t="shared" si="0"/>
        <v>0.68486309171320603</v>
      </c>
      <c r="M28" s="64"/>
      <c r="N28" s="63"/>
      <c r="O28" s="57"/>
    </row>
    <row r="29" spans="1:15" ht="14.4" customHeight="1" x14ac:dyDescent="0.25">
      <c r="A29" s="226"/>
      <c r="B29" s="212"/>
      <c r="C29" s="213"/>
      <c r="D29" s="168" t="s">
        <v>51</v>
      </c>
      <c r="E29" s="163">
        <v>5637333</v>
      </c>
      <c r="F29" s="163">
        <v>5637333</v>
      </c>
      <c r="G29" s="164">
        <f t="shared" si="1"/>
        <v>1</v>
      </c>
      <c r="H29" s="163">
        <v>5637333</v>
      </c>
      <c r="I29" s="164">
        <f t="shared" si="2"/>
        <v>1</v>
      </c>
      <c r="J29" s="163">
        <v>5637333</v>
      </c>
      <c r="K29" s="164">
        <f t="shared" si="3"/>
        <v>1</v>
      </c>
      <c r="L29" s="172">
        <f t="shared" si="0"/>
        <v>1</v>
      </c>
      <c r="M29" s="64"/>
      <c r="N29" s="63"/>
      <c r="O29" s="57"/>
    </row>
    <row r="30" spans="1:15" ht="13.8" customHeight="1" x14ac:dyDescent="0.25">
      <c r="A30" s="226"/>
      <c r="B30" s="212">
        <v>7578</v>
      </c>
      <c r="C30" s="213" t="s">
        <v>65</v>
      </c>
      <c r="D30" s="162" t="s">
        <v>48</v>
      </c>
      <c r="E30" s="163">
        <f>E31+E32</f>
        <v>83427932073</v>
      </c>
      <c r="F30" s="163">
        <f>F31+F32</f>
        <v>83411740140</v>
      </c>
      <c r="G30" s="164">
        <f t="shared" si="1"/>
        <v>0.99980591712394562</v>
      </c>
      <c r="H30" s="163">
        <f>H31+H32</f>
        <v>83411740140</v>
      </c>
      <c r="I30" s="164">
        <f t="shared" si="2"/>
        <v>0.99980591712394562</v>
      </c>
      <c r="J30" s="163">
        <f>J31+J32</f>
        <v>39300709843</v>
      </c>
      <c r="K30" s="164">
        <f t="shared" si="3"/>
        <v>0.47107376230555031</v>
      </c>
      <c r="L30" s="172">
        <f t="shared" si="0"/>
        <v>0.47116520740410006</v>
      </c>
      <c r="M30" s="64"/>
      <c r="N30" s="63"/>
      <c r="O30" s="57"/>
    </row>
    <row r="31" spans="1:15" ht="13.8" customHeight="1" x14ac:dyDescent="0.25">
      <c r="A31" s="226"/>
      <c r="B31" s="212"/>
      <c r="C31" s="213"/>
      <c r="D31" s="168" t="s">
        <v>50</v>
      </c>
      <c r="E31" s="163">
        <v>79107786985</v>
      </c>
      <c r="F31" s="163">
        <v>79091595052</v>
      </c>
      <c r="G31" s="164">
        <f t="shared" si="1"/>
        <v>0.99979531808919053</v>
      </c>
      <c r="H31" s="163">
        <v>79091595052</v>
      </c>
      <c r="I31" s="164">
        <f t="shared" si="2"/>
        <v>0.99979531808919053</v>
      </c>
      <c r="J31" s="163">
        <v>34980564755</v>
      </c>
      <c r="K31" s="164">
        <f t="shared" si="3"/>
        <v>0.44218864018573584</v>
      </c>
      <c r="L31" s="172">
        <f t="shared" si="0"/>
        <v>0.44227916673069351</v>
      </c>
      <c r="M31" s="64"/>
      <c r="N31" s="63"/>
      <c r="O31" s="57"/>
    </row>
    <row r="32" spans="1:15" ht="13.8" customHeight="1" x14ac:dyDescent="0.25">
      <c r="A32" s="226"/>
      <c r="B32" s="212"/>
      <c r="C32" s="213"/>
      <c r="D32" s="168" t="s">
        <v>51</v>
      </c>
      <c r="E32" s="163">
        <v>4320145088</v>
      </c>
      <c r="F32" s="163">
        <v>4320145088</v>
      </c>
      <c r="G32" s="164">
        <f t="shared" si="1"/>
        <v>1</v>
      </c>
      <c r="H32" s="163">
        <v>4320145088</v>
      </c>
      <c r="I32" s="164">
        <f t="shared" si="2"/>
        <v>1</v>
      </c>
      <c r="J32" s="163">
        <v>4320145088</v>
      </c>
      <c r="K32" s="164">
        <f t="shared" si="3"/>
        <v>1</v>
      </c>
      <c r="L32" s="172">
        <f t="shared" si="0"/>
        <v>1</v>
      </c>
      <c r="M32" s="64"/>
      <c r="N32" s="63"/>
      <c r="O32" s="57"/>
    </row>
    <row r="33" spans="1:15" ht="22.5" customHeight="1" x14ac:dyDescent="0.25">
      <c r="A33" s="226"/>
      <c r="B33" s="210" t="s">
        <v>39</v>
      </c>
      <c r="C33" s="211"/>
      <c r="D33" s="165" t="s">
        <v>48</v>
      </c>
      <c r="E33" s="166">
        <f>E23+E26+E27+E30</f>
        <v>159066203945</v>
      </c>
      <c r="F33" s="166">
        <f>F23+F26+F27+F30</f>
        <v>159050012012</v>
      </c>
      <c r="G33" s="167">
        <f t="shared" si="1"/>
        <v>0.99989820632794135</v>
      </c>
      <c r="H33" s="166">
        <f>H23+H26+H27+H30</f>
        <v>159050012012</v>
      </c>
      <c r="I33" s="167">
        <f t="shared" si="2"/>
        <v>0.99989820632794135</v>
      </c>
      <c r="J33" s="166">
        <f>J23+J26+J27+J30</f>
        <v>87256333843</v>
      </c>
      <c r="K33" s="167">
        <f t="shared" si="3"/>
        <v>0.54855356875914663</v>
      </c>
      <c r="L33" s="173">
        <f t="shared" si="0"/>
        <v>0.54860941372589578</v>
      </c>
      <c r="M33" s="64"/>
      <c r="N33" s="63"/>
      <c r="O33" s="57"/>
    </row>
    <row r="34" spans="1:15" ht="14.4" customHeight="1" x14ac:dyDescent="0.25">
      <c r="A34" s="226"/>
      <c r="B34" s="212">
        <v>7593</v>
      </c>
      <c r="C34" s="213" t="s">
        <v>66</v>
      </c>
      <c r="D34" s="162" t="s">
        <v>48</v>
      </c>
      <c r="E34" s="163">
        <f>E35+E36</f>
        <v>23485558099</v>
      </c>
      <c r="F34" s="163">
        <f>F35+F36</f>
        <v>23485558099</v>
      </c>
      <c r="G34" s="164">
        <f t="shared" si="1"/>
        <v>1</v>
      </c>
      <c r="H34" s="163">
        <f>H35+H36</f>
        <v>23485558099</v>
      </c>
      <c r="I34" s="164">
        <f t="shared" si="2"/>
        <v>1</v>
      </c>
      <c r="J34" s="163">
        <f>J35+J36</f>
        <v>13398343972</v>
      </c>
      <c r="K34" s="164">
        <f t="shared" si="3"/>
        <v>0.57049289250530921</v>
      </c>
      <c r="L34" s="172">
        <f t="shared" si="0"/>
        <v>0.57049289250530921</v>
      </c>
      <c r="M34" s="64"/>
      <c r="N34" s="63"/>
      <c r="O34" s="57"/>
    </row>
    <row r="35" spans="1:15" ht="14.4" customHeight="1" x14ac:dyDescent="0.25">
      <c r="A35" s="226"/>
      <c r="B35" s="212"/>
      <c r="C35" s="213"/>
      <c r="D35" s="162" t="s">
        <v>50</v>
      </c>
      <c r="E35" s="163">
        <v>21149758772</v>
      </c>
      <c r="F35" s="163">
        <v>21149758772</v>
      </c>
      <c r="G35" s="164">
        <f t="shared" si="1"/>
        <v>1</v>
      </c>
      <c r="H35" s="163">
        <v>21149758772</v>
      </c>
      <c r="I35" s="164">
        <f t="shared" si="2"/>
        <v>1</v>
      </c>
      <c r="J35" s="163">
        <v>11062544645</v>
      </c>
      <c r="K35" s="164">
        <f t="shared" si="3"/>
        <v>0.52305772204104839</v>
      </c>
      <c r="L35" s="172">
        <f t="shared" si="0"/>
        <v>0.52305772204104839</v>
      </c>
      <c r="M35" s="64"/>
      <c r="N35" s="63"/>
    </row>
    <row r="36" spans="1:15" ht="14.4" customHeight="1" x14ac:dyDescent="0.2">
      <c r="A36" s="226"/>
      <c r="B36" s="212"/>
      <c r="C36" s="213"/>
      <c r="D36" s="162" t="s">
        <v>51</v>
      </c>
      <c r="E36" s="163">
        <v>2335799327</v>
      </c>
      <c r="F36" s="163">
        <v>2335799327</v>
      </c>
      <c r="G36" s="164">
        <f t="shared" si="1"/>
        <v>1</v>
      </c>
      <c r="H36" s="163">
        <v>2335799327</v>
      </c>
      <c r="I36" s="164">
        <f t="shared" si="2"/>
        <v>1</v>
      </c>
      <c r="J36" s="163">
        <v>2335799327</v>
      </c>
      <c r="K36" s="164">
        <f t="shared" si="3"/>
        <v>1</v>
      </c>
      <c r="L36" s="172">
        <f t="shared" si="0"/>
        <v>1</v>
      </c>
    </row>
    <row r="37" spans="1:15" ht="13.8" x14ac:dyDescent="0.2">
      <c r="A37" s="226"/>
      <c r="B37" s="214">
        <v>7653</v>
      </c>
      <c r="C37" s="213" t="s">
        <v>67</v>
      </c>
      <c r="D37" s="162" t="s">
        <v>48</v>
      </c>
      <c r="E37" s="163">
        <f>E38+E39</f>
        <v>22328175784</v>
      </c>
      <c r="F37" s="163">
        <f>F38+F39</f>
        <v>22328175784</v>
      </c>
      <c r="G37" s="164">
        <f t="shared" si="1"/>
        <v>1</v>
      </c>
      <c r="H37" s="163">
        <f>H38+H39</f>
        <v>22328175784</v>
      </c>
      <c r="I37" s="164">
        <f t="shared" si="2"/>
        <v>1</v>
      </c>
      <c r="J37" s="163">
        <f>J38+J39</f>
        <v>11170206143</v>
      </c>
      <c r="K37" s="164">
        <f t="shared" si="3"/>
        <v>0.50027401481693745</v>
      </c>
      <c r="L37" s="172">
        <f t="shared" si="0"/>
        <v>0.50027401481693745</v>
      </c>
      <c r="N37" s="63"/>
    </row>
    <row r="38" spans="1:15" ht="13.8" x14ac:dyDescent="0.2">
      <c r="A38" s="226"/>
      <c r="B38" s="214"/>
      <c r="C38" s="213"/>
      <c r="D38" s="168" t="s">
        <v>50</v>
      </c>
      <c r="E38" s="163">
        <v>22089705343</v>
      </c>
      <c r="F38" s="163">
        <v>22089705343</v>
      </c>
      <c r="G38" s="164">
        <f t="shared" si="1"/>
        <v>1</v>
      </c>
      <c r="H38" s="163">
        <v>22089705343</v>
      </c>
      <c r="I38" s="164">
        <f t="shared" si="2"/>
        <v>1</v>
      </c>
      <c r="J38" s="163">
        <v>10931735702</v>
      </c>
      <c r="K38" s="164">
        <f t="shared" si="3"/>
        <v>0.49487919971119732</v>
      </c>
      <c r="L38" s="172">
        <f t="shared" si="0"/>
        <v>0.49487919971119732</v>
      </c>
    </row>
    <row r="39" spans="1:15" ht="13.8" x14ac:dyDescent="0.2">
      <c r="A39" s="226"/>
      <c r="B39" s="214"/>
      <c r="C39" s="213"/>
      <c r="D39" s="168" t="s">
        <v>51</v>
      </c>
      <c r="E39" s="163">
        <v>238470441</v>
      </c>
      <c r="F39" s="163">
        <v>238470441</v>
      </c>
      <c r="G39" s="164">
        <f t="shared" si="1"/>
        <v>1</v>
      </c>
      <c r="H39" s="163">
        <v>238470441</v>
      </c>
      <c r="I39" s="164">
        <f t="shared" si="2"/>
        <v>1</v>
      </c>
      <c r="J39" s="163">
        <v>238470441</v>
      </c>
      <c r="K39" s="164">
        <f t="shared" si="3"/>
        <v>1</v>
      </c>
      <c r="L39" s="172">
        <f t="shared" si="0"/>
        <v>1</v>
      </c>
    </row>
    <row r="40" spans="1:15" ht="37.200000000000003" customHeight="1" x14ac:dyDescent="0.2">
      <c r="A40" s="226"/>
      <c r="B40" s="129">
        <v>7595</v>
      </c>
      <c r="C40" s="161" t="s">
        <v>68</v>
      </c>
      <c r="D40" s="162" t="s">
        <v>48</v>
      </c>
      <c r="E40" s="163">
        <v>2529901857</v>
      </c>
      <c r="F40" s="163">
        <v>2529901857</v>
      </c>
      <c r="G40" s="164">
        <f t="shared" si="1"/>
        <v>1</v>
      </c>
      <c r="H40" s="163">
        <v>2529901857</v>
      </c>
      <c r="I40" s="164">
        <f t="shared" si="2"/>
        <v>1</v>
      </c>
      <c r="J40" s="163">
        <v>1454499175</v>
      </c>
      <c r="K40" s="164">
        <f t="shared" si="3"/>
        <v>0.57492316193038784</v>
      </c>
      <c r="L40" s="172">
        <f t="shared" si="0"/>
        <v>0.57492316193038784</v>
      </c>
    </row>
    <row r="41" spans="1:15" ht="22.2" customHeight="1" x14ac:dyDescent="0.2">
      <c r="A41" s="226"/>
      <c r="B41" s="129">
        <v>7907</v>
      </c>
      <c r="C41" s="161" t="s">
        <v>71</v>
      </c>
      <c r="D41" s="162" t="s">
        <v>48</v>
      </c>
      <c r="E41" s="163">
        <v>1201695000</v>
      </c>
      <c r="F41" s="163">
        <v>1201695000</v>
      </c>
      <c r="G41" s="164">
        <f t="shared" si="1"/>
        <v>1</v>
      </c>
      <c r="H41" s="163">
        <v>1201695000</v>
      </c>
      <c r="I41" s="164">
        <f t="shared" si="2"/>
        <v>1</v>
      </c>
      <c r="J41" s="163">
        <v>406428817</v>
      </c>
      <c r="K41" s="164">
        <f t="shared" si="3"/>
        <v>0.33821295503434734</v>
      </c>
      <c r="L41" s="172">
        <f t="shared" si="0"/>
        <v>0.33821295503434734</v>
      </c>
    </row>
    <row r="42" spans="1:15" ht="13.8" x14ac:dyDescent="0.2">
      <c r="A42" s="226"/>
      <c r="B42" s="210" t="s">
        <v>40</v>
      </c>
      <c r="C42" s="211"/>
      <c r="D42" s="165" t="s">
        <v>48</v>
      </c>
      <c r="E42" s="166">
        <f>E34+E37+E40+E41</f>
        <v>49545330740</v>
      </c>
      <c r="F42" s="166">
        <f>F34+F37+F40+F41</f>
        <v>49545330740</v>
      </c>
      <c r="G42" s="167">
        <f t="shared" si="1"/>
        <v>1</v>
      </c>
      <c r="H42" s="166">
        <f>H34+H37+H40+H41</f>
        <v>49545330740</v>
      </c>
      <c r="I42" s="167">
        <f t="shared" si="2"/>
        <v>1</v>
      </c>
      <c r="J42" s="166">
        <f>J34+J37+J40+J41</f>
        <v>26429478107</v>
      </c>
      <c r="K42" s="167">
        <f t="shared" si="3"/>
        <v>0.53344034063864643</v>
      </c>
      <c r="L42" s="173">
        <f t="shared" si="0"/>
        <v>0.53344034063864643</v>
      </c>
    </row>
    <row r="43" spans="1:15" ht="13.8" x14ac:dyDescent="0.2">
      <c r="A43" s="226"/>
      <c r="B43" s="215" t="s">
        <v>20</v>
      </c>
      <c r="C43" s="216"/>
      <c r="D43" s="169" t="s">
        <v>48</v>
      </c>
      <c r="E43" s="170">
        <f>E20+E22+E33+E42</f>
        <v>227603580455</v>
      </c>
      <c r="F43" s="170">
        <f>F20+F22+F33+F42</f>
        <v>227587388522</v>
      </c>
      <c r="G43" s="171">
        <f t="shared" si="1"/>
        <v>0.99992885905851026</v>
      </c>
      <c r="H43" s="170">
        <f>H20+H22+H33+H42</f>
        <v>227587388522</v>
      </c>
      <c r="I43" s="171">
        <f t="shared" si="2"/>
        <v>0.99992885905851026</v>
      </c>
      <c r="J43" s="170">
        <f>J20+J22+J33+J42</f>
        <v>120799798139</v>
      </c>
      <c r="K43" s="171">
        <f t="shared" si="3"/>
        <v>0.53074647550583498</v>
      </c>
      <c r="L43" s="174">
        <f t="shared" si="0"/>
        <v>0.53078423599611169</v>
      </c>
    </row>
    <row r="44" spans="1:15" ht="14.4" thickBot="1" x14ac:dyDescent="0.25">
      <c r="A44" s="226"/>
      <c r="B44" s="227" t="s">
        <v>140</v>
      </c>
      <c r="C44" s="228"/>
      <c r="D44" s="228"/>
      <c r="E44" s="175">
        <f>E15+E43</f>
        <v>263296715408</v>
      </c>
      <c r="F44" s="175">
        <f>F15+F43</f>
        <v>263280523475</v>
      </c>
      <c r="G44" s="176">
        <f t="shared" si="1"/>
        <v>0.99993850309535803</v>
      </c>
      <c r="H44" s="175">
        <f>H15+H43</f>
        <v>263280523475</v>
      </c>
      <c r="I44" s="176">
        <f t="shared" si="2"/>
        <v>0.99993850309535803</v>
      </c>
      <c r="J44" s="175">
        <f>J15+J43</f>
        <v>142543662999</v>
      </c>
      <c r="K44" s="176">
        <f t="shared" si="3"/>
        <v>0.54138033122865514</v>
      </c>
      <c r="L44" s="128">
        <f t="shared" si="0"/>
        <v>0.54141362649081537</v>
      </c>
      <c r="M44" s="63"/>
    </row>
    <row r="45" spans="1:15" ht="23.4" customHeight="1" x14ac:dyDescent="0.2">
      <c r="A45" s="206" t="s">
        <v>108</v>
      </c>
      <c r="B45" s="141" t="s">
        <v>116</v>
      </c>
      <c r="C45" s="139" t="s">
        <v>110</v>
      </c>
      <c r="D45" s="157" t="s">
        <v>48</v>
      </c>
      <c r="E45" s="158">
        <v>298125124</v>
      </c>
      <c r="F45" s="158">
        <v>191044111</v>
      </c>
      <c r="G45" s="159">
        <f>IFERROR(F45/E45,"-")</f>
        <v>0.64081855442683189</v>
      </c>
      <c r="H45" s="158">
        <v>7282800</v>
      </c>
      <c r="I45" s="159">
        <f>IFERROR(H45/E45,"-")</f>
        <v>2.4428669084595501E-2</v>
      </c>
      <c r="J45" s="158">
        <v>0</v>
      </c>
      <c r="K45" s="159">
        <f>IFERROR(J45/E45,"-")</f>
        <v>0</v>
      </c>
      <c r="L45" s="160">
        <f t="shared" ref="L45:L80" si="4">IFERROR(J45/H45,"-")</f>
        <v>0</v>
      </c>
      <c r="M45" s="63"/>
    </row>
    <row r="46" spans="1:15" ht="33.6" customHeight="1" x14ac:dyDescent="0.2">
      <c r="A46" s="207"/>
      <c r="B46" s="140" t="s">
        <v>117</v>
      </c>
      <c r="C46" s="142" t="s">
        <v>111</v>
      </c>
      <c r="D46" s="144" t="s">
        <v>48</v>
      </c>
      <c r="E46" s="147">
        <v>18471872634</v>
      </c>
      <c r="F46" s="145">
        <v>15261883498</v>
      </c>
      <c r="G46" s="146">
        <f t="shared" ref="G46:G80" si="5">IFERROR(F46/E46,"-")</f>
        <v>0.82622286329045069</v>
      </c>
      <c r="H46" s="145">
        <v>3321127444</v>
      </c>
      <c r="I46" s="146">
        <f t="shared" ref="I46:I80" si="6">IFERROR(H46/E46,"-")</f>
        <v>0.17979376048138249</v>
      </c>
      <c r="J46" s="145">
        <v>0</v>
      </c>
      <c r="K46" s="146">
        <f t="shared" ref="K46:K80" si="7">IFERROR(J46/E46,"-")</f>
        <v>0</v>
      </c>
      <c r="L46" s="154">
        <f t="shared" si="4"/>
        <v>0</v>
      </c>
    </row>
    <row r="47" spans="1:15" ht="24.6" customHeight="1" x14ac:dyDescent="0.2">
      <c r="A47" s="207"/>
      <c r="B47" s="140" t="s">
        <v>118</v>
      </c>
      <c r="C47" s="142" t="s">
        <v>112</v>
      </c>
      <c r="D47" s="144" t="s">
        <v>48</v>
      </c>
      <c r="E47" s="145">
        <v>16589632200</v>
      </c>
      <c r="F47" s="145">
        <v>11266434040</v>
      </c>
      <c r="G47" s="146">
        <f t="shared" si="5"/>
        <v>0.67912500435060885</v>
      </c>
      <c r="H47" s="145">
        <v>6721427844</v>
      </c>
      <c r="I47" s="146">
        <f t="shared" si="6"/>
        <v>0.40515834003842471</v>
      </c>
      <c r="J47" s="145">
        <v>119894439</v>
      </c>
      <c r="K47" s="146">
        <f t="shared" si="7"/>
        <v>7.2270703506012628E-3</v>
      </c>
      <c r="L47" s="154">
        <f t="shared" si="4"/>
        <v>1.7837644289676616E-2</v>
      </c>
    </row>
    <row r="48" spans="1:15" ht="13.8" x14ac:dyDescent="0.2">
      <c r="A48" s="207"/>
      <c r="B48" s="202" t="s">
        <v>7</v>
      </c>
      <c r="C48" s="203"/>
      <c r="D48" s="148" t="s">
        <v>48</v>
      </c>
      <c r="E48" s="149">
        <f>+E45+E46+E47</f>
        <v>35359629958</v>
      </c>
      <c r="F48" s="149">
        <f>+F45+F46+F47</f>
        <v>26719361649</v>
      </c>
      <c r="G48" s="150">
        <f t="shared" si="5"/>
        <v>0.75564596351084923</v>
      </c>
      <c r="H48" s="149">
        <f>+H45+H46+H47</f>
        <v>10049838088</v>
      </c>
      <c r="I48" s="150">
        <f t="shared" si="6"/>
        <v>0.2842178523909088</v>
      </c>
      <c r="J48" s="149">
        <f>+J45+J46+J47</f>
        <v>119894439</v>
      </c>
      <c r="K48" s="150">
        <f t="shared" si="7"/>
        <v>3.3907153197703156E-3</v>
      </c>
      <c r="L48" s="155">
        <f t="shared" si="4"/>
        <v>1.1929987125181634E-2</v>
      </c>
    </row>
    <row r="49" spans="1:12" ht="13.8" x14ac:dyDescent="0.2">
      <c r="A49" s="207"/>
      <c r="B49" s="208" t="s">
        <v>119</v>
      </c>
      <c r="C49" s="209" t="s">
        <v>113</v>
      </c>
      <c r="D49" s="144" t="s">
        <v>48</v>
      </c>
      <c r="E49" s="145">
        <f>SUM(E50:E51)</f>
        <v>9613255329</v>
      </c>
      <c r="F49" s="145">
        <f>SUM(F50:F51)</f>
        <v>3921523913</v>
      </c>
      <c r="G49" s="146">
        <f t="shared" si="5"/>
        <v>0.40792882106959794</v>
      </c>
      <c r="H49" s="145">
        <f>SUM(H50:H51)</f>
        <v>2263981045</v>
      </c>
      <c r="I49" s="146">
        <f t="shared" si="6"/>
        <v>0.23550618053078448</v>
      </c>
      <c r="J49" s="145">
        <f>SUM(J50:J51)</f>
        <v>68947880</v>
      </c>
      <c r="K49" s="146">
        <f t="shared" si="7"/>
        <v>7.1721677663139907E-3</v>
      </c>
      <c r="L49" s="154">
        <f t="shared" si="4"/>
        <v>3.0454265574471714E-2</v>
      </c>
    </row>
    <row r="50" spans="1:12" ht="13.8" x14ac:dyDescent="0.2">
      <c r="A50" s="207"/>
      <c r="B50" s="208"/>
      <c r="C50" s="209"/>
      <c r="D50" s="143" t="s">
        <v>50</v>
      </c>
      <c r="E50" s="145">
        <v>9464505329</v>
      </c>
      <c r="F50" s="145">
        <v>3921523913</v>
      </c>
      <c r="G50" s="146">
        <f t="shared" si="5"/>
        <v>0.41434008188300531</v>
      </c>
      <c r="H50" s="145">
        <v>2263981045</v>
      </c>
      <c r="I50" s="146">
        <f t="shared" si="6"/>
        <v>0.23920754083818638</v>
      </c>
      <c r="J50" s="145">
        <v>68947880</v>
      </c>
      <c r="K50" s="146">
        <f t="shared" si="7"/>
        <v>7.284889976102416E-3</v>
      </c>
      <c r="L50" s="154">
        <f t="shared" si="4"/>
        <v>3.0454265574471714E-2</v>
      </c>
    </row>
    <row r="51" spans="1:12" ht="13.8" x14ac:dyDescent="0.2">
      <c r="A51" s="207"/>
      <c r="B51" s="208"/>
      <c r="C51" s="209"/>
      <c r="D51" s="143" t="s">
        <v>51</v>
      </c>
      <c r="E51" s="145">
        <v>148750000</v>
      </c>
      <c r="F51" s="145">
        <v>0</v>
      </c>
      <c r="G51" s="146">
        <f t="shared" si="5"/>
        <v>0</v>
      </c>
      <c r="H51" s="145"/>
      <c r="I51" s="146">
        <f t="shared" si="6"/>
        <v>0</v>
      </c>
      <c r="J51" s="145"/>
      <c r="K51" s="146">
        <f t="shared" si="7"/>
        <v>0</v>
      </c>
      <c r="L51" s="154" t="str">
        <f t="shared" si="4"/>
        <v>-</v>
      </c>
    </row>
    <row r="52" spans="1:12" ht="13.8" x14ac:dyDescent="0.2">
      <c r="A52" s="207"/>
      <c r="B52" s="202" t="s">
        <v>37</v>
      </c>
      <c r="C52" s="203"/>
      <c r="D52" s="148" t="s">
        <v>48</v>
      </c>
      <c r="E52" s="149">
        <f>E49</f>
        <v>9613255329</v>
      </c>
      <c r="F52" s="149">
        <f>F49</f>
        <v>3921523913</v>
      </c>
      <c r="G52" s="150">
        <f t="shared" si="5"/>
        <v>0.40792882106959794</v>
      </c>
      <c r="H52" s="149">
        <f>H49</f>
        <v>2263981045</v>
      </c>
      <c r="I52" s="150">
        <f t="shared" si="6"/>
        <v>0.23550618053078448</v>
      </c>
      <c r="J52" s="149">
        <f>J49</f>
        <v>68947880</v>
      </c>
      <c r="K52" s="150">
        <f t="shared" si="7"/>
        <v>7.1721677663139907E-3</v>
      </c>
      <c r="L52" s="155">
        <f t="shared" si="4"/>
        <v>3.0454265574471714E-2</v>
      </c>
    </row>
    <row r="53" spans="1:12" ht="13.8" x14ac:dyDescent="0.2">
      <c r="A53" s="207"/>
      <c r="B53" s="204" t="s">
        <v>1</v>
      </c>
      <c r="C53" s="205"/>
      <c r="D53" s="151" t="s">
        <v>48</v>
      </c>
      <c r="E53" s="152">
        <f>E48+E52</f>
        <v>44972885287</v>
      </c>
      <c r="F53" s="152">
        <f>F48+F52</f>
        <v>30640885562</v>
      </c>
      <c r="G53" s="153">
        <f t="shared" si="5"/>
        <v>0.68131909630572773</v>
      </c>
      <c r="H53" s="152">
        <f>H48+H52</f>
        <v>12313819133</v>
      </c>
      <c r="I53" s="153">
        <f t="shared" si="6"/>
        <v>0.2738054064002754</v>
      </c>
      <c r="J53" s="152">
        <f>J48+J52</f>
        <v>188842319</v>
      </c>
      <c r="K53" s="153">
        <f t="shared" si="7"/>
        <v>4.1990260975002941E-3</v>
      </c>
      <c r="L53" s="156">
        <f t="shared" si="4"/>
        <v>1.5335804185552674E-2</v>
      </c>
    </row>
    <row r="54" spans="1:12" ht="33.6" customHeight="1" x14ac:dyDescent="0.2">
      <c r="A54" s="207"/>
      <c r="B54" s="140" t="s">
        <v>121</v>
      </c>
      <c r="C54" s="142" t="s">
        <v>123</v>
      </c>
      <c r="D54" s="144" t="s">
        <v>48</v>
      </c>
      <c r="E54" s="145">
        <v>6683185777</v>
      </c>
      <c r="F54" s="145">
        <v>943770233</v>
      </c>
      <c r="G54" s="146">
        <f t="shared" si="5"/>
        <v>0.14121562148518441</v>
      </c>
      <c r="H54" s="145">
        <v>226338801</v>
      </c>
      <c r="I54" s="146">
        <f t="shared" si="6"/>
        <v>3.3866902485179859E-2</v>
      </c>
      <c r="J54" s="145">
        <v>20707</v>
      </c>
      <c r="K54" s="146">
        <f t="shared" si="7"/>
        <v>3.0983726460608906E-6</v>
      </c>
      <c r="L54" s="154">
        <f t="shared" si="4"/>
        <v>9.1486744245852919E-5</v>
      </c>
    </row>
    <row r="55" spans="1:12" ht="27" customHeight="1" x14ac:dyDescent="0.2">
      <c r="A55" s="207"/>
      <c r="B55" s="140" t="s">
        <v>122</v>
      </c>
      <c r="C55" s="142" t="s">
        <v>115</v>
      </c>
      <c r="D55" s="144" t="s">
        <v>48</v>
      </c>
      <c r="E55" s="145">
        <v>13289365062</v>
      </c>
      <c r="F55" s="145">
        <v>4428206400</v>
      </c>
      <c r="G55" s="146">
        <f t="shared" si="5"/>
        <v>0.33321429423758875</v>
      </c>
      <c r="H55" s="145">
        <v>804936264</v>
      </c>
      <c r="I55" s="146">
        <f t="shared" si="6"/>
        <v>6.0569956521223003E-2</v>
      </c>
      <c r="J55" s="145">
        <v>41100472</v>
      </c>
      <c r="K55" s="146">
        <f t="shared" si="7"/>
        <v>3.0927340627825701E-3</v>
      </c>
      <c r="L55" s="154">
        <f t="shared" si="4"/>
        <v>5.1060529681887956E-2</v>
      </c>
    </row>
    <row r="56" spans="1:12" ht="13.8" x14ac:dyDescent="0.2">
      <c r="A56" s="207"/>
      <c r="B56" s="202" t="s">
        <v>38</v>
      </c>
      <c r="C56" s="203"/>
      <c r="D56" s="148" t="s">
        <v>48</v>
      </c>
      <c r="E56" s="149">
        <f>E54+E55</f>
        <v>19972550839</v>
      </c>
      <c r="F56" s="149">
        <f>F54+F55</f>
        <v>5371976633</v>
      </c>
      <c r="G56" s="150">
        <f t="shared" si="5"/>
        <v>0.26896797891785806</v>
      </c>
      <c r="H56" s="149">
        <f>H54+H55</f>
        <v>1031275065</v>
      </c>
      <c r="I56" s="150">
        <f t="shared" si="6"/>
        <v>5.1634619599327788E-2</v>
      </c>
      <c r="J56" s="149">
        <f>J54+J55</f>
        <v>41121179</v>
      </c>
      <c r="K56" s="150">
        <f t="shared" si="7"/>
        <v>2.0588846828570088E-3</v>
      </c>
      <c r="L56" s="155">
        <f t="shared" si="4"/>
        <v>3.9874113508213252E-2</v>
      </c>
    </row>
    <row r="57" spans="1:12" ht="27.6" customHeight="1" x14ac:dyDescent="0.2">
      <c r="A57" s="207"/>
      <c r="B57" s="140" t="s">
        <v>120</v>
      </c>
      <c r="C57" s="142" t="s">
        <v>114</v>
      </c>
      <c r="D57" s="144" t="s">
        <v>48</v>
      </c>
      <c r="E57" s="145">
        <v>6145469712</v>
      </c>
      <c r="F57" s="145">
        <v>2656505602</v>
      </c>
      <c r="G57" s="146">
        <f t="shared" si="5"/>
        <v>0.43227055481418342</v>
      </c>
      <c r="H57" s="145">
        <v>307613794</v>
      </c>
      <c r="I57" s="146">
        <f t="shared" si="6"/>
        <v>5.0055375490556157E-2</v>
      </c>
      <c r="J57" s="145">
        <v>19015307</v>
      </c>
      <c r="K57" s="146">
        <f t="shared" si="7"/>
        <v>3.0941991240912977E-3</v>
      </c>
      <c r="L57" s="154">
        <f t="shared" si="4"/>
        <v>6.1815521185633181E-2</v>
      </c>
    </row>
    <row r="58" spans="1:12" ht="13.8" x14ac:dyDescent="0.2">
      <c r="A58" s="207"/>
      <c r="B58" s="202" t="s">
        <v>7</v>
      </c>
      <c r="C58" s="203"/>
      <c r="D58" s="148" t="s">
        <v>48</v>
      </c>
      <c r="E58" s="149">
        <f>E57</f>
        <v>6145469712</v>
      </c>
      <c r="F58" s="149">
        <f>F57</f>
        <v>2656505602</v>
      </c>
      <c r="G58" s="150">
        <f t="shared" si="5"/>
        <v>0.43227055481418342</v>
      </c>
      <c r="H58" s="149">
        <f>H57</f>
        <v>307613794</v>
      </c>
      <c r="I58" s="150">
        <f t="shared" si="6"/>
        <v>5.0055375490556157E-2</v>
      </c>
      <c r="J58" s="149">
        <f>J57</f>
        <v>19015307</v>
      </c>
      <c r="K58" s="150">
        <f t="shared" si="7"/>
        <v>3.0941991240912977E-3</v>
      </c>
      <c r="L58" s="155">
        <f t="shared" si="4"/>
        <v>6.1815521185633181E-2</v>
      </c>
    </row>
    <row r="59" spans="1:12" ht="29.4" customHeight="1" x14ac:dyDescent="0.2">
      <c r="A59" s="207"/>
      <c r="B59" s="140" t="s">
        <v>124</v>
      </c>
      <c r="C59" s="142" t="s">
        <v>125</v>
      </c>
      <c r="D59" s="144" t="s">
        <v>48</v>
      </c>
      <c r="E59" s="145">
        <v>10152598999</v>
      </c>
      <c r="F59" s="145">
        <v>2874096166</v>
      </c>
      <c r="G59" s="146">
        <f t="shared" si="5"/>
        <v>0.28308969617366841</v>
      </c>
      <c r="H59" s="145">
        <v>273575000</v>
      </c>
      <c r="I59" s="146">
        <f t="shared" si="6"/>
        <v>2.6946302126868826E-2</v>
      </c>
      <c r="J59" s="145">
        <v>0</v>
      </c>
      <c r="K59" s="146">
        <f t="shared" si="7"/>
        <v>0</v>
      </c>
      <c r="L59" s="154">
        <f t="shared" si="4"/>
        <v>0</v>
      </c>
    </row>
    <row r="60" spans="1:12" ht="29.4" customHeight="1" x14ac:dyDescent="0.2">
      <c r="A60" s="207"/>
      <c r="B60" s="140" t="s">
        <v>126</v>
      </c>
      <c r="C60" s="142" t="s">
        <v>127</v>
      </c>
      <c r="D60" s="144" t="s">
        <v>48</v>
      </c>
      <c r="E60" s="145">
        <v>476753000</v>
      </c>
      <c r="F60" s="145">
        <v>175728000</v>
      </c>
      <c r="G60" s="146">
        <f t="shared" si="5"/>
        <v>0.36859338063945063</v>
      </c>
      <c r="H60" s="145">
        <v>0</v>
      </c>
      <c r="I60" s="146">
        <f t="shared" si="6"/>
        <v>0</v>
      </c>
      <c r="J60" s="145">
        <v>0</v>
      </c>
      <c r="K60" s="146">
        <f t="shared" si="7"/>
        <v>0</v>
      </c>
      <c r="L60" s="154" t="str">
        <f t="shared" si="4"/>
        <v>-</v>
      </c>
    </row>
    <row r="61" spans="1:12" ht="13.8" x14ac:dyDescent="0.2">
      <c r="A61" s="207"/>
      <c r="B61" s="208" t="s">
        <v>128</v>
      </c>
      <c r="C61" s="209" t="s">
        <v>129</v>
      </c>
      <c r="D61" s="144" t="s">
        <v>48</v>
      </c>
      <c r="E61" s="145">
        <f>E62+E63</f>
        <v>46767325762</v>
      </c>
      <c r="F61" s="145">
        <f>F62+F63</f>
        <v>31834078498</v>
      </c>
      <c r="G61" s="146">
        <f t="shared" si="5"/>
        <v>0.68069058855330666</v>
      </c>
      <c r="H61" s="145">
        <f>H62+H63</f>
        <v>3185440430</v>
      </c>
      <c r="I61" s="146">
        <f t="shared" si="6"/>
        <v>6.8112520399622165E-2</v>
      </c>
      <c r="J61" s="145">
        <f>J62+J63</f>
        <v>474634365</v>
      </c>
      <c r="K61" s="146">
        <f t="shared" si="7"/>
        <v>1.0148845529792002E-2</v>
      </c>
      <c r="L61" s="154">
        <f t="shared" si="4"/>
        <v>0.149001174383914</v>
      </c>
    </row>
    <row r="62" spans="1:12" ht="13.8" x14ac:dyDescent="0.2">
      <c r="A62" s="207"/>
      <c r="B62" s="208"/>
      <c r="C62" s="209"/>
      <c r="D62" s="143" t="s">
        <v>50</v>
      </c>
      <c r="E62" s="145">
        <v>44433254095</v>
      </c>
      <c r="F62" s="145">
        <v>30955077736</v>
      </c>
      <c r="G62" s="146">
        <f t="shared" si="5"/>
        <v>0.69666465728161298</v>
      </c>
      <c r="H62" s="145">
        <v>2393471900</v>
      </c>
      <c r="I62" s="146">
        <f t="shared" si="6"/>
        <v>5.3866680456998835E-2</v>
      </c>
      <c r="J62" s="145">
        <v>0</v>
      </c>
      <c r="K62" s="146">
        <f t="shared" si="7"/>
        <v>0</v>
      </c>
      <c r="L62" s="154">
        <f t="shared" si="4"/>
        <v>0</v>
      </c>
    </row>
    <row r="63" spans="1:12" ht="13.8" x14ac:dyDescent="0.2">
      <c r="A63" s="207"/>
      <c r="B63" s="208"/>
      <c r="C63" s="209"/>
      <c r="D63" s="143" t="s">
        <v>51</v>
      </c>
      <c r="E63" s="145">
        <v>2334071667</v>
      </c>
      <c r="F63" s="145">
        <v>879000762</v>
      </c>
      <c r="G63" s="146">
        <f t="shared" si="5"/>
        <v>0.37659544667271777</v>
      </c>
      <c r="H63" s="145">
        <v>791968530</v>
      </c>
      <c r="I63" s="146">
        <f t="shared" si="6"/>
        <v>0.33930771758089295</v>
      </c>
      <c r="J63" s="145">
        <v>474634365</v>
      </c>
      <c r="K63" s="146">
        <f t="shared" si="7"/>
        <v>0.20335038195723062</v>
      </c>
      <c r="L63" s="154">
        <f t="shared" si="4"/>
        <v>0.59930962787119835</v>
      </c>
    </row>
    <row r="64" spans="1:12" ht="13.8" x14ac:dyDescent="0.2">
      <c r="A64" s="207"/>
      <c r="B64" s="208" t="s">
        <v>130</v>
      </c>
      <c r="C64" s="209" t="s">
        <v>131</v>
      </c>
      <c r="D64" s="144" t="s">
        <v>48</v>
      </c>
      <c r="E64" s="145">
        <f>E65+E66</f>
        <v>60740109998</v>
      </c>
      <c r="F64" s="145">
        <f>F65+F66</f>
        <v>33325275349</v>
      </c>
      <c r="G64" s="146">
        <f t="shared" si="5"/>
        <v>0.54865352318422389</v>
      </c>
      <c r="H64" s="145">
        <f>H65+H66</f>
        <v>22614555832</v>
      </c>
      <c r="I64" s="146">
        <f t="shared" si="6"/>
        <v>0.37231667563237264</v>
      </c>
      <c r="J64" s="145">
        <f>J65+J66</f>
        <v>227681169</v>
      </c>
      <c r="K64" s="146">
        <f t="shared" si="7"/>
        <v>3.7484484141944571E-3</v>
      </c>
      <c r="L64" s="154">
        <f t="shared" si="4"/>
        <v>1.0067903640973885E-2</v>
      </c>
    </row>
    <row r="65" spans="1:12" ht="13.8" x14ac:dyDescent="0.2">
      <c r="A65" s="207"/>
      <c r="B65" s="208"/>
      <c r="C65" s="209"/>
      <c r="D65" s="143" t="s">
        <v>50</v>
      </c>
      <c r="E65" s="145">
        <v>59419900086</v>
      </c>
      <c r="F65" s="145">
        <v>32881854284</v>
      </c>
      <c r="G65" s="146">
        <f t="shared" si="5"/>
        <v>0.55338117762583272</v>
      </c>
      <c r="H65" s="145">
        <v>22191625800</v>
      </c>
      <c r="I65" s="146">
        <f t="shared" si="6"/>
        <v>0.37347127423441423</v>
      </c>
      <c r="J65" s="145">
        <v>227681169</v>
      </c>
      <c r="K65" s="146">
        <f t="shared" si="7"/>
        <v>3.8317326126511655E-3</v>
      </c>
      <c r="L65" s="154">
        <f t="shared" si="4"/>
        <v>1.0259778668402024E-2</v>
      </c>
    </row>
    <row r="66" spans="1:12" ht="13.8" x14ac:dyDescent="0.2">
      <c r="A66" s="207"/>
      <c r="B66" s="208"/>
      <c r="C66" s="209"/>
      <c r="D66" s="143" t="s">
        <v>51</v>
      </c>
      <c r="E66" s="145">
        <v>1320209912</v>
      </c>
      <c r="F66" s="145">
        <v>443421065</v>
      </c>
      <c r="G66" s="146">
        <f t="shared" si="5"/>
        <v>0.33587163750971749</v>
      </c>
      <c r="H66" s="145">
        <v>422930032</v>
      </c>
      <c r="I66" s="146">
        <f t="shared" si="6"/>
        <v>0.32035059588311893</v>
      </c>
      <c r="J66" s="145">
        <v>0</v>
      </c>
      <c r="K66" s="146">
        <f t="shared" si="7"/>
        <v>0</v>
      </c>
      <c r="L66" s="154">
        <f t="shared" si="4"/>
        <v>0</v>
      </c>
    </row>
    <row r="67" spans="1:12" ht="13.8" x14ac:dyDescent="0.2">
      <c r="A67" s="207"/>
      <c r="B67" s="223" t="s">
        <v>132</v>
      </c>
      <c r="C67" s="209" t="s">
        <v>133</v>
      </c>
      <c r="D67" s="144" t="s">
        <v>48</v>
      </c>
      <c r="E67" s="145">
        <f>E68+E69</f>
        <v>26919925072</v>
      </c>
      <c r="F67" s="145">
        <f>F68+F69</f>
        <v>19950476995</v>
      </c>
      <c r="G67" s="146">
        <f>IFERROR(F67/E67,"-")</f>
        <v>0.74110447713507666</v>
      </c>
      <c r="H67" s="145">
        <f>H68+H69</f>
        <v>1088848497</v>
      </c>
      <c r="I67" s="146">
        <f t="shared" si="6"/>
        <v>4.044767933371906E-2</v>
      </c>
      <c r="J67" s="145">
        <f>J68+J69</f>
        <v>3285395</v>
      </c>
      <c r="K67" s="146">
        <f t="shared" si="7"/>
        <v>1.2204324459347069E-4</v>
      </c>
      <c r="L67" s="154">
        <f t="shared" si="4"/>
        <v>3.0173114157313291E-3</v>
      </c>
    </row>
    <row r="68" spans="1:12" ht="13.8" x14ac:dyDescent="0.2">
      <c r="A68" s="207"/>
      <c r="B68" s="223"/>
      <c r="C68" s="209"/>
      <c r="D68" s="143" t="s">
        <v>50</v>
      </c>
      <c r="E68" s="145">
        <v>25867492326</v>
      </c>
      <c r="F68" s="145">
        <v>19947176995</v>
      </c>
      <c r="G68" s="146">
        <f t="shared" si="5"/>
        <v>0.77112913550381701</v>
      </c>
      <c r="H68" s="145">
        <v>1085563102</v>
      </c>
      <c r="I68" s="146">
        <f t="shared" si="6"/>
        <v>4.1966306138955571E-2</v>
      </c>
      <c r="J68" s="145">
        <v>0</v>
      </c>
      <c r="K68" s="146">
        <f t="shared" si="7"/>
        <v>0</v>
      </c>
      <c r="L68" s="154">
        <f t="shared" si="4"/>
        <v>0</v>
      </c>
    </row>
    <row r="69" spans="1:12" ht="13.8" x14ac:dyDescent="0.2">
      <c r="A69" s="207"/>
      <c r="B69" s="223"/>
      <c r="C69" s="209"/>
      <c r="D69" s="143" t="s">
        <v>51</v>
      </c>
      <c r="E69" s="145">
        <v>1052432746</v>
      </c>
      <c r="F69" s="145">
        <v>3300000</v>
      </c>
      <c r="G69" s="146">
        <f t="shared" si="5"/>
        <v>3.1355922861031919E-3</v>
      </c>
      <c r="H69" s="145">
        <v>3285395</v>
      </c>
      <c r="I69" s="146">
        <f t="shared" si="6"/>
        <v>3.1217149147884839E-3</v>
      </c>
      <c r="J69" s="145">
        <v>3285395</v>
      </c>
      <c r="K69" s="146">
        <f t="shared" si="7"/>
        <v>3.1217149147884839E-3</v>
      </c>
      <c r="L69" s="154">
        <f t="shared" si="4"/>
        <v>1</v>
      </c>
    </row>
    <row r="70" spans="1:12" ht="13.8" x14ac:dyDescent="0.2">
      <c r="A70" s="207"/>
      <c r="B70" s="202" t="s">
        <v>39</v>
      </c>
      <c r="C70" s="203"/>
      <c r="D70" s="148" t="s">
        <v>48</v>
      </c>
      <c r="E70" s="149">
        <f>E59+E60+E61+E64+E67</f>
        <v>145056712831</v>
      </c>
      <c r="F70" s="149">
        <f>F59+F60+F61+F64+F67</f>
        <v>88159655008</v>
      </c>
      <c r="G70" s="150">
        <f t="shared" si="5"/>
        <v>0.60775991188157852</v>
      </c>
      <c r="H70" s="149">
        <f>H59+H60+H61+H64+H67</f>
        <v>27162419759</v>
      </c>
      <c r="I70" s="150">
        <f t="shared" si="6"/>
        <v>0.18725379356035657</v>
      </c>
      <c r="J70" s="149">
        <f>J59+J60+J61+J64+J67</f>
        <v>705600929</v>
      </c>
      <c r="K70" s="150">
        <f t="shared" si="7"/>
        <v>4.8643107597651719E-3</v>
      </c>
      <c r="L70" s="155">
        <f t="shared" si="4"/>
        <v>2.5977101276708093E-2</v>
      </c>
    </row>
    <row r="71" spans="1:12" ht="13.8" x14ac:dyDescent="0.2">
      <c r="A71" s="207"/>
      <c r="B71" s="208" t="s">
        <v>134</v>
      </c>
      <c r="C71" s="209" t="s">
        <v>135</v>
      </c>
      <c r="D71" s="144" t="s">
        <v>48</v>
      </c>
      <c r="E71" s="145">
        <f>E72+E73</f>
        <v>17474332541</v>
      </c>
      <c r="F71" s="145">
        <f>F72+F73</f>
        <v>10976613455</v>
      </c>
      <c r="G71" s="146">
        <f t="shared" si="5"/>
        <v>0.62815637903454047</v>
      </c>
      <c r="H71" s="145">
        <f>H72+H73</f>
        <v>2090453302</v>
      </c>
      <c r="I71" s="146">
        <f t="shared" si="6"/>
        <v>0.11962993705740535</v>
      </c>
      <c r="J71" s="145">
        <f>J72+J73</f>
        <v>666063722</v>
      </c>
      <c r="K71" s="146">
        <f t="shared" si="7"/>
        <v>3.8116690319199072E-2</v>
      </c>
      <c r="L71" s="154">
        <f t="shared" si="4"/>
        <v>0.31862166993290719</v>
      </c>
    </row>
    <row r="72" spans="1:12" ht="13.8" x14ac:dyDescent="0.2">
      <c r="A72" s="207"/>
      <c r="B72" s="208"/>
      <c r="C72" s="209"/>
      <c r="D72" s="144" t="s">
        <v>50</v>
      </c>
      <c r="E72" s="145">
        <v>13812297228</v>
      </c>
      <c r="F72" s="145">
        <v>10970446789</v>
      </c>
      <c r="G72" s="146">
        <f t="shared" si="5"/>
        <v>0.7942521513916555</v>
      </c>
      <c r="H72" s="145">
        <v>2090453302</v>
      </c>
      <c r="I72" s="146">
        <f t="shared" si="6"/>
        <v>0.15134725726595841</v>
      </c>
      <c r="J72" s="145">
        <v>666063722</v>
      </c>
      <c r="K72" s="146">
        <f t="shared" si="7"/>
        <v>4.8222515849844987E-2</v>
      </c>
      <c r="L72" s="154">
        <f t="shared" si="4"/>
        <v>0.31862166993290719</v>
      </c>
    </row>
    <row r="73" spans="1:12" ht="13.8" x14ac:dyDescent="0.2">
      <c r="A73" s="207"/>
      <c r="B73" s="208"/>
      <c r="C73" s="209"/>
      <c r="D73" s="144" t="s">
        <v>51</v>
      </c>
      <c r="E73" s="145">
        <v>3662035313</v>
      </c>
      <c r="F73" s="145">
        <v>6166666</v>
      </c>
      <c r="G73" s="146">
        <f t="shared" si="5"/>
        <v>1.6839449849401274E-3</v>
      </c>
      <c r="H73" s="145">
        <v>0</v>
      </c>
      <c r="I73" s="146">
        <f t="shared" si="6"/>
        <v>0</v>
      </c>
      <c r="J73" s="145">
        <v>0</v>
      </c>
      <c r="K73" s="146">
        <f t="shared" si="7"/>
        <v>0</v>
      </c>
      <c r="L73" s="154" t="str">
        <f t="shared" si="4"/>
        <v>-</v>
      </c>
    </row>
    <row r="74" spans="1:12" ht="13.8" x14ac:dyDescent="0.2">
      <c r="A74" s="207"/>
      <c r="B74" s="208" t="s">
        <v>136</v>
      </c>
      <c r="C74" s="209" t="s">
        <v>137</v>
      </c>
      <c r="D74" s="144" t="s">
        <v>48</v>
      </c>
      <c r="E74" s="145">
        <f>E75+E76</f>
        <v>12755221639</v>
      </c>
      <c r="F74" s="145">
        <f>F75+F76</f>
        <v>8712174417</v>
      </c>
      <c r="G74" s="146">
        <f t="shared" si="5"/>
        <v>0.68302806988174203</v>
      </c>
      <c r="H74" s="145">
        <f>H75+H76</f>
        <v>3935957584</v>
      </c>
      <c r="I74" s="146">
        <f t="shared" si="6"/>
        <v>0.30857618122177738</v>
      </c>
      <c r="J74" s="145">
        <f>J75+J76</f>
        <v>98807484</v>
      </c>
      <c r="K74" s="146">
        <f t="shared" si="7"/>
        <v>7.7464341111791483E-3</v>
      </c>
      <c r="L74" s="154">
        <f t="shared" si="4"/>
        <v>2.5103797968164282E-2</v>
      </c>
    </row>
    <row r="75" spans="1:12" ht="13.8" x14ac:dyDescent="0.2">
      <c r="A75" s="207"/>
      <c r="B75" s="208"/>
      <c r="C75" s="209"/>
      <c r="D75" s="143" t="s">
        <v>50</v>
      </c>
      <c r="E75" s="145">
        <v>12670062720</v>
      </c>
      <c r="F75" s="145">
        <v>8661133156</v>
      </c>
      <c r="G75" s="146">
        <f t="shared" si="5"/>
        <v>0.68359039315000325</v>
      </c>
      <c r="H75" s="145">
        <v>3887432102</v>
      </c>
      <c r="I75" s="146">
        <f t="shared" si="6"/>
        <v>0.3068202729465257</v>
      </c>
      <c r="J75" s="145">
        <v>50282002</v>
      </c>
      <c r="K75" s="146">
        <f t="shared" si="7"/>
        <v>3.9685677262377437E-3</v>
      </c>
      <c r="L75" s="154">
        <f t="shared" si="4"/>
        <v>1.2934502952252463E-2</v>
      </c>
    </row>
    <row r="76" spans="1:12" ht="13.8" x14ac:dyDescent="0.2">
      <c r="A76" s="207"/>
      <c r="B76" s="208"/>
      <c r="C76" s="209"/>
      <c r="D76" s="143" t="s">
        <v>51</v>
      </c>
      <c r="E76" s="145">
        <v>85158919</v>
      </c>
      <c r="F76" s="145">
        <v>51041261</v>
      </c>
      <c r="G76" s="146">
        <f t="shared" si="5"/>
        <v>0.59936482988939777</v>
      </c>
      <c r="H76" s="145">
        <v>48525482</v>
      </c>
      <c r="I76" s="146">
        <f t="shared" si="6"/>
        <v>0.56982266296733997</v>
      </c>
      <c r="J76" s="145">
        <v>48525482</v>
      </c>
      <c r="K76" s="146">
        <f t="shared" si="7"/>
        <v>0.56982266296733997</v>
      </c>
      <c r="L76" s="154">
        <f t="shared" si="4"/>
        <v>1</v>
      </c>
    </row>
    <row r="77" spans="1:12" ht="33.6" customHeight="1" x14ac:dyDescent="0.2">
      <c r="A77" s="207"/>
      <c r="B77" s="140" t="s">
        <v>138</v>
      </c>
      <c r="C77" s="142" t="s">
        <v>139</v>
      </c>
      <c r="D77" s="144" t="s">
        <v>48</v>
      </c>
      <c r="E77" s="145">
        <v>2799945743</v>
      </c>
      <c r="F77" s="145">
        <v>2110820580</v>
      </c>
      <c r="G77" s="146">
        <f t="shared" si="5"/>
        <v>0.75387910114942536</v>
      </c>
      <c r="H77" s="145">
        <v>258142083</v>
      </c>
      <c r="I77" s="146">
        <f t="shared" si="6"/>
        <v>9.2195387587551553E-2</v>
      </c>
      <c r="J77" s="145">
        <v>28535391</v>
      </c>
      <c r="K77" s="146">
        <f t="shared" si="7"/>
        <v>1.0191408555447855E-2</v>
      </c>
      <c r="L77" s="154">
        <f t="shared" si="4"/>
        <v>0.1105414145124102</v>
      </c>
    </row>
    <row r="78" spans="1:12" ht="13.8" x14ac:dyDescent="0.2">
      <c r="A78" s="207"/>
      <c r="B78" s="202" t="s">
        <v>40</v>
      </c>
      <c r="C78" s="203"/>
      <c r="D78" s="148" t="s">
        <v>48</v>
      </c>
      <c r="E78" s="149">
        <f>E71+E74+E77</f>
        <v>33029499923</v>
      </c>
      <c r="F78" s="149">
        <f>F71+F74+F77</f>
        <v>21799608452</v>
      </c>
      <c r="G78" s="150">
        <f t="shared" si="5"/>
        <v>0.66000419330659932</v>
      </c>
      <c r="H78" s="149">
        <f>H71+H74+H77</f>
        <v>6284552969</v>
      </c>
      <c r="I78" s="150">
        <f t="shared" si="6"/>
        <v>0.19027090884363554</v>
      </c>
      <c r="J78" s="149">
        <f>J71+J74+J77</f>
        <v>793406597</v>
      </c>
      <c r="K78" s="150">
        <f t="shared" si="7"/>
        <v>2.4021150754617193E-2</v>
      </c>
      <c r="L78" s="155">
        <f t="shared" si="4"/>
        <v>0.12624710157009736</v>
      </c>
    </row>
    <row r="79" spans="1:12" ht="13.8" x14ac:dyDescent="0.2">
      <c r="A79" s="207"/>
      <c r="B79" s="204" t="s">
        <v>20</v>
      </c>
      <c r="C79" s="205"/>
      <c r="D79" s="151" t="s">
        <v>48</v>
      </c>
      <c r="E79" s="152">
        <f>E56+E58+E70+E78</f>
        <v>204204233305</v>
      </c>
      <c r="F79" s="152">
        <f>F56+F58+F70+F78</f>
        <v>117987745695</v>
      </c>
      <c r="G79" s="153">
        <f t="shared" si="5"/>
        <v>0.57779284878376236</v>
      </c>
      <c r="H79" s="152">
        <f>H56+H58+H70+H78</f>
        <v>34785861587</v>
      </c>
      <c r="I79" s="153">
        <f t="shared" si="6"/>
        <v>0.17034838614263076</v>
      </c>
      <c r="J79" s="152">
        <f>J56+J58+J70+J78</f>
        <v>1559144012</v>
      </c>
      <c r="K79" s="153">
        <f t="shared" si="7"/>
        <v>7.6352188530355207E-3</v>
      </c>
      <c r="L79" s="156">
        <f t="shared" si="4"/>
        <v>4.4821198638434055E-2</v>
      </c>
    </row>
    <row r="80" spans="1:12" ht="14.4" thickBot="1" x14ac:dyDescent="0.25">
      <c r="A80" s="207"/>
      <c r="B80" s="224" t="s">
        <v>141</v>
      </c>
      <c r="C80" s="225"/>
      <c r="D80" s="225"/>
      <c r="E80" s="180">
        <f>E53+E79</f>
        <v>249177118592</v>
      </c>
      <c r="F80" s="180">
        <f>F53+F79</f>
        <v>148628631257</v>
      </c>
      <c r="G80" s="181">
        <f t="shared" si="5"/>
        <v>0.59647784715081709</v>
      </c>
      <c r="H80" s="180">
        <f>H53+H79</f>
        <v>47099680720</v>
      </c>
      <c r="I80" s="181">
        <f t="shared" si="6"/>
        <v>0.189020889984367</v>
      </c>
      <c r="J80" s="180">
        <f>J53+J79</f>
        <v>1747986331</v>
      </c>
      <c r="K80" s="181">
        <f t="shared" si="7"/>
        <v>7.0150354931350434E-3</v>
      </c>
      <c r="L80" s="182">
        <f t="shared" si="4"/>
        <v>3.7112487903930742E-2</v>
      </c>
    </row>
    <row r="81" spans="1:12" ht="15" customHeight="1" thickBot="1" x14ac:dyDescent="0.3">
      <c r="A81" s="221" t="s">
        <v>8</v>
      </c>
      <c r="B81" s="222"/>
      <c r="C81" s="222"/>
      <c r="D81" s="222"/>
      <c r="E81" s="184">
        <f>E44+E80</f>
        <v>512473834000</v>
      </c>
      <c r="F81" s="183">
        <f>F44+F80</f>
        <v>411909154732</v>
      </c>
      <c r="G81" s="185">
        <f t="shared" ref="G81" si="8">IFERROR(F81/E81,"-")</f>
        <v>0.80376621673917503</v>
      </c>
      <c r="H81" s="184">
        <f>H44+H80</f>
        <v>310380204195</v>
      </c>
      <c r="I81" s="185">
        <f t="shared" ref="I81" si="9">IFERROR(H81/E81,"-")</f>
        <v>0.60565083249694263</v>
      </c>
      <c r="J81" s="184">
        <f>J44+J80</f>
        <v>144291649330</v>
      </c>
      <c r="K81" s="185">
        <f t="shared" ref="K81" si="10">IFERROR(J81/E81,"-")</f>
        <v>0.28155905678883891</v>
      </c>
      <c r="L81" s="186">
        <f t="shared" ref="L81" si="11">IFERROR(J81/H81,"-")</f>
        <v>0.46488676590774802</v>
      </c>
    </row>
    <row r="82" spans="1:12" x14ac:dyDescent="0.25">
      <c r="E82" s="63"/>
    </row>
    <row r="83" spans="1:12" x14ac:dyDescent="0.25">
      <c r="E83" s="187"/>
    </row>
  </sheetData>
  <autoFilter ref="A5:L37" xr:uid="{00000000-0009-0000-0000-000002000000}">
    <filterColumn colId="1" showButton="0"/>
    <filterColumn colId="3" showButton="0"/>
  </autoFilter>
  <mergeCells count="50"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  <mergeCell ref="B1:L1"/>
    <mergeCell ref="B2:L2"/>
    <mergeCell ref="B3:L3"/>
    <mergeCell ref="B5:C5"/>
    <mergeCell ref="D5:E5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33:C33"/>
    <mergeCell ref="B34:B36"/>
    <mergeCell ref="C34:C36"/>
    <mergeCell ref="B20:C20"/>
    <mergeCell ref="B74:B76"/>
    <mergeCell ref="C74:C76"/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 G59 G60:G64 G58 G48:G57 G65:G67 I59 I60:I64 I58 I48:I57 I65:I67 I70:I81 G70:G81" formula="1"/>
    <ignoredError sqref="B45:B47 B49 B54:B55 B57 B71:B77 B59:B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1" t="s">
        <v>70</v>
      </c>
      <c r="B1" s="232"/>
      <c r="C1" s="232"/>
      <c r="D1" s="232"/>
      <c r="E1" s="232"/>
      <c r="F1" s="232"/>
      <c r="G1" s="232"/>
      <c r="H1" s="232"/>
      <c r="I1" s="232"/>
      <c r="J1" s="233"/>
    </row>
    <row r="2" spans="1:11" ht="22.8" customHeight="1" thickBot="1" x14ac:dyDescent="0.3">
      <c r="A2" s="234" t="s">
        <v>49</v>
      </c>
      <c r="B2" s="235"/>
      <c r="C2" s="235"/>
      <c r="D2" s="235"/>
      <c r="E2" s="235"/>
      <c r="F2" s="235"/>
      <c r="G2" s="235"/>
      <c r="H2" s="235"/>
      <c r="I2" s="235"/>
      <c r="J2" s="236"/>
    </row>
    <row r="3" spans="1:11" ht="7.2" customHeight="1" x14ac:dyDescent="0.25">
      <c r="A3" s="237"/>
      <c r="B3" s="238"/>
      <c r="C3" s="238"/>
      <c r="D3" s="238"/>
      <c r="E3" s="238"/>
      <c r="F3" s="238"/>
      <c r="G3" s="238"/>
      <c r="H3" s="238"/>
      <c r="I3" s="238"/>
      <c r="J3" s="239"/>
    </row>
    <row r="4" spans="1:11" ht="7.2" customHeight="1" x14ac:dyDescent="0.25">
      <c r="A4" s="240"/>
      <c r="B4" s="241"/>
      <c r="C4" s="241"/>
      <c r="D4" s="241"/>
      <c r="E4" s="241"/>
      <c r="F4" s="241"/>
      <c r="G4" s="241"/>
      <c r="H4" s="241"/>
      <c r="I4" s="241"/>
      <c r="J4" s="242"/>
    </row>
    <row r="5" spans="1:11" ht="31.8" customHeight="1" x14ac:dyDescent="0.25">
      <c r="A5" s="229" t="s">
        <v>21</v>
      </c>
      <c r="B5" s="230"/>
      <c r="C5" s="101" t="s">
        <v>42</v>
      </c>
      <c r="D5" s="101" t="s">
        <v>2</v>
      </c>
      <c r="E5" s="102" t="s">
        <v>3</v>
      </c>
      <c r="F5" s="101" t="s">
        <v>4</v>
      </c>
      <c r="G5" s="103" t="s">
        <v>41</v>
      </c>
      <c r="H5" s="101" t="s">
        <v>5</v>
      </c>
      <c r="I5" s="104" t="s">
        <v>44</v>
      </c>
      <c r="J5" s="111" t="s">
        <v>45</v>
      </c>
      <c r="K5" s="40"/>
    </row>
    <row r="6" spans="1:11" ht="31.2" customHeight="1" x14ac:dyDescent="0.25">
      <c r="A6" s="112" t="s">
        <v>94</v>
      </c>
      <c r="B6" s="105" t="s">
        <v>36</v>
      </c>
      <c r="C6" s="106">
        <v>122461430737</v>
      </c>
      <c r="D6" s="106">
        <v>71013508770</v>
      </c>
      <c r="E6" s="107">
        <f t="shared" ref="E6:E9" si="0">+D6/C6</f>
        <v>0.57988468975599083</v>
      </c>
      <c r="F6" s="106">
        <v>71013508770</v>
      </c>
      <c r="G6" s="107">
        <f t="shared" ref="G6:G9" si="1">+F6/C6</f>
        <v>0.57988468975599083</v>
      </c>
      <c r="H6" s="106">
        <v>71006268761</v>
      </c>
      <c r="I6" s="107">
        <f t="shared" ref="I6:I9" si="2">+H6/C6</f>
        <v>0.57982556902747706</v>
      </c>
      <c r="J6" s="113">
        <f>+H6/F6</f>
        <v>0.99989804744019273</v>
      </c>
    </row>
    <row r="7" spans="1:11" ht="31.2" customHeight="1" x14ac:dyDescent="0.25">
      <c r="A7" s="112" t="s">
        <v>95</v>
      </c>
      <c r="B7" s="108" t="s">
        <v>72</v>
      </c>
      <c r="C7" s="106">
        <v>18712276200</v>
      </c>
      <c r="D7" s="106">
        <v>17373262092</v>
      </c>
      <c r="E7" s="107">
        <f t="shared" si="0"/>
        <v>0.92844194401106583</v>
      </c>
      <c r="F7" s="106">
        <v>16240696473</v>
      </c>
      <c r="G7" s="107">
        <f t="shared" si="1"/>
        <v>0.86791667135610151</v>
      </c>
      <c r="H7" s="106">
        <v>10404811814</v>
      </c>
      <c r="I7" s="107">
        <f t="shared" si="2"/>
        <v>0.55604201769958905</v>
      </c>
      <c r="J7" s="114">
        <f>IFERROR(H7/F7,"-")</f>
        <v>0.64066290699403805</v>
      </c>
    </row>
    <row r="8" spans="1:11" ht="43.8" customHeight="1" x14ac:dyDescent="0.25">
      <c r="A8" s="112" t="s">
        <v>96</v>
      </c>
      <c r="B8" s="105" t="s">
        <v>73</v>
      </c>
      <c r="C8" s="109">
        <v>10589498794</v>
      </c>
      <c r="D8" s="109">
        <v>5602498794</v>
      </c>
      <c r="E8" s="110">
        <f t="shared" si="0"/>
        <v>0.52906175287298496</v>
      </c>
      <c r="F8" s="109">
        <v>5602498794</v>
      </c>
      <c r="G8" s="110">
        <f t="shared" si="1"/>
        <v>0.52906175287298496</v>
      </c>
      <c r="H8" s="109">
        <v>2651109841</v>
      </c>
      <c r="I8" s="110">
        <f t="shared" si="2"/>
        <v>0.25035272136790049</v>
      </c>
      <c r="J8" s="115">
        <f>IFERROR(H8/F8,"-")</f>
        <v>0.47320132292383676</v>
      </c>
    </row>
    <row r="9" spans="1:11" s="43" customFormat="1" ht="32.4" customHeight="1" thickBot="1" x14ac:dyDescent="0.3">
      <c r="A9" s="116" t="s">
        <v>97</v>
      </c>
      <c r="B9" s="117" t="s">
        <v>22</v>
      </c>
      <c r="C9" s="118">
        <f>SUM(C6:C8)</f>
        <v>151763205731</v>
      </c>
      <c r="D9" s="118">
        <f>SUM(D6:D8)</f>
        <v>93989269656</v>
      </c>
      <c r="E9" s="119">
        <f t="shared" si="0"/>
        <v>0.61931526290104733</v>
      </c>
      <c r="F9" s="118">
        <f>SUM(F6:F8)</f>
        <v>92856704037</v>
      </c>
      <c r="G9" s="119">
        <f t="shared" si="1"/>
        <v>0.61185254745862672</v>
      </c>
      <c r="H9" s="118">
        <f>SUM(H6:H8)</f>
        <v>84062190416</v>
      </c>
      <c r="I9" s="119">
        <f t="shared" si="2"/>
        <v>0.55390362908516888</v>
      </c>
      <c r="J9" s="120">
        <f>+H9/F9</f>
        <v>0.90528940573320682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8"/>
      <c r="F12" s="100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90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4" t="s">
        <v>70</v>
      </c>
      <c r="B1" s="244"/>
      <c r="C1" s="244"/>
      <c r="D1" s="244"/>
      <c r="E1" s="244"/>
    </row>
    <row r="2" spans="1:22" ht="13.2" hidden="1" x14ac:dyDescent="0.2">
      <c r="A2" s="244" t="s">
        <v>89</v>
      </c>
      <c r="B2" s="244"/>
      <c r="C2" s="244"/>
      <c r="D2" s="244"/>
      <c r="E2" s="244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5" t="s">
        <v>0</v>
      </c>
      <c r="B4" s="246"/>
      <c r="C4" s="94" t="s">
        <v>99</v>
      </c>
      <c r="D4" s="94" t="s">
        <v>5</v>
      </c>
      <c r="E4" s="95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6076099811</v>
      </c>
      <c r="D5" s="51">
        <v>3987415553</v>
      </c>
      <c r="E5" s="86">
        <f>+D5/C5</f>
        <v>0.65624589408180811</v>
      </c>
      <c r="F5" s="45"/>
    </row>
    <row r="6" spans="1:22" ht="12" x14ac:dyDescent="0.2">
      <c r="A6" s="247" t="s">
        <v>37</v>
      </c>
      <c r="B6" s="248"/>
      <c r="C6" s="48">
        <f>C5</f>
        <v>6076099811</v>
      </c>
      <c r="D6" s="48">
        <f>D5</f>
        <v>3987415553</v>
      </c>
      <c r="E6" s="87">
        <f>+D6/C6</f>
        <v>0.65624589408180811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61511221</v>
      </c>
      <c r="E7" s="86">
        <f>D7/C7</f>
        <v>0.9634124484795622</v>
      </c>
    </row>
    <row r="8" spans="1:22" ht="24.6" customHeight="1" x14ac:dyDescent="0.2">
      <c r="A8" s="54">
        <v>7568</v>
      </c>
      <c r="B8" s="55" t="s">
        <v>53</v>
      </c>
      <c r="C8" s="51">
        <v>5979705623</v>
      </c>
      <c r="D8" s="51">
        <v>5563370031</v>
      </c>
      <c r="E8" s="86">
        <f>D8/C8</f>
        <v>0.93037523613225537</v>
      </c>
    </row>
    <row r="9" spans="1:22" ht="34.200000000000003" x14ac:dyDescent="0.2">
      <c r="A9" s="54">
        <v>7570</v>
      </c>
      <c r="B9" s="55" t="s">
        <v>54</v>
      </c>
      <c r="C9" s="51">
        <v>5148070459</v>
      </c>
      <c r="D9" s="51">
        <v>4585301673</v>
      </c>
      <c r="E9" s="86">
        <f>D9/C9</f>
        <v>0.89068355018021328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1614264065</v>
      </c>
      <c r="E10" s="86">
        <f>D10/C10</f>
        <v>0.97665067210656242</v>
      </c>
    </row>
    <row r="11" spans="1:22" ht="12" x14ac:dyDescent="0.2">
      <c r="A11" s="247" t="s">
        <v>7</v>
      </c>
      <c r="B11" s="248"/>
      <c r="C11" s="49">
        <f>SUM(C7:C10)</f>
        <v>12844480486</v>
      </c>
      <c r="D11" s="49">
        <f>SUM(D7:D10)</f>
        <v>11824446990</v>
      </c>
      <c r="E11" s="87">
        <f>+D11/C11</f>
        <v>0.92058585031042728</v>
      </c>
      <c r="F11" s="45"/>
    </row>
    <row r="12" spans="1:22" s="13" customFormat="1" ht="12" x14ac:dyDescent="0.25">
      <c r="A12" s="249" t="s">
        <v>25</v>
      </c>
      <c r="B12" s="249"/>
      <c r="C12" s="96">
        <f>+C11+C6</f>
        <v>18920580297</v>
      </c>
      <c r="D12" s="96">
        <f>+D11+D6</f>
        <v>15811862543</v>
      </c>
      <c r="E12" s="97">
        <f>+D12/C12</f>
        <v>0.83569649000179391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3674499634</v>
      </c>
      <c r="E13" s="86">
        <f t="shared" ref="E13:E28" si="0">D13/C13</f>
        <v>0.96281343699212574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2540053388</v>
      </c>
      <c r="E14" s="86">
        <f t="shared" si="0"/>
        <v>0.96344006739338584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3545565501</v>
      </c>
      <c r="D15" s="52">
        <v>3252932110</v>
      </c>
      <c r="E15" s="86">
        <f t="shared" si="0"/>
        <v>0.91746495984421528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1463629115</v>
      </c>
      <c r="E16" s="86">
        <f t="shared" si="0"/>
        <v>0.96531746652605843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7" t="s">
        <v>38</v>
      </c>
      <c r="B17" s="248"/>
      <c r="C17" s="50">
        <f>SUM(C13:C16)</f>
        <v>11514641461</v>
      </c>
      <c r="D17" s="50">
        <f>SUM(D13:D16)</f>
        <v>10931114247</v>
      </c>
      <c r="E17" s="88">
        <f t="shared" si="0"/>
        <v>0.94932302356296527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1564528691</v>
      </c>
      <c r="D18" s="52">
        <v>1509597525</v>
      </c>
      <c r="E18" s="86">
        <f t="shared" si="0"/>
        <v>0.96488963972601249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7" t="s">
        <v>7</v>
      </c>
      <c r="B19" s="248"/>
      <c r="C19" s="50">
        <f>SUM(C18:C18)</f>
        <v>1564528691</v>
      </c>
      <c r="D19" s="50">
        <f>SUM(D18:D18)</f>
        <v>1509597525</v>
      </c>
      <c r="E19" s="87">
        <f t="shared" si="0"/>
        <v>0.96488963972601249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17193816345</v>
      </c>
      <c r="D20" s="53">
        <v>13483283744</v>
      </c>
      <c r="E20" s="86">
        <f t="shared" si="0"/>
        <v>0.78419377486958963</v>
      </c>
    </row>
    <row r="21" spans="1:22" ht="34.200000000000003" x14ac:dyDescent="0.2">
      <c r="A21" s="54">
        <v>7576</v>
      </c>
      <c r="B21" s="56" t="s">
        <v>63</v>
      </c>
      <c r="C21" s="53">
        <v>558990069</v>
      </c>
      <c r="D21" s="53">
        <v>496960808</v>
      </c>
      <c r="E21" s="86">
        <f t="shared" si="0"/>
        <v>0.88903333987495226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11811766443</v>
      </c>
      <c r="E22" s="86">
        <f t="shared" si="0"/>
        <v>0.71086655151141076</v>
      </c>
    </row>
    <row r="23" spans="1:22" ht="24.6" customHeight="1" x14ac:dyDescent="0.2">
      <c r="A23" s="54">
        <v>7578</v>
      </c>
      <c r="B23" s="56" t="s">
        <v>65</v>
      </c>
      <c r="C23" s="53">
        <v>33334918713</v>
      </c>
      <c r="D23" s="53">
        <v>31778753542</v>
      </c>
      <c r="E23" s="86">
        <f t="shared" si="0"/>
        <v>0.95331726516575777</v>
      </c>
    </row>
    <row r="24" spans="1:22" ht="12" x14ac:dyDescent="0.2">
      <c r="A24" s="247" t="s">
        <v>39</v>
      </c>
      <c r="B24" s="248"/>
      <c r="C24" s="47">
        <f>SUM(C20:C23)</f>
        <v>67703736132</v>
      </c>
      <c r="D24" s="47">
        <f>SUM(D20:D23)</f>
        <v>57570764537</v>
      </c>
      <c r="E24" s="89">
        <f t="shared" si="0"/>
        <v>0.85033364221962526</v>
      </c>
    </row>
    <row r="25" spans="1:22" ht="24.6" customHeight="1" x14ac:dyDescent="0.2">
      <c r="A25" s="54">
        <v>7593</v>
      </c>
      <c r="B25" s="56" t="s">
        <v>66</v>
      </c>
      <c r="C25" s="53">
        <v>10511277602</v>
      </c>
      <c r="D25" s="53">
        <v>7558495215</v>
      </c>
      <c r="E25" s="86">
        <f t="shared" si="0"/>
        <v>0.71908434932418031</v>
      </c>
    </row>
    <row r="26" spans="1:22" ht="24.6" customHeight="1" x14ac:dyDescent="0.2">
      <c r="A26" s="55">
        <v>7653</v>
      </c>
      <c r="B26" s="56" t="s">
        <v>67</v>
      </c>
      <c r="C26" s="53">
        <v>8247024699</v>
      </c>
      <c r="D26" s="53">
        <v>7938564631</v>
      </c>
      <c r="E26" s="86">
        <f t="shared" si="0"/>
        <v>0.96259741188390002</v>
      </c>
    </row>
    <row r="27" spans="1:22" ht="34.200000000000003" x14ac:dyDescent="0.2">
      <c r="A27" s="54">
        <v>7595</v>
      </c>
      <c r="B27" s="56" t="s">
        <v>68</v>
      </c>
      <c r="C27" s="53">
        <v>883593716</v>
      </c>
      <c r="D27" s="53">
        <v>811603102</v>
      </c>
      <c r="E27" s="86">
        <f t="shared" si="0"/>
        <v>0.91852520825306549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344512819</v>
      </c>
      <c r="E28" s="86">
        <f t="shared" si="0"/>
        <v>0.60564117217770197</v>
      </c>
    </row>
    <row r="29" spans="1:22" ht="12" x14ac:dyDescent="0.2">
      <c r="A29" s="247" t="s">
        <v>40</v>
      </c>
      <c r="B29" s="248"/>
      <c r="C29" s="49">
        <f>SUM(C25:C28)</f>
        <v>20210735843</v>
      </c>
      <c r="D29" s="49">
        <f>SUM(D25:D28)</f>
        <v>16653175767</v>
      </c>
      <c r="E29" s="87">
        <f>D29/C29</f>
        <v>0.82397671694708918</v>
      </c>
      <c r="F29" s="44"/>
    </row>
    <row r="30" spans="1:22" ht="12" x14ac:dyDescent="0.2">
      <c r="A30" s="250" t="s">
        <v>26</v>
      </c>
      <c r="B30" s="250"/>
      <c r="C30" s="96">
        <f>+C29+C24+C19+C17</f>
        <v>100993642127</v>
      </c>
      <c r="D30" s="96">
        <f>+D29+D24+D19+D17</f>
        <v>86664652076</v>
      </c>
      <c r="E30" s="97">
        <f>D30/C30</f>
        <v>0.85811988013085794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3" t="s">
        <v>27</v>
      </c>
      <c r="B32" s="243"/>
      <c r="C32" s="98">
        <f>+C30+C12</f>
        <v>119914222424</v>
      </c>
      <c r="D32" s="98">
        <f>+D30+D12</f>
        <v>102476514619</v>
      </c>
      <c r="E32" s="93">
        <f>+D32/C32</f>
        <v>0.85458182146782646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9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1" t="s">
        <v>70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x14ac:dyDescent="0.3">
      <c r="A2" s="251" t="s">
        <v>105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x14ac:dyDescent="0.3">
      <c r="A3" s="253"/>
      <c r="B3" s="253"/>
      <c r="C3" s="253"/>
      <c r="D3" s="253"/>
      <c r="E3" s="253"/>
      <c r="F3" s="253"/>
      <c r="G3" s="253"/>
      <c r="H3" s="253"/>
      <c r="I3" s="253"/>
      <c r="J3" s="253"/>
    </row>
    <row r="4" spans="1:10" ht="63.6" customHeight="1" x14ac:dyDescent="0.3">
      <c r="A4" s="101" t="s">
        <v>101</v>
      </c>
      <c r="B4" s="101" t="s">
        <v>100</v>
      </c>
      <c r="C4" s="101" t="s">
        <v>42</v>
      </c>
      <c r="D4" s="101" t="s">
        <v>2</v>
      </c>
      <c r="E4" s="102" t="s">
        <v>3</v>
      </c>
      <c r="F4" s="101" t="s">
        <v>4</v>
      </c>
      <c r="G4" s="103" t="s">
        <v>41</v>
      </c>
      <c r="H4" s="101" t="s">
        <v>5</v>
      </c>
      <c r="I4" s="102" t="s">
        <v>44</v>
      </c>
      <c r="J4" s="102" t="s">
        <v>45</v>
      </c>
    </row>
    <row r="5" spans="1:10" ht="36.6" customHeight="1" x14ac:dyDescent="0.3">
      <c r="A5" s="124" t="s">
        <v>103</v>
      </c>
      <c r="B5" s="125" t="s">
        <v>102</v>
      </c>
      <c r="C5" s="121">
        <v>3030165778000</v>
      </c>
      <c r="D5" s="121">
        <v>2005609415944</v>
      </c>
      <c r="E5" s="107">
        <f t="shared" ref="E5:E6" si="0">+D5/C5</f>
        <v>0.66188108601363793</v>
      </c>
      <c r="F5" s="121">
        <v>2005609415944</v>
      </c>
      <c r="G5" s="107">
        <f t="shared" ref="G5:G6" si="1">+F5/C5</f>
        <v>0.66188108601363793</v>
      </c>
      <c r="H5" s="121">
        <v>2005609415944</v>
      </c>
      <c r="I5" s="107">
        <f t="shared" ref="I5:I6" si="2">+H5/C5</f>
        <v>0.66188108601363793</v>
      </c>
      <c r="J5" s="107">
        <f>+H5/F5</f>
        <v>1</v>
      </c>
    </row>
    <row r="6" spans="1:10" ht="36.6" customHeight="1" x14ac:dyDescent="0.3">
      <c r="A6" s="126" t="s">
        <v>106</v>
      </c>
      <c r="B6" s="126" t="s">
        <v>104</v>
      </c>
      <c r="C6" s="121">
        <v>47003696000</v>
      </c>
      <c r="D6" s="121">
        <v>40930804407</v>
      </c>
      <c r="E6" s="107">
        <f t="shared" si="0"/>
        <v>0.87079970066609225</v>
      </c>
      <c r="F6" s="121">
        <v>40930804407</v>
      </c>
      <c r="G6" s="107">
        <f t="shared" si="1"/>
        <v>0.87079970066609225</v>
      </c>
      <c r="H6" s="121">
        <v>40930804407</v>
      </c>
      <c r="I6" s="107">
        <f t="shared" si="2"/>
        <v>0.87079970066609225</v>
      </c>
      <c r="J6" s="107">
        <f>+H6/F6</f>
        <v>1</v>
      </c>
    </row>
    <row r="7" spans="1:10" ht="36.6" customHeight="1" x14ac:dyDescent="0.3">
      <c r="A7" s="252" t="s">
        <v>107</v>
      </c>
      <c r="B7" s="252"/>
      <c r="C7" s="127">
        <f>SUM(C4:C6)</f>
        <v>3077169474000</v>
      </c>
      <c r="D7" s="122">
        <f>SUM(D4:D6)</f>
        <v>2046540220351</v>
      </c>
      <c r="E7" s="123">
        <f>+D7/C7</f>
        <v>0.66507231325504823</v>
      </c>
      <c r="F7" s="122">
        <f>SUM(F4:F6)</f>
        <v>2046540220351</v>
      </c>
      <c r="G7" s="123">
        <f t="shared" ref="G7" si="3">+F7/C7</f>
        <v>0.66507231325504823</v>
      </c>
      <c r="H7" s="122">
        <f>SUM(H4:H6)</f>
        <v>2046540220351</v>
      </c>
      <c r="I7" s="123">
        <f t="shared" ref="I7" si="4">+H7/C7</f>
        <v>0.66507231325504823</v>
      </c>
      <c r="J7" s="123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2024-09-03T15:52:18Z</dcterms:modified>
</cp:coreProperties>
</file>